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300" windowWidth="15456" windowHeight="10896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'Bilješke'!$A$1:$J$106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<sst xmlns="http://schemas.openxmlformats.org/spreadsheetml/2006/main" count="349" uniqueCount="319">
  <si>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</si>
  <si>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</si>
  <si>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</si>
  <si>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</si>
  <si>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</si>
  <si>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</si>
  <si>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</si>
  <si>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</si>
  <si>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</si>
  <si>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</si>
  <si>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</si>
  <si>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</si>
  <si>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</si>
  <si>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</si>
  <si>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</si>
  <si>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</si>
  <si>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</si>
  <si>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</si>
  <si>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</si>
  <si>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</si>
  <si>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</si>
  <si>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</si>
  <si>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</si>
  <si>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</si>
  <si>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</si>
  <si>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</si>
  <si>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</si>
  <si>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</si>
  <si>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</si>
  <si>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</si>
  <si>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</si>
  <si>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</si>
  <si>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</si>
  <si>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</si>
  <si>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</si>
  <si>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</si>
  <si>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</si>
  <si>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</si>
  <si>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</si>
  <si>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</si>
  <si>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</si>
  <si>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</si>
  <si>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</si>
  <si>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</si>
  <si>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</si>
  <si>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</si>
  <si>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</si>
  <si>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</si>
  <si>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</si>
  <si>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</si>
  <si>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</si>
  <si>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</si>
  <si>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</si>
  <si>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</si>
  <si>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</si>
  <si>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</si>
  <si>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</si>
  <si>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</si>
  <si>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</si>
  <si>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</si>
  <si>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</si>
  <si>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</si>
  <si>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</si>
  <si>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</si>
  <si>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</si>
  <si>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</si>
  <si>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</si>
  <si>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</si>
  <si>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</si>
  <si>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</si>
  <si>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</si>
  <si>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</si>
  <si>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</si>
  <si>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</si>
  <si>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</si>
  <si>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</si>
  <si>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</si>
  <si>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</si>
  <si>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</si>
  <si>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</si>
  <si>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</si>
  <si>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</si>
  <si>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</si>
  <si>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</si>
  <si>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</si>
  <si>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</si>
  <si>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</si>
  <si>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</si>
  <si>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</si>
  <si>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</si>
  <si>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</si>
  <si>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</si>
  <si>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</si>
  <si>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</si>
  <si>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</si>
  <si>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</si>
  <si>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</si>
  <si>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</si>
  <si>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</si>
  <si>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</si>
  <si>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</si>
  <si>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</si>
  <si>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</si>
  <si>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</si>
  <si>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</si>
  <si>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</si>
  <si>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</si>
  <si>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</si>
  <si>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</si>
  <si>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</si>
  <si>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</si>
  <si>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</si>
  <si>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</si>
  <si>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</si>
  <si>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</si>
  <si>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</si>
  <si>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</si>
  <si>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</si>
  <si>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</si>
  <si>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</si>
  <si>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</si>
  <si>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</si>
  <si>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</si>
  <si>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</si>
  <si>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</si>
  <si>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</si>
  <si>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</si>
  <si>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</si>
  <si>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</si>
  <si>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</si>
  <si>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</si>
  <si>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</si>
  <si>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</si>
  <si>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</si>
  <si>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</si>
  <si>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</si>
  <si>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</si>
  <si>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</si>
  <si>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</si>
  <si>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</si>
  <si>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</si>
  <si>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</si>
  <si>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</si>
  <si>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</si>
  <si>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</si>
  <si>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</si>
  <si>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</si>
  <si>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</si>
  <si>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</si>
  <si>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</si>
  <si>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</si>
  <si>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</si>
  <si>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</si>
  <si>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</si>
  <si>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</si>
  <si>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</si>
  <si>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</si>
  <si>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</si>
  <si>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</si>
  <si>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</si>
  <si>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</si>
  <si>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</si>
  <si>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</si>
  <si>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</si>
  <si>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</si>
  <si>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</si>
  <si>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</si>
  <si>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</si>
  <si>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</si>
  <si>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</si>
  <si>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</si>
  <si>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</si>
  <si>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</si>
  <si>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</si>
  <si>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</si>
  <si>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</si>
  <si>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</si>
  <si>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</si>
  <si>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</si>
  <si>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</si>
  <si>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</si>
  <si>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</si>
  <si>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</si>
  <si>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</si>
  <si>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</si>
  <si>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</si>
  <si>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</si>
  <si>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</si>
  <si>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</si>
  <si>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</si>
  <si>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</si>
  <si>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</si>
  <si>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</si>
  <si>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</si>
  <si>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</si>
  <si>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</si>
  <si>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</si>
  <si>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</si>
  <si>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</si>
  <si>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</si>
  <si>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</si>
  <si>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</si>
  <si>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</si>
  <si>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</si>
  <si>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</si>
  <si>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</si>
  <si>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</si>
  <si>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</si>
  <si>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</si>
  <si>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</si>
  <si>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</si>
  <si>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</si>
  <si>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</si>
  <si>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</si>
  <si>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</si>
  <si>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</si>
  <si>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</si>
  <si>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</si>
  <si>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</si>
  <si>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</si>
  <si>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</si>
  <si>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</si>
  <si>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</si>
  <si>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</si>
  <si>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</si>
  <si>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</si>
  <si>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</si>
  <si>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</si>
  <si>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</si>
  <si>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</si>
  <si>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</si>
  <si>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</si>
  <si>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</si>
  <si>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</si>
  <si>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</si>
  <si>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</si>
  <si>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</si>
  <si>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</si>
  <si>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</si>
  <si>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</si>
  <si>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</si>
  <si>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</si>
  <si>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</si>
  <si>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</si>
  <si>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</si>
  <si>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</si>
  <si>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</si>
  <si>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</si>
  <si>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</si>
  <si>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</si>
  <si>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</si>
  <si>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</si>
  <si>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</si>
  <si>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</si>
  <si>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</si>
  <si>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</si>
  <si>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</si>
  <si>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</si>
  <si>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</si>
  <si>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</si>
  <si>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</si>
  <si>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</si>
  <si>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</si>
  <si>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</si>
  <si>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</si>
  <si>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</si>
  <si>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</si>
  <si>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</si>
  <si>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</si>
  <si>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</si>
  <si>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</si>
  <si>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</si>
  <si>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</si>
  <si>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</si>
  <si>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</si>
  <si>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</si>
  <si>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</si>
  <si>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</si>
  <si>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</si>
  <si>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</si>
  <si>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</si>
  <si>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</si>
  <si>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</si>
  <si>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</si>
  <si>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03674223</t>
  </si>
  <si>
    <t>080004355</t>
  </si>
  <si>
    <t>24503685008</t>
  </si>
  <si>
    <t>PETROKEMIJA d.d.</t>
  </si>
  <si>
    <t>KUTINA</t>
  </si>
  <si>
    <t>Aleja Vukovar 4</t>
  </si>
  <si>
    <t>fin@petrokemija.hr</t>
  </si>
  <si>
    <t>SISAČKO-MOSLAVAČKA</t>
  </si>
  <si>
    <t>20.15</t>
  </si>
  <si>
    <t>MARIĆ MARINA</t>
  </si>
  <si>
    <t>044 647 829</t>
  </si>
  <si>
    <t>044 682 819</t>
  </si>
  <si>
    <t>marina.maric@petrokemija.hr</t>
  </si>
  <si>
    <t>DA</t>
  </si>
  <si>
    <t>RESTORAN - PETROKEMIJA  d.o.o.</t>
  </si>
  <si>
    <t>PETROKEMIJA d.o.o.</t>
  </si>
  <si>
    <t>NOVI SAD</t>
  </si>
  <si>
    <t>NOVO MESTO</t>
  </si>
  <si>
    <t>01335316</t>
  </si>
  <si>
    <t>08754608</t>
  </si>
  <si>
    <t>12034614</t>
  </si>
  <si>
    <t xml:space="preserve">Obveznik: GRUPA PETROKEMIJA </t>
  </si>
  <si>
    <t>www.petrokemija.hr</t>
  </si>
  <si>
    <t>01.01.2012.</t>
  </si>
  <si>
    <t>31.12.2012.</t>
  </si>
  <si>
    <t>LUKA ŠIBENIK d.o.o.</t>
  </si>
  <si>
    <t>ŠIBENIK</t>
  </si>
  <si>
    <t>03037525</t>
  </si>
  <si>
    <t>JAGUŠT JOSIP,  DOŠEN KARLO</t>
  </si>
  <si>
    <t>stanje na dan 31.12.2012.</t>
  </si>
  <si>
    <t>u razdoblju 01.01.2012. do 31.12.2012.</t>
  </si>
  <si>
    <t>Prethodna godina
(neto) *prepravljeno</t>
  </si>
  <si>
    <t>za razdoblje od  01.01.2012. do 31.12.2012.</t>
  </si>
  <si>
    <t xml:space="preserve">1. Revidirani godišnji financijski izvještaji s revizorskim izvješćem </t>
  </si>
  <si>
    <t>Prethodna godina *prepravljeno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</si>
</sst>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16" fillId="0" borderId="0" xfId="52" applyFont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24" borderId="16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6" fillId="24" borderId="14" xfId="0" applyNumberFormat="1" applyFont="1" applyFill="1" applyBorder="1" applyAlignment="1" applyProtection="1">
      <alignment vertical="center"/>
      <protection hidden="1"/>
    </xf>
    <xf numFmtId="0" fontId="3" fillId="0" borderId="26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2" fillId="0" borderId="26" xfId="53" applyFont="1" applyBorder="1" applyAlignment="1" applyProtection="1">
      <alignment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Border="1" applyAlignment="1">
      <alignment/>
      <protection/>
    </xf>
    <xf numFmtId="0" fontId="3" fillId="0" borderId="26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26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8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49" fontId="2" fillId="0" borderId="26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428625</xdr:colOff>
      <xdr:row>105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542925"/>
          <a:ext cx="5838825" cy="1657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GRUPA PETROKEMIJA 
Kao što se vidi iz podataka u tablicama računa dobiti i gubitka i bilance, društva kćeri nemaju značajnog utjecaja na rezultat Grupe Petrokemija. Društva kćeri su: Restoran Petrokemija d.o.o. Kutina, Petrokemija d.o.o. Novi Sad, Petrokemija d.o.o. Novo Mesto, Luka Šibenik d.o.o. Šibenik
U 2012. godini Grupa Petrokemija. ostvarila je ukupne prihode 3.053,7  milijuna kuna i ukupne rashode od 3.238,4 milijuna kuna. Na godišnjoj razini ukupni prihodi Grupe Petrokemija veći su u odnosu na 2011.g. 2,7%, a ukupni rashodi veći su za 13,0%. U strukturi gubitka 164,5 milijuna kuna ili 89,0% ostvareno je iz poslovnih aktivnosti, a 20,2 milijuna kuna ili 11,0% iz financijskog poslovanja. Pokazatelj EBITDA (dobit prije kamata, poreza i amortizacije) je negativan u iznosu od 64,7 milijuna kuna. 
U izvještajnom razdoblju u Grupi Petrokemija ostvareni su 2,5% veći poslovni prihodi od 2011. godine, unatoč manjeg količinskog ostvarenja prodaje. Ukupna prodaja gnojiva manja je 6,2% u odnosu na prethodnu godinu, što ukazuje na rast prosječnih ostvarenih prodajnih cijena, ali na razini koja (u uvjetima vrlo jake konkurencije) nije mogla pokriti rast troškova.
Veće ostvarenje poslovnih rashoda u odnosu na prethodnu godinu odraz je rasta ulaznih cijena sirovina, prije svega prirodnog plina. Prosječna ostvarena nabavna cijena plina u 2012. godini viša je 31,1% od 2011. godine, a čak 71,0% u odnosu na 2010. godine (kumulativni rast). Tako visoki rast cijene osnovne sirovine, koja u izvještajnom razdoblju ima udjel u ukupnim rashodima od 57%, nije mogao biti pokriven mjerama povećanja prihoda i štednje, koje je poduzimala uprava Društva i to je dovelo do iskazivanja gubitka. 
Uz visoku cijenu plina, kao osnovni uzrok iskazivanja gubitka, sljedeći po važnosti je utjecaj smanjivanja količina proizvodnje i prodaje, što je utjecalo na rast fiksnih troškova po jedinici proizvoda, iako su ovi troškovi u masi ostvareni približno na razini ostvarenja u prethodnoj godini. U 2012. godini Petrokemija je, u odnosu na prošlu godinu, ostvarila manju proizvodnju 10,2%, najvećim dijelom zbog tržišnih razloga, kako bi uravnotežila dinamiku zaliha i isporuka gnojiva na prihvatljivoj razini, a jednim dijelom i zbog neplaniranih zastoja u proizvodnji. 
Prirodni plin kao najvažnija sirovina nabavlja se na domaćem tržištu prema tzv „ruskoj formuli“ temeljenoj na cijeni naftnih derivata i cijeni plina izraženoj u USD. Petrokemija d.d. nije u razdoblju od rujna 2011. do rujna 2012. godine bila obuhvaćena Odlukom Vlade RH o najvišoj razini cijene plina za povlaštene potrošače, a u normativnom dijelu tržišta plina nije imala mogućnost istovremene kupnje od više dobavljača. Stoga je u svom financijskom rezultatu podnijela sav teret izrazitog rasta cijene prirodnog plina, što je imalo značajnog utjecaja na rast troškova i iskazivanje gubitka. Od trećeg tromjesečja 2012. godine Petrokemija d.d. je na bazi odgovarajućih odluka Vlade RH, vezanih uz normativno definiranje tržišta plina u Republici Hrvatskoj, konačno bila u mogućnosti kupovati plin od više dobavljača. Količine plina dobavljene po nižoj cijeni od inozemnog dobavljača E.ON Ruhrgas AG i Prvog plinarskog društva d.o.o. iz Vukovara, djelomično su ublažile troškovni udar s kojim je Društvo bilo suočeno tijekom izvještajnog razdoblja. 
Nažalost, prethodna ugovorna ograničenja sprječavaju Društvo da u 2013. godini značajnije količine nabavi na slobodnom tržištu, tako da se približno dvadeset posto količina može nabaviti na slobodnom tržištu. Petrokemija d.d. zaključila je 15. siječnja 2013. godine Ugovor o isporuci 130 milijuna Sm3 prirodnog plina s Prvim plinarskim društvom d.o.o. iz Vukovara (u ime GAZPROM  Schweiz AG).
U trenutku sastavljanja ovih financijskih izvještaja Petrokemija d.d. vodi pregovore o tekućim isporukama i budućoj suradnji i sa svojim sadašnjim ugovornim dobavljačem - Prirodnim plinom d.o.o. iz Zagreba, trgovačkim društvom u vlasništvu INA Industrije nafte d.d. Zagreb.
Zbog tržišnih razloga dio postrojenja je u zastoju od polovice 2009.g. i s tim problemom se ušlo i u 2013.g. Kriza izazvana neskladom ulazno-izlaznih cijena na tržištu čađe još uvijek je prisutna. Otvorenost Petrokemije d.d. kretanjima na svjetskom tržištu otvara značajne rizike mogućih cjenovnih i financijskih oscilacija i u 2013. godini. 
Uz vlastita obrtna sredstva, kratkoročne kredite banaka i dugoročne kredite HBOR-a, Petrokemija je izvor financiranja obrtnih sredstava jednim dijelom osigurala i izdavanjem komercijalnih zapisa na Zagrebačkoj burzi, putem Privredne banke Zagreb kao agenta i dilera programa. 
Zbog dugih rokova naplate potraživanja za gnojivo na domaćem tržištu te problema likvidnosti domaćih kupaca i zbog nedostatka vlastitih obrtnih sredstava, Petrokemija d.d. koristi faktoring kao oblik financiranja i naplate potraživanja u ugovorenim valutama plaćanja (uz obvezu kupca da snosi sve troškove i kamate vezane uz otkupe potraživanja).
U iskazivanju stanja kratkotrajne imovine (potraživanja od kupaca) i kratkoročnih obveza (potencijalnih regresnih obveza prema faktoring društvima, u slučaju da dužnik ne podmiri svoju obvezu), Petrokemija d.d. je na 31.12.2012. godine uključila ove obveze i potraživanja u Bilancu. Na bilančnim pozicijama iskazani su u kratkotrajnoj imovini i obvezama u iznosu 224,16 milijuna kuna. 
U usporedbi sa stanjima na dan 31.12.2011. godine, kada su ove transakcije iskazivane u evidencijama izvan Bilance Društva, to je značajno povećalo razinu iskazane imovine i obveza na tim bilančnim pozicijama, pa su u Izvješću prikazana usporediva stanja kratkotrajne imovine i kratkoročnih obveza na 31.12.2012. i 31. 12. 2011. godine.
Na buduće kretanje financijskog rezultata Grupe Petrokemija utjecati će brojni činitelji. Osim cijene plina, koja se dominantno definira na domaćem tržištu, većina budućih rizika dolazi iz međunarodnog okruženja, a pretežito kroz:
1. Promjene cijena osnovnih sirovina na svjetskom tržištu (MAP, DAP, fosfat, kalijev klorid, sumpor),
2. Promjene razine potražnje i prodajnih cijena mineralnih gnojiva,
3. Kretanje cijena energenata - plina i lož ulja,
4. Kretanje cijena osnovnih poljoprivrednih kultura,
5. Tečaj USD i EUR-a prema domaćoj valuti,
6. Troškove financiranja i međuvalutarne odnose.
Krajem drugog tromjesečja Petrokemija d.d. je kupila 6.030 poslovnih udjela trgovačkog društva “Luka Šibenik”d.o.o. u vrijednosti 24.253.051 kuna, čime je Petrokemija d.d. postala vlasnik ukupno 79,72% udjela u ovom trgovačkom društvu.
Luka Šibenik je od strateškog interesa za poslovanje Petrokemije d.d. jer se većina sirovina iz prekomorskih zemalja doprema, a značajan dio izvoza gotovih proizvoda otprema putem morske luke u Šibeniku. U okviru pripreme ovog Izvješća, izrađena je procjena vrijednosti društva Luka Šibenik d.o.o., kako bi se odredila vrijednost goodwill-a udjela društva Petrokemija d.d. u društvu Luka Šibenik d.o.o. Razlika između  troška stjecanja i vrijednosti udjela Petrokemije d.d. u neto imovini ovisnog društva (za koju je utvrđeno da adekvatno reflektira fer vrijednost društva), predstavlja trošak umanjenja vrijednosti ulaganja i iskazana je u revidiranim godišnjim financijskim izvješćima Petrokemije d.d. za 2012. godinu na razini od 9,2 milijuna kuna.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">
      <c r="A1" s="157" t="s">
        <v>220</v>
      </c>
      <c r="B1" s="157"/>
      <c r="C1" s="157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31" t="s">
        <v>221</v>
      </c>
      <c r="B2" s="131"/>
      <c r="C2" s="131"/>
      <c r="D2" s="132"/>
      <c r="E2" s="22" t="s">
        <v>307</v>
      </c>
      <c r="F2" s="23"/>
      <c r="G2" s="24" t="s">
        <v>222</v>
      </c>
      <c r="H2" s="22" t="s">
        <v>308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33" t="s">
        <v>223</v>
      </c>
      <c r="B4" s="133"/>
      <c r="C4" s="133"/>
      <c r="D4" s="133"/>
      <c r="E4" s="133"/>
      <c r="F4" s="133"/>
      <c r="G4" s="133"/>
      <c r="H4" s="133"/>
      <c r="I4" s="133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4" t="s">
        <v>224</v>
      </c>
      <c r="B6" s="135"/>
      <c r="C6" s="129" t="s">
        <v>284</v>
      </c>
      <c r="D6" s="130"/>
      <c r="E6" s="136"/>
      <c r="F6" s="136"/>
      <c r="G6" s="136"/>
      <c r="H6" s="136"/>
      <c r="I6" s="37"/>
      <c r="J6" s="20"/>
      <c r="K6" s="20"/>
      <c r="L6" s="20"/>
    </row>
    <row r="7" spans="1:12" ht="12.75">
      <c r="A7" s="38"/>
      <c r="B7" s="38"/>
      <c r="C7" s="29"/>
      <c r="D7" s="29"/>
      <c r="E7" s="136"/>
      <c r="F7" s="136"/>
      <c r="G7" s="136"/>
      <c r="H7" s="136"/>
      <c r="I7" s="37"/>
      <c r="J7" s="20"/>
      <c r="K7" s="20"/>
      <c r="L7" s="20"/>
    </row>
    <row r="8" spans="1:12" ht="12.75">
      <c r="A8" s="137" t="s">
        <v>225</v>
      </c>
      <c r="B8" s="138"/>
      <c r="C8" s="129" t="s">
        <v>285</v>
      </c>
      <c r="D8" s="130"/>
      <c r="E8" s="136"/>
      <c r="F8" s="136"/>
      <c r="G8" s="136"/>
      <c r="H8" s="136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26" t="s">
        <v>226</v>
      </c>
      <c r="B10" s="127"/>
      <c r="C10" s="129" t="s">
        <v>286</v>
      </c>
      <c r="D10" s="130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28"/>
      <c r="B11" s="128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4" t="s">
        <v>227</v>
      </c>
      <c r="B12" s="135"/>
      <c r="C12" s="139" t="s">
        <v>287</v>
      </c>
      <c r="D12" s="124"/>
      <c r="E12" s="124"/>
      <c r="F12" s="124"/>
      <c r="G12" s="124"/>
      <c r="H12" s="124"/>
      <c r="I12" s="119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4" t="s">
        <v>228</v>
      </c>
      <c r="B14" s="135"/>
      <c r="C14" s="120">
        <v>44320</v>
      </c>
      <c r="D14" s="121"/>
      <c r="E14" s="29"/>
      <c r="F14" s="139" t="s">
        <v>288</v>
      </c>
      <c r="G14" s="124"/>
      <c r="H14" s="124"/>
      <c r="I14" s="119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4" t="s">
        <v>229</v>
      </c>
      <c r="B16" s="135"/>
      <c r="C16" s="139" t="s">
        <v>289</v>
      </c>
      <c r="D16" s="124"/>
      <c r="E16" s="124"/>
      <c r="F16" s="124"/>
      <c r="G16" s="124"/>
      <c r="H16" s="124"/>
      <c r="I16" s="119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4" t="s">
        <v>230</v>
      </c>
      <c r="B18" s="135"/>
      <c r="C18" s="122" t="s">
        <v>290</v>
      </c>
      <c r="D18" s="123"/>
      <c r="E18" s="123"/>
      <c r="F18" s="123"/>
      <c r="G18" s="123"/>
      <c r="H18" s="123"/>
      <c r="I18" s="116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4" t="s">
        <v>231</v>
      </c>
      <c r="B20" s="135"/>
      <c r="C20" s="122" t="s">
        <v>306</v>
      </c>
      <c r="D20" s="123"/>
      <c r="E20" s="123"/>
      <c r="F20" s="123"/>
      <c r="G20" s="123"/>
      <c r="H20" s="123"/>
      <c r="I20" s="116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4" t="s">
        <v>232</v>
      </c>
      <c r="B22" s="135"/>
      <c r="C22" s="42">
        <v>220</v>
      </c>
      <c r="D22" s="139" t="s">
        <v>288</v>
      </c>
      <c r="E22" s="140"/>
      <c r="F22" s="141"/>
      <c r="G22" s="142"/>
      <c r="H22" s="125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4" t="s">
        <v>233</v>
      </c>
      <c r="B24" s="135"/>
      <c r="C24" s="42">
        <v>3</v>
      </c>
      <c r="D24" s="139" t="s">
        <v>291</v>
      </c>
      <c r="E24" s="140"/>
      <c r="F24" s="140"/>
      <c r="G24" s="141"/>
      <c r="H24" s="36" t="s">
        <v>234</v>
      </c>
      <c r="I24" s="46">
        <v>2481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235</v>
      </c>
      <c r="I25" s="41"/>
      <c r="J25" s="20"/>
      <c r="K25" s="20"/>
      <c r="L25" s="20"/>
    </row>
    <row r="26" spans="1:12" ht="12.75">
      <c r="A26" s="134" t="s">
        <v>236</v>
      </c>
      <c r="B26" s="135"/>
      <c r="C26" s="47" t="s">
        <v>297</v>
      </c>
      <c r="D26" s="48"/>
      <c r="E26" s="20"/>
      <c r="F26" s="49"/>
      <c r="G26" s="134" t="s">
        <v>237</v>
      </c>
      <c r="H26" s="135"/>
      <c r="I26" s="50" t="s">
        <v>292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14" t="s">
        <v>238</v>
      </c>
      <c r="B28" s="115"/>
      <c r="C28" s="143"/>
      <c r="D28" s="143"/>
      <c r="E28" s="144" t="s">
        <v>239</v>
      </c>
      <c r="F28" s="145"/>
      <c r="G28" s="145"/>
      <c r="H28" s="146" t="s">
        <v>240</v>
      </c>
      <c r="I28" s="146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17" t="s">
        <v>298</v>
      </c>
      <c r="B30" s="118"/>
      <c r="C30" s="118"/>
      <c r="D30" s="113"/>
      <c r="E30" s="117" t="s">
        <v>288</v>
      </c>
      <c r="F30" s="118"/>
      <c r="G30" s="118"/>
      <c r="H30" s="129" t="s">
        <v>302</v>
      </c>
      <c r="I30" s="130"/>
      <c r="J30" s="20"/>
      <c r="K30" s="20"/>
      <c r="L30" s="20"/>
    </row>
    <row r="31" spans="1:12" ht="12.75">
      <c r="A31" s="43"/>
      <c r="B31" s="43"/>
      <c r="C31" s="41"/>
      <c r="D31" s="147"/>
      <c r="E31" s="147"/>
      <c r="F31" s="147"/>
      <c r="G31" s="148"/>
      <c r="H31" s="29"/>
      <c r="I31" s="55"/>
      <c r="J31" s="20"/>
      <c r="K31" s="20"/>
      <c r="L31" s="20"/>
    </row>
    <row r="32" spans="1:12" ht="12.75">
      <c r="A32" s="117" t="s">
        <v>299</v>
      </c>
      <c r="B32" s="118"/>
      <c r="C32" s="118"/>
      <c r="D32" s="113"/>
      <c r="E32" s="117" t="s">
        <v>300</v>
      </c>
      <c r="F32" s="118"/>
      <c r="G32" s="118"/>
      <c r="H32" s="129" t="s">
        <v>303</v>
      </c>
      <c r="I32" s="130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17" t="s">
        <v>299</v>
      </c>
      <c r="B34" s="118"/>
      <c r="C34" s="118"/>
      <c r="D34" s="113"/>
      <c r="E34" s="117" t="s">
        <v>301</v>
      </c>
      <c r="F34" s="118"/>
      <c r="G34" s="118"/>
      <c r="H34" s="129" t="s">
        <v>304</v>
      </c>
      <c r="I34" s="130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17" t="s">
        <v>309</v>
      </c>
      <c r="B36" s="118"/>
      <c r="C36" s="118"/>
      <c r="D36" s="113"/>
      <c r="E36" s="117" t="s">
        <v>310</v>
      </c>
      <c r="F36" s="118"/>
      <c r="G36" s="118"/>
      <c r="H36" s="129" t="s">
        <v>311</v>
      </c>
      <c r="I36" s="130"/>
      <c r="J36" s="20"/>
      <c r="K36" s="20"/>
      <c r="L36" s="20"/>
    </row>
    <row r="37" spans="1:12" ht="12.75">
      <c r="A37" s="57"/>
      <c r="B37" s="57"/>
      <c r="C37" s="150"/>
      <c r="D37" s="151"/>
      <c r="E37" s="29"/>
      <c r="F37" s="150"/>
      <c r="G37" s="151"/>
      <c r="H37" s="29"/>
      <c r="I37" s="29"/>
      <c r="J37" s="20"/>
      <c r="K37" s="20"/>
      <c r="L37" s="20"/>
    </row>
    <row r="38" spans="1:12" ht="12.75">
      <c r="A38" s="117"/>
      <c r="B38" s="118"/>
      <c r="C38" s="118"/>
      <c r="D38" s="113"/>
      <c r="E38" s="117"/>
      <c r="F38" s="118"/>
      <c r="G38" s="118"/>
      <c r="H38" s="129"/>
      <c r="I38" s="130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17"/>
      <c r="B40" s="118"/>
      <c r="C40" s="118"/>
      <c r="D40" s="113"/>
      <c r="E40" s="117"/>
      <c r="F40" s="118"/>
      <c r="G40" s="118"/>
      <c r="H40" s="129"/>
      <c r="I40" s="130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52" t="s">
        <v>241</v>
      </c>
      <c r="B44" s="153"/>
      <c r="C44" s="129"/>
      <c r="D44" s="130"/>
      <c r="E44" s="30"/>
      <c r="F44" s="139"/>
      <c r="G44" s="118"/>
      <c r="H44" s="118"/>
      <c r="I44" s="113"/>
      <c r="J44" s="20"/>
      <c r="K44" s="20"/>
      <c r="L44" s="20"/>
    </row>
    <row r="45" spans="1:12" ht="12.75">
      <c r="A45" s="57"/>
      <c r="B45" s="57"/>
      <c r="C45" s="150"/>
      <c r="D45" s="151"/>
      <c r="E45" s="29"/>
      <c r="F45" s="150"/>
      <c r="G45" s="158"/>
      <c r="H45" s="65"/>
      <c r="I45" s="65"/>
      <c r="J45" s="20"/>
      <c r="K45" s="20"/>
      <c r="L45" s="20"/>
    </row>
    <row r="46" spans="1:12" ht="12.75">
      <c r="A46" s="152" t="s">
        <v>242</v>
      </c>
      <c r="B46" s="153"/>
      <c r="C46" s="139" t="s">
        <v>293</v>
      </c>
      <c r="D46" s="149"/>
      <c r="E46" s="149"/>
      <c r="F46" s="149"/>
      <c r="G46" s="149"/>
      <c r="H46" s="149"/>
      <c r="I46" s="149"/>
      <c r="J46" s="20"/>
      <c r="K46" s="20"/>
      <c r="L46" s="20"/>
    </row>
    <row r="47" spans="1:12" ht="12.75">
      <c r="A47" s="38"/>
      <c r="B47" s="38"/>
      <c r="C47" s="66" t="s">
        <v>243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52" t="s">
        <v>244</v>
      </c>
      <c r="B48" s="153"/>
      <c r="C48" s="154" t="s">
        <v>294</v>
      </c>
      <c r="D48" s="155"/>
      <c r="E48" s="156"/>
      <c r="F48" s="30"/>
      <c r="G48" s="36" t="s">
        <v>245</v>
      </c>
      <c r="H48" s="154" t="s">
        <v>295</v>
      </c>
      <c r="I48" s="156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52" t="s">
        <v>230</v>
      </c>
      <c r="B50" s="153"/>
      <c r="C50" s="161" t="s">
        <v>296</v>
      </c>
      <c r="D50" s="155"/>
      <c r="E50" s="155"/>
      <c r="F50" s="155"/>
      <c r="G50" s="155"/>
      <c r="H50" s="155"/>
      <c r="I50" s="156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4" t="s">
        <v>246</v>
      </c>
      <c r="B52" s="135"/>
      <c r="C52" s="154" t="s">
        <v>312</v>
      </c>
      <c r="D52" s="155"/>
      <c r="E52" s="155"/>
      <c r="F52" s="155"/>
      <c r="G52" s="155"/>
      <c r="H52" s="155"/>
      <c r="I52" s="119"/>
      <c r="J52" s="20"/>
      <c r="K52" s="20"/>
      <c r="L52" s="20"/>
    </row>
    <row r="53" spans="1:12" ht="12.75">
      <c r="A53" s="67"/>
      <c r="B53" s="67"/>
      <c r="C53" s="164" t="s">
        <v>247</v>
      </c>
      <c r="D53" s="164"/>
      <c r="E53" s="164"/>
      <c r="F53" s="164"/>
      <c r="G53" s="164"/>
      <c r="H53" s="164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62" t="s">
        <v>248</v>
      </c>
      <c r="C55" s="163"/>
      <c r="D55" s="163"/>
      <c r="E55" s="163"/>
      <c r="F55" s="102"/>
      <c r="G55" s="102"/>
      <c r="H55" s="103"/>
      <c r="I55" s="103"/>
      <c r="J55" s="20"/>
      <c r="K55" s="20"/>
      <c r="L55" s="20"/>
    </row>
    <row r="56" spans="1:12" ht="12.75">
      <c r="A56" s="67"/>
      <c r="B56" s="104" t="s">
        <v>317</v>
      </c>
      <c r="C56" s="105"/>
      <c r="D56" s="105"/>
      <c r="E56" s="105"/>
      <c r="F56" s="105"/>
      <c r="G56" s="105"/>
      <c r="H56" s="107"/>
      <c r="I56" s="107"/>
      <c r="J56" s="20"/>
      <c r="K56" s="20"/>
      <c r="L56" s="20"/>
    </row>
    <row r="57" spans="1:12" ht="12.75">
      <c r="A57" s="67"/>
      <c r="B57" s="104" t="s">
        <v>280</v>
      </c>
      <c r="C57" s="105"/>
      <c r="D57" s="105"/>
      <c r="E57" s="105"/>
      <c r="F57" s="105"/>
      <c r="G57" s="105"/>
      <c r="H57" s="107"/>
      <c r="I57" s="107"/>
      <c r="J57" s="20"/>
      <c r="K57" s="20"/>
      <c r="L57" s="20"/>
    </row>
    <row r="58" spans="1:12" ht="12.75">
      <c r="A58" s="67"/>
      <c r="B58" s="104" t="s">
        <v>281</v>
      </c>
      <c r="C58" s="105"/>
      <c r="D58" s="105"/>
      <c r="E58" s="105"/>
      <c r="F58" s="105"/>
      <c r="G58" s="105"/>
      <c r="H58" s="107"/>
      <c r="I58" s="107"/>
      <c r="J58" s="20"/>
      <c r="K58" s="20"/>
      <c r="L58" s="20"/>
    </row>
    <row r="59" spans="1:12" ht="12.75">
      <c r="A59" s="67"/>
      <c r="B59" s="104" t="s">
        <v>282</v>
      </c>
      <c r="C59" s="106"/>
      <c r="D59" s="106"/>
      <c r="E59" s="106"/>
      <c r="F59" s="106"/>
      <c r="G59" s="106"/>
      <c r="H59" s="107"/>
      <c r="I59" s="107"/>
      <c r="J59" s="20"/>
      <c r="K59" s="20"/>
      <c r="L59" s="20"/>
    </row>
    <row r="60" spans="1:12" ht="12.75">
      <c r="A60" s="67"/>
      <c r="B60" s="104" t="s">
        <v>283</v>
      </c>
      <c r="C60" s="106"/>
      <c r="D60" s="106"/>
      <c r="E60" s="106"/>
      <c r="F60" s="106"/>
      <c r="G60" s="106"/>
      <c r="H60" s="107"/>
      <c r="I60" s="107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249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250</v>
      </c>
      <c r="F63" s="20"/>
      <c r="G63" s="165" t="s">
        <v>251</v>
      </c>
      <c r="H63" s="166"/>
      <c r="I63" s="167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59"/>
      <c r="H64" s="160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10.7109375" style="0" customWidth="1"/>
  </cols>
  <sheetData>
    <row r="1" spans="1:11" ht="19.5" customHeight="1">
      <c r="A1" s="209" t="s">
        <v>132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313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199" t="s">
        <v>305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46.5" customHeight="1" thickBot="1">
      <c r="A5" s="202" t="s">
        <v>41</v>
      </c>
      <c r="B5" s="203"/>
      <c r="C5" s="203"/>
      <c r="D5" s="203"/>
      <c r="E5" s="203"/>
      <c r="F5" s="203"/>
      <c r="G5" s="203"/>
      <c r="H5" s="204"/>
      <c r="I5" s="75" t="s">
        <v>252</v>
      </c>
      <c r="J5" s="76" t="s">
        <v>315</v>
      </c>
      <c r="K5" s="77" t="s">
        <v>91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9">
        <v>2</v>
      </c>
      <c r="J6" s="78">
        <v>3</v>
      </c>
      <c r="K6" s="78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80" t="s">
        <v>42</v>
      </c>
      <c r="B8" s="181"/>
      <c r="C8" s="181"/>
      <c r="D8" s="181"/>
      <c r="E8" s="181"/>
      <c r="F8" s="181"/>
      <c r="G8" s="181"/>
      <c r="H8" s="198"/>
      <c r="I8" s="6">
        <v>1</v>
      </c>
      <c r="J8" s="10"/>
      <c r="K8" s="10"/>
    </row>
    <row r="9" spans="1:11" ht="12.75">
      <c r="A9" s="187" t="s">
        <v>10</v>
      </c>
      <c r="B9" s="188"/>
      <c r="C9" s="188"/>
      <c r="D9" s="188"/>
      <c r="E9" s="188"/>
      <c r="F9" s="188"/>
      <c r="G9" s="188"/>
      <c r="H9" s="189"/>
      <c r="I9" s="4">
        <v>2</v>
      </c>
      <c r="J9" s="108">
        <f>J10+J17+J27+J36+J40</f>
        <v>751083530</v>
      </c>
      <c r="K9" s="108">
        <f>K10+K17+K27+K36+K40</f>
        <v>749049633</v>
      </c>
    </row>
    <row r="10" spans="1:11" ht="12.75">
      <c r="A10" s="184" t="s">
        <v>177</v>
      </c>
      <c r="B10" s="185"/>
      <c r="C10" s="185"/>
      <c r="D10" s="185"/>
      <c r="E10" s="185"/>
      <c r="F10" s="185"/>
      <c r="G10" s="185"/>
      <c r="H10" s="186"/>
      <c r="I10" s="4">
        <v>3</v>
      </c>
      <c r="J10" s="108">
        <f>SUM(J11:J16)</f>
        <v>7671130</v>
      </c>
      <c r="K10" s="108">
        <f>SUM(K11:K16)</f>
        <v>11585806</v>
      </c>
    </row>
    <row r="11" spans="1:11" ht="12.75">
      <c r="A11" s="184" t="s">
        <v>92</v>
      </c>
      <c r="B11" s="185"/>
      <c r="C11" s="185"/>
      <c r="D11" s="185"/>
      <c r="E11" s="185"/>
      <c r="F11" s="185"/>
      <c r="G11" s="185"/>
      <c r="H11" s="186"/>
      <c r="I11" s="4">
        <v>4</v>
      </c>
      <c r="J11" s="12"/>
      <c r="K11" s="12"/>
    </row>
    <row r="12" spans="1:11" ht="12.75">
      <c r="A12" s="184" t="s">
        <v>11</v>
      </c>
      <c r="B12" s="185"/>
      <c r="C12" s="185"/>
      <c r="D12" s="185"/>
      <c r="E12" s="185"/>
      <c r="F12" s="185"/>
      <c r="G12" s="185"/>
      <c r="H12" s="186"/>
      <c r="I12" s="4">
        <v>5</v>
      </c>
      <c r="J12" s="12">
        <v>5696483</v>
      </c>
      <c r="K12" s="12">
        <v>7541608</v>
      </c>
    </row>
    <row r="13" spans="1:11" ht="12.75">
      <c r="A13" s="184" t="s">
        <v>93</v>
      </c>
      <c r="B13" s="185"/>
      <c r="C13" s="185"/>
      <c r="D13" s="185"/>
      <c r="E13" s="185"/>
      <c r="F13" s="185"/>
      <c r="G13" s="185"/>
      <c r="H13" s="186"/>
      <c r="I13" s="4">
        <v>6</v>
      </c>
      <c r="J13" s="12"/>
      <c r="K13" s="12"/>
    </row>
    <row r="14" spans="1:11" ht="12.75">
      <c r="A14" s="184" t="s">
        <v>180</v>
      </c>
      <c r="B14" s="185"/>
      <c r="C14" s="185"/>
      <c r="D14" s="185"/>
      <c r="E14" s="185"/>
      <c r="F14" s="185"/>
      <c r="G14" s="185"/>
      <c r="H14" s="186"/>
      <c r="I14" s="4">
        <v>7</v>
      </c>
      <c r="J14" s="12"/>
      <c r="K14" s="12"/>
    </row>
    <row r="15" spans="1:11" ht="12.75">
      <c r="A15" s="184" t="s">
        <v>181</v>
      </c>
      <c r="B15" s="185"/>
      <c r="C15" s="185"/>
      <c r="D15" s="185"/>
      <c r="E15" s="185"/>
      <c r="F15" s="185"/>
      <c r="G15" s="185"/>
      <c r="H15" s="186"/>
      <c r="I15" s="4">
        <v>8</v>
      </c>
      <c r="J15" s="12">
        <v>1974647</v>
      </c>
      <c r="K15" s="12">
        <v>4044198</v>
      </c>
    </row>
    <row r="16" spans="1:11" ht="12.75">
      <c r="A16" s="184" t="s">
        <v>182</v>
      </c>
      <c r="B16" s="185"/>
      <c r="C16" s="185"/>
      <c r="D16" s="185"/>
      <c r="E16" s="185"/>
      <c r="F16" s="185"/>
      <c r="G16" s="185"/>
      <c r="H16" s="186"/>
      <c r="I16" s="4">
        <v>9</v>
      </c>
      <c r="J16" s="12"/>
      <c r="K16" s="12"/>
    </row>
    <row r="17" spans="1:11" ht="12.75">
      <c r="A17" s="184" t="s">
        <v>178</v>
      </c>
      <c r="B17" s="185"/>
      <c r="C17" s="185"/>
      <c r="D17" s="185"/>
      <c r="E17" s="185"/>
      <c r="F17" s="185"/>
      <c r="G17" s="185"/>
      <c r="H17" s="186"/>
      <c r="I17" s="4">
        <v>10</v>
      </c>
      <c r="J17" s="108">
        <f>SUM(J18:J26)</f>
        <v>739879901</v>
      </c>
      <c r="K17" s="108">
        <f>SUM(K18:K26)</f>
        <v>736523100</v>
      </c>
    </row>
    <row r="18" spans="1:11" ht="12.75">
      <c r="A18" s="184" t="s">
        <v>183</v>
      </c>
      <c r="B18" s="185"/>
      <c r="C18" s="185"/>
      <c r="D18" s="185"/>
      <c r="E18" s="185"/>
      <c r="F18" s="185"/>
      <c r="G18" s="185"/>
      <c r="H18" s="186"/>
      <c r="I18" s="4">
        <v>11</v>
      </c>
      <c r="J18" s="12">
        <v>49411757</v>
      </c>
      <c r="K18" s="12">
        <v>49482152</v>
      </c>
    </row>
    <row r="19" spans="1:11" ht="12.75">
      <c r="A19" s="184" t="s">
        <v>219</v>
      </c>
      <c r="B19" s="185"/>
      <c r="C19" s="185"/>
      <c r="D19" s="185"/>
      <c r="E19" s="185"/>
      <c r="F19" s="185"/>
      <c r="G19" s="185"/>
      <c r="H19" s="186"/>
      <c r="I19" s="4">
        <v>12</v>
      </c>
      <c r="J19" s="12">
        <v>305696063</v>
      </c>
      <c r="K19" s="12">
        <v>291532789</v>
      </c>
    </row>
    <row r="20" spans="1:11" ht="12.75">
      <c r="A20" s="184" t="s">
        <v>184</v>
      </c>
      <c r="B20" s="185"/>
      <c r="C20" s="185"/>
      <c r="D20" s="185"/>
      <c r="E20" s="185"/>
      <c r="F20" s="185"/>
      <c r="G20" s="185"/>
      <c r="H20" s="186"/>
      <c r="I20" s="4">
        <v>13</v>
      </c>
      <c r="J20" s="12">
        <v>354712044</v>
      </c>
      <c r="K20" s="12">
        <v>322709000</v>
      </c>
    </row>
    <row r="21" spans="1:11" ht="12.75">
      <c r="A21" s="184" t="s">
        <v>21</v>
      </c>
      <c r="B21" s="185"/>
      <c r="C21" s="185"/>
      <c r="D21" s="185"/>
      <c r="E21" s="185"/>
      <c r="F21" s="185"/>
      <c r="G21" s="185"/>
      <c r="H21" s="186"/>
      <c r="I21" s="4">
        <v>14</v>
      </c>
      <c r="J21" s="12">
        <v>12656327</v>
      </c>
      <c r="K21" s="12">
        <v>13526223</v>
      </c>
    </row>
    <row r="22" spans="1:11" ht="12.75">
      <c r="A22" s="184" t="s">
        <v>22</v>
      </c>
      <c r="B22" s="185"/>
      <c r="C22" s="185"/>
      <c r="D22" s="185"/>
      <c r="E22" s="185"/>
      <c r="F22" s="185"/>
      <c r="G22" s="185"/>
      <c r="H22" s="186"/>
      <c r="I22" s="4">
        <v>15</v>
      </c>
      <c r="J22" s="12"/>
      <c r="K22" s="12"/>
    </row>
    <row r="23" spans="1:11" ht="12.75">
      <c r="A23" s="184" t="s">
        <v>50</v>
      </c>
      <c r="B23" s="185"/>
      <c r="C23" s="185"/>
      <c r="D23" s="185"/>
      <c r="E23" s="185"/>
      <c r="F23" s="185"/>
      <c r="G23" s="185"/>
      <c r="H23" s="186"/>
      <c r="I23" s="4">
        <v>16</v>
      </c>
      <c r="J23" s="12">
        <v>3081885</v>
      </c>
      <c r="K23" s="12">
        <v>3020898</v>
      </c>
    </row>
    <row r="24" spans="1:11" ht="12.75">
      <c r="A24" s="184" t="s">
        <v>51</v>
      </c>
      <c r="B24" s="185"/>
      <c r="C24" s="185"/>
      <c r="D24" s="185"/>
      <c r="E24" s="185"/>
      <c r="F24" s="185"/>
      <c r="G24" s="185"/>
      <c r="H24" s="186"/>
      <c r="I24" s="4">
        <v>17</v>
      </c>
      <c r="J24" s="12">
        <v>13828060</v>
      </c>
      <c r="K24" s="12">
        <v>55752053</v>
      </c>
    </row>
    <row r="25" spans="1:11" ht="12.75">
      <c r="A25" s="184" t="s">
        <v>52</v>
      </c>
      <c r="B25" s="185"/>
      <c r="C25" s="185"/>
      <c r="D25" s="185"/>
      <c r="E25" s="185"/>
      <c r="F25" s="185"/>
      <c r="G25" s="185"/>
      <c r="H25" s="186"/>
      <c r="I25" s="4">
        <v>18</v>
      </c>
      <c r="J25" s="12">
        <v>493765</v>
      </c>
      <c r="K25" s="12">
        <v>499985</v>
      </c>
    </row>
    <row r="26" spans="1:11" ht="12.75">
      <c r="A26" s="184" t="s">
        <v>53</v>
      </c>
      <c r="B26" s="185"/>
      <c r="C26" s="185"/>
      <c r="D26" s="185"/>
      <c r="E26" s="185"/>
      <c r="F26" s="185"/>
      <c r="G26" s="185"/>
      <c r="H26" s="186"/>
      <c r="I26" s="4">
        <v>19</v>
      </c>
      <c r="J26" s="12"/>
      <c r="K26" s="12"/>
    </row>
    <row r="27" spans="1:11" ht="12.75">
      <c r="A27" s="184" t="s">
        <v>162</v>
      </c>
      <c r="B27" s="185"/>
      <c r="C27" s="185"/>
      <c r="D27" s="185"/>
      <c r="E27" s="185"/>
      <c r="F27" s="185"/>
      <c r="G27" s="185"/>
      <c r="H27" s="186"/>
      <c r="I27" s="4">
        <v>20</v>
      </c>
      <c r="J27" s="108">
        <f>SUM(J28:J35)</f>
        <v>3532499</v>
      </c>
      <c r="K27" s="108">
        <f>SUM(K28:K35)</f>
        <v>815524</v>
      </c>
    </row>
    <row r="28" spans="1:11" ht="12.75">
      <c r="A28" s="184" t="s">
        <v>54</v>
      </c>
      <c r="B28" s="185"/>
      <c r="C28" s="185"/>
      <c r="D28" s="185"/>
      <c r="E28" s="185"/>
      <c r="F28" s="185"/>
      <c r="G28" s="185"/>
      <c r="H28" s="186"/>
      <c r="I28" s="4">
        <v>21</v>
      </c>
      <c r="J28" s="12"/>
      <c r="K28" s="12"/>
    </row>
    <row r="29" spans="1:11" ht="12.75">
      <c r="A29" s="184" t="s">
        <v>55</v>
      </c>
      <c r="B29" s="185"/>
      <c r="C29" s="185"/>
      <c r="D29" s="185"/>
      <c r="E29" s="185"/>
      <c r="F29" s="185"/>
      <c r="G29" s="185"/>
      <c r="H29" s="186"/>
      <c r="I29" s="4">
        <v>22</v>
      </c>
      <c r="J29" s="12"/>
      <c r="K29" s="12"/>
    </row>
    <row r="30" spans="1:11" ht="12.75">
      <c r="A30" s="184" t="s">
        <v>56</v>
      </c>
      <c r="B30" s="185"/>
      <c r="C30" s="185"/>
      <c r="D30" s="185"/>
      <c r="E30" s="185"/>
      <c r="F30" s="185"/>
      <c r="G30" s="185"/>
      <c r="H30" s="186"/>
      <c r="I30" s="4">
        <v>23</v>
      </c>
      <c r="J30" s="12">
        <v>7537</v>
      </c>
      <c r="K30" s="12">
        <v>7537</v>
      </c>
    </row>
    <row r="31" spans="1:11" ht="12.75">
      <c r="A31" s="184" t="s">
        <v>61</v>
      </c>
      <c r="B31" s="185"/>
      <c r="C31" s="185"/>
      <c r="D31" s="185"/>
      <c r="E31" s="185"/>
      <c r="F31" s="185"/>
      <c r="G31" s="185"/>
      <c r="H31" s="186"/>
      <c r="I31" s="4">
        <v>24</v>
      </c>
      <c r="J31" s="12"/>
      <c r="K31" s="12"/>
    </row>
    <row r="32" spans="1:11" ht="12.75">
      <c r="A32" s="184" t="s">
        <v>62</v>
      </c>
      <c r="B32" s="185"/>
      <c r="C32" s="185"/>
      <c r="D32" s="185"/>
      <c r="E32" s="185"/>
      <c r="F32" s="185"/>
      <c r="G32" s="185"/>
      <c r="H32" s="186"/>
      <c r="I32" s="4">
        <v>25</v>
      </c>
      <c r="J32" s="12"/>
      <c r="K32" s="12"/>
    </row>
    <row r="33" spans="1:11" ht="12.75">
      <c r="A33" s="184" t="s">
        <v>63</v>
      </c>
      <c r="B33" s="185"/>
      <c r="C33" s="185"/>
      <c r="D33" s="185"/>
      <c r="E33" s="185"/>
      <c r="F33" s="185"/>
      <c r="G33" s="185"/>
      <c r="H33" s="186"/>
      <c r="I33" s="4">
        <v>26</v>
      </c>
      <c r="J33" s="12"/>
      <c r="K33" s="12"/>
    </row>
    <row r="34" spans="1:11" ht="12.75">
      <c r="A34" s="184" t="s">
        <v>57</v>
      </c>
      <c r="B34" s="185"/>
      <c r="C34" s="185"/>
      <c r="D34" s="185"/>
      <c r="E34" s="185"/>
      <c r="F34" s="185"/>
      <c r="G34" s="185"/>
      <c r="H34" s="186"/>
      <c r="I34" s="4">
        <v>27</v>
      </c>
      <c r="J34" s="12"/>
      <c r="K34" s="12">
        <v>807987</v>
      </c>
    </row>
    <row r="35" spans="1:11" ht="12.75">
      <c r="A35" s="184" t="s">
        <v>154</v>
      </c>
      <c r="B35" s="185"/>
      <c r="C35" s="185"/>
      <c r="D35" s="185"/>
      <c r="E35" s="185"/>
      <c r="F35" s="185"/>
      <c r="G35" s="185"/>
      <c r="H35" s="186"/>
      <c r="I35" s="4">
        <v>28</v>
      </c>
      <c r="J35" s="12">
        <v>3524962</v>
      </c>
      <c r="K35" s="12"/>
    </row>
    <row r="36" spans="1:11" ht="12.75">
      <c r="A36" s="184" t="s">
        <v>155</v>
      </c>
      <c r="B36" s="185"/>
      <c r="C36" s="185"/>
      <c r="D36" s="185"/>
      <c r="E36" s="185"/>
      <c r="F36" s="185"/>
      <c r="G36" s="185"/>
      <c r="H36" s="186"/>
      <c r="I36" s="4">
        <v>29</v>
      </c>
      <c r="J36" s="108">
        <f>SUM(J37:J39)</f>
        <v>0</v>
      </c>
      <c r="K36" s="108">
        <f>SUM(K37:K39)</f>
        <v>125203</v>
      </c>
    </row>
    <row r="37" spans="1:11" ht="12.75">
      <c r="A37" s="184" t="s">
        <v>58</v>
      </c>
      <c r="B37" s="185"/>
      <c r="C37" s="185"/>
      <c r="D37" s="185"/>
      <c r="E37" s="185"/>
      <c r="F37" s="185"/>
      <c r="G37" s="185"/>
      <c r="H37" s="186"/>
      <c r="I37" s="4">
        <v>30</v>
      </c>
      <c r="J37" s="12"/>
      <c r="K37" s="12"/>
    </row>
    <row r="38" spans="1:11" ht="12.75">
      <c r="A38" s="184" t="s">
        <v>59</v>
      </c>
      <c r="B38" s="185"/>
      <c r="C38" s="185"/>
      <c r="D38" s="185"/>
      <c r="E38" s="185"/>
      <c r="F38" s="185"/>
      <c r="G38" s="185"/>
      <c r="H38" s="186"/>
      <c r="I38" s="4">
        <v>31</v>
      </c>
      <c r="J38" s="12"/>
      <c r="K38" s="12"/>
    </row>
    <row r="39" spans="1:11" ht="12.75">
      <c r="A39" s="184" t="s">
        <v>60</v>
      </c>
      <c r="B39" s="185"/>
      <c r="C39" s="185"/>
      <c r="D39" s="185"/>
      <c r="E39" s="185"/>
      <c r="F39" s="185"/>
      <c r="G39" s="185"/>
      <c r="H39" s="186"/>
      <c r="I39" s="4">
        <v>32</v>
      </c>
      <c r="J39" s="12"/>
      <c r="K39" s="12">
        <v>125203</v>
      </c>
    </row>
    <row r="40" spans="1:11" ht="12.75">
      <c r="A40" s="184" t="s">
        <v>156</v>
      </c>
      <c r="B40" s="185"/>
      <c r="C40" s="185"/>
      <c r="D40" s="185"/>
      <c r="E40" s="185"/>
      <c r="F40" s="185"/>
      <c r="G40" s="185"/>
      <c r="H40" s="186"/>
      <c r="I40" s="4">
        <v>33</v>
      </c>
      <c r="J40" s="12"/>
      <c r="K40" s="12"/>
    </row>
    <row r="41" spans="1:11" ht="12.75">
      <c r="A41" s="187" t="s">
        <v>212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8">
        <f>J42+J50+J57+J65</f>
        <v>1054404398</v>
      </c>
      <c r="K41" s="108">
        <f>K42+K50+K57+K65</f>
        <v>1184010885</v>
      </c>
    </row>
    <row r="42" spans="1:11" ht="12.75">
      <c r="A42" s="184" t="s">
        <v>79</v>
      </c>
      <c r="B42" s="185"/>
      <c r="C42" s="185"/>
      <c r="D42" s="185"/>
      <c r="E42" s="185"/>
      <c r="F42" s="185"/>
      <c r="G42" s="185"/>
      <c r="H42" s="186"/>
      <c r="I42" s="4">
        <v>35</v>
      </c>
      <c r="J42" s="108">
        <f>SUM(J43:J49)</f>
        <v>653884464</v>
      </c>
      <c r="K42" s="108">
        <f>SUM(K43:K49)</f>
        <v>663118778</v>
      </c>
    </row>
    <row r="43" spans="1:11" ht="12.75">
      <c r="A43" s="184" t="s">
        <v>96</v>
      </c>
      <c r="B43" s="185"/>
      <c r="C43" s="185"/>
      <c r="D43" s="185"/>
      <c r="E43" s="185"/>
      <c r="F43" s="185"/>
      <c r="G43" s="185"/>
      <c r="H43" s="186"/>
      <c r="I43" s="4">
        <v>36</v>
      </c>
      <c r="J43" s="12">
        <v>307619209</v>
      </c>
      <c r="K43" s="12">
        <v>251954508</v>
      </c>
    </row>
    <row r="44" spans="1:11" ht="12.75">
      <c r="A44" s="184" t="s">
        <v>97</v>
      </c>
      <c r="B44" s="185"/>
      <c r="C44" s="185"/>
      <c r="D44" s="185"/>
      <c r="E44" s="185"/>
      <c r="F44" s="185"/>
      <c r="G44" s="185"/>
      <c r="H44" s="186"/>
      <c r="I44" s="4">
        <v>37</v>
      </c>
      <c r="J44" s="12">
        <v>41135157</v>
      </c>
      <c r="K44" s="12">
        <v>70216160</v>
      </c>
    </row>
    <row r="45" spans="1:11" ht="12.75">
      <c r="A45" s="184" t="s">
        <v>64</v>
      </c>
      <c r="B45" s="185"/>
      <c r="C45" s="185"/>
      <c r="D45" s="185"/>
      <c r="E45" s="185"/>
      <c r="F45" s="185"/>
      <c r="G45" s="185"/>
      <c r="H45" s="186"/>
      <c r="I45" s="4">
        <v>38</v>
      </c>
      <c r="J45" s="12">
        <v>300391370</v>
      </c>
      <c r="K45" s="12">
        <v>333852838</v>
      </c>
    </row>
    <row r="46" spans="1:11" ht="12.75">
      <c r="A46" s="184" t="s">
        <v>65</v>
      </c>
      <c r="B46" s="185"/>
      <c r="C46" s="185"/>
      <c r="D46" s="185"/>
      <c r="E46" s="185"/>
      <c r="F46" s="185"/>
      <c r="G46" s="185"/>
      <c r="H46" s="186"/>
      <c r="I46" s="4">
        <v>39</v>
      </c>
      <c r="J46" s="12">
        <v>4302489</v>
      </c>
      <c r="K46" s="12">
        <v>5141432</v>
      </c>
    </row>
    <row r="47" spans="1:11" ht="12.75">
      <c r="A47" s="184" t="s">
        <v>66</v>
      </c>
      <c r="B47" s="185"/>
      <c r="C47" s="185"/>
      <c r="D47" s="185"/>
      <c r="E47" s="185"/>
      <c r="F47" s="185"/>
      <c r="G47" s="185"/>
      <c r="H47" s="186"/>
      <c r="I47" s="4">
        <v>40</v>
      </c>
      <c r="J47" s="12">
        <v>436239</v>
      </c>
      <c r="K47" s="12">
        <v>1953840</v>
      </c>
    </row>
    <row r="48" spans="1:11" ht="12.75">
      <c r="A48" s="184" t="s">
        <v>67</v>
      </c>
      <c r="B48" s="185"/>
      <c r="C48" s="185"/>
      <c r="D48" s="185"/>
      <c r="E48" s="185"/>
      <c r="F48" s="185"/>
      <c r="G48" s="185"/>
      <c r="H48" s="186"/>
      <c r="I48" s="4">
        <v>41</v>
      </c>
      <c r="J48" s="12"/>
      <c r="K48" s="12"/>
    </row>
    <row r="49" spans="1:11" ht="12.75">
      <c r="A49" s="184" t="s">
        <v>68</v>
      </c>
      <c r="B49" s="185"/>
      <c r="C49" s="185"/>
      <c r="D49" s="185"/>
      <c r="E49" s="185"/>
      <c r="F49" s="185"/>
      <c r="G49" s="185"/>
      <c r="H49" s="186"/>
      <c r="I49" s="4">
        <v>42</v>
      </c>
      <c r="J49" s="12"/>
      <c r="K49" s="12"/>
    </row>
    <row r="50" spans="1:11" ht="12.75">
      <c r="A50" s="184" t="s">
        <v>80</v>
      </c>
      <c r="B50" s="185"/>
      <c r="C50" s="185"/>
      <c r="D50" s="185"/>
      <c r="E50" s="185"/>
      <c r="F50" s="185"/>
      <c r="G50" s="185"/>
      <c r="H50" s="186"/>
      <c r="I50" s="4">
        <v>43</v>
      </c>
      <c r="J50" s="108">
        <f>SUM(J51:J56)</f>
        <v>356628012</v>
      </c>
      <c r="K50" s="108">
        <f>SUM(K51:K56)</f>
        <v>453135176</v>
      </c>
    </row>
    <row r="51" spans="1:11" ht="12.75">
      <c r="A51" s="184" t="s">
        <v>172</v>
      </c>
      <c r="B51" s="185"/>
      <c r="C51" s="185"/>
      <c r="D51" s="185"/>
      <c r="E51" s="185"/>
      <c r="F51" s="185"/>
      <c r="G51" s="185"/>
      <c r="H51" s="186"/>
      <c r="I51" s="4">
        <v>44</v>
      </c>
      <c r="J51" s="12"/>
      <c r="K51" s="12"/>
    </row>
    <row r="52" spans="1:11" ht="12.75">
      <c r="A52" s="184" t="s">
        <v>173</v>
      </c>
      <c r="B52" s="185"/>
      <c r="C52" s="185"/>
      <c r="D52" s="185"/>
      <c r="E52" s="185"/>
      <c r="F52" s="185"/>
      <c r="G52" s="185"/>
      <c r="H52" s="186"/>
      <c r="I52" s="4">
        <v>45</v>
      </c>
      <c r="J52" s="12">
        <v>147738558</v>
      </c>
      <c r="K52" s="12">
        <v>152077790</v>
      </c>
    </row>
    <row r="53" spans="1:11" ht="12.75">
      <c r="A53" s="184" t="s">
        <v>174</v>
      </c>
      <c r="B53" s="185"/>
      <c r="C53" s="185"/>
      <c r="D53" s="185"/>
      <c r="E53" s="185"/>
      <c r="F53" s="185"/>
      <c r="G53" s="185"/>
      <c r="H53" s="186"/>
      <c r="I53" s="4">
        <v>46</v>
      </c>
      <c r="J53" s="12"/>
      <c r="K53" s="12"/>
    </row>
    <row r="54" spans="1:11" ht="12.75">
      <c r="A54" s="184" t="s">
        <v>175</v>
      </c>
      <c r="B54" s="185"/>
      <c r="C54" s="185"/>
      <c r="D54" s="185"/>
      <c r="E54" s="185"/>
      <c r="F54" s="185"/>
      <c r="G54" s="185"/>
      <c r="H54" s="186"/>
      <c r="I54" s="4">
        <v>47</v>
      </c>
      <c r="J54" s="12">
        <v>21446</v>
      </c>
      <c r="K54" s="12">
        <v>56426</v>
      </c>
    </row>
    <row r="55" spans="1:11" ht="12.75">
      <c r="A55" s="184" t="s">
        <v>7</v>
      </c>
      <c r="B55" s="185"/>
      <c r="C55" s="185"/>
      <c r="D55" s="185"/>
      <c r="E55" s="185"/>
      <c r="F55" s="185"/>
      <c r="G55" s="185"/>
      <c r="H55" s="186"/>
      <c r="I55" s="4">
        <v>48</v>
      </c>
      <c r="J55" s="12">
        <v>40129810</v>
      </c>
      <c r="K55" s="12">
        <v>72517668</v>
      </c>
    </row>
    <row r="56" spans="1:11" ht="12.75">
      <c r="A56" s="184" t="s">
        <v>8</v>
      </c>
      <c r="B56" s="185"/>
      <c r="C56" s="185"/>
      <c r="D56" s="185"/>
      <c r="E56" s="185"/>
      <c r="F56" s="185"/>
      <c r="G56" s="185"/>
      <c r="H56" s="186"/>
      <c r="I56" s="4">
        <v>49</v>
      </c>
      <c r="J56" s="12">
        <v>168738198</v>
      </c>
      <c r="K56" s="12">
        <v>228483292</v>
      </c>
    </row>
    <row r="57" spans="1:11" ht="12.75">
      <c r="A57" s="184" t="s">
        <v>81</v>
      </c>
      <c r="B57" s="185"/>
      <c r="C57" s="185"/>
      <c r="D57" s="185"/>
      <c r="E57" s="185"/>
      <c r="F57" s="185"/>
      <c r="G57" s="185"/>
      <c r="H57" s="186"/>
      <c r="I57" s="4">
        <v>50</v>
      </c>
      <c r="J57" s="108">
        <f>SUM(J58:J64)</f>
        <v>30970458</v>
      </c>
      <c r="K57" s="108">
        <f>SUM(K58:K64)</f>
        <v>50266588</v>
      </c>
    </row>
    <row r="58" spans="1:11" ht="12.75">
      <c r="A58" s="184" t="s">
        <v>54</v>
      </c>
      <c r="B58" s="185"/>
      <c r="C58" s="185"/>
      <c r="D58" s="185"/>
      <c r="E58" s="185"/>
      <c r="F58" s="185"/>
      <c r="G58" s="185"/>
      <c r="H58" s="186"/>
      <c r="I58" s="4">
        <v>51</v>
      </c>
      <c r="J58" s="12"/>
      <c r="K58" s="12"/>
    </row>
    <row r="59" spans="1:11" ht="12.75">
      <c r="A59" s="184" t="s">
        <v>55</v>
      </c>
      <c r="B59" s="185"/>
      <c r="C59" s="185"/>
      <c r="D59" s="185"/>
      <c r="E59" s="185"/>
      <c r="F59" s="185"/>
      <c r="G59" s="185"/>
      <c r="H59" s="186"/>
      <c r="I59" s="4">
        <v>52</v>
      </c>
      <c r="J59" s="12"/>
      <c r="K59" s="12"/>
    </row>
    <row r="60" spans="1:11" ht="12.75">
      <c r="A60" s="184" t="s">
        <v>214</v>
      </c>
      <c r="B60" s="185"/>
      <c r="C60" s="185"/>
      <c r="D60" s="185"/>
      <c r="E60" s="185"/>
      <c r="F60" s="185"/>
      <c r="G60" s="185"/>
      <c r="H60" s="186"/>
      <c r="I60" s="4">
        <v>53</v>
      </c>
      <c r="J60" s="12">
        <v>10759225</v>
      </c>
      <c r="K60" s="12">
        <v>11552010</v>
      </c>
    </row>
    <row r="61" spans="1:11" ht="12.75">
      <c r="A61" s="184" t="s">
        <v>61</v>
      </c>
      <c r="B61" s="185"/>
      <c r="C61" s="185"/>
      <c r="D61" s="185"/>
      <c r="E61" s="185"/>
      <c r="F61" s="185"/>
      <c r="G61" s="185"/>
      <c r="H61" s="186"/>
      <c r="I61" s="4">
        <v>54</v>
      </c>
      <c r="J61" s="12"/>
      <c r="K61" s="12"/>
    </row>
    <row r="62" spans="1:11" ht="12.75">
      <c r="A62" s="184" t="s">
        <v>62</v>
      </c>
      <c r="B62" s="185"/>
      <c r="C62" s="185"/>
      <c r="D62" s="185"/>
      <c r="E62" s="185"/>
      <c r="F62" s="185"/>
      <c r="G62" s="185"/>
      <c r="H62" s="186"/>
      <c r="I62" s="4">
        <v>55</v>
      </c>
      <c r="J62" s="12">
        <v>5150393</v>
      </c>
      <c r="K62" s="12">
        <v>5545769</v>
      </c>
    </row>
    <row r="63" spans="1:11" ht="12.75">
      <c r="A63" s="184" t="s">
        <v>63</v>
      </c>
      <c r="B63" s="185"/>
      <c r="C63" s="185"/>
      <c r="D63" s="185"/>
      <c r="E63" s="185"/>
      <c r="F63" s="185"/>
      <c r="G63" s="185"/>
      <c r="H63" s="186"/>
      <c r="I63" s="4">
        <v>56</v>
      </c>
      <c r="J63" s="12">
        <v>15060840</v>
      </c>
      <c r="K63" s="12">
        <v>33168809</v>
      </c>
    </row>
    <row r="64" spans="1:11" ht="12.75">
      <c r="A64" s="184" t="s">
        <v>31</v>
      </c>
      <c r="B64" s="185"/>
      <c r="C64" s="185"/>
      <c r="D64" s="185"/>
      <c r="E64" s="185"/>
      <c r="F64" s="185"/>
      <c r="G64" s="185"/>
      <c r="H64" s="186"/>
      <c r="I64" s="4">
        <v>57</v>
      </c>
      <c r="J64" s="12"/>
      <c r="K64" s="12"/>
    </row>
    <row r="65" spans="1:11" ht="12.75">
      <c r="A65" s="184" t="s">
        <v>179</v>
      </c>
      <c r="B65" s="185"/>
      <c r="C65" s="185"/>
      <c r="D65" s="185"/>
      <c r="E65" s="185"/>
      <c r="F65" s="185"/>
      <c r="G65" s="185"/>
      <c r="H65" s="186"/>
      <c r="I65" s="4">
        <v>58</v>
      </c>
      <c r="J65" s="109">
        <v>12921464</v>
      </c>
      <c r="K65" s="109">
        <v>17490343</v>
      </c>
    </row>
    <row r="66" spans="1:11" ht="12.75">
      <c r="A66" s="187" t="s">
        <v>38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09">
        <v>2734013</v>
      </c>
      <c r="K66" s="109">
        <v>2709319</v>
      </c>
    </row>
    <row r="67" spans="1:11" ht="12.75">
      <c r="A67" s="187" t="s">
        <v>213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8">
        <f>J8+J9+J41+J66</f>
        <v>1808221941</v>
      </c>
      <c r="K67" s="108">
        <f>K8+K9+K41+K66</f>
        <v>1935769837</v>
      </c>
    </row>
    <row r="68" spans="1:11" ht="12.75">
      <c r="A68" s="193" t="s">
        <v>69</v>
      </c>
      <c r="B68" s="194"/>
      <c r="C68" s="194"/>
      <c r="D68" s="194"/>
      <c r="E68" s="194"/>
      <c r="F68" s="194"/>
      <c r="G68" s="194"/>
      <c r="H68" s="195"/>
      <c r="I68" s="7">
        <v>61</v>
      </c>
      <c r="J68" s="13">
        <v>186462200</v>
      </c>
      <c r="K68" s="13">
        <v>297989133</v>
      </c>
    </row>
    <row r="69" spans="1:11" ht="12.75">
      <c r="A69" s="176" t="s">
        <v>40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1:11" ht="12.75">
      <c r="A70" s="180" t="s">
        <v>163</v>
      </c>
      <c r="B70" s="181"/>
      <c r="C70" s="181"/>
      <c r="D70" s="181"/>
      <c r="E70" s="181"/>
      <c r="F70" s="181"/>
      <c r="G70" s="181"/>
      <c r="H70" s="198"/>
      <c r="I70" s="6">
        <v>62</v>
      </c>
      <c r="J70" s="110">
        <f>J71+J72+J73+J79+J80+J83+J86</f>
        <v>763874492</v>
      </c>
      <c r="K70" s="110">
        <f>K71+K72+K73+K79+K80+K83+K86</f>
        <v>584299328</v>
      </c>
    </row>
    <row r="71" spans="1:11" ht="12.75">
      <c r="A71" s="184" t="s">
        <v>120</v>
      </c>
      <c r="B71" s="185"/>
      <c r="C71" s="185"/>
      <c r="D71" s="185"/>
      <c r="E71" s="185"/>
      <c r="F71" s="185"/>
      <c r="G71" s="185"/>
      <c r="H71" s="186"/>
      <c r="I71" s="4">
        <v>63</v>
      </c>
      <c r="J71" s="12">
        <v>902101590</v>
      </c>
      <c r="K71" s="12">
        <v>902101590</v>
      </c>
    </row>
    <row r="72" spans="1:11" ht="12.75">
      <c r="A72" s="184" t="s">
        <v>121</v>
      </c>
      <c r="B72" s="185"/>
      <c r="C72" s="185"/>
      <c r="D72" s="185"/>
      <c r="E72" s="185"/>
      <c r="F72" s="185"/>
      <c r="G72" s="185"/>
      <c r="H72" s="186"/>
      <c r="I72" s="4">
        <v>64</v>
      </c>
      <c r="J72" s="12"/>
      <c r="K72" s="12"/>
    </row>
    <row r="73" spans="1:11" ht="12.75">
      <c r="A73" s="184" t="s">
        <v>122</v>
      </c>
      <c r="B73" s="185"/>
      <c r="C73" s="185"/>
      <c r="D73" s="185"/>
      <c r="E73" s="185"/>
      <c r="F73" s="185"/>
      <c r="G73" s="185"/>
      <c r="H73" s="186"/>
      <c r="I73" s="4">
        <v>65</v>
      </c>
      <c r="J73" s="108">
        <f>J74+J75-J76+J77+J78</f>
        <v>0</v>
      </c>
      <c r="K73" s="108">
        <f>K74+K75-K76+K77+K78</f>
        <v>0</v>
      </c>
    </row>
    <row r="74" spans="1:11" ht="12.75">
      <c r="A74" s="184" t="s">
        <v>123</v>
      </c>
      <c r="B74" s="185"/>
      <c r="C74" s="185"/>
      <c r="D74" s="185"/>
      <c r="E74" s="185"/>
      <c r="F74" s="185"/>
      <c r="G74" s="185"/>
      <c r="H74" s="186"/>
      <c r="I74" s="4">
        <v>66</v>
      </c>
      <c r="J74" s="12"/>
      <c r="K74" s="12"/>
    </row>
    <row r="75" spans="1:11" ht="12.75">
      <c r="A75" s="184" t="s">
        <v>124</v>
      </c>
      <c r="B75" s="185"/>
      <c r="C75" s="185"/>
      <c r="D75" s="185"/>
      <c r="E75" s="185"/>
      <c r="F75" s="185"/>
      <c r="G75" s="185"/>
      <c r="H75" s="186"/>
      <c r="I75" s="4">
        <v>67</v>
      </c>
      <c r="J75" s="12"/>
      <c r="K75" s="12"/>
    </row>
    <row r="76" spans="1:11" ht="12.75">
      <c r="A76" s="184" t="s">
        <v>112</v>
      </c>
      <c r="B76" s="185"/>
      <c r="C76" s="185"/>
      <c r="D76" s="185"/>
      <c r="E76" s="185"/>
      <c r="F76" s="185"/>
      <c r="G76" s="185"/>
      <c r="H76" s="186"/>
      <c r="I76" s="4">
        <v>68</v>
      </c>
      <c r="J76" s="12"/>
      <c r="K76" s="12"/>
    </row>
    <row r="77" spans="1:11" ht="12.75">
      <c r="A77" s="184" t="s">
        <v>113</v>
      </c>
      <c r="B77" s="185"/>
      <c r="C77" s="185"/>
      <c r="D77" s="185"/>
      <c r="E77" s="185"/>
      <c r="F77" s="185"/>
      <c r="G77" s="185"/>
      <c r="H77" s="186"/>
      <c r="I77" s="4">
        <v>69</v>
      </c>
      <c r="J77" s="12"/>
      <c r="K77" s="12"/>
    </row>
    <row r="78" spans="1:11" ht="12.75">
      <c r="A78" s="184" t="s">
        <v>114</v>
      </c>
      <c r="B78" s="185"/>
      <c r="C78" s="185"/>
      <c r="D78" s="185"/>
      <c r="E78" s="185"/>
      <c r="F78" s="185"/>
      <c r="G78" s="185"/>
      <c r="H78" s="186"/>
      <c r="I78" s="4">
        <v>70</v>
      </c>
      <c r="J78" s="12"/>
      <c r="K78" s="12"/>
    </row>
    <row r="79" spans="1:11" ht="12.75">
      <c r="A79" s="184" t="s">
        <v>115</v>
      </c>
      <c r="B79" s="185"/>
      <c r="C79" s="185"/>
      <c r="D79" s="185"/>
      <c r="E79" s="185"/>
      <c r="F79" s="185"/>
      <c r="G79" s="185"/>
      <c r="H79" s="186"/>
      <c r="I79" s="4">
        <v>71</v>
      </c>
      <c r="J79" s="12"/>
      <c r="K79" s="12"/>
    </row>
    <row r="80" spans="1:11" ht="12.75">
      <c r="A80" s="184" t="s">
        <v>210</v>
      </c>
      <c r="B80" s="185"/>
      <c r="C80" s="185"/>
      <c r="D80" s="185"/>
      <c r="E80" s="185"/>
      <c r="F80" s="185"/>
      <c r="G80" s="185"/>
      <c r="H80" s="186"/>
      <c r="I80" s="4">
        <v>72</v>
      </c>
      <c r="J80" s="108">
        <f>J81-J82</f>
        <v>-244715097</v>
      </c>
      <c r="K80" s="108">
        <f>K81-K82</f>
        <v>-138286230</v>
      </c>
    </row>
    <row r="81" spans="1:11" ht="12.75">
      <c r="A81" s="190" t="s">
        <v>144</v>
      </c>
      <c r="B81" s="191"/>
      <c r="C81" s="191"/>
      <c r="D81" s="191"/>
      <c r="E81" s="191"/>
      <c r="F81" s="191"/>
      <c r="G81" s="191"/>
      <c r="H81" s="192"/>
      <c r="I81" s="4">
        <v>73</v>
      </c>
      <c r="J81" s="12"/>
      <c r="K81" s="12">
        <v>565720</v>
      </c>
    </row>
    <row r="82" spans="1:11" ht="12.75">
      <c r="A82" s="190" t="s">
        <v>145</v>
      </c>
      <c r="B82" s="191"/>
      <c r="C82" s="191"/>
      <c r="D82" s="191"/>
      <c r="E82" s="191"/>
      <c r="F82" s="191"/>
      <c r="G82" s="191"/>
      <c r="H82" s="192"/>
      <c r="I82" s="4">
        <v>74</v>
      </c>
      <c r="J82" s="12">
        <v>244715097</v>
      </c>
      <c r="K82" s="12">
        <v>138851950</v>
      </c>
    </row>
    <row r="83" spans="1:11" ht="12.75">
      <c r="A83" s="184" t="s">
        <v>211</v>
      </c>
      <c r="B83" s="185"/>
      <c r="C83" s="185"/>
      <c r="D83" s="185"/>
      <c r="E83" s="185"/>
      <c r="F83" s="185"/>
      <c r="G83" s="185"/>
      <c r="H83" s="186"/>
      <c r="I83" s="4">
        <v>75</v>
      </c>
      <c r="J83" s="108">
        <f>J84-J85</f>
        <v>106487999</v>
      </c>
      <c r="K83" s="108">
        <f>K84-K85</f>
        <v>-184491370</v>
      </c>
    </row>
    <row r="84" spans="1:11" ht="12.75">
      <c r="A84" s="190" t="s">
        <v>146</v>
      </c>
      <c r="B84" s="191"/>
      <c r="C84" s="191"/>
      <c r="D84" s="191"/>
      <c r="E84" s="191"/>
      <c r="F84" s="191"/>
      <c r="G84" s="191"/>
      <c r="H84" s="192"/>
      <c r="I84" s="4">
        <v>76</v>
      </c>
      <c r="J84" s="12">
        <v>106487999</v>
      </c>
      <c r="K84" s="12"/>
    </row>
    <row r="85" spans="1:11" ht="12.75">
      <c r="A85" s="190" t="s">
        <v>147</v>
      </c>
      <c r="B85" s="191"/>
      <c r="C85" s="191"/>
      <c r="D85" s="191"/>
      <c r="E85" s="191"/>
      <c r="F85" s="191"/>
      <c r="G85" s="191"/>
      <c r="H85" s="192"/>
      <c r="I85" s="4">
        <v>77</v>
      </c>
      <c r="J85" s="12"/>
      <c r="K85" s="12">
        <v>184491370</v>
      </c>
    </row>
    <row r="86" spans="1:11" ht="12.75">
      <c r="A86" s="184" t="s">
        <v>148</v>
      </c>
      <c r="B86" s="185"/>
      <c r="C86" s="185"/>
      <c r="D86" s="185"/>
      <c r="E86" s="185"/>
      <c r="F86" s="185"/>
      <c r="G86" s="185"/>
      <c r="H86" s="186"/>
      <c r="I86" s="4">
        <v>78</v>
      </c>
      <c r="J86" s="12"/>
      <c r="K86" s="12">
        <v>4975338</v>
      </c>
    </row>
    <row r="87" spans="1:11" ht="12.75">
      <c r="A87" s="187" t="s">
        <v>13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8">
        <f>SUM(J88:J90)</f>
        <v>14197080</v>
      </c>
      <c r="K87" s="108">
        <f>SUM(K88:K90)</f>
        <v>15094519</v>
      </c>
    </row>
    <row r="88" spans="1:11" ht="12.75">
      <c r="A88" s="184" t="s">
        <v>108</v>
      </c>
      <c r="B88" s="185"/>
      <c r="C88" s="185"/>
      <c r="D88" s="185"/>
      <c r="E88" s="185"/>
      <c r="F88" s="185"/>
      <c r="G88" s="185"/>
      <c r="H88" s="186"/>
      <c r="I88" s="4">
        <v>80</v>
      </c>
      <c r="J88" s="12">
        <v>12112252</v>
      </c>
      <c r="K88" s="12">
        <v>13126437</v>
      </c>
    </row>
    <row r="89" spans="1:11" ht="12.75">
      <c r="A89" s="184" t="s">
        <v>109</v>
      </c>
      <c r="B89" s="185"/>
      <c r="C89" s="185"/>
      <c r="D89" s="185"/>
      <c r="E89" s="185"/>
      <c r="F89" s="185"/>
      <c r="G89" s="185"/>
      <c r="H89" s="186"/>
      <c r="I89" s="4">
        <v>81</v>
      </c>
      <c r="J89" s="12"/>
      <c r="K89" s="12"/>
    </row>
    <row r="90" spans="1:11" ht="12.75">
      <c r="A90" s="184" t="s">
        <v>110</v>
      </c>
      <c r="B90" s="185"/>
      <c r="C90" s="185"/>
      <c r="D90" s="185"/>
      <c r="E90" s="185"/>
      <c r="F90" s="185"/>
      <c r="G90" s="185"/>
      <c r="H90" s="186"/>
      <c r="I90" s="4">
        <v>82</v>
      </c>
      <c r="J90" s="12">
        <v>2084828</v>
      </c>
      <c r="K90" s="12">
        <v>1968082</v>
      </c>
    </row>
    <row r="91" spans="1:11" ht="12.75">
      <c r="A91" s="187" t="s">
        <v>14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8">
        <f>SUM(J92:J100)</f>
        <v>80000000</v>
      </c>
      <c r="K91" s="108">
        <f>SUM(K92:K100)</f>
        <v>123333333</v>
      </c>
    </row>
    <row r="92" spans="1:11" ht="12.75">
      <c r="A92" s="184" t="s">
        <v>111</v>
      </c>
      <c r="B92" s="185"/>
      <c r="C92" s="185"/>
      <c r="D92" s="185"/>
      <c r="E92" s="185"/>
      <c r="F92" s="185"/>
      <c r="G92" s="185"/>
      <c r="H92" s="186"/>
      <c r="I92" s="4">
        <v>84</v>
      </c>
      <c r="J92" s="12"/>
      <c r="K92" s="12"/>
    </row>
    <row r="93" spans="1:11" ht="12.75">
      <c r="A93" s="184" t="s">
        <v>215</v>
      </c>
      <c r="B93" s="185"/>
      <c r="C93" s="185"/>
      <c r="D93" s="185"/>
      <c r="E93" s="185"/>
      <c r="F93" s="185"/>
      <c r="G93" s="185"/>
      <c r="H93" s="186"/>
      <c r="I93" s="4">
        <v>85</v>
      </c>
      <c r="J93" s="12"/>
      <c r="K93" s="12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2">
        <v>80000000</v>
      </c>
      <c r="K94" s="12">
        <v>123333333</v>
      </c>
    </row>
    <row r="95" spans="1:11" ht="12.75">
      <c r="A95" s="184" t="s">
        <v>216</v>
      </c>
      <c r="B95" s="185"/>
      <c r="C95" s="185"/>
      <c r="D95" s="185"/>
      <c r="E95" s="185"/>
      <c r="F95" s="185"/>
      <c r="G95" s="185"/>
      <c r="H95" s="186"/>
      <c r="I95" s="4">
        <v>87</v>
      </c>
      <c r="J95" s="12"/>
      <c r="K95" s="12"/>
    </row>
    <row r="96" spans="1:11" ht="12.75">
      <c r="A96" s="184" t="s">
        <v>217</v>
      </c>
      <c r="B96" s="185"/>
      <c r="C96" s="185"/>
      <c r="D96" s="185"/>
      <c r="E96" s="185"/>
      <c r="F96" s="185"/>
      <c r="G96" s="185"/>
      <c r="H96" s="186"/>
      <c r="I96" s="4">
        <v>88</v>
      </c>
      <c r="J96" s="12"/>
      <c r="K96" s="12"/>
    </row>
    <row r="97" spans="1:11" ht="12.75">
      <c r="A97" s="184" t="s">
        <v>218</v>
      </c>
      <c r="B97" s="185"/>
      <c r="C97" s="185"/>
      <c r="D97" s="185"/>
      <c r="E97" s="185"/>
      <c r="F97" s="185"/>
      <c r="G97" s="185"/>
      <c r="H97" s="186"/>
      <c r="I97" s="4">
        <v>89</v>
      </c>
      <c r="J97" s="12"/>
      <c r="K97" s="12"/>
    </row>
    <row r="98" spans="1:11" ht="12.75">
      <c r="A98" s="184" t="s">
        <v>72</v>
      </c>
      <c r="B98" s="185"/>
      <c r="C98" s="185"/>
      <c r="D98" s="185"/>
      <c r="E98" s="185"/>
      <c r="F98" s="185"/>
      <c r="G98" s="185"/>
      <c r="H98" s="186"/>
      <c r="I98" s="4">
        <v>90</v>
      </c>
      <c r="J98" s="12"/>
      <c r="K98" s="12"/>
    </row>
    <row r="99" spans="1:11" ht="12.75">
      <c r="A99" s="184" t="s">
        <v>70</v>
      </c>
      <c r="B99" s="185"/>
      <c r="C99" s="185"/>
      <c r="D99" s="185"/>
      <c r="E99" s="185"/>
      <c r="F99" s="185"/>
      <c r="G99" s="185"/>
      <c r="H99" s="186"/>
      <c r="I99" s="4">
        <v>91</v>
      </c>
      <c r="J99" s="12"/>
      <c r="K99" s="12"/>
    </row>
    <row r="100" spans="1:11" ht="12.75">
      <c r="A100" s="184" t="s">
        <v>71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2"/>
      <c r="K100" s="12"/>
    </row>
    <row r="101" spans="1:11" ht="12.75">
      <c r="A101" s="187" t="s">
        <v>15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8">
        <f>SUM(J102:J113)</f>
        <v>946687099</v>
      </c>
      <c r="K101" s="108">
        <f>SUM(K102:K113)</f>
        <v>1209069277</v>
      </c>
    </row>
    <row r="102" spans="1:11" ht="12.75">
      <c r="A102" s="184" t="s">
        <v>111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2"/>
      <c r="K102" s="12"/>
    </row>
    <row r="103" spans="1:11" ht="12.75">
      <c r="A103" s="184" t="s">
        <v>215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2">
        <v>12000000</v>
      </c>
      <c r="K103" s="12">
        <v>4500000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2">
        <v>295722222</v>
      </c>
      <c r="K104" s="12">
        <v>323166667</v>
      </c>
    </row>
    <row r="105" spans="1:11" ht="12.75">
      <c r="A105" s="184" t="s">
        <v>216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2">
        <v>25990680</v>
      </c>
      <c r="K105" s="12">
        <v>61023431</v>
      </c>
    </row>
    <row r="106" spans="1:11" ht="12.75">
      <c r="A106" s="184" t="s">
        <v>217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2">
        <v>331944083</v>
      </c>
      <c r="K106" s="12">
        <v>485963926</v>
      </c>
    </row>
    <row r="107" spans="1:11" ht="12.75">
      <c r="A107" s="184" t="s">
        <v>218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2">
        <v>81176464</v>
      </c>
      <c r="K107" s="12">
        <v>82000000</v>
      </c>
    </row>
    <row r="108" spans="1:11" ht="12.75">
      <c r="A108" s="184" t="s">
        <v>72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2"/>
      <c r="K108" s="12"/>
    </row>
    <row r="109" spans="1:11" ht="12.75">
      <c r="A109" s="184" t="s">
        <v>73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2">
        <v>13650046</v>
      </c>
      <c r="K109" s="12">
        <v>14247067</v>
      </c>
    </row>
    <row r="110" spans="1:11" ht="12.75">
      <c r="A110" s="184" t="s">
        <v>74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2">
        <v>9968720</v>
      </c>
      <c r="K110" s="12">
        <v>12447592</v>
      </c>
    </row>
    <row r="111" spans="1:11" ht="12.75">
      <c r="A111" s="184" t="s">
        <v>77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2"/>
      <c r="K111" s="12"/>
    </row>
    <row r="112" spans="1:11" ht="12.75">
      <c r="A112" s="184" t="s">
        <v>75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2"/>
      <c r="K112" s="12"/>
    </row>
    <row r="113" spans="1:11" ht="12.75">
      <c r="A113" s="184" t="s">
        <v>76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2">
        <v>176234884</v>
      </c>
      <c r="K113" s="12">
        <v>225720594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09">
        <v>3463270</v>
      </c>
      <c r="K114" s="109">
        <v>3973380</v>
      </c>
    </row>
    <row r="115" spans="1:11" ht="12.75">
      <c r="A115" s="187" t="s">
        <v>19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8">
        <f>J70+J87+J91+J101+J114</f>
        <v>1808221941</v>
      </c>
      <c r="K115" s="108">
        <f>K70+K87+K91+K101+K114</f>
        <v>1935769837</v>
      </c>
    </row>
    <row r="116" spans="1:11" ht="12.75">
      <c r="A116" s="173" t="s">
        <v>39</v>
      </c>
      <c r="B116" s="174"/>
      <c r="C116" s="174"/>
      <c r="D116" s="174"/>
      <c r="E116" s="174"/>
      <c r="F116" s="174"/>
      <c r="G116" s="174"/>
      <c r="H116" s="175"/>
      <c r="I116" s="5">
        <v>108</v>
      </c>
      <c r="J116" s="13">
        <v>186462200</v>
      </c>
      <c r="K116" s="13">
        <v>297989133</v>
      </c>
    </row>
    <row r="117" spans="1:11" ht="12.75">
      <c r="A117" s="176" t="s">
        <v>253</v>
      </c>
      <c r="B117" s="177"/>
      <c r="C117" s="177"/>
      <c r="D117" s="177"/>
      <c r="E117" s="177"/>
      <c r="F117" s="177"/>
      <c r="G117" s="177"/>
      <c r="H117" s="177"/>
      <c r="I117" s="178"/>
      <c r="J117" s="178"/>
      <c r="K117" s="179"/>
    </row>
    <row r="118" spans="1:11" ht="12.75">
      <c r="A118" s="180" t="s">
        <v>157</v>
      </c>
      <c r="B118" s="181"/>
      <c r="C118" s="181"/>
      <c r="D118" s="181"/>
      <c r="E118" s="181"/>
      <c r="F118" s="181"/>
      <c r="G118" s="181"/>
      <c r="H118" s="181"/>
      <c r="I118" s="182"/>
      <c r="J118" s="182"/>
      <c r="K118" s="183"/>
    </row>
    <row r="119" spans="1:11" ht="12.75">
      <c r="A119" s="184" t="s">
        <v>5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2">
        <v>763874492</v>
      </c>
      <c r="K119" s="12">
        <v>579323990</v>
      </c>
    </row>
    <row r="120" spans="1:11" ht="12.75">
      <c r="A120" s="168" t="s">
        <v>6</v>
      </c>
      <c r="B120" s="169"/>
      <c r="C120" s="169"/>
      <c r="D120" s="169"/>
      <c r="E120" s="169"/>
      <c r="F120" s="169"/>
      <c r="G120" s="169"/>
      <c r="H120" s="170"/>
      <c r="I120" s="7">
        <v>110</v>
      </c>
      <c r="J120" s="13"/>
      <c r="K120" s="13">
        <v>4975338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1" t="s">
        <v>78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2.7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7:K116 J8:K68">
      <formula1>0</formula1>
    </dataValidation>
  </dataValidations>
  <printOptions/>
  <pageMargins left="0.75" right="0.75" top="0.75" bottom="0.89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209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314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4"/>
    </row>
    <row r="4" spans="1:11" ht="12.75">
      <c r="A4" s="227" t="s">
        <v>305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2.5" thickBot="1">
      <c r="A5" s="230" t="s">
        <v>41</v>
      </c>
      <c r="B5" s="230"/>
      <c r="C5" s="230"/>
      <c r="D5" s="230"/>
      <c r="E5" s="230"/>
      <c r="F5" s="230"/>
      <c r="G5" s="230"/>
      <c r="H5" s="230"/>
      <c r="I5" s="75" t="s">
        <v>254</v>
      </c>
      <c r="J5" s="77" t="s">
        <v>129</v>
      </c>
      <c r="K5" s="77" t="s">
        <v>130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9">
        <v>2</v>
      </c>
      <c r="J6" s="78">
        <v>3</v>
      </c>
      <c r="K6" s="78">
        <v>4</v>
      </c>
    </row>
    <row r="7" spans="1:11" ht="12.75">
      <c r="A7" s="180" t="s">
        <v>20</v>
      </c>
      <c r="B7" s="181"/>
      <c r="C7" s="181"/>
      <c r="D7" s="181"/>
      <c r="E7" s="181"/>
      <c r="F7" s="181"/>
      <c r="G7" s="181"/>
      <c r="H7" s="198"/>
      <c r="I7" s="6">
        <v>111</v>
      </c>
      <c r="J7" s="110">
        <f>SUM(J8:J9)</f>
        <v>2948347687</v>
      </c>
      <c r="K7" s="110">
        <f>SUM(K8:K9)</f>
        <v>3021959070</v>
      </c>
    </row>
    <row r="8" spans="1:11" ht="12.75">
      <c r="A8" s="187" t="s">
        <v>131</v>
      </c>
      <c r="B8" s="188"/>
      <c r="C8" s="188"/>
      <c r="D8" s="188"/>
      <c r="E8" s="188"/>
      <c r="F8" s="188"/>
      <c r="G8" s="188"/>
      <c r="H8" s="189"/>
      <c r="I8" s="4">
        <v>112</v>
      </c>
      <c r="J8" s="12">
        <v>2900859466</v>
      </c>
      <c r="K8" s="12">
        <v>2955393778</v>
      </c>
    </row>
    <row r="9" spans="1:11" ht="12.75">
      <c r="A9" s="187" t="s">
        <v>82</v>
      </c>
      <c r="B9" s="188"/>
      <c r="C9" s="188"/>
      <c r="D9" s="188"/>
      <c r="E9" s="188"/>
      <c r="F9" s="188"/>
      <c r="G9" s="188"/>
      <c r="H9" s="189"/>
      <c r="I9" s="4">
        <v>113</v>
      </c>
      <c r="J9" s="12">
        <v>47488221</v>
      </c>
      <c r="K9" s="12">
        <v>66565292</v>
      </c>
    </row>
    <row r="10" spans="1:11" ht="12.75">
      <c r="A10" s="187" t="s">
        <v>9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8">
        <f>J11+J12+J16+J20+J21+J22+J25+J26</f>
        <v>2810415652</v>
      </c>
      <c r="K10" s="108">
        <f>K11+K12+K16+K20+K21+K22+K25+K26</f>
        <v>3186439177</v>
      </c>
    </row>
    <row r="11" spans="1:11" ht="12.75">
      <c r="A11" s="187" t="s">
        <v>83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2">
        <v>-99921361</v>
      </c>
      <c r="K11" s="12">
        <v>-66873283</v>
      </c>
    </row>
    <row r="12" spans="1:11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8">
        <f>SUM(J13:J15)</f>
        <v>2485225745</v>
      </c>
      <c r="K12" s="108">
        <f>SUM(K13:K15)</f>
        <v>2799341706</v>
      </c>
    </row>
    <row r="13" spans="1:11" ht="12.75">
      <c r="A13" s="184" t="s">
        <v>125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2">
        <v>2359479402</v>
      </c>
      <c r="K13" s="12">
        <v>2664773523</v>
      </c>
    </row>
    <row r="14" spans="1:11" ht="12.75">
      <c r="A14" s="184" t="s">
        <v>126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2">
        <v>9355617</v>
      </c>
      <c r="K14" s="12">
        <v>45213593</v>
      </c>
    </row>
    <row r="15" spans="1:11" ht="12.75">
      <c r="A15" s="184" t="s">
        <v>43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2">
        <v>116390726</v>
      </c>
      <c r="K15" s="12">
        <v>89354590</v>
      </c>
    </row>
    <row r="16" spans="1:11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8">
        <f>SUM(J17:J19)</f>
        <v>234317600</v>
      </c>
      <c r="K16" s="108">
        <f>SUM(K17:K19)</f>
        <v>242951099</v>
      </c>
    </row>
    <row r="17" spans="1:11" ht="12.75">
      <c r="A17" s="184" t="s">
        <v>44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2">
        <v>146963099</v>
      </c>
      <c r="K17" s="12">
        <v>153851618</v>
      </c>
    </row>
    <row r="18" spans="1:11" ht="12.75">
      <c r="A18" s="184" t="s">
        <v>45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2">
        <v>53029909</v>
      </c>
      <c r="K18" s="12">
        <v>55948237</v>
      </c>
    </row>
    <row r="19" spans="1:11" ht="12.75">
      <c r="A19" s="184" t="s">
        <v>46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2">
        <v>34324592</v>
      </c>
      <c r="K19" s="12">
        <v>33151244</v>
      </c>
    </row>
    <row r="20" spans="1:11" ht="12.75">
      <c r="A20" s="187" t="s">
        <v>84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09">
        <v>94189092</v>
      </c>
      <c r="K20" s="109">
        <v>99765978</v>
      </c>
    </row>
    <row r="21" spans="1:11" ht="12.75">
      <c r="A21" s="187" t="s">
        <v>85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09">
        <v>87132072</v>
      </c>
      <c r="K21" s="109">
        <v>82953277</v>
      </c>
    </row>
    <row r="22" spans="1:11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8">
        <f>SUM(J23:J24)</f>
        <v>4975285</v>
      </c>
      <c r="K22" s="108">
        <f>SUM(K23:K24)</f>
        <v>21439019</v>
      </c>
    </row>
    <row r="23" spans="1:11" ht="12.75">
      <c r="A23" s="184" t="s">
        <v>116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2">
        <v>108297</v>
      </c>
      <c r="K23" s="12">
        <v>12839915</v>
      </c>
    </row>
    <row r="24" spans="1:11" ht="12.75">
      <c r="A24" s="184" t="s">
        <v>117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2">
        <v>4866988</v>
      </c>
      <c r="K24" s="12">
        <v>8599104</v>
      </c>
    </row>
    <row r="25" spans="1:11" ht="12.75">
      <c r="A25" s="187" t="s">
        <v>86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09">
        <v>4497219</v>
      </c>
      <c r="K25" s="109">
        <v>6861381</v>
      </c>
    </row>
    <row r="26" spans="1:11" ht="12.75">
      <c r="A26" s="187" t="s">
        <v>37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09">
        <v>0</v>
      </c>
      <c r="K26" s="109">
        <v>0</v>
      </c>
    </row>
    <row r="27" spans="1:11" ht="12.75">
      <c r="A27" s="187" t="s">
        <v>185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8">
        <f>SUM(J28:J32)</f>
        <v>24614144</v>
      </c>
      <c r="K27" s="108">
        <f>SUM(K28:K32)</f>
        <v>31740582</v>
      </c>
    </row>
    <row r="28" spans="1:11" ht="20.25" customHeight="1">
      <c r="A28" s="187" t="s">
        <v>199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2"/>
      <c r="K28" s="12">
        <v>677</v>
      </c>
    </row>
    <row r="29" spans="1:11" ht="21" customHeight="1">
      <c r="A29" s="187" t="s">
        <v>134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2">
        <v>24614144</v>
      </c>
      <c r="K29" s="12">
        <v>27561724</v>
      </c>
    </row>
    <row r="30" spans="1:11" ht="12.75">
      <c r="A30" s="187" t="s">
        <v>118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2"/>
      <c r="K30" s="12"/>
    </row>
    <row r="31" spans="1:11" ht="12.75">
      <c r="A31" s="187" t="s">
        <v>195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2"/>
      <c r="K31" s="12">
        <v>4178181</v>
      </c>
    </row>
    <row r="32" spans="1:11" ht="12.75">
      <c r="A32" s="187" t="s">
        <v>119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2"/>
      <c r="K32" s="12"/>
    </row>
    <row r="33" spans="1:11" ht="12.75">
      <c r="A33" s="187" t="s">
        <v>186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8">
        <f>SUM(J34:J37)</f>
        <v>56077995</v>
      </c>
      <c r="K33" s="108">
        <f>SUM(K34:K37)</f>
        <v>51924555</v>
      </c>
    </row>
    <row r="34" spans="1:11" ht="12.75">
      <c r="A34" s="187" t="s">
        <v>48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2"/>
      <c r="K34" s="12">
        <v>88947</v>
      </c>
    </row>
    <row r="35" spans="1:11" ht="21.75" customHeight="1">
      <c r="A35" s="187" t="s">
        <v>47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2">
        <v>54039405</v>
      </c>
      <c r="K35" s="12">
        <v>51835608</v>
      </c>
    </row>
    <row r="36" spans="1:11" ht="12.75">
      <c r="A36" s="187" t="s">
        <v>196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2">
        <v>2038590</v>
      </c>
      <c r="K36" s="12"/>
    </row>
    <row r="37" spans="1:11" ht="12.75">
      <c r="A37" s="187" t="s">
        <v>49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2"/>
      <c r="K37" s="12"/>
    </row>
    <row r="38" spans="1:11" ht="12.75">
      <c r="A38" s="187" t="s">
        <v>167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09">
        <v>80474</v>
      </c>
      <c r="K38" s="109"/>
    </row>
    <row r="39" spans="1:11" ht="12.75">
      <c r="A39" s="187" t="s">
        <v>168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09"/>
      <c r="K39" s="109"/>
    </row>
    <row r="40" spans="1:11" ht="12.75">
      <c r="A40" s="187" t="s">
        <v>197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2"/>
      <c r="K40" s="12"/>
    </row>
    <row r="41" spans="1:11" ht="12.75">
      <c r="A41" s="187" t="s">
        <v>198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2"/>
      <c r="K41" s="12">
        <v>1045</v>
      </c>
    </row>
    <row r="42" spans="1:11" ht="12.75">
      <c r="A42" s="187" t="s">
        <v>187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8">
        <f>J7+J27+J38+J40</f>
        <v>2973042305</v>
      </c>
      <c r="K42" s="108">
        <f>K7+K27+K38+K40</f>
        <v>3053699652</v>
      </c>
    </row>
    <row r="43" spans="1:11" ht="12.75">
      <c r="A43" s="187" t="s">
        <v>188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8">
        <f>J10+J33+J39+J41</f>
        <v>2866493647</v>
      </c>
      <c r="K43" s="108">
        <f>K10+K33+K39+K41</f>
        <v>3238364777</v>
      </c>
    </row>
    <row r="44" spans="1:11" ht="12.75">
      <c r="A44" s="187" t="s">
        <v>208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8">
        <f>J42-J43</f>
        <v>106548658</v>
      </c>
      <c r="K44" s="108">
        <f>K42-K43</f>
        <v>-184665125</v>
      </c>
    </row>
    <row r="45" spans="1:11" ht="12.75">
      <c r="A45" s="190" t="s">
        <v>190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1">
        <f>IF(J42&gt;J43,J42-J43,0)</f>
        <v>106548658</v>
      </c>
      <c r="K45" s="11">
        <f>IF(K42&gt;K43,K42-K43,0)</f>
        <v>0</v>
      </c>
    </row>
    <row r="46" spans="1:11" ht="12.75">
      <c r="A46" s="190" t="s">
        <v>191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1">
        <f>IF(J43&gt;J42,J43-J42,0)</f>
        <v>0</v>
      </c>
      <c r="K46" s="11">
        <f>IF(K43&gt;K42,K43-K42,0)</f>
        <v>184665125</v>
      </c>
    </row>
    <row r="47" spans="1:11" ht="12.75">
      <c r="A47" s="187" t="s">
        <v>189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2">
        <v>60659</v>
      </c>
      <c r="K47" s="12">
        <v>133762</v>
      </c>
    </row>
    <row r="48" spans="1:11" ht="12.75">
      <c r="A48" s="187" t="s">
        <v>209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8">
        <f>J44-J47</f>
        <v>106487999</v>
      </c>
      <c r="K48" s="108">
        <f>K44-K47</f>
        <v>-184798887</v>
      </c>
    </row>
    <row r="49" spans="1:11" ht="12.75">
      <c r="A49" s="190" t="s">
        <v>164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1">
        <f>IF(J48&gt;0,J48,0)</f>
        <v>106487999</v>
      </c>
      <c r="K49" s="11">
        <f>IF(K48&gt;0,K48,0)</f>
        <v>0</v>
      </c>
    </row>
    <row r="50" spans="1:11" ht="12.75">
      <c r="A50" s="224" t="s">
        <v>192</v>
      </c>
      <c r="B50" s="225"/>
      <c r="C50" s="225"/>
      <c r="D50" s="225"/>
      <c r="E50" s="225"/>
      <c r="F50" s="225"/>
      <c r="G50" s="225"/>
      <c r="H50" s="226"/>
      <c r="I50" s="7">
        <v>154</v>
      </c>
      <c r="J50" s="17">
        <f>IF(J48&lt;0,-J48,0)</f>
        <v>0</v>
      </c>
      <c r="K50" s="17">
        <f>IF(K48&lt;0,-K48,0)</f>
        <v>184798887</v>
      </c>
    </row>
    <row r="51" spans="1:11" ht="12.75">
      <c r="A51" s="176" t="s">
        <v>95</v>
      </c>
      <c r="B51" s="177"/>
      <c r="C51" s="177"/>
      <c r="D51" s="177"/>
      <c r="E51" s="177"/>
      <c r="F51" s="177"/>
      <c r="G51" s="177"/>
      <c r="H51" s="177"/>
      <c r="I51" s="222"/>
      <c r="J51" s="222"/>
      <c r="K51" s="223"/>
    </row>
    <row r="52" spans="1:11" ht="12.75">
      <c r="A52" s="180" t="s">
        <v>158</v>
      </c>
      <c r="B52" s="181"/>
      <c r="C52" s="181"/>
      <c r="D52" s="181"/>
      <c r="E52" s="181"/>
      <c r="F52" s="181"/>
      <c r="G52" s="181"/>
      <c r="H52" s="181"/>
      <c r="I52" s="182"/>
      <c r="J52" s="182"/>
      <c r="K52" s="183"/>
    </row>
    <row r="53" spans="1:11" ht="12.75">
      <c r="A53" s="216" t="s">
        <v>206</v>
      </c>
      <c r="B53" s="217"/>
      <c r="C53" s="217"/>
      <c r="D53" s="217"/>
      <c r="E53" s="217"/>
      <c r="F53" s="217"/>
      <c r="G53" s="217"/>
      <c r="H53" s="218"/>
      <c r="I53" s="4">
        <v>155</v>
      </c>
      <c r="J53" s="12">
        <v>106487999</v>
      </c>
      <c r="K53" s="12">
        <v>-185042811</v>
      </c>
    </row>
    <row r="54" spans="1:11" ht="12.75">
      <c r="A54" s="216" t="s">
        <v>207</v>
      </c>
      <c r="B54" s="217"/>
      <c r="C54" s="217"/>
      <c r="D54" s="217"/>
      <c r="E54" s="217"/>
      <c r="F54" s="217"/>
      <c r="G54" s="217"/>
      <c r="H54" s="218"/>
      <c r="I54" s="4">
        <v>156</v>
      </c>
      <c r="J54" s="13"/>
      <c r="K54" s="13">
        <v>243924</v>
      </c>
    </row>
    <row r="55" spans="1:11" ht="12.75">
      <c r="A55" s="176" t="s">
        <v>161</v>
      </c>
      <c r="B55" s="177"/>
      <c r="C55" s="177"/>
      <c r="D55" s="177"/>
      <c r="E55" s="177"/>
      <c r="F55" s="177"/>
      <c r="G55" s="177"/>
      <c r="H55" s="177"/>
      <c r="I55" s="222"/>
      <c r="J55" s="222"/>
      <c r="K55" s="223"/>
    </row>
    <row r="56" spans="1:11" ht="12.75">
      <c r="A56" s="180" t="s">
        <v>176</v>
      </c>
      <c r="B56" s="181"/>
      <c r="C56" s="181"/>
      <c r="D56" s="181"/>
      <c r="E56" s="181"/>
      <c r="F56" s="181"/>
      <c r="G56" s="181"/>
      <c r="H56" s="198"/>
      <c r="I56" s="19">
        <v>157</v>
      </c>
      <c r="J56" s="10">
        <f>J48</f>
        <v>106487999</v>
      </c>
      <c r="K56" s="10">
        <f>K48</f>
        <v>-184798887</v>
      </c>
    </row>
    <row r="57" spans="1:11" ht="12.75">
      <c r="A57" s="187" t="s">
        <v>193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1">
        <f>SUM(J58:J64)</f>
        <v>374000</v>
      </c>
      <c r="K57" s="11">
        <f>SUM(K58:K64)</f>
        <v>287272</v>
      </c>
    </row>
    <row r="58" spans="1:11" ht="12.75">
      <c r="A58" s="187" t="s">
        <v>200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2">
        <v>374000</v>
      </c>
      <c r="K58" s="12">
        <v>287272</v>
      </c>
    </row>
    <row r="59" spans="1:11" ht="21.75" customHeight="1">
      <c r="A59" s="187" t="s">
        <v>201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2"/>
      <c r="K59" s="12"/>
    </row>
    <row r="60" spans="1:11" ht="23.25" customHeight="1">
      <c r="A60" s="187" t="s">
        <v>30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2"/>
      <c r="K60" s="12"/>
    </row>
    <row r="61" spans="1:11" ht="12.75">
      <c r="A61" s="187" t="s">
        <v>202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2"/>
      <c r="K61" s="12"/>
    </row>
    <row r="62" spans="1:11" ht="12.75">
      <c r="A62" s="187" t="s">
        <v>203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2"/>
      <c r="K62" s="12"/>
    </row>
    <row r="63" spans="1:11" ht="12.75">
      <c r="A63" s="187" t="s">
        <v>204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2"/>
      <c r="K63" s="12"/>
    </row>
    <row r="64" spans="1:11" ht="12.75">
      <c r="A64" s="187" t="s">
        <v>205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2"/>
      <c r="K64" s="12"/>
    </row>
    <row r="65" spans="1:11" ht="18" customHeight="1">
      <c r="A65" s="187" t="s">
        <v>194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2"/>
      <c r="K65" s="12"/>
    </row>
    <row r="66" spans="1:11" ht="24.75" customHeight="1">
      <c r="A66" s="187" t="s">
        <v>165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1">
        <f>J57-J65</f>
        <v>374000</v>
      </c>
      <c r="K66" s="11">
        <f>K57-K65</f>
        <v>287272</v>
      </c>
    </row>
    <row r="67" spans="1:11" ht="12.75">
      <c r="A67" s="187" t="s">
        <v>166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11">
        <f>J56+J66</f>
        <v>106861999</v>
      </c>
      <c r="K67" s="111">
        <f>K56+K66</f>
        <v>-184511615</v>
      </c>
    </row>
    <row r="68" spans="1:11" ht="27" customHeight="1">
      <c r="A68" s="176" t="s">
        <v>160</v>
      </c>
      <c r="B68" s="177"/>
      <c r="C68" s="177"/>
      <c r="D68" s="177"/>
      <c r="E68" s="177"/>
      <c r="F68" s="177"/>
      <c r="G68" s="177"/>
      <c r="H68" s="177"/>
      <c r="I68" s="222"/>
      <c r="J68" s="222"/>
      <c r="K68" s="223"/>
    </row>
    <row r="69" spans="1:11" ht="12.75">
      <c r="A69" s="180" t="s">
        <v>159</v>
      </c>
      <c r="B69" s="181"/>
      <c r="C69" s="181"/>
      <c r="D69" s="181"/>
      <c r="E69" s="181"/>
      <c r="F69" s="181"/>
      <c r="G69" s="181"/>
      <c r="H69" s="181"/>
      <c r="I69" s="182"/>
      <c r="J69" s="182"/>
      <c r="K69" s="183"/>
    </row>
    <row r="70" spans="1:11" ht="12.75">
      <c r="A70" s="216" t="s">
        <v>206</v>
      </c>
      <c r="B70" s="217"/>
      <c r="C70" s="217"/>
      <c r="D70" s="217"/>
      <c r="E70" s="217"/>
      <c r="F70" s="217"/>
      <c r="G70" s="217"/>
      <c r="H70" s="218"/>
      <c r="I70" s="4">
        <v>169</v>
      </c>
      <c r="J70" s="12">
        <v>106861999</v>
      </c>
      <c r="K70" s="12">
        <v>-184755539</v>
      </c>
    </row>
    <row r="71" spans="1:11" ht="12.75">
      <c r="A71" s="219" t="s">
        <v>207</v>
      </c>
      <c r="B71" s="220"/>
      <c r="C71" s="220"/>
      <c r="D71" s="220"/>
      <c r="E71" s="220"/>
      <c r="F71" s="220"/>
      <c r="G71" s="220"/>
      <c r="H71" s="221"/>
      <c r="I71" s="7">
        <v>170</v>
      </c>
      <c r="J71" s="13"/>
      <c r="K71" s="13">
        <v>243924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8" max="8" width="5.57421875" style="0" customWidth="1"/>
    <col min="10" max="11" width="10.7109375" style="0" customWidth="1"/>
  </cols>
  <sheetData>
    <row r="1" spans="1:11" ht="21" customHeight="1">
      <c r="A1" s="239" t="s">
        <v>169</v>
      </c>
      <c r="B1" s="240"/>
      <c r="C1" s="240"/>
      <c r="D1" s="240"/>
      <c r="E1" s="240"/>
      <c r="F1" s="240"/>
      <c r="G1" s="240"/>
      <c r="H1" s="240"/>
      <c r="I1" s="240"/>
      <c r="J1" s="241"/>
      <c r="K1" s="242"/>
    </row>
    <row r="2" spans="1:11" ht="12.75">
      <c r="A2" s="244" t="s">
        <v>314</v>
      </c>
      <c r="B2" s="245"/>
      <c r="C2" s="245"/>
      <c r="D2" s="245"/>
      <c r="E2" s="245"/>
      <c r="F2" s="245"/>
      <c r="G2" s="245"/>
      <c r="H2" s="245"/>
      <c r="I2" s="245"/>
      <c r="J2" s="241"/>
      <c r="K2" s="243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6" t="s">
        <v>305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30.75" thickBot="1">
      <c r="A5" s="249" t="s">
        <v>41</v>
      </c>
      <c r="B5" s="249"/>
      <c r="C5" s="249"/>
      <c r="D5" s="249"/>
      <c r="E5" s="249"/>
      <c r="F5" s="249"/>
      <c r="G5" s="249"/>
      <c r="H5" s="249"/>
      <c r="I5" s="82" t="s">
        <v>254</v>
      </c>
      <c r="J5" s="83" t="s">
        <v>318</v>
      </c>
      <c r="K5" s="83" t="s">
        <v>130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4">
        <v>2</v>
      </c>
      <c r="J6" s="85" t="s">
        <v>257</v>
      </c>
      <c r="K6" s="85" t="s">
        <v>258</v>
      </c>
    </row>
    <row r="7" spans="1:11" ht="12.75">
      <c r="A7" s="231" t="s">
        <v>135</v>
      </c>
      <c r="B7" s="232"/>
      <c r="C7" s="232"/>
      <c r="D7" s="232"/>
      <c r="E7" s="232"/>
      <c r="F7" s="232"/>
      <c r="G7" s="232"/>
      <c r="H7" s="232"/>
      <c r="I7" s="233"/>
      <c r="J7" s="233"/>
      <c r="K7" s="234"/>
    </row>
    <row r="8" spans="1:11" ht="12.75">
      <c r="A8" s="184" t="s">
        <v>171</v>
      </c>
      <c r="B8" s="185"/>
      <c r="C8" s="185"/>
      <c r="D8" s="185"/>
      <c r="E8" s="185"/>
      <c r="F8" s="185"/>
      <c r="G8" s="185"/>
      <c r="H8" s="185"/>
      <c r="I8" s="4">
        <v>1</v>
      </c>
      <c r="J8" s="12">
        <v>2532867656</v>
      </c>
      <c r="K8" s="12">
        <v>2530921226</v>
      </c>
    </row>
    <row r="9" spans="1:11" ht="12.75">
      <c r="A9" s="184" t="s">
        <v>98</v>
      </c>
      <c r="B9" s="185"/>
      <c r="C9" s="185"/>
      <c r="D9" s="185"/>
      <c r="E9" s="185"/>
      <c r="F9" s="185"/>
      <c r="G9" s="185"/>
      <c r="H9" s="185"/>
      <c r="I9" s="4">
        <v>2</v>
      </c>
      <c r="J9" s="12"/>
      <c r="K9" s="12"/>
    </row>
    <row r="10" spans="1:11" ht="12.75">
      <c r="A10" s="184" t="s">
        <v>99</v>
      </c>
      <c r="B10" s="185"/>
      <c r="C10" s="185"/>
      <c r="D10" s="185"/>
      <c r="E10" s="185"/>
      <c r="F10" s="185"/>
      <c r="G10" s="185"/>
      <c r="H10" s="185"/>
      <c r="I10" s="4">
        <v>3</v>
      </c>
      <c r="J10" s="12">
        <v>5538010</v>
      </c>
      <c r="K10" s="12">
        <v>3834347</v>
      </c>
    </row>
    <row r="11" spans="1:11" ht="12.75">
      <c r="A11" s="184" t="s">
        <v>100</v>
      </c>
      <c r="B11" s="185"/>
      <c r="C11" s="185"/>
      <c r="D11" s="185"/>
      <c r="E11" s="185"/>
      <c r="F11" s="185"/>
      <c r="G11" s="185"/>
      <c r="H11" s="185"/>
      <c r="I11" s="4">
        <v>4</v>
      </c>
      <c r="J11" s="12">
        <v>250390241</v>
      </c>
      <c r="K11" s="12">
        <v>317933980</v>
      </c>
    </row>
    <row r="12" spans="1:11" ht="12.75">
      <c r="A12" s="184" t="s">
        <v>101</v>
      </c>
      <c r="B12" s="185"/>
      <c r="C12" s="185"/>
      <c r="D12" s="185"/>
      <c r="E12" s="185"/>
      <c r="F12" s="185"/>
      <c r="G12" s="185"/>
      <c r="H12" s="185"/>
      <c r="I12" s="4">
        <v>5</v>
      </c>
      <c r="J12" s="12">
        <v>7348958</v>
      </c>
      <c r="K12" s="12">
        <v>9791149</v>
      </c>
    </row>
    <row r="13" spans="1:11" ht="12.75">
      <c r="A13" s="187" t="s">
        <v>170</v>
      </c>
      <c r="B13" s="188"/>
      <c r="C13" s="188"/>
      <c r="D13" s="188"/>
      <c r="E13" s="188"/>
      <c r="F13" s="188"/>
      <c r="G13" s="188"/>
      <c r="H13" s="188"/>
      <c r="I13" s="4">
        <v>6</v>
      </c>
      <c r="J13" s="112">
        <f>SUM(J8:J12)</f>
        <v>2796144865</v>
      </c>
      <c r="K13" s="108">
        <f>SUM(K8:K12)</f>
        <v>2862480702</v>
      </c>
    </row>
    <row r="14" spans="1:11" ht="12.75">
      <c r="A14" s="184" t="s">
        <v>102</v>
      </c>
      <c r="B14" s="185"/>
      <c r="C14" s="185"/>
      <c r="D14" s="185"/>
      <c r="E14" s="185"/>
      <c r="F14" s="185"/>
      <c r="G14" s="185"/>
      <c r="H14" s="185"/>
      <c r="I14" s="4">
        <v>7</v>
      </c>
      <c r="J14" s="12">
        <v>2883221260</v>
      </c>
      <c r="K14" s="12">
        <v>2934657128</v>
      </c>
    </row>
    <row r="15" spans="1:11" ht="12.75">
      <c r="A15" s="184" t="s">
        <v>103</v>
      </c>
      <c r="B15" s="185"/>
      <c r="C15" s="185"/>
      <c r="D15" s="185"/>
      <c r="E15" s="185"/>
      <c r="F15" s="185"/>
      <c r="G15" s="185"/>
      <c r="H15" s="185"/>
      <c r="I15" s="4">
        <v>8</v>
      </c>
      <c r="J15" s="12">
        <v>269722252</v>
      </c>
      <c r="K15" s="12">
        <v>259338542</v>
      </c>
    </row>
    <row r="16" spans="1:11" ht="12.75">
      <c r="A16" s="184" t="s">
        <v>104</v>
      </c>
      <c r="B16" s="185"/>
      <c r="C16" s="185"/>
      <c r="D16" s="185"/>
      <c r="E16" s="185"/>
      <c r="F16" s="185"/>
      <c r="G16" s="185"/>
      <c r="H16" s="185"/>
      <c r="I16" s="4">
        <v>9</v>
      </c>
      <c r="J16" s="12">
        <v>15347627</v>
      </c>
      <c r="K16" s="12">
        <v>14698097</v>
      </c>
    </row>
    <row r="17" spans="1:11" ht="12.75">
      <c r="A17" s="184" t="s">
        <v>105</v>
      </c>
      <c r="B17" s="185"/>
      <c r="C17" s="185"/>
      <c r="D17" s="185"/>
      <c r="E17" s="185"/>
      <c r="F17" s="185"/>
      <c r="G17" s="185"/>
      <c r="H17" s="185"/>
      <c r="I17" s="4">
        <v>10</v>
      </c>
      <c r="J17" s="12">
        <v>29431695</v>
      </c>
      <c r="K17" s="12">
        <v>25627780</v>
      </c>
    </row>
    <row r="18" spans="1:11" ht="12.75">
      <c r="A18" s="184" t="s">
        <v>106</v>
      </c>
      <c r="B18" s="185"/>
      <c r="C18" s="185"/>
      <c r="D18" s="185"/>
      <c r="E18" s="185"/>
      <c r="F18" s="185"/>
      <c r="G18" s="185"/>
      <c r="H18" s="185"/>
      <c r="I18" s="4">
        <v>11</v>
      </c>
      <c r="J18" s="12">
        <v>80843774</v>
      </c>
      <c r="K18" s="12">
        <v>138295849</v>
      </c>
    </row>
    <row r="19" spans="1:11" ht="12.75">
      <c r="A19" s="184" t="s">
        <v>107</v>
      </c>
      <c r="B19" s="185"/>
      <c r="C19" s="185"/>
      <c r="D19" s="185"/>
      <c r="E19" s="185"/>
      <c r="F19" s="185"/>
      <c r="G19" s="185"/>
      <c r="H19" s="185"/>
      <c r="I19" s="4">
        <v>12</v>
      </c>
      <c r="J19" s="12">
        <v>14813333</v>
      </c>
      <c r="K19" s="12">
        <v>21581850</v>
      </c>
    </row>
    <row r="20" spans="1:11" ht="12.75">
      <c r="A20" s="187" t="s">
        <v>32</v>
      </c>
      <c r="B20" s="188"/>
      <c r="C20" s="188"/>
      <c r="D20" s="188"/>
      <c r="E20" s="188"/>
      <c r="F20" s="188"/>
      <c r="G20" s="188"/>
      <c r="H20" s="188"/>
      <c r="I20" s="4">
        <v>13</v>
      </c>
      <c r="J20" s="112">
        <f>SUM(J14:J19)</f>
        <v>3293379941</v>
      </c>
      <c r="K20" s="108">
        <f>SUM(K14:K19)</f>
        <v>3394199246</v>
      </c>
    </row>
    <row r="21" spans="1:11" ht="25.5" customHeight="1">
      <c r="A21" s="187" t="s">
        <v>87</v>
      </c>
      <c r="B21" s="235"/>
      <c r="C21" s="235"/>
      <c r="D21" s="235"/>
      <c r="E21" s="235"/>
      <c r="F21" s="235"/>
      <c r="G21" s="235"/>
      <c r="H21" s="236"/>
      <c r="I21" s="4">
        <v>14</v>
      </c>
      <c r="J21" s="112">
        <f>IF(J13&gt;J20,J13-J20,0)</f>
        <v>0</v>
      </c>
      <c r="K21" s="108">
        <f>IF(K13&gt;K20,K13-K20,0)</f>
        <v>0</v>
      </c>
    </row>
    <row r="22" spans="1:11" ht="21.75" customHeight="1">
      <c r="A22" s="193" t="s">
        <v>88</v>
      </c>
      <c r="B22" s="237"/>
      <c r="C22" s="237"/>
      <c r="D22" s="237"/>
      <c r="E22" s="237"/>
      <c r="F22" s="237"/>
      <c r="G22" s="237"/>
      <c r="H22" s="238"/>
      <c r="I22" s="4">
        <v>15</v>
      </c>
      <c r="J22" s="112">
        <f>IF(J20&gt;J13,J20-J13,0)</f>
        <v>497235076</v>
      </c>
      <c r="K22" s="108">
        <f>IF(K20&gt;K13,K20-K13,0)</f>
        <v>531718544</v>
      </c>
    </row>
    <row r="23" spans="1:11" ht="12.75">
      <c r="A23" s="231" t="s">
        <v>136</v>
      </c>
      <c r="B23" s="232"/>
      <c r="C23" s="232"/>
      <c r="D23" s="232"/>
      <c r="E23" s="232"/>
      <c r="F23" s="232"/>
      <c r="G23" s="232"/>
      <c r="H23" s="232"/>
      <c r="I23" s="233"/>
      <c r="J23" s="233"/>
      <c r="K23" s="234"/>
    </row>
    <row r="24" spans="1:11" ht="12.75">
      <c r="A24" s="184" t="s">
        <v>141</v>
      </c>
      <c r="B24" s="185"/>
      <c r="C24" s="185"/>
      <c r="D24" s="185"/>
      <c r="E24" s="185"/>
      <c r="F24" s="185"/>
      <c r="G24" s="185"/>
      <c r="H24" s="185"/>
      <c r="I24" s="4">
        <v>16</v>
      </c>
      <c r="J24" s="12">
        <v>53628</v>
      </c>
      <c r="K24" s="12">
        <v>272215</v>
      </c>
    </row>
    <row r="25" spans="1:11" ht="12.75">
      <c r="A25" s="184" t="s">
        <v>142</v>
      </c>
      <c r="B25" s="185"/>
      <c r="C25" s="185"/>
      <c r="D25" s="185"/>
      <c r="E25" s="185"/>
      <c r="F25" s="185"/>
      <c r="G25" s="185"/>
      <c r="H25" s="185"/>
      <c r="I25" s="4">
        <v>17</v>
      </c>
      <c r="J25" s="12"/>
      <c r="K25" s="12"/>
    </row>
    <row r="26" spans="1:11" ht="12.75">
      <c r="A26" s="184" t="s">
        <v>33</v>
      </c>
      <c r="B26" s="185"/>
      <c r="C26" s="185"/>
      <c r="D26" s="185"/>
      <c r="E26" s="185"/>
      <c r="F26" s="185"/>
      <c r="G26" s="185"/>
      <c r="H26" s="185"/>
      <c r="I26" s="4">
        <v>18</v>
      </c>
      <c r="J26" s="12"/>
      <c r="K26" s="12"/>
    </row>
    <row r="27" spans="1:11" ht="12.75">
      <c r="A27" s="184" t="s">
        <v>34</v>
      </c>
      <c r="B27" s="185"/>
      <c r="C27" s="185"/>
      <c r="D27" s="185"/>
      <c r="E27" s="185"/>
      <c r="F27" s="185"/>
      <c r="G27" s="185"/>
      <c r="H27" s="185"/>
      <c r="I27" s="4">
        <v>19</v>
      </c>
      <c r="J27" s="12">
        <v>1322680</v>
      </c>
      <c r="K27" s="12">
        <v>677265</v>
      </c>
    </row>
    <row r="28" spans="1:11" ht="12.75">
      <c r="A28" s="184" t="s">
        <v>143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2"/>
    </row>
    <row r="29" spans="1:11" ht="12.75">
      <c r="A29" s="187" t="s">
        <v>94</v>
      </c>
      <c r="B29" s="188"/>
      <c r="C29" s="188"/>
      <c r="D29" s="188"/>
      <c r="E29" s="188"/>
      <c r="F29" s="188"/>
      <c r="G29" s="188"/>
      <c r="H29" s="188"/>
      <c r="I29" s="4">
        <v>21</v>
      </c>
      <c r="J29" s="112">
        <f>SUM(J24:J28)</f>
        <v>1376308</v>
      </c>
      <c r="K29" s="108">
        <f>SUM(K24:K28)</f>
        <v>949480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12">
        <v>39941196</v>
      </c>
      <c r="K30" s="12">
        <v>60656714</v>
      </c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12">
        <v>206940</v>
      </c>
      <c r="K31" s="12">
        <v>13630000</v>
      </c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2">
        <v>20020</v>
      </c>
    </row>
    <row r="33" spans="1:11" ht="12.75">
      <c r="A33" s="187" t="s">
        <v>35</v>
      </c>
      <c r="B33" s="188"/>
      <c r="C33" s="188"/>
      <c r="D33" s="188"/>
      <c r="E33" s="188"/>
      <c r="F33" s="188"/>
      <c r="G33" s="188"/>
      <c r="H33" s="188"/>
      <c r="I33" s="4">
        <v>25</v>
      </c>
      <c r="J33" s="112">
        <f>SUM(J30:J32)</f>
        <v>40148136</v>
      </c>
      <c r="K33" s="108">
        <f>SUM(K30:K32)</f>
        <v>74306734</v>
      </c>
    </row>
    <row r="34" spans="1:11" ht="24.75" customHeight="1">
      <c r="A34" s="187" t="s">
        <v>89</v>
      </c>
      <c r="B34" s="188"/>
      <c r="C34" s="188"/>
      <c r="D34" s="188"/>
      <c r="E34" s="188"/>
      <c r="F34" s="188"/>
      <c r="G34" s="188"/>
      <c r="H34" s="188"/>
      <c r="I34" s="4">
        <v>26</v>
      </c>
      <c r="J34" s="112">
        <f>IF(J29&gt;J33,J29-J33,0)</f>
        <v>0</v>
      </c>
      <c r="K34" s="108">
        <f>IF(K29&gt;K33,K29-K33,0)</f>
        <v>0</v>
      </c>
    </row>
    <row r="35" spans="1:11" ht="21.75" customHeight="1">
      <c r="A35" s="187" t="s">
        <v>90</v>
      </c>
      <c r="B35" s="188"/>
      <c r="C35" s="188"/>
      <c r="D35" s="188"/>
      <c r="E35" s="188"/>
      <c r="F35" s="188"/>
      <c r="G35" s="188"/>
      <c r="H35" s="188"/>
      <c r="I35" s="4">
        <v>27</v>
      </c>
      <c r="J35" s="112">
        <f>IF(J33&gt;J29,J33-J29,0)</f>
        <v>38771828</v>
      </c>
      <c r="K35" s="108">
        <f>IF(K33&gt;K29,K33-K29,0)</f>
        <v>73357254</v>
      </c>
    </row>
    <row r="36" spans="1:11" ht="12.75">
      <c r="A36" s="231" t="s">
        <v>137</v>
      </c>
      <c r="B36" s="232"/>
      <c r="C36" s="232"/>
      <c r="D36" s="232"/>
      <c r="E36" s="232"/>
      <c r="F36" s="232"/>
      <c r="G36" s="232"/>
      <c r="H36" s="232"/>
      <c r="I36" s="233">
        <v>0</v>
      </c>
      <c r="J36" s="233"/>
      <c r="K36" s="234"/>
    </row>
    <row r="37" spans="1:11" ht="12.75">
      <c r="A37" s="184" t="s">
        <v>149</v>
      </c>
      <c r="B37" s="185"/>
      <c r="C37" s="185"/>
      <c r="D37" s="185"/>
      <c r="E37" s="185"/>
      <c r="F37" s="185"/>
      <c r="G37" s="185"/>
      <c r="H37" s="185"/>
      <c r="I37" s="4">
        <v>28</v>
      </c>
      <c r="J37" s="12"/>
      <c r="K37" s="12"/>
    </row>
    <row r="38" spans="1:11" ht="12.75">
      <c r="A38" s="184" t="s">
        <v>23</v>
      </c>
      <c r="B38" s="185"/>
      <c r="C38" s="185"/>
      <c r="D38" s="185"/>
      <c r="E38" s="185"/>
      <c r="F38" s="185"/>
      <c r="G38" s="185"/>
      <c r="H38" s="185"/>
      <c r="I38" s="4">
        <v>29</v>
      </c>
      <c r="J38" s="12">
        <v>875310154</v>
      </c>
      <c r="K38" s="12">
        <v>2302466500</v>
      </c>
    </row>
    <row r="39" spans="1:11" ht="12.75">
      <c r="A39" s="184" t="s">
        <v>24</v>
      </c>
      <c r="B39" s="185"/>
      <c r="C39" s="185"/>
      <c r="D39" s="185"/>
      <c r="E39" s="185"/>
      <c r="F39" s="185"/>
      <c r="G39" s="185"/>
      <c r="H39" s="185"/>
      <c r="I39" s="4">
        <v>30</v>
      </c>
      <c r="J39" s="12">
        <v>588771798</v>
      </c>
      <c r="K39" s="12">
        <v>679616364</v>
      </c>
    </row>
    <row r="40" spans="1:11" ht="12.75">
      <c r="A40" s="187" t="s">
        <v>36</v>
      </c>
      <c r="B40" s="188"/>
      <c r="C40" s="188"/>
      <c r="D40" s="188"/>
      <c r="E40" s="188"/>
      <c r="F40" s="188"/>
      <c r="G40" s="188"/>
      <c r="H40" s="188"/>
      <c r="I40" s="4">
        <v>31</v>
      </c>
      <c r="J40" s="112">
        <f>SUM(J37:J39)</f>
        <v>1464081952</v>
      </c>
      <c r="K40" s="108">
        <f>SUM(K37:K39)</f>
        <v>2982082864</v>
      </c>
    </row>
    <row r="41" spans="1:11" ht="12.75">
      <c r="A41" s="184" t="s">
        <v>25</v>
      </c>
      <c r="B41" s="185"/>
      <c r="C41" s="185"/>
      <c r="D41" s="185"/>
      <c r="E41" s="185"/>
      <c r="F41" s="185"/>
      <c r="G41" s="185"/>
      <c r="H41" s="185"/>
      <c r="I41" s="4">
        <v>32</v>
      </c>
      <c r="J41" s="12">
        <v>903828114</v>
      </c>
      <c r="K41" s="12">
        <v>2233188722</v>
      </c>
    </row>
    <row r="42" spans="1:11" ht="12.75">
      <c r="A42" s="184" t="s">
        <v>26</v>
      </c>
      <c r="B42" s="185"/>
      <c r="C42" s="185"/>
      <c r="D42" s="185"/>
      <c r="E42" s="185"/>
      <c r="F42" s="185"/>
      <c r="G42" s="185"/>
      <c r="H42" s="185"/>
      <c r="I42" s="4">
        <v>33</v>
      </c>
      <c r="J42" s="12"/>
      <c r="K42" s="12"/>
    </row>
    <row r="43" spans="1:11" ht="12.75">
      <c r="A43" s="184" t="s">
        <v>27</v>
      </c>
      <c r="B43" s="185"/>
      <c r="C43" s="185"/>
      <c r="D43" s="185"/>
      <c r="E43" s="185"/>
      <c r="F43" s="185"/>
      <c r="G43" s="185"/>
      <c r="H43" s="185"/>
      <c r="I43" s="4">
        <v>34</v>
      </c>
      <c r="J43" s="12"/>
      <c r="K43" s="12"/>
    </row>
    <row r="44" spans="1:11" ht="12.75">
      <c r="A44" s="184" t="s">
        <v>28</v>
      </c>
      <c r="B44" s="185"/>
      <c r="C44" s="185"/>
      <c r="D44" s="185"/>
      <c r="E44" s="185"/>
      <c r="F44" s="185"/>
      <c r="G44" s="185"/>
      <c r="H44" s="185"/>
      <c r="I44" s="4">
        <v>35</v>
      </c>
      <c r="J44" s="12"/>
      <c r="K44" s="12"/>
    </row>
    <row r="45" spans="1:11" ht="12.75">
      <c r="A45" s="184" t="s">
        <v>29</v>
      </c>
      <c r="B45" s="185"/>
      <c r="C45" s="185"/>
      <c r="D45" s="185"/>
      <c r="E45" s="185"/>
      <c r="F45" s="185"/>
      <c r="G45" s="185"/>
      <c r="H45" s="185"/>
      <c r="I45" s="4">
        <v>36</v>
      </c>
      <c r="J45" s="12">
        <v>22059632</v>
      </c>
      <c r="K45" s="12">
        <v>121141495</v>
      </c>
    </row>
    <row r="46" spans="1:11" ht="12.75">
      <c r="A46" s="187" t="s">
        <v>127</v>
      </c>
      <c r="B46" s="188"/>
      <c r="C46" s="188"/>
      <c r="D46" s="188"/>
      <c r="E46" s="188"/>
      <c r="F46" s="188"/>
      <c r="G46" s="188"/>
      <c r="H46" s="188"/>
      <c r="I46" s="4">
        <v>37</v>
      </c>
      <c r="J46" s="112">
        <f>SUM(J41:J45)</f>
        <v>925887746</v>
      </c>
      <c r="K46" s="108">
        <f>SUM(K41:K45)</f>
        <v>2354330217</v>
      </c>
    </row>
    <row r="47" spans="1:11" ht="24" customHeight="1">
      <c r="A47" s="187" t="s">
        <v>139</v>
      </c>
      <c r="B47" s="188"/>
      <c r="C47" s="188"/>
      <c r="D47" s="188"/>
      <c r="E47" s="188"/>
      <c r="F47" s="188"/>
      <c r="G47" s="188"/>
      <c r="H47" s="188"/>
      <c r="I47" s="4">
        <v>38</v>
      </c>
      <c r="J47" s="112">
        <f>IF(J40&gt;J46,J40-J46,0)</f>
        <v>538194206</v>
      </c>
      <c r="K47" s="108">
        <f>IF(K40&gt;K46,K40-K46,0)</f>
        <v>627752647</v>
      </c>
    </row>
    <row r="48" spans="1:11" ht="21" customHeight="1">
      <c r="A48" s="187" t="s">
        <v>140</v>
      </c>
      <c r="B48" s="188"/>
      <c r="C48" s="188"/>
      <c r="D48" s="188"/>
      <c r="E48" s="188"/>
      <c r="F48" s="188"/>
      <c r="G48" s="188"/>
      <c r="H48" s="188"/>
      <c r="I48" s="4">
        <v>39</v>
      </c>
      <c r="J48" s="112">
        <f>IF(J46&gt;J40,J46-J40,0)</f>
        <v>0</v>
      </c>
      <c r="K48" s="108">
        <f>IF(K46&gt;K40,K46-K40,0)</f>
        <v>0</v>
      </c>
    </row>
    <row r="49" spans="1:11" ht="12.75">
      <c r="A49" s="187" t="s">
        <v>128</v>
      </c>
      <c r="B49" s="188"/>
      <c r="C49" s="188"/>
      <c r="D49" s="188"/>
      <c r="E49" s="188"/>
      <c r="F49" s="188"/>
      <c r="G49" s="188"/>
      <c r="H49" s="188"/>
      <c r="I49" s="4">
        <v>40</v>
      </c>
      <c r="J49" s="112">
        <f>IF(J21-J22+J34-J35+J47-J48&gt;0,J21-J22+J34-J35+J47-J48,0)</f>
        <v>2187302</v>
      </c>
      <c r="K49" s="108">
        <f>IF(K21-K22+K34-K35+K47-K48&gt;0,K21-K22+K34-K35+K47-K48,0)</f>
        <v>22676849</v>
      </c>
    </row>
    <row r="50" spans="1:11" ht="12.75">
      <c r="A50" s="187" t="s">
        <v>12</v>
      </c>
      <c r="B50" s="188"/>
      <c r="C50" s="188"/>
      <c r="D50" s="188"/>
      <c r="E50" s="188"/>
      <c r="F50" s="188"/>
      <c r="G50" s="188"/>
      <c r="H50" s="188"/>
      <c r="I50" s="4">
        <v>41</v>
      </c>
      <c r="J50" s="112">
        <f>IF(J22-J21+J35-J34+J48-J47&gt;0,J22-J21+J35-J34+J48-J47,0)</f>
        <v>0</v>
      </c>
      <c r="K50" s="108">
        <f>IF(K22-K21+K35-K34+K48-K47&gt;0,K22-K21+K35-K34+K48-K47,0)</f>
        <v>0</v>
      </c>
    </row>
    <row r="51" spans="1:11" ht="12.75">
      <c r="A51" s="187" t="s">
        <v>138</v>
      </c>
      <c r="B51" s="188"/>
      <c r="C51" s="188"/>
      <c r="D51" s="188"/>
      <c r="E51" s="188"/>
      <c r="F51" s="188"/>
      <c r="G51" s="188"/>
      <c r="H51" s="188"/>
      <c r="I51" s="4">
        <v>42</v>
      </c>
      <c r="J51" s="12">
        <v>25795002</v>
      </c>
      <c r="K51" s="12">
        <v>27982304</v>
      </c>
    </row>
    <row r="52" spans="1:11" ht="12.75">
      <c r="A52" s="187" t="s">
        <v>151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2187302</v>
      </c>
      <c r="K52" s="12">
        <v>22676849</v>
      </c>
    </row>
    <row r="53" spans="1:11" ht="12.75">
      <c r="A53" s="187" t="s">
        <v>152</v>
      </c>
      <c r="B53" s="188"/>
      <c r="C53" s="188"/>
      <c r="D53" s="188"/>
      <c r="E53" s="188"/>
      <c r="F53" s="188"/>
      <c r="G53" s="188"/>
      <c r="H53" s="188"/>
      <c r="I53" s="4">
        <v>44</v>
      </c>
      <c r="J53" s="12"/>
      <c r="K53" s="12"/>
    </row>
    <row r="54" spans="1:11" ht="12.75">
      <c r="A54" s="193" t="s">
        <v>153</v>
      </c>
      <c r="B54" s="194"/>
      <c r="C54" s="194"/>
      <c r="D54" s="194"/>
      <c r="E54" s="194"/>
      <c r="F54" s="194"/>
      <c r="G54" s="194"/>
      <c r="H54" s="194"/>
      <c r="I54" s="7">
        <v>45</v>
      </c>
      <c r="J54" s="9">
        <f>J51+J52-J53</f>
        <v>27982304</v>
      </c>
      <c r="K54" s="17">
        <f>K51+K52-K53</f>
        <v>50659153</v>
      </c>
    </row>
    <row r="55" spans="1:11" ht="12.75">
      <c r="A55" s="86" t="s">
        <v>150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37:K39 J8:K12 J14:K19 J24:K28 J30:K32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" width="7.28125" style="91" customWidth="1"/>
    <col min="2" max="2" width="5.7109375" style="91" customWidth="1"/>
    <col min="3" max="3" width="6.7109375" style="91" customWidth="1"/>
    <col min="4" max="4" width="7.140625" style="91" customWidth="1"/>
    <col min="5" max="5" width="10.140625" style="91" bestFit="1" customWidth="1"/>
    <col min="6" max="6" width="5.28125" style="91" customWidth="1"/>
    <col min="7" max="7" width="9.8515625" style="91" customWidth="1"/>
    <col min="8" max="8" width="5.140625" style="91" customWidth="1"/>
    <col min="9" max="16384" width="9.140625" style="91" customWidth="1"/>
  </cols>
  <sheetData>
    <row r="1" spans="1:12" ht="26.25" customHeight="1">
      <c r="A1" s="257" t="s">
        <v>256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90"/>
    </row>
    <row r="2" spans="1:12" ht="19.5" customHeight="1">
      <c r="A2" s="259" t="s">
        <v>316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92"/>
    </row>
    <row r="3" spans="1:11" ht="22.5" thickBot="1">
      <c r="A3" s="255" t="s">
        <v>41</v>
      </c>
      <c r="B3" s="255"/>
      <c r="C3" s="255"/>
      <c r="D3" s="255"/>
      <c r="E3" s="255"/>
      <c r="F3" s="255"/>
      <c r="G3" s="255"/>
      <c r="H3" s="255"/>
      <c r="I3" s="93" t="s">
        <v>279</v>
      </c>
      <c r="J3" s="94" t="s">
        <v>129</v>
      </c>
      <c r="K3" s="94" t="s">
        <v>130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96">
        <v>2</v>
      </c>
      <c r="J4" s="95" t="s">
        <v>257</v>
      </c>
      <c r="K4" s="95" t="s">
        <v>258</v>
      </c>
    </row>
    <row r="5" spans="1:11" ht="12.75">
      <c r="A5" s="253" t="s">
        <v>259</v>
      </c>
      <c r="B5" s="254"/>
      <c r="C5" s="254"/>
      <c r="D5" s="254"/>
      <c r="E5" s="254"/>
      <c r="F5" s="254"/>
      <c r="G5" s="254"/>
      <c r="H5" s="254"/>
      <c r="I5" s="97">
        <v>1</v>
      </c>
      <c r="J5" s="98">
        <v>902101590</v>
      </c>
      <c r="K5" s="98">
        <v>902101590</v>
      </c>
    </row>
    <row r="6" spans="1:11" ht="12.75">
      <c r="A6" s="253" t="s">
        <v>260</v>
      </c>
      <c r="B6" s="254"/>
      <c r="C6" s="254"/>
      <c r="D6" s="254"/>
      <c r="E6" s="254"/>
      <c r="F6" s="254"/>
      <c r="G6" s="254"/>
      <c r="H6" s="254"/>
      <c r="I6" s="97">
        <v>2</v>
      </c>
      <c r="J6" s="99"/>
      <c r="K6" s="99"/>
    </row>
    <row r="7" spans="1:11" ht="12.75">
      <c r="A7" s="253" t="s">
        <v>261</v>
      </c>
      <c r="B7" s="254"/>
      <c r="C7" s="254"/>
      <c r="D7" s="254"/>
      <c r="E7" s="254"/>
      <c r="F7" s="254"/>
      <c r="G7" s="254"/>
      <c r="H7" s="254"/>
      <c r="I7" s="97">
        <v>3</v>
      </c>
      <c r="J7" s="99"/>
      <c r="K7" s="99"/>
    </row>
    <row r="8" spans="1:11" ht="12.75">
      <c r="A8" s="253" t="s">
        <v>262</v>
      </c>
      <c r="B8" s="254"/>
      <c r="C8" s="254"/>
      <c r="D8" s="254"/>
      <c r="E8" s="254"/>
      <c r="F8" s="254"/>
      <c r="G8" s="254"/>
      <c r="H8" s="254"/>
      <c r="I8" s="97">
        <v>4</v>
      </c>
      <c r="J8" s="99">
        <v>-244715098</v>
      </c>
      <c r="K8" s="99">
        <v>-138286230</v>
      </c>
    </row>
    <row r="9" spans="1:11" ht="12.75">
      <c r="A9" s="253" t="s">
        <v>263</v>
      </c>
      <c r="B9" s="254"/>
      <c r="C9" s="254"/>
      <c r="D9" s="254"/>
      <c r="E9" s="254"/>
      <c r="F9" s="254"/>
      <c r="G9" s="254"/>
      <c r="H9" s="254"/>
      <c r="I9" s="97">
        <v>5</v>
      </c>
      <c r="J9" s="99">
        <v>106487999</v>
      </c>
      <c r="K9" s="99">
        <v>-184491370</v>
      </c>
    </row>
    <row r="10" spans="1:11" ht="12.75">
      <c r="A10" s="253" t="s">
        <v>264</v>
      </c>
      <c r="B10" s="254"/>
      <c r="C10" s="254"/>
      <c r="D10" s="254"/>
      <c r="E10" s="254"/>
      <c r="F10" s="254"/>
      <c r="G10" s="254"/>
      <c r="H10" s="254"/>
      <c r="I10" s="97">
        <v>6</v>
      </c>
      <c r="J10" s="99"/>
      <c r="K10" s="99"/>
    </row>
    <row r="11" spans="1:11" ht="12.75">
      <c r="A11" s="253" t="s">
        <v>265</v>
      </c>
      <c r="B11" s="254"/>
      <c r="C11" s="254"/>
      <c r="D11" s="254"/>
      <c r="E11" s="254"/>
      <c r="F11" s="254"/>
      <c r="G11" s="254"/>
      <c r="H11" s="254"/>
      <c r="I11" s="97">
        <v>7</v>
      </c>
      <c r="J11" s="99"/>
      <c r="K11" s="99"/>
    </row>
    <row r="12" spans="1:11" ht="12.75">
      <c r="A12" s="253" t="s">
        <v>266</v>
      </c>
      <c r="B12" s="254"/>
      <c r="C12" s="254"/>
      <c r="D12" s="254"/>
      <c r="E12" s="254"/>
      <c r="F12" s="254"/>
      <c r="G12" s="254"/>
      <c r="H12" s="254"/>
      <c r="I12" s="97">
        <v>8</v>
      </c>
      <c r="J12" s="99"/>
      <c r="K12" s="99"/>
    </row>
    <row r="13" spans="1:11" ht="12.75">
      <c r="A13" s="253" t="s">
        <v>267</v>
      </c>
      <c r="B13" s="254"/>
      <c r="C13" s="254"/>
      <c r="D13" s="254"/>
      <c r="E13" s="254"/>
      <c r="F13" s="254"/>
      <c r="G13" s="254"/>
      <c r="H13" s="254"/>
      <c r="I13" s="97">
        <v>9</v>
      </c>
      <c r="J13" s="99"/>
      <c r="K13" s="99">
        <v>4975338</v>
      </c>
    </row>
    <row r="14" spans="1:11" ht="12.75">
      <c r="A14" s="251" t="s">
        <v>268</v>
      </c>
      <c r="B14" s="252"/>
      <c r="C14" s="252"/>
      <c r="D14" s="252"/>
      <c r="E14" s="252"/>
      <c r="F14" s="252"/>
      <c r="G14" s="252"/>
      <c r="H14" s="252"/>
      <c r="I14" s="97">
        <v>10</v>
      </c>
      <c r="J14" s="108">
        <f>SUM(J5:J13)</f>
        <v>763874491</v>
      </c>
      <c r="K14" s="108">
        <f>SUM(K5:K13)</f>
        <v>584299328</v>
      </c>
    </row>
    <row r="15" spans="1:11" ht="12.75">
      <c r="A15" s="253" t="s">
        <v>269</v>
      </c>
      <c r="B15" s="254"/>
      <c r="C15" s="254"/>
      <c r="D15" s="254"/>
      <c r="E15" s="254"/>
      <c r="F15" s="254"/>
      <c r="G15" s="254"/>
      <c r="H15" s="254"/>
      <c r="I15" s="97">
        <v>11</v>
      </c>
      <c r="J15" s="99"/>
      <c r="K15" s="99"/>
    </row>
    <row r="16" spans="1:11" ht="12.75">
      <c r="A16" s="253" t="s">
        <v>270</v>
      </c>
      <c r="B16" s="254"/>
      <c r="C16" s="254"/>
      <c r="D16" s="254"/>
      <c r="E16" s="254"/>
      <c r="F16" s="254"/>
      <c r="G16" s="254"/>
      <c r="H16" s="254"/>
      <c r="I16" s="97">
        <v>12</v>
      </c>
      <c r="J16" s="99"/>
      <c r="K16" s="99"/>
    </row>
    <row r="17" spans="1:11" ht="12.75">
      <c r="A17" s="253" t="s">
        <v>271</v>
      </c>
      <c r="B17" s="254"/>
      <c r="C17" s="254"/>
      <c r="D17" s="254"/>
      <c r="E17" s="254"/>
      <c r="F17" s="254"/>
      <c r="G17" s="254"/>
      <c r="H17" s="254"/>
      <c r="I17" s="97">
        <v>13</v>
      </c>
      <c r="J17" s="99"/>
      <c r="K17" s="99"/>
    </row>
    <row r="18" spans="1:11" ht="12.75">
      <c r="A18" s="253" t="s">
        <v>272</v>
      </c>
      <c r="B18" s="254"/>
      <c r="C18" s="254"/>
      <c r="D18" s="254"/>
      <c r="E18" s="254"/>
      <c r="F18" s="254"/>
      <c r="G18" s="254"/>
      <c r="H18" s="254"/>
      <c r="I18" s="97">
        <v>14</v>
      </c>
      <c r="J18" s="99"/>
      <c r="K18" s="99"/>
    </row>
    <row r="19" spans="1:11" ht="12.75">
      <c r="A19" s="253" t="s">
        <v>273</v>
      </c>
      <c r="B19" s="254"/>
      <c r="C19" s="254"/>
      <c r="D19" s="254"/>
      <c r="E19" s="254"/>
      <c r="F19" s="254"/>
      <c r="G19" s="254"/>
      <c r="H19" s="254"/>
      <c r="I19" s="97">
        <v>15</v>
      </c>
      <c r="J19" s="99"/>
      <c r="K19" s="99"/>
    </row>
    <row r="20" spans="1:11" ht="12.75">
      <c r="A20" s="253" t="s">
        <v>274</v>
      </c>
      <c r="B20" s="254"/>
      <c r="C20" s="254"/>
      <c r="D20" s="254"/>
      <c r="E20" s="254"/>
      <c r="F20" s="254"/>
      <c r="G20" s="254"/>
      <c r="H20" s="254"/>
      <c r="I20" s="97">
        <v>16</v>
      </c>
      <c r="J20" s="99"/>
      <c r="K20" s="99"/>
    </row>
    <row r="21" spans="1:11" ht="12.75">
      <c r="A21" s="251" t="s">
        <v>275</v>
      </c>
      <c r="B21" s="252"/>
      <c r="C21" s="252"/>
      <c r="D21" s="252"/>
      <c r="E21" s="252"/>
      <c r="F21" s="252"/>
      <c r="G21" s="252"/>
      <c r="H21" s="252"/>
      <c r="I21" s="97">
        <v>17</v>
      </c>
      <c r="J21" s="111">
        <f>SUM(J15:J20)</f>
        <v>0</v>
      </c>
      <c r="K21" s="111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60" t="s">
        <v>276</v>
      </c>
      <c r="B23" s="261"/>
      <c r="C23" s="261"/>
      <c r="D23" s="261"/>
      <c r="E23" s="261"/>
      <c r="F23" s="261"/>
      <c r="G23" s="261"/>
      <c r="H23" s="261"/>
      <c r="I23" s="100">
        <v>18</v>
      </c>
      <c r="J23" s="98">
        <v>763874491</v>
      </c>
      <c r="K23" s="98">
        <v>579323990</v>
      </c>
    </row>
    <row r="24" spans="1:11" ht="23.25" customHeight="1">
      <c r="A24" s="262" t="s">
        <v>277</v>
      </c>
      <c r="B24" s="263"/>
      <c r="C24" s="263"/>
      <c r="D24" s="263"/>
      <c r="E24" s="263"/>
      <c r="F24" s="263"/>
      <c r="G24" s="263"/>
      <c r="H24" s="263"/>
      <c r="I24" s="101">
        <v>19</v>
      </c>
      <c r="J24" s="111"/>
      <c r="K24" s="111">
        <v>4975338</v>
      </c>
    </row>
    <row r="25" spans="1:11" ht="30" customHeight="1">
      <c r="A25" s="264" t="s">
        <v>278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5">
    <mergeCell ref="A2:K2"/>
    <mergeCell ref="A23:H23"/>
    <mergeCell ref="A24:H24"/>
    <mergeCell ref="A25:K25"/>
    <mergeCell ref="A22:K22"/>
    <mergeCell ref="A17:H17"/>
    <mergeCell ref="A18:H18"/>
    <mergeCell ref="A11:H11"/>
    <mergeCell ref="A12:H12"/>
    <mergeCell ref="A13:H13"/>
    <mergeCell ref="A1:K1"/>
    <mergeCell ref="A19:H19"/>
    <mergeCell ref="A20:H20"/>
    <mergeCell ref="A21:H21"/>
    <mergeCell ref="A15:H15"/>
    <mergeCell ref="A16:H16"/>
    <mergeCell ref="A7:H7"/>
    <mergeCell ref="A8:H8"/>
    <mergeCell ref="A9:H9"/>
    <mergeCell ref="A10:H10"/>
    <mergeCell ref="A14:H14"/>
    <mergeCell ref="A5:H5"/>
    <mergeCell ref="A6:H6"/>
    <mergeCell ref="A3:H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D3" sqref="D3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270" t="s">
        <v>255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3.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Marić Marina</cp:lastModifiedBy>
  <cp:lastPrinted>2013-03-27T13:53:17Z</cp:lastPrinted>
  <dcterms:created xsi:type="dcterms:W3CDTF">2008-10-17T11:51:54Z</dcterms:created>
  <dcterms:modified xsi:type="dcterms:W3CDTF">2013-03-29T10:58:28Z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