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<sst xmlns="http://schemas.openxmlformats.org/spreadsheetml/2006/main" count="350" uniqueCount="316">
  <si>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</si>
  <si>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</si>
  <si>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</si>
  <si>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</si>
  <si>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</si>
  <si>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</si>
  <si>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</si>
  <si>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</si>
  <si>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</si>
  <si>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</si>
  <si>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</si>
  <si>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</si>
  <si>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</si>
  <si>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</si>
  <si>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</si>
  <si>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</si>
  <si>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</si>
  <si>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</si>
  <si>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</si>
  <si>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</si>
  <si>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</si>
  <si>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</si>
  <si>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</si>
  <si>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</si>
  <si>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</si>
  <si>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</si>
  <si>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</si>
  <si>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</si>
  <si>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</si>
  <si>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</si>
  <si>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</si>
  <si>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</si>
  <si>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</si>
  <si>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</si>
  <si>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</si>
  <si>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</si>
  <si>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</si>
  <si>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</si>
  <si>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</si>
  <si>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</si>
  <si>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</si>
  <si>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</si>
  <si>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</si>
  <si>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</si>
  <si>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</si>
  <si>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</si>
  <si>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</si>
  <si>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</si>
  <si>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</si>
  <si>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</si>
  <si>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</si>
  <si>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</si>
  <si>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</si>
  <si>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</si>
  <si>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</si>
  <si>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</si>
  <si>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</si>
  <si>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</si>
  <si>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</si>
  <si>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</si>
  <si>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</si>
  <si>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</si>
  <si>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</si>
  <si>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</si>
  <si>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</si>
  <si>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</si>
  <si>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</si>
  <si>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</si>
  <si>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</si>
  <si>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</si>
  <si>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</si>
  <si>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</si>
  <si>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</si>
  <si>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</si>
  <si>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</si>
  <si>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</si>
  <si>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</si>
  <si>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</si>
  <si>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</si>
  <si>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</si>
  <si>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</si>
  <si>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</si>
  <si>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</si>
  <si>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</si>
  <si>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</si>
  <si>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</si>
  <si>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</si>
  <si>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</si>
  <si>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</si>
  <si>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</si>
  <si>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</si>
  <si>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</si>
  <si>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</si>
  <si>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</si>
  <si>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</si>
  <si>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</si>
  <si>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</si>
  <si>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</si>
  <si>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</si>
  <si>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</si>
  <si>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</si>
  <si>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</si>
  <si>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</si>
  <si>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</si>
  <si>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</si>
  <si>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</si>
  <si>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</si>
  <si>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</si>
  <si>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</si>
  <si>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</si>
  <si>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</si>
  <si>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</si>
  <si>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</si>
  <si>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</si>
  <si>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</si>
  <si>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</si>
  <si>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</si>
  <si>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</si>
  <si>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</si>
  <si>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</si>
  <si>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</si>
  <si>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</si>
  <si>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</si>
  <si>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</si>
  <si>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</si>
  <si>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</si>
  <si>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</si>
  <si>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</si>
  <si>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</si>
  <si>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</si>
  <si>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</si>
  <si>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</si>
  <si>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</si>
  <si>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</si>
  <si>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</si>
  <si>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</si>
  <si>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</si>
  <si>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</si>
  <si>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</si>
  <si>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</si>
  <si>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</si>
  <si>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</si>
  <si>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</si>
  <si>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</si>
  <si>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</si>
  <si>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</si>
  <si>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</si>
  <si>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</si>
  <si>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</si>
  <si>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</si>
  <si>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</si>
  <si>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</si>
  <si>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</si>
  <si>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</si>
  <si>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</si>
  <si>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</si>
  <si>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</si>
  <si>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</si>
  <si>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</si>
  <si>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</si>
  <si>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</si>
  <si>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</si>
  <si>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</si>
  <si>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</si>
  <si>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</si>
  <si>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</si>
  <si>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</si>
  <si>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</si>
  <si>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</si>
  <si>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</si>
  <si>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</si>
  <si>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</si>
  <si>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</si>
  <si>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</si>
  <si>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</si>
  <si>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</si>
  <si>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</si>
  <si>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</si>
  <si>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</si>
  <si>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</si>
  <si>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</si>
  <si>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</si>
  <si>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</si>
  <si>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</si>
  <si>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</si>
  <si>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</si>
  <si>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</si>
  <si>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</si>
  <si>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</si>
  <si>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</si>
  <si>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</si>
  <si>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</si>
  <si>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</si>
  <si>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</si>
  <si>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</si>
  <si>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</si>
  <si>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</si>
  <si>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</si>
  <si>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</si>
  <si>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</si>
  <si>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</si>
  <si>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</si>
  <si>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</si>
  <si>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</si>
  <si>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</si>
  <si>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</si>
  <si>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</si>
  <si>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</si>
  <si>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</si>
  <si>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</si>
  <si>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</si>
  <si>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</si>
  <si>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</si>
  <si>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</si>
  <si>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</si>
  <si>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</si>
  <si>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</si>
  <si>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</si>
  <si>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</si>
  <si>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</si>
  <si>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</si>
  <si>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</si>
  <si>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</si>
  <si>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</si>
  <si>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</si>
  <si>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</si>
  <si>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</si>
  <si>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</si>
  <si>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</si>
  <si>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</si>
  <si>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</si>
  <si>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</si>
  <si>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</si>
  <si>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</si>
  <si>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</si>
  <si>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</si>
  <si>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</si>
  <si>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</si>
  <si>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</si>
  <si>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</si>
  <si>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</si>
  <si>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</si>
  <si>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</si>
  <si>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</si>
  <si>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</si>
  <si>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</si>
  <si>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</si>
  <si>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</si>
  <si>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</si>
  <si>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</si>
  <si>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</si>
  <si>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</si>
  <si>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</si>
  <si>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</si>
  <si>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</si>
  <si>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</si>
  <si>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</si>
  <si>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</si>
  <si>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</si>
  <si>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</si>
  <si>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</si>
  <si>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</si>
  <si>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</si>
  <si>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</si>
  <si>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</si>
  <si>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</si>
  <si>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</si>
  <si>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</si>
  <si>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</si>
  <si>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</si>
  <si>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</si>
  <si>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</si>
  <si>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</si>
  <si>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</si>
  <si>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</si>
  <si>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</si>
  <si>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</si>
  <si>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</si>
  <si>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</si>
  <si>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</si>
  <si>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</si>
  <si>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</si>
  <si>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</si>
  <si>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</si>
  <si>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</si>
  <si>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</si>
  <si>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</si>
  <si>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</si>
  <si>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</si>
  <si>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</si>
  <si>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</si>
  <si>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</si>
  <si>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</si>
  <si>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</si>
  <si>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</si>
  <si>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</si>
  <si>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</t>
  </si>
  <si>
    <t>2015</t>
  </si>
  <si>
    <t>MARIĆ MARINA</t>
  </si>
  <si>
    <t>044-647-829</t>
  </si>
  <si>
    <t>044-682-819</t>
  </si>
  <si>
    <t>marina.maric@petrokemija.hr</t>
  </si>
  <si>
    <t>RESTORAN PETROKEMIJA d.o.o.</t>
  </si>
  <si>
    <t>01335316</t>
  </si>
  <si>
    <t>PETROKEMIJA  d.o.o.</t>
  </si>
  <si>
    <t>NOVI SAD</t>
  </si>
  <si>
    <t>08754608</t>
  </si>
  <si>
    <t>NOVO MESTO</t>
  </si>
  <si>
    <t>12034614</t>
  </si>
  <si>
    <t>DA</t>
  </si>
  <si>
    <t>Obveznik: GRUPA PETROKEMIJA D.D.</t>
  </si>
  <si>
    <t>JAGUŠT JOSIP,  PEROŠEVIĆ-GALOVIĆ ANTONIJA</t>
  </si>
  <si>
    <t>30.09.2011.</t>
  </si>
  <si>
    <t xml:space="preserve">PETROKEMIJA, d.d. 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</si>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</sst>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SheetLayoutView="100" workbookViewId="0" topLeftCell="A1">
      <selection activeCell="C33" sqref="C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213</v>
      </c>
      <c r="B1" s="137"/>
      <c r="C1" s="13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59" t="s">
        <v>214</v>
      </c>
      <c r="B2" s="160"/>
      <c r="C2" s="160"/>
      <c r="D2" s="161"/>
      <c r="E2" s="117" t="s">
        <v>288</v>
      </c>
      <c r="F2" s="12"/>
      <c r="G2" s="13" t="s">
        <v>215</v>
      </c>
      <c r="H2" s="117" t="s">
        <v>312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62" t="s">
        <v>282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85"/>
      <c r="B5" s="17"/>
      <c r="C5" s="17"/>
      <c r="D5" s="17"/>
      <c r="E5" s="18"/>
      <c r="F5" s="86"/>
      <c r="G5" s="19"/>
      <c r="H5" s="20"/>
      <c r="I5" s="87"/>
      <c r="J5" s="10"/>
      <c r="K5" s="10"/>
      <c r="L5" s="10"/>
    </row>
    <row r="6" spans="1:12" ht="12.75">
      <c r="A6" s="165" t="s">
        <v>216</v>
      </c>
      <c r="B6" s="166"/>
      <c r="C6" s="157" t="s">
        <v>289</v>
      </c>
      <c r="D6" s="158"/>
      <c r="E6" s="30"/>
      <c r="F6" s="30"/>
      <c r="G6" s="30"/>
      <c r="H6" s="30"/>
      <c r="I6" s="88"/>
      <c r="J6" s="10"/>
      <c r="K6" s="10"/>
      <c r="L6" s="10"/>
    </row>
    <row r="7" spans="1:12" ht="12.75">
      <c r="A7" s="89"/>
      <c r="B7" s="23"/>
      <c r="C7" s="16"/>
      <c r="D7" s="16"/>
      <c r="E7" s="30"/>
      <c r="F7" s="30"/>
      <c r="G7" s="30"/>
      <c r="H7" s="30"/>
      <c r="I7" s="88"/>
      <c r="J7" s="10"/>
      <c r="K7" s="10"/>
      <c r="L7" s="10"/>
    </row>
    <row r="8" spans="1:12" ht="12.75">
      <c r="A8" s="167" t="s">
        <v>217</v>
      </c>
      <c r="B8" s="168"/>
      <c r="C8" s="157" t="s">
        <v>290</v>
      </c>
      <c r="D8" s="158"/>
      <c r="E8" s="30"/>
      <c r="F8" s="30"/>
      <c r="G8" s="30"/>
      <c r="H8" s="30"/>
      <c r="I8" s="90"/>
      <c r="J8" s="10"/>
      <c r="K8" s="10"/>
      <c r="L8" s="10"/>
    </row>
    <row r="9" spans="1:12" ht="12.75">
      <c r="A9" s="91"/>
      <c r="B9" s="51"/>
      <c r="C9" s="21"/>
      <c r="D9" s="27"/>
      <c r="E9" s="16"/>
      <c r="F9" s="16"/>
      <c r="G9" s="16"/>
      <c r="H9" s="16"/>
      <c r="I9" s="90"/>
      <c r="J9" s="10"/>
      <c r="K9" s="10"/>
      <c r="L9" s="10"/>
    </row>
    <row r="10" spans="1:12" ht="12.75">
      <c r="A10" s="154" t="s">
        <v>218</v>
      </c>
      <c r="B10" s="155"/>
      <c r="C10" s="157" t="s">
        <v>291</v>
      </c>
      <c r="D10" s="158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5" t="s">
        <v>219</v>
      </c>
      <c r="B12" s="166"/>
      <c r="C12" s="169" t="s">
        <v>313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89"/>
      <c r="B13" s="23"/>
      <c r="C13" s="22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5" t="s">
        <v>220</v>
      </c>
      <c r="B14" s="166"/>
      <c r="C14" s="172">
        <v>44320</v>
      </c>
      <c r="D14" s="173"/>
      <c r="E14" s="16"/>
      <c r="F14" s="169" t="s">
        <v>292</v>
      </c>
      <c r="G14" s="170"/>
      <c r="H14" s="170"/>
      <c r="I14" s="171"/>
      <c r="J14" s="10"/>
      <c r="K14" s="10"/>
      <c r="L14" s="10"/>
    </row>
    <row r="15" spans="1:12" ht="12.75">
      <c r="A15" s="89"/>
      <c r="B15" s="23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5" t="s">
        <v>221</v>
      </c>
      <c r="B16" s="166"/>
      <c r="C16" s="169" t="s">
        <v>293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89"/>
      <c r="B17" s="23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5" t="s">
        <v>222</v>
      </c>
      <c r="B18" s="166"/>
      <c r="C18" s="174" t="s">
        <v>294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9"/>
      <c r="B19" s="23"/>
      <c r="C19" s="22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5" t="s">
        <v>223</v>
      </c>
      <c r="B20" s="166"/>
      <c r="C20" s="174" t="s">
        <v>295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9"/>
      <c r="B21" s="23"/>
      <c r="C21" s="22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5" t="s">
        <v>224</v>
      </c>
      <c r="B22" s="166"/>
      <c r="C22" s="118">
        <v>220</v>
      </c>
      <c r="D22" s="169" t="s">
        <v>292</v>
      </c>
      <c r="E22" s="177"/>
      <c r="F22" s="178"/>
      <c r="G22" s="165"/>
      <c r="H22" s="179"/>
      <c r="I22" s="92"/>
      <c r="J22" s="10"/>
      <c r="K22" s="10"/>
      <c r="L22" s="10"/>
    </row>
    <row r="23" spans="1:12" ht="12.75">
      <c r="A23" s="89"/>
      <c r="B23" s="23"/>
      <c r="C23" s="16"/>
      <c r="D23" s="25"/>
      <c r="E23" s="25"/>
      <c r="F23" s="25"/>
      <c r="G23" s="25"/>
      <c r="H23" s="16"/>
      <c r="I23" s="90"/>
      <c r="J23" s="10"/>
      <c r="K23" s="10"/>
      <c r="L23" s="10"/>
    </row>
    <row r="24" spans="1:12" ht="12.75">
      <c r="A24" s="165" t="s">
        <v>225</v>
      </c>
      <c r="B24" s="166"/>
      <c r="C24" s="118">
        <v>3</v>
      </c>
      <c r="D24" s="169" t="s">
        <v>296</v>
      </c>
      <c r="E24" s="177"/>
      <c r="F24" s="177"/>
      <c r="G24" s="178"/>
      <c r="H24" s="52" t="s">
        <v>226</v>
      </c>
      <c r="I24" s="119">
        <v>2329</v>
      </c>
      <c r="J24" s="10"/>
      <c r="K24" s="10"/>
      <c r="L24" s="10"/>
    </row>
    <row r="25" spans="1:12" ht="12.75">
      <c r="A25" s="89"/>
      <c r="B25" s="23"/>
      <c r="C25" s="16"/>
      <c r="D25" s="25"/>
      <c r="E25" s="25"/>
      <c r="F25" s="25"/>
      <c r="G25" s="23"/>
      <c r="H25" s="23" t="s">
        <v>283</v>
      </c>
      <c r="I25" s="93"/>
      <c r="J25" s="10"/>
      <c r="K25" s="10"/>
      <c r="L25" s="10"/>
    </row>
    <row r="26" spans="1:12" ht="12.75">
      <c r="A26" s="165" t="s">
        <v>227</v>
      </c>
      <c r="B26" s="166"/>
      <c r="C26" s="120" t="s">
        <v>309</v>
      </c>
      <c r="D26" s="26"/>
      <c r="E26" s="94"/>
      <c r="F26" s="95"/>
      <c r="G26" s="180" t="s">
        <v>228</v>
      </c>
      <c r="H26" s="166"/>
      <c r="I26" s="121" t="s">
        <v>297</v>
      </c>
      <c r="J26" s="10"/>
      <c r="K26" s="10"/>
      <c r="L26" s="10"/>
    </row>
    <row r="27" spans="1:12" ht="12.75">
      <c r="A27" s="89"/>
      <c r="B27" s="23"/>
      <c r="C27" s="16"/>
      <c r="D27" s="95"/>
      <c r="E27" s="95"/>
      <c r="F27" s="95"/>
      <c r="G27" s="95"/>
      <c r="H27" s="16"/>
      <c r="I27" s="96"/>
      <c r="J27" s="10"/>
      <c r="K27" s="10"/>
      <c r="L27" s="10"/>
    </row>
    <row r="28" spans="1:12" ht="12.75">
      <c r="A28" s="181" t="s">
        <v>229</v>
      </c>
      <c r="B28" s="182"/>
      <c r="C28" s="183"/>
      <c r="D28" s="183"/>
      <c r="E28" s="148" t="s">
        <v>230</v>
      </c>
      <c r="F28" s="149"/>
      <c r="G28" s="149"/>
      <c r="H28" s="150" t="s">
        <v>231</v>
      </c>
      <c r="I28" s="151"/>
      <c r="J28" s="10"/>
      <c r="K28" s="10"/>
      <c r="L28" s="10"/>
    </row>
    <row r="29" spans="1:12" ht="12.75">
      <c r="A29" s="97"/>
      <c r="B29" s="94"/>
      <c r="C29" s="94"/>
      <c r="D29" s="27"/>
      <c r="E29" s="16"/>
      <c r="F29" s="16"/>
      <c r="G29" s="16"/>
      <c r="H29" s="28"/>
      <c r="I29" s="96"/>
      <c r="J29" s="10"/>
      <c r="K29" s="10"/>
      <c r="L29" s="10"/>
    </row>
    <row r="30" spans="1:12" ht="12.75">
      <c r="A30" s="152"/>
      <c r="B30" s="153"/>
      <c r="C30" s="153"/>
      <c r="D30" s="144"/>
      <c r="E30" s="152"/>
      <c r="F30" s="153"/>
      <c r="G30" s="153"/>
      <c r="H30" s="157"/>
      <c r="I30" s="158"/>
      <c r="J30" s="10"/>
      <c r="K30" s="10"/>
      <c r="L30" s="10"/>
    </row>
    <row r="31" spans="1:12" ht="12.75">
      <c r="A31" s="89"/>
      <c r="B31" s="23"/>
      <c r="C31" s="22"/>
      <c r="D31" s="145"/>
      <c r="E31" s="145"/>
      <c r="F31" s="145"/>
      <c r="G31" s="146"/>
      <c r="H31" s="16"/>
      <c r="I31" s="98"/>
      <c r="J31" s="10"/>
      <c r="K31" s="10"/>
      <c r="L31" s="10"/>
    </row>
    <row r="32" spans="1:12" ht="12.75">
      <c r="A32" s="152" t="s">
        <v>302</v>
      </c>
      <c r="B32" s="153"/>
      <c r="C32" s="153"/>
      <c r="D32" s="144"/>
      <c r="E32" s="152" t="s">
        <v>292</v>
      </c>
      <c r="F32" s="153"/>
      <c r="G32" s="153"/>
      <c r="H32" s="157" t="s">
        <v>303</v>
      </c>
      <c r="I32" s="158"/>
      <c r="J32" s="10"/>
      <c r="K32" s="10"/>
      <c r="L32" s="10"/>
    </row>
    <row r="33" spans="1:12" ht="12.75">
      <c r="A33" s="89"/>
      <c r="B33" s="23"/>
      <c r="C33" s="22"/>
      <c r="D33" s="29"/>
      <c r="E33" s="29"/>
      <c r="F33" s="29"/>
      <c r="G33" s="30"/>
      <c r="H33" s="16"/>
      <c r="I33" s="99"/>
      <c r="J33" s="10"/>
      <c r="K33" s="10"/>
      <c r="L33" s="10"/>
    </row>
    <row r="34" spans="1:12" ht="12.75">
      <c r="A34" s="152" t="s">
        <v>304</v>
      </c>
      <c r="B34" s="153"/>
      <c r="C34" s="153"/>
      <c r="D34" s="144"/>
      <c r="E34" s="152" t="s">
        <v>305</v>
      </c>
      <c r="F34" s="153"/>
      <c r="G34" s="153"/>
      <c r="H34" s="157" t="s">
        <v>306</v>
      </c>
      <c r="I34" s="158"/>
      <c r="J34" s="10"/>
      <c r="K34" s="10"/>
      <c r="L34" s="10"/>
    </row>
    <row r="35" spans="1:12" ht="12.75">
      <c r="A35" s="89"/>
      <c r="B35" s="23"/>
      <c r="C35" s="22"/>
      <c r="D35" s="29"/>
      <c r="E35" s="29"/>
      <c r="F35" s="29"/>
      <c r="G35" s="30"/>
      <c r="H35" s="16"/>
      <c r="I35" s="99"/>
      <c r="J35" s="10"/>
      <c r="K35" s="10"/>
      <c r="L35" s="10"/>
    </row>
    <row r="36" spans="1:12" ht="12.75">
      <c r="A36" s="152" t="s">
        <v>304</v>
      </c>
      <c r="B36" s="153"/>
      <c r="C36" s="153"/>
      <c r="D36" s="144"/>
      <c r="E36" s="152" t="s">
        <v>307</v>
      </c>
      <c r="F36" s="153"/>
      <c r="G36" s="153"/>
      <c r="H36" s="157" t="s">
        <v>308</v>
      </c>
      <c r="I36" s="158"/>
      <c r="J36" s="10"/>
      <c r="K36" s="10"/>
      <c r="L36" s="10"/>
    </row>
    <row r="37" spans="1:12" ht="12.75">
      <c r="A37" s="100"/>
      <c r="B37" s="31"/>
      <c r="C37" s="147"/>
      <c r="D37" s="143"/>
      <c r="E37" s="16"/>
      <c r="F37" s="147"/>
      <c r="G37" s="143"/>
      <c r="H37" s="16"/>
      <c r="I37" s="90"/>
      <c r="J37" s="10"/>
      <c r="K37" s="10"/>
      <c r="L37" s="10"/>
    </row>
    <row r="38" spans="1:12" ht="12.75">
      <c r="A38" s="152"/>
      <c r="B38" s="153"/>
      <c r="C38" s="153"/>
      <c r="D38" s="144"/>
      <c r="E38" s="152"/>
      <c r="F38" s="153"/>
      <c r="G38" s="153"/>
      <c r="H38" s="157"/>
      <c r="I38" s="158"/>
      <c r="J38" s="10"/>
      <c r="K38" s="10"/>
      <c r="L38" s="10"/>
    </row>
    <row r="39" spans="1:12" ht="12.75">
      <c r="A39" s="100"/>
      <c r="B39" s="31"/>
      <c r="C39" s="32"/>
      <c r="D39" s="33"/>
      <c r="E39" s="16"/>
      <c r="F39" s="32"/>
      <c r="G39" s="33"/>
      <c r="H39" s="16"/>
      <c r="I39" s="90"/>
      <c r="J39" s="10"/>
      <c r="K39" s="10"/>
      <c r="L39" s="10"/>
    </row>
    <row r="40" spans="1:12" ht="12.75">
      <c r="A40" s="152"/>
      <c r="B40" s="153"/>
      <c r="C40" s="153"/>
      <c r="D40" s="144"/>
      <c r="E40" s="152"/>
      <c r="F40" s="153"/>
      <c r="G40" s="153"/>
      <c r="H40" s="157"/>
      <c r="I40" s="158"/>
      <c r="J40" s="10"/>
      <c r="K40" s="10"/>
      <c r="L40" s="10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1"/>
      <c r="C42" s="32"/>
      <c r="D42" s="33"/>
      <c r="E42" s="16"/>
      <c r="F42" s="32"/>
      <c r="G42" s="33"/>
      <c r="H42" s="16"/>
      <c r="I42" s="90"/>
      <c r="J42" s="10"/>
      <c r="K42" s="10"/>
      <c r="L42" s="10"/>
    </row>
    <row r="43" spans="1:12" ht="12.75">
      <c r="A43" s="102"/>
      <c r="B43" s="35"/>
      <c r="C43" s="35"/>
      <c r="D43" s="21"/>
      <c r="E43" s="21"/>
      <c r="F43" s="35"/>
      <c r="G43" s="21"/>
      <c r="H43" s="21"/>
      <c r="I43" s="103"/>
      <c r="J43" s="10"/>
      <c r="K43" s="10"/>
      <c r="L43" s="10"/>
    </row>
    <row r="44" spans="1:12" ht="12.75">
      <c r="A44" s="154" t="s">
        <v>232</v>
      </c>
      <c r="B44" s="140"/>
      <c r="C44" s="157"/>
      <c r="D44" s="158"/>
      <c r="E44" s="27"/>
      <c r="F44" s="169"/>
      <c r="G44" s="153"/>
      <c r="H44" s="153"/>
      <c r="I44" s="144"/>
      <c r="J44" s="10"/>
      <c r="K44" s="10"/>
      <c r="L44" s="10"/>
    </row>
    <row r="45" spans="1:12" ht="12.75">
      <c r="A45" s="100"/>
      <c r="B45" s="31"/>
      <c r="C45" s="147"/>
      <c r="D45" s="143"/>
      <c r="E45" s="16"/>
      <c r="F45" s="147"/>
      <c r="G45" s="141"/>
      <c r="H45" s="36"/>
      <c r="I45" s="104"/>
      <c r="J45" s="10"/>
      <c r="K45" s="10"/>
      <c r="L45" s="10"/>
    </row>
    <row r="46" spans="1:12" ht="12.75">
      <c r="A46" s="154" t="s">
        <v>233</v>
      </c>
      <c r="B46" s="140"/>
      <c r="C46" s="169" t="s">
        <v>298</v>
      </c>
      <c r="D46" s="142"/>
      <c r="E46" s="142"/>
      <c r="F46" s="142"/>
      <c r="G46" s="142"/>
      <c r="H46" s="142"/>
      <c r="I46" s="132"/>
      <c r="J46" s="10"/>
      <c r="K46" s="10"/>
      <c r="L46" s="10"/>
    </row>
    <row r="47" spans="1:12" ht="12.75">
      <c r="A47" s="89"/>
      <c r="B47" s="23"/>
      <c r="C47" s="22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54" t="s">
        <v>235</v>
      </c>
      <c r="B48" s="140"/>
      <c r="C48" s="133" t="s">
        <v>299</v>
      </c>
      <c r="D48" s="134"/>
      <c r="E48" s="135"/>
      <c r="F48" s="16"/>
      <c r="G48" s="52" t="s">
        <v>236</v>
      </c>
      <c r="H48" s="133" t="s">
        <v>300</v>
      </c>
      <c r="I48" s="135"/>
      <c r="J48" s="10"/>
      <c r="K48" s="10"/>
      <c r="L48" s="10"/>
    </row>
    <row r="49" spans="1:12" ht="12.75">
      <c r="A49" s="89"/>
      <c r="B49" s="23"/>
      <c r="C49" s="22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54" t="s">
        <v>222</v>
      </c>
      <c r="B50" s="140"/>
      <c r="C50" s="188" t="s">
        <v>301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89"/>
      <c r="B51" s="23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65" t="s">
        <v>237</v>
      </c>
      <c r="B52" s="166"/>
      <c r="C52" s="133" t="s">
        <v>311</v>
      </c>
      <c r="D52" s="134"/>
      <c r="E52" s="134"/>
      <c r="F52" s="134"/>
      <c r="G52" s="134"/>
      <c r="H52" s="134"/>
      <c r="I52" s="171"/>
      <c r="J52" s="10"/>
      <c r="K52" s="10"/>
      <c r="L52" s="10"/>
    </row>
    <row r="53" spans="1:12" ht="12.75">
      <c r="A53" s="105"/>
      <c r="B53" s="21"/>
      <c r="C53" s="138" t="s">
        <v>238</v>
      </c>
      <c r="D53" s="138"/>
      <c r="E53" s="138"/>
      <c r="F53" s="138"/>
      <c r="G53" s="138"/>
      <c r="H53" s="138"/>
      <c r="I53" s="106"/>
      <c r="J53" s="10"/>
      <c r="K53" s="10"/>
      <c r="L53" s="10"/>
    </row>
    <row r="54" spans="1:12" ht="12.75">
      <c r="A54" s="105"/>
      <c r="B54" s="21"/>
      <c r="C54" s="37"/>
      <c r="D54" s="37"/>
      <c r="E54" s="37"/>
      <c r="F54" s="37"/>
      <c r="G54" s="37"/>
      <c r="H54" s="37"/>
      <c r="I54" s="106"/>
      <c r="J54" s="10"/>
      <c r="K54" s="10"/>
      <c r="L54" s="10"/>
    </row>
    <row r="55" spans="1:12" ht="12.75">
      <c r="A55" s="105"/>
      <c r="B55" s="189" t="s">
        <v>239</v>
      </c>
      <c r="C55" s="190"/>
      <c r="D55" s="190"/>
      <c r="E55" s="190"/>
      <c r="F55" s="50"/>
      <c r="G55" s="50"/>
      <c r="H55" s="50"/>
      <c r="I55" s="107"/>
      <c r="J55" s="10"/>
      <c r="K55" s="10"/>
      <c r="L55" s="10"/>
    </row>
    <row r="56" spans="1:12" ht="12.75">
      <c r="A56" s="105"/>
      <c r="B56" s="191" t="s">
        <v>271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272</v>
      </c>
      <c r="C57" s="192"/>
      <c r="D57" s="192"/>
      <c r="E57" s="192"/>
      <c r="F57" s="192"/>
      <c r="G57" s="192"/>
      <c r="H57" s="192"/>
      <c r="I57" s="107"/>
      <c r="J57" s="10"/>
      <c r="K57" s="10"/>
      <c r="L57" s="10"/>
    </row>
    <row r="58" spans="1:12" ht="12.75">
      <c r="A58" s="105"/>
      <c r="B58" s="191" t="s">
        <v>273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5"/>
      <c r="B59" s="191" t="s">
        <v>274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240</v>
      </c>
      <c r="B61" s="16"/>
      <c r="C61" s="16"/>
      <c r="D61" s="16"/>
      <c r="E61" s="16"/>
      <c r="F61" s="16"/>
      <c r="G61" s="38"/>
      <c r="H61" s="39"/>
      <c r="I61" s="112"/>
      <c r="J61" s="10"/>
      <c r="K61" s="10"/>
      <c r="L61" s="10"/>
    </row>
    <row r="62" spans="1:12" ht="12.75">
      <c r="A62" s="85"/>
      <c r="B62" s="16"/>
      <c r="C62" s="16"/>
      <c r="D62" s="16"/>
      <c r="E62" s="21" t="s">
        <v>241</v>
      </c>
      <c r="F62" s="94"/>
      <c r="G62" s="139" t="s">
        <v>242</v>
      </c>
      <c r="H62" s="184"/>
      <c r="I62" s="18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6"/>
      <c r="H63" s="18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SheetLayoutView="100" workbookViewId="0" topLeftCell="A97">
      <selection activeCell="A33" sqref="A33:H33"/>
    </sheetView>
  </sheetViews>
  <sheetFormatPr defaultColWidth="9.140625" defaultRowHeight="12.75"/>
  <cols>
    <col min="1" max="9" width="9.140625" style="53" customWidth="1"/>
    <col min="10" max="11" width="12.7109375" style="53" customWidth="1"/>
    <col min="12" max="16384" width="9.140625" style="53" customWidth="1"/>
  </cols>
  <sheetData>
    <row r="1" spans="1:11" ht="18.75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310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39</v>
      </c>
      <c r="B4" s="237"/>
      <c r="C4" s="237"/>
      <c r="D4" s="237"/>
      <c r="E4" s="237"/>
      <c r="F4" s="237"/>
      <c r="G4" s="237"/>
      <c r="H4" s="238"/>
      <c r="I4" s="58" t="s">
        <v>243</v>
      </c>
      <c r="J4" s="59" t="s">
        <v>284</v>
      </c>
      <c r="K4" s="60" t="s">
        <v>285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10</v>
      </c>
      <c r="B8" s="211"/>
      <c r="C8" s="211"/>
      <c r="D8" s="211"/>
      <c r="E8" s="211"/>
      <c r="F8" s="211"/>
      <c r="G8" s="211"/>
      <c r="H8" s="212"/>
      <c r="I8" s="1">
        <v>2</v>
      </c>
      <c r="J8" s="125">
        <f>J9+J16+J26+J35+J39</f>
        <v>814812913</v>
      </c>
      <c r="K8" s="125">
        <f>K9+K16+K26+K35+K39</f>
        <v>768192521</v>
      </c>
    </row>
    <row r="9" spans="1:11" ht="12.75">
      <c r="A9" s="207" t="s">
        <v>170</v>
      </c>
      <c r="B9" s="208"/>
      <c r="C9" s="208"/>
      <c r="D9" s="208"/>
      <c r="E9" s="208"/>
      <c r="F9" s="208"/>
      <c r="G9" s="208"/>
      <c r="H9" s="209"/>
      <c r="I9" s="1">
        <v>3</v>
      </c>
      <c r="J9" s="125">
        <f>SUM(J10:J15)</f>
        <v>8063645</v>
      </c>
      <c r="K9" s="125">
        <f>SUM(K10:K15)</f>
        <v>7422007</v>
      </c>
    </row>
    <row r="10" spans="1:11" ht="12.75">
      <c r="A10" s="207" t="s">
        <v>88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11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6621955</v>
      </c>
      <c r="K11" s="7">
        <v>5951709</v>
      </c>
    </row>
    <row r="12" spans="1:11" ht="12.75">
      <c r="A12" s="207" t="s">
        <v>89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173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174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1441690</v>
      </c>
      <c r="K14" s="7">
        <v>1470298</v>
      </c>
    </row>
    <row r="15" spans="1:11" ht="12.75">
      <c r="A15" s="207" t="s">
        <v>175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171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5">
        <f>SUM(J17:J25)</f>
        <v>786485289</v>
      </c>
      <c r="K16" s="125">
        <f>SUM(K17:K25)</f>
        <v>739681441</v>
      </c>
    </row>
    <row r="17" spans="1:11" ht="12.75">
      <c r="A17" s="207" t="s">
        <v>176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49419193</v>
      </c>
      <c r="K17" s="7">
        <v>49411757</v>
      </c>
    </row>
    <row r="18" spans="1:11" ht="12.75">
      <c r="A18" s="207" t="s">
        <v>212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322501078</v>
      </c>
      <c r="K18" s="7">
        <v>308419412</v>
      </c>
    </row>
    <row r="19" spans="1:11" ht="12.75">
      <c r="A19" s="207" t="s">
        <v>177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366707246</v>
      </c>
      <c r="K19" s="7">
        <v>354241463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13732036</v>
      </c>
      <c r="K20" s="7">
        <v>15265053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48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>
        <v>1452769</v>
      </c>
    </row>
    <row r="23" spans="1:11" ht="12.75">
      <c r="A23" s="207" t="s">
        <v>49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33653876</v>
      </c>
      <c r="K23" s="7">
        <v>10398713</v>
      </c>
    </row>
    <row r="24" spans="1:11" ht="12.75">
      <c r="A24" s="207" t="s">
        <v>50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471860</v>
      </c>
      <c r="K24" s="7">
        <v>492274</v>
      </c>
    </row>
    <row r="25" spans="1:11" ht="12.75">
      <c r="A25" s="207" t="s">
        <v>51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155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5">
        <f>SUM(J27:J34)</f>
        <v>20263979</v>
      </c>
      <c r="K26" s="125">
        <f>SUM(K27:K34)</f>
        <v>20506520</v>
      </c>
    </row>
    <row r="27" spans="1:11" ht="12.75">
      <c r="A27" s="207" t="s">
        <v>52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53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54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12805351</v>
      </c>
      <c r="K29" s="7">
        <v>12805351</v>
      </c>
    </row>
    <row r="30" spans="1:11" ht="12.75">
      <c r="A30" s="207" t="s">
        <v>59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60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61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3278289</v>
      </c>
      <c r="K32" s="7">
        <v>3325720</v>
      </c>
    </row>
    <row r="33" spans="1:11" ht="12.75">
      <c r="A33" s="207" t="s">
        <v>55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148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>
        <v>4180339</v>
      </c>
      <c r="K34" s="7">
        <v>4375449</v>
      </c>
    </row>
    <row r="35" spans="1:11" ht="12.75">
      <c r="A35" s="207" t="s">
        <v>149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5">
        <f>SUM(J36:J38)</f>
        <v>0</v>
      </c>
      <c r="K35" s="125">
        <f>SUM(K36:K38)</f>
        <v>582553</v>
      </c>
    </row>
    <row r="36" spans="1:11" ht="12.75">
      <c r="A36" s="207" t="s">
        <v>56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57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58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>
        <v>582553</v>
      </c>
    </row>
    <row r="39" spans="1:11" ht="12.75">
      <c r="A39" s="207" t="s">
        <v>150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205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5">
        <f>J41+J49+J56+J64</f>
        <v>713791048</v>
      </c>
      <c r="K40" s="125">
        <f>K41+K49+K56+K64</f>
        <v>857579562</v>
      </c>
    </row>
    <row r="41" spans="1:11" ht="12.75">
      <c r="A41" s="207" t="s">
        <v>76</v>
      </c>
      <c r="B41" s="208"/>
      <c r="C41" s="208"/>
      <c r="D41" s="208"/>
      <c r="E41" s="208"/>
      <c r="F41" s="208"/>
      <c r="G41" s="208"/>
      <c r="H41" s="209"/>
      <c r="I41" s="1">
        <v>35</v>
      </c>
      <c r="J41" s="125">
        <f>SUM(J42:J48)</f>
        <v>478883337</v>
      </c>
      <c r="K41" s="125">
        <f>SUM(K42:K48)</f>
        <v>610594034</v>
      </c>
    </row>
    <row r="42" spans="1:11" ht="12.75">
      <c r="A42" s="207" t="s">
        <v>91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226983987</v>
      </c>
      <c r="K42" s="7">
        <v>322594924</v>
      </c>
    </row>
    <row r="43" spans="1:11" ht="12.75">
      <c r="A43" s="207" t="s">
        <v>92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23553044</v>
      </c>
      <c r="K43" s="7">
        <v>29303674</v>
      </c>
    </row>
    <row r="44" spans="1:11" ht="12.75">
      <c r="A44" s="207" t="s">
        <v>62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219745765</v>
      </c>
      <c r="K44" s="7">
        <v>254458634</v>
      </c>
    </row>
    <row r="45" spans="1:11" ht="12.75">
      <c r="A45" s="207" t="s">
        <v>63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3849354</v>
      </c>
      <c r="K45" s="7">
        <v>2239417</v>
      </c>
    </row>
    <row r="46" spans="1:11" ht="12.75">
      <c r="A46" s="207" t="s">
        <v>64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4751187</v>
      </c>
      <c r="K46" s="7">
        <v>1997385</v>
      </c>
    </row>
    <row r="47" spans="1:11" ht="12.75">
      <c r="A47" s="207" t="s">
        <v>65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66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77</v>
      </c>
      <c r="B49" s="208"/>
      <c r="C49" s="208"/>
      <c r="D49" s="208"/>
      <c r="E49" s="208"/>
      <c r="F49" s="208"/>
      <c r="G49" s="208"/>
      <c r="H49" s="209"/>
      <c r="I49" s="1">
        <v>43</v>
      </c>
      <c r="J49" s="125">
        <f>SUM(J50:J55)</f>
        <v>205564624</v>
      </c>
      <c r="K49" s="125">
        <f>SUM(K50:K55)</f>
        <v>168400533</v>
      </c>
    </row>
    <row r="50" spans="1:11" ht="12.75">
      <c r="A50" s="207" t="s">
        <v>165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87514440</v>
      </c>
      <c r="K51" s="7">
        <v>101270760</v>
      </c>
    </row>
    <row r="52" spans="1:11" ht="12.75">
      <c r="A52" s="207" t="s">
        <v>167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168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26313</v>
      </c>
      <c r="K53" s="7">
        <v>190099</v>
      </c>
    </row>
    <row r="54" spans="1:11" ht="12.75">
      <c r="A54" s="207" t="s">
        <v>7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117364540</v>
      </c>
      <c r="K54" s="7">
        <v>66176512</v>
      </c>
    </row>
    <row r="55" spans="1:11" ht="12.75">
      <c r="A55" s="207" t="s">
        <v>8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659331</v>
      </c>
      <c r="K55" s="7">
        <v>763162</v>
      </c>
    </row>
    <row r="56" spans="1:11" ht="12.75">
      <c r="A56" s="207" t="s">
        <v>78</v>
      </c>
      <c r="B56" s="208"/>
      <c r="C56" s="208"/>
      <c r="D56" s="208"/>
      <c r="E56" s="208"/>
      <c r="F56" s="208"/>
      <c r="G56" s="208"/>
      <c r="H56" s="209"/>
      <c r="I56" s="1">
        <v>50</v>
      </c>
      <c r="J56" s="125">
        <f>SUM(J57:J63)</f>
        <v>3548085</v>
      </c>
      <c r="K56" s="125">
        <f>SUM(K57:K63)</f>
        <v>61730167</v>
      </c>
    </row>
    <row r="57" spans="1:11" ht="12.75">
      <c r="A57" s="207" t="s">
        <v>52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53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207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59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60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3548085</v>
      </c>
      <c r="K61" s="7">
        <v>4593669</v>
      </c>
    </row>
    <row r="62" spans="1:11" ht="12.75">
      <c r="A62" s="207" t="s">
        <v>61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>
        <v>57136498</v>
      </c>
    </row>
    <row r="63" spans="1:11" ht="12.75">
      <c r="A63" s="207" t="s">
        <v>31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172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25795002</v>
      </c>
      <c r="K64" s="7">
        <v>16854828</v>
      </c>
    </row>
    <row r="65" spans="1:11" ht="12.75">
      <c r="A65" s="210" t="s">
        <v>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127">
        <v>1773159</v>
      </c>
      <c r="K65" s="127">
        <v>4861</v>
      </c>
    </row>
    <row r="66" spans="1:11" ht="12.75">
      <c r="A66" s="210" t="s">
        <v>206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5">
        <f>J7+J8+J40+J65</f>
        <v>1530377120</v>
      </c>
      <c r="K66" s="125">
        <f>K7+K8+K40+K65</f>
        <v>1625776944</v>
      </c>
    </row>
    <row r="67" spans="1:11" ht="12.75">
      <c r="A67" s="222" t="s">
        <v>67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141203382</v>
      </c>
      <c r="K67" s="8">
        <v>181297700</v>
      </c>
    </row>
    <row r="68" spans="1:11" ht="12.75">
      <c r="A68" s="199" t="s">
        <v>38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156</v>
      </c>
      <c r="B69" s="204"/>
      <c r="C69" s="204"/>
      <c r="D69" s="204"/>
      <c r="E69" s="204"/>
      <c r="F69" s="204"/>
      <c r="G69" s="204"/>
      <c r="H69" s="221"/>
      <c r="I69" s="3">
        <v>62</v>
      </c>
      <c r="J69" s="126">
        <f>J70+J71+J72+J78+J79+J82+J85</f>
        <v>657012802</v>
      </c>
      <c r="K69" s="126">
        <f>K70+K71+K72+K78+K79+K82+K85</f>
        <v>772045531</v>
      </c>
    </row>
    <row r="70" spans="1:11" ht="12.75">
      <c r="A70" s="207" t="s">
        <v>115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902101590</v>
      </c>
      <c r="K70" s="7">
        <v>902101590</v>
      </c>
    </row>
    <row r="71" spans="1:11" ht="12.75">
      <c r="A71" s="207" t="s">
        <v>116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117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5">
        <f>J73+J74-J75+J76+J77</f>
        <v>0</v>
      </c>
      <c r="K72" s="125">
        <f>K73+K74-K75+K76+K77</f>
        <v>0</v>
      </c>
    </row>
    <row r="73" spans="1:11" ht="12.75">
      <c r="A73" s="207" t="s">
        <v>118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119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107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108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109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110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203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-108982828</v>
      </c>
      <c r="K79" s="54">
        <f>K80-K81</f>
        <v>-244775263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108982828</v>
      </c>
      <c r="K81" s="7">
        <v>244775263</v>
      </c>
    </row>
    <row r="82" spans="1:11" ht="12.75">
      <c r="A82" s="207" t="s">
        <v>204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-136105960</v>
      </c>
      <c r="K82" s="54">
        <f>K83-K84</f>
        <v>114719204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114719204</v>
      </c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136105960</v>
      </c>
      <c r="K84" s="7"/>
    </row>
    <row r="85" spans="1:11" ht="12.75">
      <c r="A85" s="207" t="s">
        <v>143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5">
        <f>SUM(J87:J89)</f>
        <v>14532303</v>
      </c>
      <c r="K86" s="125">
        <f>SUM(K87:K89)</f>
        <v>13178303</v>
      </c>
    </row>
    <row r="87" spans="1:11" ht="12.75">
      <c r="A87" s="207" t="s">
        <v>103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12282303</v>
      </c>
      <c r="K87" s="7">
        <v>11078303</v>
      </c>
    </row>
    <row r="88" spans="1:11" ht="12.75">
      <c r="A88" s="207" t="s">
        <v>104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105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2250000</v>
      </c>
      <c r="K89" s="7">
        <v>2100000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5">
        <f>SUM(J91:J99)</f>
        <v>62222222</v>
      </c>
      <c r="K90" s="125">
        <f>SUM(K91:K99)</f>
        <v>142222222</v>
      </c>
    </row>
    <row r="91" spans="1:11" ht="12.75">
      <c r="A91" s="207" t="s">
        <v>106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208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62222222</v>
      </c>
      <c r="K92" s="7">
        <v>142222222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209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210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211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70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68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69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5">
        <f>SUM(J101:J112)</f>
        <v>793175607</v>
      </c>
      <c r="K100" s="125">
        <f>SUM(K101:K112)</f>
        <v>680990558</v>
      </c>
    </row>
    <row r="101" spans="1:11" ht="12.75">
      <c r="A101" s="207" t="s">
        <v>106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208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44000000</v>
      </c>
      <c r="K102" s="7">
        <v>12000000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310017961</v>
      </c>
      <c r="K103" s="7">
        <v>135945935</v>
      </c>
    </row>
    <row r="104" spans="1:11" ht="12.75">
      <c r="A104" s="207" t="s">
        <v>209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56326281</v>
      </c>
      <c r="K104" s="7">
        <v>90284927</v>
      </c>
    </row>
    <row r="105" spans="1:11" ht="12.75">
      <c r="A105" s="207" t="s">
        <v>210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335739131</v>
      </c>
      <c r="K105" s="7">
        <v>385864480</v>
      </c>
    </row>
    <row r="106" spans="1:11" ht="12.75">
      <c r="A106" s="207" t="s">
        <v>211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22125296</v>
      </c>
      <c r="K106" s="7">
        <v>34000000</v>
      </c>
    </row>
    <row r="107" spans="1:11" ht="12.75">
      <c r="A107" s="207" t="s">
        <v>70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71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13360399</v>
      </c>
      <c r="K108" s="7">
        <v>13227870</v>
      </c>
    </row>
    <row r="109" spans="1:11" ht="12.75">
      <c r="A109" s="207" t="s">
        <v>72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8410705</v>
      </c>
      <c r="K109" s="7">
        <v>8320292</v>
      </c>
    </row>
    <row r="110" spans="1:11" ht="12.75">
      <c r="A110" s="207" t="s">
        <v>75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73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74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3195834</v>
      </c>
      <c r="K112" s="7">
        <v>1347054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127">
        <v>3434186</v>
      </c>
      <c r="K113" s="127">
        <v>17340330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5">
        <f>J69+J86+J90+J100+J113</f>
        <v>1530377120</v>
      </c>
      <c r="K114" s="125">
        <f>K69+K86+K90+K100+K113</f>
        <v>1625776944</v>
      </c>
    </row>
    <row r="115" spans="1:11" ht="12.75">
      <c r="A115" s="196" t="s">
        <v>37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141203382</v>
      </c>
      <c r="K115" s="8">
        <v>181297700</v>
      </c>
    </row>
    <row r="116" spans="1:11" ht="12.75">
      <c r="A116" s="199" t="s">
        <v>275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151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657012802</v>
      </c>
      <c r="K118" s="7">
        <v>772045531</v>
      </c>
    </row>
    <row r="119" spans="1:11" ht="12.75">
      <c r="A119" s="213" t="s">
        <v>6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91" right="0.76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SheetLayoutView="100" workbookViewId="0" topLeftCell="A52">
      <selection activeCell="J70" sqref="J70:M70"/>
    </sheetView>
  </sheetViews>
  <sheetFormatPr defaultColWidth="9.140625" defaultRowHeight="12.75"/>
  <cols>
    <col min="1" max="9" width="9.140625" style="53" customWidth="1"/>
    <col min="10" max="10" width="11.00390625" style="53" customWidth="1"/>
    <col min="11" max="11" width="10.8515625" style="53" customWidth="1"/>
    <col min="12" max="12" width="11.00390625" style="53" customWidth="1"/>
    <col min="13" max="13" width="10.8515625" style="53" customWidth="1"/>
    <col min="14" max="16384" width="9.140625" style="53" customWidth="1"/>
  </cols>
  <sheetData>
    <row r="1" spans="1:13" ht="20.2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8" t="s">
        <v>310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39</v>
      </c>
      <c r="B4" s="257"/>
      <c r="C4" s="257"/>
      <c r="D4" s="257"/>
      <c r="E4" s="257"/>
      <c r="F4" s="257"/>
      <c r="G4" s="257"/>
      <c r="H4" s="257"/>
      <c r="I4" s="58" t="s">
        <v>244</v>
      </c>
      <c r="J4" s="256" t="s">
        <v>284</v>
      </c>
      <c r="K4" s="256"/>
      <c r="L4" s="256" t="s">
        <v>285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21"/>
      <c r="I7" s="3">
        <v>111</v>
      </c>
      <c r="J7" s="126">
        <f>SUM(J8:J9)</f>
        <v>1510112404</v>
      </c>
      <c r="K7" s="126">
        <f>SUM(K8:K9)</f>
        <v>600553829</v>
      </c>
      <c r="L7" s="126">
        <f>SUM(L8:L9)</f>
        <v>2238728312</v>
      </c>
      <c r="M7" s="126">
        <f>SUM(M8:M9)</f>
        <v>813082238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1489085260</v>
      </c>
      <c r="K8" s="7">
        <v>592105204</v>
      </c>
      <c r="L8" s="7">
        <v>2212757828</v>
      </c>
      <c r="M8" s="7">
        <v>807417595</v>
      </c>
    </row>
    <row r="9" spans="1:13" ht="12.75">
      <c r="A9" s="210" t="s">
        <v>79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21027144</v>
      </c>
      <c r="K9" s="7">
        <v>8448625</v>
      </c>
      <c r="L9" s="7">
        <v>25970484</v>
      </c>
      <c r="M9" s="7">
        <v>5664643</v>
      </c>
    </row>
    <row r="10" spans="1:13" ht="12.75">
      <c r="A10" s="210" t="s">
        <v>9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5">
        <f>J11+J12+J16+J20+J21+J22+J25+J26</f>
        <v>1612877475</v>
      </c>
      <c r="K10" s="125">
        <f>K11+K12+K16+K20+K21+K22+K25+K26</f>
        <v>675943909</v>
      </c>
      <c r="L10" s="125">
        <f>L11+L12+L16+L20+L21+L22+L25+L26</f>
        <v>2100492600</v>
      </c>
      <c r="M10" s="125">
        <f>M11+M12+M16+M20+M21+M22+M25+M26</f>
        <v>769743020</v>
      </c>
    </row>
    <row r="11" spans="1:13" ht="12.75">
      <c r="A11" s="210" t="s">
        <v>80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-17145700</v>
      </c>
      <c r="K11" s="7">
        <v>10727233</v>
      </c>
      <c r="L11" s="7">
        <v>-40463499</v>
      </c>
      <c r="M11" s="7">
        <v>-47943706</v>
      </c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5">
        <f>SUM(J13:J15)</f>
        <v>1332446621</v>
      </c>
      <c r="K12" s="125">
        <f>SUM(K13:K15)</f>
        <v>562693496</v>
      </c>
      <c r="L12" s="125">
        <f>SUM(L13:L15)</f>
        <v>1813899119</v>
      </c>
      <c r="M12" s="125">
        <f>SUM(M13:M15)</f>
        <v>712414005</v>
      </c>
    </row>
    <row r="13" spans="1:13" ht="12.75">
      <c r="A13" s="207" t="s">
        <v>120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1250119705</v>
      </c>
      <c r="K13" s="7">
        <v>513164997</v>
      </c>
      <c r="L13" s="7">
        <v>1720998379</v>
      </c>
      <c r="M13" s="7">
        <v>669772033</v>
      </c>
    </row>
    <row r="14" spans="1:13" ht="12.75">
      <c r="A14" s="207" t="s">
        <v>121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16940967</v>
      </c>
      <c r="K14" s="7">
        <v>15265617</v>
      </c>
      <c r="L14" s="7">
        <v>6570796</v>
      </c>
      <c r="M14" s="7">
        <v>3485002</v>
      </c>
    </row>
    <row r="15" spans="1:13" ht="12.75">
      <c r="A15" s="207" t="s">
        <v>41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65385949</v>
      </c>
      <c r="K15" s="7">
        <v>34262882</v>
      </c>
      <c r="L15" s="7">
        <v>86329944</v>
      </c>
      <c r="M15" s="7">
        <v>39156970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5">
        <f>SUM(J17:J19)</f>
        <v>161554134</v>
      </c>
      <c r="K16" s="125">
        <f>SUM(K17:K19)</f>
        <v>54263282</v>
      </c>
      <c r="L16" s="125">
        <f>SUM(L17:L19)</f>
        <v>174086104</v>
      </c>
      <c r="M16" s="125">
        <f>SUM(M17:M19)</f>
        <v>60193985</v>
      </c>
    </row>
    <row r="17" spans="1:13" ht="12.75">
      <c r="A17" s="207" t="s">
        <v>42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101574518</v>
      </c>
      <c r="K17" s="7">
        <v>34354191</v>
      </c>
      <c r="L17" s="7">
        <v>109198116</v>
      </c>
      <c r="M17" s="7">
        <v>37594253</v>
      </c>
    </row>
    <row r="18" spans="1:13" ht="12.75">
      <c r="A18" s="207" t="s">
        <v>43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36317499</v>
      </c>
      <c r="K18" s="7">
        <v>11957332</v>
      </c>
      <c r="L18" s="7">
        <v>39377234</v>
      </c>
      <c r="M18" s="7">
        <v>13783207</v>
      </c>
    </row>
    <row r="19" spans="1:13" ht="12.75">
      <c r="A19" s="207" t="s">
        <v>44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23662117</v>
      </c>
      <c r="K19" s="7">
        <v>7951759</v>
      </c>
      <c r="L19" s="7">
        <v>25510754</v>
      </c>
      <c r="M19" s="7">
        <v>8816525</v>
      </c>
    </row>
    <row r="20" spans="1:13" ht="12.75">
      <c r="A20" s="210" t="s">
        <v>81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27">
        <v>76410604</v>
      </c>
      <c r="K20" s="127">
        <v>25697741</v>
      </c>
      <c r="L20" s="127">
        <v>73613740</v>
      </c>
      <c r="M20" s="127">
        <v>25074767</v>
      </c>
    </row>
    <row r="21" spans="1:13" ht="12.75">
      <c r="A21" s="210" t="s">
        <v>82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27">
        <v>58386680</v>
      </c>
      <c r="K21" s="127">
        <v>21659983</v>
      </c>
      <c r="L21" s="127">
        <v>61654128</v>
      </c>
      <c r="M21" s="127">
        <v>19344382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5">
        <f>SUM(J23:J24)</f>
        <v>1225136</v>
      </c>
      <c r="K22" s="125">
        <f>SUM(K23:K24)</f>
        <v>902174</v>
      </c>
      <c r="L22" s="125">
        <f>SUM(L23:L24)</f>
        <v>363008</v>
      </c>
      <c r="M22" s="125">
        <f>SUM(M23:M24)</f>
        <v>266859</v>
      </c>
    </row>
    <row r="23" spans="1:13" ht="12.75">
      <c r="A23" s="207" t="s">
        <v>111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28689</v>
      </c>
      <c r="K23" s="7">
        <v>4440</v>
      </c>
      <c r="L23" s="7">
        <v>23659</v>
      </c>
      <c r="M23" s="7">
        <v>12571</v>
      </c>
    </row>
    <row r="24" spans="1:13" ht="12.75">
      <c r="A24" s="207" t="s">
        <v>112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1196447</v>
      </c>
      <c r="K24" s="7">
        <v>897734</v>
      </c>
      <c r="L24" s="7">
        <v>339349</v>
      </c>
      <c r="M24" s="7">
        <v>254288</v>
      </c>
    </row>
    <row r="25" spans="1:13" ht="12.75">
      <c r="A25" s="210" t="s">
        <v>83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>
        <v>17340000</v>
      </c>
      <c r="M25" s="7">
        <v>392728</v>
      </c>
    </row>
    <row r="26" spans="1:13" ht="12.75">
      <c r="A26" s="210" t="s">
        <v>35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178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5">
        <f>SUM(J28:J32)</f>
        <v>30229570</v>
      </c>
      <c r="K27" s="125">
        <f>SUM(K28:K32)</f>
        <v>17207005</v>
      </c>
      <c r="L27" s="125">
        <f>SUM(L28:L32)</f>
        <v>19529739</v>
      </c>
      <c r="M27" s="125">
        <f>SUM(M28:M32)</f>
        <v>6150940</v>
      </c>
    </row>
    <row r="28" spans="1:13" ht="21.75" customHeight="1">
      <c r="A28" s="210" t="s">
        <v>192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21" customHeight="1">
      <c r="A29" s="210" t="s">
        <v>129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29484126</v>
      </c>
      <c r="K29" s="7">
        <v>17207005</v>
      </c>
      <c r="L29" s="7">
        <v>19529739</v>
      </c>
      <c r="M29" s="7">
        <v>6150940</v>
      </c>
    </row>
    <row r="30" spans="1:13" ht="17.25" customHeight="1">
      <c r="A30" s="210" t="s">
        <v>113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188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745444</v>
      </c>
      <c r="K31" s="7"/>
      <c r="L31" s="7"/>
      <c r="M31" s="7"/>
    </row>
    <row r="32" spans="1:13" ht="12.75">
      <c r="A32" s="210" t="s">
        <v>114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179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5">
        <f>SUM(J34:J37)</f>
        <v>54006168</v>
      </c>
      <c r="K33" s="125">
        <f>SUM(K34:K37)</f>
        <v>21469001</v>
      </c>
      <c r="L33" s="125">
        <f>SUM(L34:L37)</f>
        <v>43023060</v>
      </c>
      <c r="M33" s="125">
        <f>SUM(M34:M37)</f>
        <v>16095644</v>
      </c>
    </row>
    <row r="34" spans="1:13" ht="18" customHeight="1">
      <c r="A34" s="210" t="s">
        <v>46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21.75" customHeight="1">
      <c r="A35" s="210" t="s">
        <v>45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51313417</v>
      </c>
      <c r="K35" s="7">
        <v>20971132</v>
      </c>
      <c r="L35" s="7">
        <v>43023060</v>
      </c>
      <c r="M35" s="7">
        <v>16095644</v>
      </c>
    </row>
    <row r="36" spans="1:13" ht="16.5" customHeight="1">
      <c r="A36" s="210" t="s">
        <v>189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2692751</v>
      </c>
      <c r="K36" s="7">
        <v>497869</v>
      </c>
      <c r="L36" s="7"/>
      <c r="M36" s="7"/>
    </row>
    <row r="37" spans="1:13" ht="12.75">
      <c r="A37" s="210" t="s">
        <v>47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160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161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190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191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180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25">
        <f>J7+J27+J38+J40</f>
        <v>1540341974</v>
      </c>
      <c r="K42" s="125">
        <f>K7+K27+K38+K40</f>
        <v>617760834</v>
      </c>
      <c r="L42" s="125">
        <f>L7+L27+L38+L40</f>
        <v>2258258051</v>
      </c>
      <c r="M42" s="125">
        <f>M7+M27+M38+M40</f>
        <v>819233178</v>
      </c>
    </row>
    <row r="43" spans="1:13" ht="12.75">
      <c r="A43" s="210" t="s">
        <v>181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25">
        <f>J10+J33+J39+J41</f>
        <v>1666883643</v>
      </c>
      <c r="K43" s="125">
        <f>K10+K33+K39+K41</f>
        <v>697412910</v>
      </c>
      <c r="L43" s="125">
        <f>L10+L33+L39+L41</f>
        <v>2143515660</v>
      </c>
      <c r="M43" s="125">
        <f>M10+M33+M39+M41</f>
        <v>785838664</v>
      </c>
    </row>
    <row r="44" spans="1:13" ht="12.75">
      <c r="A44" s="210" t="s">
        <v>201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25">
        <f>J42-J43</f>
        <v>-126541669</v>
      </c>
      <c r="K44" s="125">
        <f>K42-K43</f>
        <v>-79652076</v>
      </c>
      <c r="L44" s="125">
        <f>L42-L43</f>
        <v>114742391</v>
      </c>
      <c r="M44" s="125">
        <f>M42-M43</f>
        <v>33394514</v>
      </c>
    </row>
    <row r="45" spans="1:13" ht="12.75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114742391</v>
      </c>
      <c r="M45" s="54">
        <f>IF(M42&gt;M43,M42-M43,0)</f>
        <v>33394514</v>
      </c>
    </row>
    <row r="46" spans="1:13" ht="12.75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126541669</v>
      </c>
      <c r="K46" s="54">
        <f>IF(K43&gt;K42,K43-K42,0)</f>
        <v>79652076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182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17262</v>
      </c>
      <c r="K47" s="7">
        <v>-110</v>
      </c>
      <c r="L47" s="7">
        <v>23188</v>
      </c>
      <c r="M47" s="7">
        <v>-224</v>
      </c>
    </row>
    <row r="48" spans="1:13" ht="12.75">
      <c r="A48" s="210" t="s">
        <v>202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25">
        <f>J44-J47</f>
        <v>-126558931</v>
      </c>
      <c r="K48" s="125">
        <f>K44-K47</f>
        <v>-79651966</v>
      </c>
      <c r="L48" s="125">
        <f>L44-L47</f>
        <v>114719203</v>
      </c>
      <c r="M48" s="125">
        <f>M44-M47</f>
        <v>33394738</v>
      </c>
    </row>
    <row r="49" spans="1:13" ht="12.75">
      <c r="A49" s="218" t="s">
        <v>157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114719203</v>
      </c>
      <c r="M49" s="54">
        <f>IF(M48&gt;0,M48,0)</f>
        <v>33394738</v>
      </c>
    </row>
    <row r="50" spans="1:13" ht="12.75">
      <c r="A50" s="253" t="s">
        <v>185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1">
        <f>IF(J48&lt;0,-J48,0)</f>
        <v>126558931</v>
      </c>
      <c r="K50" s="61">
        <f>IF(K48&lt;0,-K48,0)</f>
        <v>79651966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9" t="s">
        <v>277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52"/>
    </row>
    <row r="52" spans="1:13" ht="12.75" customHeight="1">
      <c r="A52" s="203" t="s">
        <v>152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131"/>
    </row>
    <row r="53" spans="1:13" ht="12.75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-126558931</v>
      </c>
      <c r="K53" s="7">
        <v>-79651966</v>
      </c>
      <c r="L53" s="7">
        <v>114719203</v>
      </c>
      <c r="M53" s="7">
        <v>33394738</v>
      </c>
    </row>
    <row r="54" spans="1:13" ht="12.75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199" t="s">
        <v>154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52"/>
    </row>
    <row r="56" spans="1:13" ht="12.75">
      <c r="A56" s="203" t="s">
        <v>169</v>
      </c>
      <c r="B56" s="204"/>
      <c r="C56" s="204"/>
      <c r="D56" s="204"/>
      <c r="E56" s="204"/>
      <c r="F56" s="204"/>
      <c r="G56" s="204"/>
      <c r="H56" s="221"/>
      <c r="I56" s="9">
        <v>157</v>
      </c>
      <c r="J56" s="128">
        <f>J48</f>
        <v>-126558931</v>
      </c>
      <c r="K56" s="128">
        <f>K48</f>
        <v>-79651966</v>
      </c>
      <c r="L56" s="128">
        <f>L48</f>
        <v>114719203</v>
      </c>
      <c r="M56" s="128">
        <f>M48</f>
        <v>33394738</v>
      </c>
    </row>
    <row r="57" spans="1:13" ht="12.75">
      <c r="A57" s="210" t="s">
        <v>186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5" customHeight="1">
      <c r="A58" s="210" t="s">
        <v>193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20.25" customHeight="1">
      <c r="A59" s="210" t="s">
        <v>194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21" customHeight="1">
      <c r="A60" s="210" t="s">
        <v>30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195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196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197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198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187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21" customHeight="1">
      <c r="A66" s="210" t="s">
        <v>158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159</v>
      </c>
      <c r="B67" s="211"/>
      <c r="C67" s="211"/>
      <c r="D67" s="211"/>
      <c r="E67" s="211"/>
      <c r="F67" s="211"/>
      <c r="G67" s="211"/>
      <c r="H67" s="212"/>
      <c r="I67" s="1">
        <v>168</v>
      </c>
      <c r="J67" s="129">
        <f>J56+J66</f>
        <v>-126558931</v>
      </c>
      <c r="K67" s="129">
        <f>K56+K66</f>
        <v>-79651966</v>
      </c>
      <c r="L67" s="129">
        <f>L56+L66</f>
        <v>114719203</v>
      </c>
      <c r="M67" s="129">
        <f>M56+M66</f>
        <v>33394738</v>
      </c>
    </row>
    <row r="68" spans="1:13" ht="12.75" customHeight="1">
      <c r="A68" s="243" t="s">
        <v>278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</row>
    <row r="70" spans="1:13" ht="12.75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-126558931</v>
      </c>
      <c r="K70" s="7">
        <v>-79651966</v>
      </c>
      <c r="L70" s="7">
        <v>114719203</v>
      </c>
      <c r="M70" s="7">
        <v>33394738</v>
      </c>
    </row>
    <row r="71" spans="1:13" ht="12.75">
      <c r="A71" s="240" t="s">
        <v>200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47:L47 J56:J67 K56:L56 K57:M57 K58:L65 J53:L54 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L12:M33 K12:K41 J48:M50 L34:L41 J7:M10 M34:M3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SheetLayoutView="100" workbookViewId="0" topLeftCell="A31">
      <selection activeCell="J4" sqref="J4"/>
    </sheetView>
  </sheetViews>
  <sheetFormatPr defaultColWidth="9.140625" defaultRowHeight="12.75"/>
  <cols>
    <col min="1" max="8" width="9.140625" style="53" customWidth="1"/>
    <col min="9" max="9" width="7.7109375" style="53" customWidth="1"/>
    <col min="10" max="10" width="10.8515625" style="53" customWidth="1"/>
    <col min="11" max="11" width="11.28125" style="53" customWidth="1"/>
    <col min="12" max="16384" width="9.140625" style="53" customWidth="1"/>
  </cols>
  <sheetData>
    <row r="1" spans="1:11" ht="25.5" customHeight="1">
      <c r="A1" s="267" t="s">
        <v>162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315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9" t="s">
        <v>39</v>
      </c>
      <c r="B4" s="269"/>
      <c r="C4" s="269"/>
      <c r="D4" s="269"/>
      <c r="E4" s="269"/>
      <c r="F4" s="269"/>
      <c r="G4" s="269"/>
      <c r="H4" s="269"/>
      <c r="I4" s="64" t="s">
        <v>244</v>
      </c>
      <c r="J4" s="65" t="s">
        <v>284</v>
      </c>
      <c r="K4" s="65" t="s">
        <v>285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248</v>
      </c>
      <c r="K5" s="69" t="s">
        <v>249</v>
      </c>
    </row>
    <row r="6" spans="1:11" ht="12.75">
      <c r="A6" s="199" t="s">
        <v>130</v>
      </c>
      <c r="B6" s="200"/>
      <c r="C6" s="200"/>
      <c r="D6" s="200"/>
      <c r="E6" s="200"/>
      <c r="F6" s="200"/>
      <c r="G6" s="200"/>
      <c r="H6" s="200"/>
      <c r="I6" s="259"/>
      <c r="J6" s="259"/>
      <c r="K6" s="260"/>
    </row>
    <row r="7" spans="1:11" ht="12.75">
      <c r="A7" s="207" t="s">
        <v>164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1763686973</v>
      </c>
      <c r="K7" s="7">
        <v>2459709968</v>
      </c>
    </row>
    <row r="8" spans="1:11" ht="12.75">
      <c r="A8" s="207" t="s">
        <v>93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94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4320410</v>
      </c>
      <c r="K9" s="7">
        <v>4190488</v>
      </c>
    </row>
    <row r="10" spans="1:11" ht="12.75">
      <c r="A10" s="207" t="s">
        <v>95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108564328</v>
      </c>
      <c r="K10" s="7">
        <v>150402406</v>
      </c>
    </row>
    <row r="11" spans="1:11" ht="12.75">
      <c r="A11" s="207" t="s">
        <v>96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7952899</v>
      </c>
      <c r="K11" s="7">
        <v>4650701</v>
      </c>
    </row>
    <row r="12" spans="1:11" ht="12.75">
      <c r="A12" s="210" t="s">
        <v>163</v>
      </c>
      <c r="B12" s="211"/>
      <c r="C12" s="211"/>
      <c r="D12" s="211"/>
      <c r="E12" s="211"/>
      <c r="F12" s="211"/>
      <c r="G12" s="211"/>
      <c r="H12" s="211"/>
      <c r="I12" s="1">
        <v>6</v>
      </c>
      <c r="J12" s="130">
        <f>SUM(J7:J11)</f>
        <v>1884524610</v>
      </c>
      <c r="K12" s="125">
        <f>SUM(K7:K11)</f>
        <v>2618953563</v>
      </c>
    </row>
    <row r="13" spans="1:11" ht="12.75">
      <c r="A13" s="207" t="s">
        <v>97</v>
      </c>
      <c r="B13" s="208"/>
      <c r="C13" s="208"/>
      <c r="D13" s="208"/>
      <c r="E13" s="208"/>
      <c r="F13" s="208"/>
      <c r="G13" s="208"/>
      <c r="H13" s="208"/>
      <c r="I13" s="1">
        <v>7</v>
      </c>
      <c r="J13" s="5">
        <v>1323801948</v>
      </c>
      <c r="K13" s="7">
        <v>2129757258</v>
      </c>
    </row>
    <row r="14" spans="1:11" ht="12.75">
      <c r="A14" s="207" t="s">
        <v>98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184442640</v>
      </c>
      <c r="K14" s="7">
        <v>197609355</v>
      </c>
    </row>
    <row r="15" spans="1:11" ht="12.75">
      <c r="A15" s="207" t="s">
        <v>99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9680394</v>
      </c>
      <c r="K15" s="7">
        <v>11800825</v>
      </c>
    </row>
    <row r="16" spans="1:11" ht="12.75">
      <c r="A16" s="207" t="s">
        <v>100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19760351</v>
      </c>
      <c r="K16" s="7">
        <v>18449562</v>
      </c>
    </row>
    <row r="17" spans="1:11" ht="12.75">
      <c r="A17" s="207" t="s">
        <v>101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82041437</v>
      </c>
      <c r="K17" s="7">
        <v>62223740</v>
      </c>
    </row>
    <row r="18" spans="1:11" ht="12.75">
      <c r="A18" s="207" t="s">
        <v>102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>
        <v>18213213</v>
      </c>
      <c r="K18" s="7">
        <v>6368931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130">
        <f>SUM(J13:J18)</f>
        <v>1637939983</v>
      </c>
      <c r="K19" s="125">
        <f>SUM(K13:K18)</f>
        <v>2426209671</v>
      </c>
    </row>
    <row r="20" spans="1:11" ht="24" customHeight="1">
      <c r="A20" s="210" t="s">
        <v>84</v>
      </c>
      <c r="B20" s="263"/>
      <c r="C20" s="263"/>
      <c r="D20" s="263"/>
      <c r="E20" s="263"/>
      <c r="F20" s="263"/>
      <c r="G20" s="263"/>
      <c r="H20" s="264"/>
      <c r="I20" s="1">
        <v>14</v>
      </c>
      <c r="J20" s="130">
        <f>IF(J12&gt;J19,J12-J19,0)</f>
        <v>246584627</v>
      </c>
      <c r="K20" s="125">
        <f>IF(K12&gt;K19,K12-K19,0)</f>
        <v>192743892</v>
      </c>
    </row>
    <row r="21" spans="1:11" ht="23.25" customHeight="1">
      <c r="A21" s="222" t="s">
        <v>85</v>
      </c>
      <c r="B21" s="261"/>
      <c r="C21" s="261"/>
      <c r="D21" s="261"/>
      <c r="E21" s="261"/>
      <c r="F21" s="261"/>
      <c r="G21" s="261"/>
      <c r="H21" s="262"/>
      <c r="I21" s="1">
        <v>15</v>
      </c>
      <c r="J21" s="130">
        <f>IF(J19&gt;J12,J19-J12,0)</f>
        <v>0</v>
      </c>
      <c r="K21" s="125">
        <f>IF(K19&gt;K12,K19-K12,0)</f>
        <v>0</v>
      </c>
    </row>
    <row r="22" spans="1:11" ht="12.75">
      <c r="A22" s="199" t="s">
        <v>131</v>
      </c>
      <c r="B22" s="200"/>
      <c r="C22" s="200"/>
      <c r="D22" s="200"/>
      <c r="E22" s="200"/>
      <c r="F22" s="200"/>
      <c r="G22" s="200"/>
      <c r="H22" s="200"/>
      <c r="I22" s="259"/>
      <c r="J22" s="259"/>
      <c r="K22" s="260"/>
    </row>
    <row r="23" spans="1:11" ht="12.75">
      <c r="A23" s="207" t="s">
        <v>136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>
        <v>53628</v>
      </c>
    </row>
    <row r="24" spans="1:11" ht="12.75">
      <c r="A24" s="207" t="s">
        <v>137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286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287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369664</v>
      </c>
      <c r="K26" s="7">
        <v>359018</v>
      </c>
    </row>
    <row r="27" spans="1:11" ht="12.75">
      <c r="A27" s="207" t="s">
        <v>138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90</v>
      </c>
      <c r="B28" s="211"/>
      <c r="C28" s="211"/>
      <c r="D28" s="211"/>
      <c r="E28" s="211"/>
      <c r="F28" s="211"/>
      <c r="G28" s="211"/>
      <c r="H28" s="211"/>
      <c r="I28" s="1">
        <v>21</v>
      </c>
      <c r="J28" s="130">
        <f>SUM(J23:J27)</f>
        <v>369664</v>
      </c>
      <c r="K28" s="125">
        <f>SUM(K23:K27)</f>
        <v>412646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15703964</v>
      </c>
      <c r="K29" s="7">
        <v>26955182</v>
      </c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145931</v>
      </c>
      <c r="K30" s="7">
        <v>195110</v>
      </c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33</v>
      </c>
      <c r="B32" s="211"/>
      <c r="C32" s="211"/>
      <c r="D32" s="211"/>
      <c r="E32" s="211"/>
      <c r="F32" s="211"/>
      <c r="G32" s="211"/>
      <c r="H32" s="211"/>
      <c r="I32" s="1">
        <v>25</v>
      </c>
      <c r="J32" s="130">
        <f>SUM(J29:J31)</f>
        <v>15849895</v>
      </c>
      <c r="K32" s="125">
        <f>SUM(K29:K31)</f>
        <v>27150292</v>
      </c>
    </row>
    <row r="33" spans="1:11" ht="25.5" customHeight="1">
      <c r="A33" s="210" t="s">
        <v>86</v>
      </c>
      <c r="B33" s="211"/>
      <c r="C33" s="211"/>
      <c r="D33" s="211"/>
      <c r="E33" s="211"/>
      <c r="F33" s="211"/>
      <c r="G33" s="211"/>
      <c r="H33" s="211"/>
      <c r="I33" s="1">
        <v>26</v>
      </c>
      <c r="J33" s="130">
        <f>IF(J28&gt;J32,J28-J32,0)</f>
        <v>0</v>
      </c>
      <c r="K33" s="125">
        <f>IF(K28&gt;K32,K28-K32,0)</f>
        <v>0</v>
      </c>
    </row>
    <row r="34" spans="1:11" ht="22.5" customHeight="1">
      <c r="A34" s="210" t="s">
        <v>87</v>
      </c>
      <c r="B34" s="211"/>
      <c r="C34" s="211"/>
      <c r="D34" s="211"/>
      <c r="E34" s="211"/>
      <c r="F34" s="211"/>
      <c r="G34" s="211"/>
      <c r="H34" s="211"/>
      <c r="I34" s="1">
        <v>27</v>
      </c>
      <c r="J34" s="130">
        <f>IF(J32&gt;J28,J32-J28,0)</f>
        <v>15480231</v>
      </c>
      <c r="K34" s="125">
        <f>IF(K32&gt;K28,K32-K28,0)</f>
        <v>26737646</v>
      </c>
    </row>
    <row r="35" spans="1:11" ht="12.75">
      <c r="A35" s="199" t="s">
        <v>132</v>
      </c>
      <c r="B35" s="200"/>
      <c r="C35" s="200"/>
      <c r="D35" s="200"/>
      <c r="E35" s="200"/>
      <c r="F35" s="200"/>
      <c r="G35" s="200"/>
      <c r="H35" s="200"/>
      <c r="I35" s="259">
        <v>0</v>
      </c>
      <c r="J35" s="259"/>
      <c r="K35" s="260"/>
    </row>
    <row r="36" spans="1:11" ht="12.75">
      <c r="A36" s="207" t="s">
        <v>144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21448077</v>
      </c>
      <c r="K36" s="7">
        <v>33934336</v>
      </c>
    </row>
    <row r="37" spans="1:11" ht="12.75">
      <c r="A37" s="207" t="s">
        <v>23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210682579</v>
      </c>
      <c r="K37" s="7">
        <v>464754598</v>
      </c>
    </row>
    <row r="38" spans="1:11" ht="12.75">
      <c r="A38" s="207" t="s">
        <v>24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>
        <v>137052836</v>
      </c>
      <c r="K38" s="7">
        <v>168746947</v>
      </c>
    </row>
    <row r="39" spans="1:11" ht="12.75">
      <c r="A39" s="210" t="s">
        <v>34</v>
      </c>
      <c r="B39" s="211"/>
      <c r="C39" s="211"/>
      <c r="D39" s="211"/>
      <c r="E39" s="211"/>
      <c r="F39" s="211"/>
      <c r="G39" s="211"/>
      <c r="H39" s="211"/>
      <c r="I39" s="1">
        <v>31</v>
      </c>
      <c r="J39" s="130">
        <f>SUM(J36:J38)</f>
        <v>369183492</v>
      </c>
      <c r="K39" s="125">
        <f>SUM(K36:K38)</f>
        <v>667435881</v>
      </c>
    </row>
    <row r="40" spans="1:11" ht="12.75">
      <c r="A40" s="207" t="s">
        <v>25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267330040</v>
      </c>
      <c r="K40" s="7">
        <v>594439226</v>
      </c>
    </row>
    <row r="41" spans="1:11" ht="12.75">
      <c r="A41" s="207" t="s">
        <v>26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27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28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29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>
        <v>280301578</v>
      </c>
      <c r="K44" s="7">
        <v>247943076</v>
      </c>
    </row>
    <row r="45" spans="1:11" ht="12.75">
      <c r="A45" s="210" t="s">
        <v>122</v>
      </c>
      <c r="B45" s="211"/>
      <c r="C45" s="211"/>
      <c r="D45" s="211"/>
      <c r="E45" s="211"/>
      <c r="F45" s="211"/>
      <c r="G45" s="211"/>
      <c r="H45" s="211"/>
      <c r="I45" s="1">
        <v>37</v>
      </c>
      <c r="J45" s="130">
        <f>SUM(J40:J44)</f>
        <v>547631618</v>
      </c>
      <c r="K45" s="125">
        <f>SUM(K40:K44)</f>
        <v>842382302</v>
      </c>
    </row>
    <row r="46" spans="1:11" ht="21" customHeight="1">
      <c r="A46" s="210" t="s">
        <v>134</v>
      </c>
      <c r="B46" s="211"/>
      <c r="C46" s="211"/>
      <c r="D46" s="211"/>
      <c r="E46" s="211"/>
      <c r="F46" s="211"/>
      <c r="G46" s="211"/>
      <c r="H46" s="211"/>
      <c r="I46" s="1">
        <v>38</v>
      </c>
      <c r="J46" s="130">
        <f>IF(J39&gt;J45,J39-J45,0)</f>
        <v>0</v>
      </c>
      <c r="K46" s="125">
        <f>IF(K39&gt;K45,K39-K45,0)</f>
        <v>0</v>
      </c>
    </row>
    <row r="47" spans="1:11" ht="21" customHeight="1">
      <c r="A47" s="210" t="s">
        <v>135</v>
      </c>
      <c r="B47" s="211"/>
      <c r="C47" s="211"/>
      <c r="D47" s="211"/>
      <c r="E47" s="211"/>
      <c r="F47" s="211"/>
      <c r="G47" s="211"/>
      <c r="H47" s="211"/>
      <c r="I47" s="1">
        <v>39</v>
      </c>
      <c r="J47" s="130">
        <f>IF(J45&gt;J39,J45-J39,0)</f>
        <v>178448126</v>
      </c>
      <c r="K47" s="125">
        <f>IF(K45&gt;K39,K45-K39,0)</f>
        <v>174946421</v>
      </c>
    </row>
    <row r="48" spans="1:11" ht="12.75">
      <c r="A48" s="210" t="s">
        <v>123</v>
      </c>
      <c r="B48" s="211"/>
      <c r="C48" s="211"/>
      <c r="D48" s="211"/>
      <c r="E48" s="211"/>
      <c r="F48" s="211"/>
      <c r="G48" s="211"/>
      <c r="H48" s="211"/>
      <c r="I48" s="1">
        <v>40</v>
      </c>
      <c r="J48" s="130">
        <f>IF(J20-J21+J33-J34+J46-J47&gt;0,J20-J21+J33-J34+J46-J47,0)</f>
        <v>52656270</v>
      </c>
      <c r="K48" s="125">
        <f>IF(K20-K21+K33-K34+K46-K47&gt;0,K20-K21+K33-K34+K46-K47,0)</f>
        <v>0</v>
      </c>
    </row>
    <row r="49" spans="1:11" ht="12.75">
      <c r="A49" s="210" t="s">
        <v>12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0">
        <f>IF(J21-J20+J34-J33+J47-J46&gt;0,J21-J20+J34-J33+J47-J46,0)</f>
        <v>0</v>
      </c>
      <c r="K49" s="125">
        <f>IF(K21-K20+K34-K33+K47-K46&gt;0,K21-K20+K34-K33+K47-K46,0)</f>
        <v>8940175</v>
      </c>
    </row>
    <row r="50" spans="1:11" ht="12.75">
      <c r="A50" s="210" t="s">
        <v>133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30452095</v>
      </c>
      <c r="K50" s="7">
        <v>25795002</v>
      </c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f>J53-J50</f>
        <v>52656270</v>
      </c>
      <c r="K51" s="7"/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>
        <f>K50-K53</f>
        <v>8940175</v>
      </c>
    </row>
    <row r="53" spans="1:11" ht="12.75">
      <c r="A53" s="222" t="s">
        <v>147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3">
        <v>83108365</v>
      </c>
      <c r="K53" s="61">
        <v>16854827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SheetLayoutView="100" workbookViewId="0" topLeftCell="A1">
      <selection activeCell="C33" sqref="C33"/>
    </sheetView>
  </sheetViews>
  <sheetFormatPr defaultColWidth="9.140625" defaultRowHeight="12.75"/>
  <cols>
    <col min="1" max="1" width="9.140625" style="72" customWidth="1"/>
    <col min="2" max="2" width="7.140625" style="72" customWidth="1"/>
    <col min="3" max="3" width="7.57421875" style="72" customWidth="1"/>
    <col min="4" max="4" width="6.57421875" style="72" customWidth="1"/>
    <col min="5" max="5" width="10.140625" style="72" bestFit="1" customWidth="1"/>
    <col min="6" max="6" width="6.8515625" style="72" customWidth="1"/>
    <col min="7" max="7" width="5.28125" style="72" customWidth="1"/>
    <col min="8" max="8" width="8.00390625" style="72" customWidth="1"/>
    <col min="9" max="9" width="7.28125" style="72" customWidth="1"/>
    <col min="10" max="11" width="11.28125" style="72" customWidth="1"/>
    <col min="12" max="16384" width="9.140625" style="72" customWidth="1"/>
  </cols>
  <sheetData>
    <row r="1" spans="1:12" ht="33" customHeight="1">
      <c r="A1" s="285" t="s">
        <v>246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71"/>
    </row>
    <row r="2" spans="1:12" ht="15.75">
      <c r="A2" s="43"/>
      <c r="B2" s="70"/>
      <c r="C2" s="270" t="s">
        <v>247</v>
      </c>
      <c r="D2" s="270"/>
      <c r="E2" s="73">
        <v>40544</v>
      </c>
      <c r="F2" s="44" t="s">
        <v>215</v>
      </c>
      <c r="G2" s="271">
        <v>40816</v>
      </c>
      <c r="H2" s="272"/>
      <c r="I2" s="70"/>
      <c r="J2" s="70"/>
      <c r="K2" s="70"/>
      <c r="L2" s="74"/>
    </row>
    <row r="3" spans="1:11" ht="23.25">
      <c r="A3" s="273" t="s">
        <v>39</v>
      </c>
      <c r="B3" s="273"/>
      <c r="C3" s="273"/>
      <c r="D3" s="273"/>
      <c r="E3" s="273"/>
      <c r="F3" s="273"/>
      <c r="G3" s="273"/>
      <c r="H3" s="273"/>
      <c r="I3" s="76" t="s">
        <v>270</v>
      </c>
      <c r="J3" s="77" t="s">
        <v>124</v>
      </c>
      <c r="K3" s="77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9">
        <v>2</v>
      </c>
      <c r="J4" s="78" t="s">
        <v>248</v>
      </c>
      <c r="K4" s="78" t="s">
        <v>249</v>
      </c>
    </row>
    <row r="5" spans="1:11" ht="12.75">
      <c r="A5" s="275" t="s">
        <v>250</v>
      </c>
      <c r="B5" s="276"/>
      <c r="C5" s="276"/>
      <c r="D5" s="276"/>
      <c r="E5" s="276"/>
      <c r="F5" s="276"/>
      <c r="G5" s="276"/>
      <c r="H5" s="276"/>
      <c r="I5" s="45">
        <v>1</v>
      </c>
      <c r="J5" s="46">
        <v>902101590</v>
      </c>
      <c r="K5" s="46">
        <v>902101590</v>
      </c>
    </row>
    <row r="6" spans="1:11" ht="12.75">
      <c r="A6" s="275" t="s">
        <v>251</v>
      </c>
      <c r="B6" s="276"/>
      <c r="C6" s="276"/>
      <c r="D6" s="276"/>
      <c r="E6" s="276"/>
      <c r="F6" s="276"/>
      <c r="G6" s="276"/>
      <c r="H6" s="276"/>
      <c r="I6" s="45">
        <v>2</v>
      </c>
      <c r="J6" s="47"/>
      <c r="K6" s="47"/>
    </row>
    <row r="7" spans="1:11" ht="12.75">
      <c r="A7" s="275" t="s">
        <v>252</v>
      </c>
      <c r="B7" s="276"/>
      <c r="C7" s="276"/>
      <c r="D7" s="276"/>
      <c r="E7" s="276"/>
      <c r="F7" s="276"/>
      <c r="G7" s="276"/>
      <c r="H7" s="276"/>
      <c r="I7" s="45">
        <v>3</v>
      </c>
      <c r="J7" s="47"/>
      <c r="K7" s="47"/>
    </row>
    <row r="8" spans="1:11" ht="12.75">
      <c r="A8" s="275" t="s">
        <v>253</v>
      </c>
      <c r="B8" s="276"/>
      <c r="C8" s="276"/>
      <c r="D8" s="276"/>
      <c r="E8" s="276"/>
      <c r="F8" s="276"/>
      <c r="G8" s="276"/>
      <c r="H8" s="276"/>
      <c r="I8" s="45">
        <v>4</v>
      </c>
      <c r="J8" s="47">
        <v>-108982828</v>
      </c>
      <c r="K8" s="47">
        <v>-244775263</v>
      </c>
    </row>
    <row r="9" spans="1:11" ht="12.75">
      <c r="A9" s="275" t="s">
        <v>254</v>
      </c>
      <c r="B9" s="276"/>
      <c r="C9" s="276"/>
      <c r="D9" s="276"/>
      <c r="E9" s="276"/>
      <c r="F9" s="276"/>
      <c r="G9" s="276"/>
      <c r="H9" s="276"/>
      <c r="I9" s="45">
        <v>5</v>
      </c>
      <c r="J9" s="47">
        <v>-136105960</v>
      </c>
      <c r="K9" s="47">
        <v>114719204</v>
      </c>
    </row>
    <row r="10" spans="1:11" ht="12.75">
      <c r="A10" s="275" t="s">
        <v>255</v>
      </c>
      <c r="B10" s="276"/>
      <c r="C10" s="276"/>
      <c r="D10" s="276"/>
      <c r="E10" s="276"/>
      <c r="F10" s="276"/>
      <c r="G10" s="276"/>
      <c r="H10" s="276"/>
      <c r="I10" s="45">
        <v>6</v>
      </c>
      <c r="J10" s="47"/>
      <c r="K10" s="47"/>
    </row>
    <row r="11" spans="1:11" ht="12.75">
      <c r="A11" s="275" t="s">
        <v>256</v>
      </c>
      <c r="B11" s="276"/>
      <c r="C11" s="276"/>
      <c r="D11" s="276"/>
      <c r="E11" s="276"/>
      <c r="F11" s="276"/>
      <c r="G11" s="276"/>
      <c r="H11" s="276"/>
      <c r="I11" s="45">
        <v>7</v>
      </c>
      <c r="J11" s="47"/>
      <c r="K11" s="47"/>
    </row>
    <row r="12" spans="1:11" ht="12.75">
      <c r="A12" s="275" t="s">
        <v>257</v>
      </c>
      <c r="B12" s="276"/>
      <c r="C12" s="276"/>
      <c r="D12" s="276"/>
      <c r="E12" s="276"/>
      <c r="F12" s="276"/>
      <c r="G12" s="276"/>
      <c r="H12" s="276"/>
      <c r="I12" s="45">
        <v>8</v>
      </c>
      <c r="J12" s="47"/>
      <c r="K12" s="47"/>
    </row>
    <row r="13" spans="1:11" ht="12.75">
      <c r="A13" s="275" t="s">
        <v>258</v>
      </c>
      <c r="B13" s="276"/>
      <c r="C13" s="276"/>
      <c r="D13" s="276"/>
      <c r="E13" s="276"/>
      <c r="F13" s="276"/>
      <c r="G13" s="276"/>
      <c r="H13" s="276"/>
      <c r="I13" s="45">
        <v>9</v>
      </c>
      <c r="J13" s="47"/>
      <c r="K13" s="47"/>
    </row>
    <row r="14" spans="1:11" ht="12.75">
      <c r="A14" s="277" t="s">
        <v>259</v>
      </c>
      <c r="B14" s="278"/>
      <c r="C14" s="278"/>
      <c r="D14" s="278"/>
      <c r="E14" s="278"/>
      <c r="F14" s="278"/>
      <c r="G14" s="278"/>
      <c r="H14" s="278"/>
      <c r="I14" s="45">
        <v>10</v>
      </c>
      <c r="J14" s="125">
        <f>SUM(J5:J13)</f>
        <v>657012802</v>
      </c>
      <c r="K14" s="125">
        <f>SUM(K5:K13)</f>
        <v>772045531</v>
      </c>
    </row>
    <row r="15" spans="1:11" ht="12.75">
      <c r="A15" s="275" t="s">
        <v>260</v>
      </c>
      <c r="B15" s="276"/>
      <c r="C15" s="276"/>
      <c r="D15" s="276"/>
      <c r="E15" s="276"/>
      <c r="F15" s="276"/>
      <c r="G15" s="276"/>
      <c r="H15" s="276"/>
      <c r="I15" s="45">
        <v>11</v>
      </c>
      <c r="J15" s="47"/>
      <c r="K15" s="47"/>
    </row>
    <row r="16" spans="1:11" ht="12.75">
      <c r="A16" s="275" t="s">
        <v>261</v>
      </c>
      <c r="B16" s="276"/>
      <c r="C16" s="276"/>
      <c r="D16" s="276"/>
      <c r="E16" s="276"/>
      <c r="F16" s="276"/>
      <c r="G16" s="276"/>
      <c r="H16" s="276"/>
      <c r="I16" s="45">
        <v>12</v>
      </c>
      <c r="J16" s="47"/>
      <c r="K16" s="47"/>
    </row>
    <row r="17" spans="1:11" ht="12.75">
      <c r="A17" s="275" t="s">
        <v>262</v>
      </c>
      <c r="B17" s="276"/>
      <c r="C17" s="276"/>
      <c r="D17" s="276"/>
      <c r="E17" s="276"/>
      <c r="F17" s="276"/>
      <c r="G17" s="276"/>
      <c r="H17" s="276"/>
      <c r="I17" s="45">
        <v>13</v>
      </c>
      <c r="J17" s="47"/>
      <c r="K17" s="47"/>
    </row>
    <row r="18" spans="1:11" ht="12.75">
      <c r="A18" s="275" t="s">
        <v>263</v>
      </c>
      <c r="B18" s="276"/>
      <c r="C18" s="276"/>
      <c r="D18" s="276"/>
      <c r="E18" s="276"/>
      <c r="F18" s="276"/>
      <c r="G18" s="276"/>
      <c r="H18" s="276"/>
      <c r="I18" s="45">
        <v>14</v>
      </c>
      <c r="J18" s="47"/>
      <c r="K18" s="47"/>
    </row>
    <row r="19" spans="1:11" ht="12.75">
      <c r="A19" s="275" t="s">
        <v>264</v>
      </c>
      <c r="B19" s="276"/>
      <c r="C19" s="276"/>
      <c r="D19" s="276"/>
      <c r="E19" s="276"/>
      <c r="F19" s="276"/>
      <c r="G19" s="276"/>
      <c r="H19" s="276"/>
      <c r="I19" s="45">
        <v>15</v>
      </c>
      <c r="J19" s="47"/>
      <c r="K19" s="47"/>
    </row>
    <row r="20" spans="1:11" ht="12.75">
      <c r="A20" s="275" t="s">
        <v>265</v>
      </c>
      <c r="B20" s="276"/>
      <c r="C20" s="276"/>
      <c r="D20" s="276"/>
      <c r="E20" s="276"/>
      <c r="F20" s="276"/>
      <c r="G20" s="276"/>
      <c r="H20" s="276"/>
      <c r="I20" s="45">
        <v>16</v>
      </c>
      <c r="J20" s="47"/>
      <c r="K20" s="47"/>
    </row>
    <row r="21" spans="1:11" ht="12.75">
      <c r="A21" s="277" t="s">
        <v>266</v>
      </c>
      <c r="B21" s="278"/>
      <c r="C21" s="278"/>
      <c r="D21" s="278"/>
      <c r="E21" s="278"/>
      <c r="F21" s="278"/>
      <c r="G21" s="278"/>
      <c r="H21" s="278"/>
      <c r="I21" s="45">
        <v>17</v>
      </c>
      <c r="J21" s="129">
        <f>SUM(J15:J20)</f>
        <v>0</v>
      </c>
      <c r="K21" s="129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9" t="s">
        <v>267</v>
      </c>
      <c r="B23" s="280"/>
      <c r="C23" s="280"/>
      <c r="D23" s="280"/>
      <c r="E23" s="280"/>
      <c r="F23" s="280"/>
      <c r="G23" s="280"/>
      <c r="H23" s="280"/>
      <c r="I23" s="48">
        <v>18</v>
      </c>
      <c r="J23" s="46">
        <v>657012802</v>
      </c>
      <c r="K23" s="46">
        <v>772045531</v>
      </c>
    </row>
    <row r="24" spans="1:11" ht="17.25" customHeight="1">
      <c r="A24" s="281" t="s">
        <v>268</v>
      </c>
      <c r="B24" s="282"/>
      <c r="C24" s="282"/>
      <c r="D24" s="282"/>
      <c r="E24" s="282"/>
      <c r="F24" s="282"/>
      <c r="G24" s="282"/>
      <c r="H24" s="282"/>
      <c r="I24" s="49">
        <v>19</v>
      </c>
      <c r="J24" s="75"/>
      <c r="K24" s="75"/>
    </row>
    <row r="25" spans="1:11" ht="30" customHeight="1">
      <c r="A25" s="283" t="s">
        <v>269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SheetLayoutView="100" workbookViewId="0" topLeftCell="A1">
      <selection activeCell="A4" sqref="A4:J10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245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3" t="s">
        <v>281</v>
      </c>
      <c r="B4" s="294"/>
      <c r="C4" s="294"/>
      <c r="D4" s="294"/>
      <c r="E4" s="294"/>
      <c r="F4" s="294"/>
      <c r="G4" s="294"/>
      <c r="H4" s="294"/>
      <c r="I4" s="294"/>
      <c r="J4" s="295"/>
    </row>
    <row r="5" spans="1:10" ht="12.75" customHeight="1">
      <c r="A5" s="296"/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2.75" customHeight="1">
      <c r="A6" s="296"/>
      <c r="B6" s="297"/>
      <c r="C6" s="297"/>
      <c r="D6" s="297"/>
      <c r="E6" s="297"/>
      <c r="F6" s="297"/>
      <c r="G6" s="297"/>
      <c r="H6" s="297"/>
      <c r="I6" s="297"/>
      <c r="J6" s="298"/>
    </row>
    <row r="7" spans="1:10" ht="12.75" customHeight="1">
      <c r="A7" s="296"/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 customHeight="1">
      <c r="A8" s="296"/>
      <c r="B8" s="297"/>
      <c r="C8" s="297"/>
      <c r="D8" s="297"/>
      <c r="E8" s="297"/>
      <c r="F8" s="297"/>
      <c r="G8" s="297"/>
      <c r="H8" s="297"/>
      <c r="I8" s="297"/>
      <c r="J8" s="298"/>
    </row>
    <row r="9" spans="1:10" ht="12.75" customHeight="1">
      <c r="A9" s="296"/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2011-10-26T06:23:40Z</cp:lastPrinted>
  <dcterms:created xsi:type="dcterms:W3CDTF">2008-10-17T11:51:54Z</dcterms:created>
  <dcterms:modified xsi:type="dcterms:W3CDTF">2011-10-27T12:56:46Z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