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D" sheetId="5" r:id="rId5"/>
    <sheet name="PK" sheetId="6" r:id="rId6"/>
    <sheet name="BILJEŠKE " sheetId="7" r:id="rId7"/>
  </sheets>
  <definedNames>
    <definedName name="_xlnm.Print_Area" localSheetId="6">'BILJEŠKE '!$A$1:$J$71</definedName>
    <definedName name="_xlnm.Print_Area" localSheetId="1">'OPĆI PODACI'!$A$1:$I$64</definedName>
  </definedNames>
  <calcPr fullCalcOnLoad="1"/>
</workbook>
</file>

<file path=xl/sharedStrings.xml><?xml version="1.0" encoding="utf-8"?>
<sst xmlns="http://schemas.openxmlformats.org/spreadsheetml/2006/main" count="828" uniqueCount="411">
  <si>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</si>
  <si>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</si>
  <si>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</si>
  <si>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</si>
  <si>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</si>
  <si>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</si>
  <si>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</si>
  <si>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</si>
  <si>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</si>
  <si>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</si>
  <si>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</si>
  <si>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</si>
  <si>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</si>
  <si>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</si>
  <si>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</si>
  <si>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</si>
  <si>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</si>
  <si>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</si>
  <si>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</si>
  <si>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</si>
  <si>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</si>
  <si>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</si>
  <si>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</si>
  <si>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</si>
  <si>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</si>
  <si>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</si>
  <si>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</si>
  <si>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</si>
  <si>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</si>
  <si>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</si>
  <si>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</si>
  <si>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</si>
  <si>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</si>
  <si>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</si>
  <si>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</si>
  <si>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</si>
  <si>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</si>
  <si>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</si>
  <si>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</si>
  <si>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</si>
  <si>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</si>
  <si>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</si>
  <si>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</si>
  <si>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</si>
  <si>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</si>
  <si>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</si>
  <si>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</si>
  <si>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</si>
  <si>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</si>
  <si>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</si>
  <si>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</si>
  <si>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</si>
  <si>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</si>
  <si>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</si>
  <si>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</si>
  <si>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</si>
  <si>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</si>
  <si>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</si>
  <si>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</si>
  <si>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</si>
  <si>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</si>
  <si>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</si>
  <si>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</si>
  <si>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</si>
  <si>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</si>
  <si>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</si>
  <si>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</si>
  <si>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</si>
  <si>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</si>
  <si>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</si>
  <si>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</si>
  <si>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</si>
  <si>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</si>
  <si>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</si>
  <si>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</si>
  <si>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</si>
  <si>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</si>
  <si>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</si>
  <si>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</si>
  <si>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</si>
  <si>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</si>
  <si>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</si>
  <si>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</si>
  <si>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</si>
  <si>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</si>
  <si>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</si>
  <si>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</si>
  <si>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</si>
  <si>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</si>
  <si>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</si>
  <si>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</si>
  <si>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</si>
  <si>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</si>
  <si>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</si>
  <si>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</si>
  <si>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</si>
  <si>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</si>
  <si>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</si>
  <si>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</si>
  <si>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</si>
  <si>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</si>
  <si>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</si>
  <si>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</si>
  <si>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</si>
  <si>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</si>
  <si>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</si>
  <si>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</si>
  <si>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</si>
  <si>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</si>
  <si>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</si>
  <si>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</si>
  <si>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</si>
  <si>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</si>
  <si>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</si>
  <si>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</si>
  <si>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</si>
  <si>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</si>
  <si>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</si>
  <si>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</si>
  <si>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</si>
  <si>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</si>
  <si>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</si>
  <si>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</si>
  <si>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</si>
  <si>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</si>
  <si>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</si>
  <si>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</si>
  <si>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</si>
  <si>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</si>
  <si>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</si>
  <si>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</si>
  <si>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</si>
  <si>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</si>
  <si>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</si>
  <si>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</si>
  <si>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</si>
  <si>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</si>
  <si>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</si>
  <si>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</si>
  <si>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</si>
  <si>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</si>
  <si>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</si>
  <si>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</si>
  <si>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</si>
  <si>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</si>
  <si>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</si>
  <si>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</si>
  <si>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</si>
  <si>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</si>
  <si>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</si>
  <si>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</si>
  <si>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</si>
  <si>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</si>
  <si>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</si>
  <si>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</si>
  <si>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</si>
  <si>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</si>
  <si>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</si>
  <si>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</si>
  <si>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</si>
  <si>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</si>
  <si>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</si>
  <si>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</si>
  <si>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</si>
  <si>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</si>
  <si>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</si>
  <si>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</si>
  <si>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</si>
  <si>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</si>
  <si>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</si>
  <si>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</si>
  <si>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</si>
  <si>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</si>
  <si>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</si>
  <si>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</si>
  <si>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</si>
  <si>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</si>
  <si>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</si>
  <si>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</si>
  <si>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</si>
  <si>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</si>
  <si>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</si>
  <si>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</si>
  <si>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</si>
  <si>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</si>
  <si>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</si>
  <si>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</si>
  <si>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</si>
  <si>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</si>
  <si>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</si>
  <si>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</si>
  <si>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</si>
  <si>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</si>
  <si>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</si>
  <si>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</si>
  <si>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</si>
  <si>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</si>
  <si>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</si>
  <si>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</si>
  <si>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</si>
  <si>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</si>
  <si>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</si>
  <si>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</si>
  <si>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</si>
  <si>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</si>
  <si>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</si>
  <si>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</si>
  <si>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</si>
  <si>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</si>
  <si>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</si>
  <si>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</si>
  <si>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</si>
  <si>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</si>
  <si>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</si>
  <si>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</si>
  <si>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</si>
  <si>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</si>
  <si>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</si>
  <si>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</si>
  <si>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</si>
  <si>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</si>
  <si>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</si>
  <si>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</si>
  <si>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</si>
  <si>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</si>
  <si>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</si>
  <si>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</si>
  <si>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</si>
  <si>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</si>
  <si>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</si>
  <si>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</si>
  <si>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</si>
  <si>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</si>
  <si>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</si>
  <si>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</si>
  <si>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</si>
  <si>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</si>
  <si>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</si>
  <si>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</si>
  <si>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</si>
  <si>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</si>
  <si>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</si>
  <si>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</si>
  <si>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</si>
  <si>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</si>
  <si>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</si>
  <si>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</si>
  <si>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</si>
  <si>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</si>
  <si>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</si>
  <si>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</si>
  <si>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</si>
  <si>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</si>
  <si>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</si>
  <si>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</si>
  <si>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</si>
  <si>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</si>
  <si>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</si>
  <si>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</si>
  <si>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</si>
  <si>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</si>
  <si>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</si>
  <si>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</si>
  <si>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</si>
  <si>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</si>
  <si>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</si>
  <si>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</si>
  <si>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</si>
  <si>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</si>
  <si>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</si>
  <si>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</si>
  <si>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</si>
  <si>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</si>
  <si>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</si>
  <si>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</si>
  <si>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</si>
  <si>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</si>
  <si>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</si>
  <si>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</si>
  <si>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</si>
  <si>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</si>
  <si>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</si>
  <si>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</si>
  <si>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</si>
  <si>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</si>
  <si>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</si>
  <si>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</si>
  <si>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</si>
  <si>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</si>
  <si>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</si>
  <si>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</si>
  <si>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</si>
  <si>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</si>
  <si>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</si>
  <si>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</si>
  <si>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</si>
  <si>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</si>
  <si>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</si>
  <si>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</si>
  <si>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</si>
  <si>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</si>
  <si>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</si>
  <si>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</si>
  <si>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</si>
  <si>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</si>
  <si>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</si>
  <si>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</si>
  <si>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</si>
  <si>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</si>
  <si>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</si>
  <si>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</si>
  <si>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</si>
  <si>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</si>
  <si>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</si>
  <si>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</si>
  <si>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</si>
  <si>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</si>
  <si>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</si>
  <si>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</si>
  <si>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</si>
  <si>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</si>
  <si>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</si>
  <si>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</si>
  <si>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</si>
  <si>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</si>
  <si>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</si>
  <si>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</si>
  <si>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</si>
  <si>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</si>
  <si>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</si>
  <si>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</si>
  <si>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</si>
  <si>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</si>
  <si>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</si>
  <si>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</si>
  <si>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</si>
  <si>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</si>
  <si>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</si>
  <si>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</si>
  <si>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</si>
  <si>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</si>
  <si>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</si>
  <si>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</si>
  <si>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</si>
  <si>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</si>
  <si>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</si>
  <si>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</si>
  <si>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</si>
  <si>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</si>
  <si>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</si>
  <si>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</si>
  <si>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</si>
  <si>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</si>
  <si>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</si>
  <si>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</si>
  <si>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</si>
  <si>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</si>
  <si>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</si>
  <si>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</si>
  <si>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</si>
  <si>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</si>
  <si>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</si>
  <si>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</si>
  <si>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</si>
  <si>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</si>
  <si>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</si>
  <si>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</si>
  <si>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</si>
  <si>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</si>
  <si>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</si>
  <si>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</si>
  <si>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</si>
  <si>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</si>
  <si>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</si>
  <si>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</si>
  <si>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</si>
  <si>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</si>
  <si>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</si>
  <si>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</si>
  <si>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</si>
  <si>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</si>
  <si>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1.1.</t>
  </si>
  <si>
    <t>31.12.2010.</t>
  </si>
  <si>
    <t>03674223</t>
  </si>
  <si>
    <t>080004355</t>
  </si>
  <si>
    <t>24503685008</t>
  </si>
  <si>
    <t>PETROKEMIJA d.d. tvornica gnojiva</t>
  </si>
  <si>
    <t>KUTINA</t>
  </si>
  <si>
    <t>ALEJA VUKOVAR 4</t>
  </si>
  <si>
    <t>fin@petrokemija.hr</t>
  </si>
  <si>
    <t>www.petrokemija.hr</t>
  </si>
  <si>
    <t>SISAČKO-MOSLAVAČKA ŽUPANIJA</t>
  </si>
  <si>
    <t>2015</t>
  </si>
  <si>
    <t>044-647-829</t>
  </si>
  <si>
    <t>044-682-819</t>
  </si>
  <si>
    <t>marina.maric@petrokemija.hr</t>
  </si>
  <si>
    <t>JAGUŠT JOSIP,  KRSTANOVIĆ ZDENKA</t>
  </si>
  <si>
    <t>stanje na dan 31.12.2010.</t>
  </si>
  <si>
    <t>u razdoblju 01.01.2010. do 31.12.2010.</t>
  </si>
  <si>
    <t xml:space="preserve"> </t>
  </si>
  <si>
    <t>1. Revidirani godišnji financijski izvještaji s revizorskim izvješćem</t>
  </si>
  <si>
    <t>01335316</t>
  </si>
  <si>
    <t>RESTORAN PETROKEMIJA d.o.o.</t>
  </si>
  <si>
    <t>PETROKEMIJA d.o.o.</t>
  </si>
  <si>
    <t>NOVI SAD</t>
  </si>
  <si>
    <t>08754608</t>
  </si>
  <si>
    <t>NOVO MESTO</t>
  </si>
  <si>
    <t>12034614</t>
  </si>
  <si>
    <t>DA</t>
  </si>
  <si>
    <t>Grupa Petrokemija d.d.</t>
  </si>
  <si>
    <t>MARIĆ MARINA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</si>
</sst>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12" fillId="0" borderId="0">
      <alignment vertical="top"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24" borderId="22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14" fontId="2" fillId="24" borderId="18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4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Fill="1" applyBorder="1" applyAlignment="1" applyProtection="1">
      <alignment horizontal="left" vertical="center" wrapText="1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 wrapText="1"/>
      <protection hidden="1"/>
    </xf>
    <xf numFmtId="0" fontId="3" fillId="0" borderId="0" xfId="54" applyFont="1" applyBorder="1" applyAlignment="1" applyProtection="1">
      <alignment horizontal="left" vertical="center" wrapText="1"/>
      <protection hidden="1"/>
    </xf>
    <xf numFmtId="0" fontId="3" fillId="0" borderId="0" xfId="54" applyFont="1" applyBorder="1" applyAlignment="1" applyProtection="1">
      <alignment/>
      <protection hidden="1"/>
    </xf>
    <xf numFmtId="0" fontId="3" fillId="0" borderId="0" xfId="54" applyFont="1" applyAlignment="1" applyProtection="1">
      <alignment/>
      <protection hidden="1"/>
    </xf>
    <xf numFmtId="0" fontId="15" fillId="0" borderId="0" xfId="54" applyFont="1" applyBorder="1" applyAlignment="1" applyProtection="1">
      <alignment horizontal="right" vertical="center" wrapText="1"/>
      <protection hidden="1"/>
    </xf>
    <xf numFmtId="0" fontId="15" fillId="0" borderId="0" xfId="54" applyFont="1" applyAlignment="1" applyProtection="1">
      <alignment horizontal="right"/>
      <protection hidden="1"/>
    </xf>
    <xf numFmtId="0" fontId="15" fillId="0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Fill="1" applyBorder="1" applyAlignment="1" applyProtection="1">
      <alignment/>
      <protection hidden="1"/>
    </xf>
    <xf numFmtId="0" fontId="3" fillId="0" borderId="0" xfId="54" applyFont="1" applyAlignment="1" applyProtection="1">
      <alignment horizontal="right" vertical="center"/>
      <protection hidden="1"/>
    </xf>
    <xf numFmtId="0" fontId="3" fillId="0" borderId="0" xfId="54" applyFont="1" applyAlignment="1" applyProtection="1">
      <alignment wrapText="1"/>
      <protection hidden="1"/>
    </xf>
    <xf numFmtId="0" fontId="3" fillId="0" borderId="0" xfId="54" applyFont="1" applyAlignment="1" applyProtection="1">
      <alignment horizontal="right"/>
      <protection hidden="1"/>
    </xf>
    <xf numFmtId="0" fontId="3" fillId="0" borderId="0" xfId="54" applyFont="1" applyAlignment="1" applyProtection="1">
      <alignment horizontal="right" wrapText="1"/>
      <protection hidden="1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0" xfId="54" applyFont="1" applyBorder="1" applyAlignment="1" applyProtection="1">
      <alignment vertical="top"/>
      <protection hidden="1"/>
    </xf>
    <xf numFmtId="1" fontId="2" fillId="24" borderId="24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horizontal="right"/>
      <protection hidden="1"/>
    </xf>
    <xf numFmtId="0" fontId="2" fillId="0" borderId="0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/>
      <protection hidden="1"/>
    </xf>
    <xf numFmtId="3" fontId="2" fillId="24" borderId="24" xfId="54" applyNumberFormat="1" applyFont="1" applyFill="1" applyBorder="1" applyAlignment="1" applyProtection="1">
      <alignment horizontal="right" vertical="center"/>
      <protection hidden="1" locked="0"/>
    </xf>
    <xf numFmtId="0" fontId="2" fillId="24" borderId="24" xfId="54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Border="1" applyAlignment="1" applyProtection="1">
      <alignment vertical="top"/>
      <protection hidden="1"/>
    </xf>
    <xf numFmtId="0" fontId="3" fillId="0" borderId="0" xfId="54" applyFont="1" applyAlignment="1" applyProtection="1">
      <alignment/>
      <protection hidden="1"/>
    </xf>
    <xf numFmtId="49" fontId="2" fillId="24" borderId="24" xfId="54" applyNumberFormat="1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 horizontal="left" vertical="top" wrapText="1"/>
      <protection hidden="1"/>
    </xf>
    <xf numFmtId="0" fontId="3" fillId="0" borderId="0" xfId="54" applyFont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vertical="top" wrapText="1"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3" fillId="0" borderId="0" xfId="54" applyFont="1" applyAlignment="1" applyProtection="1">
      <alignment horizontal="left" vertical="top" indent="2"/>
      <protection hidden="1"/>
    </xf>
    <xf numFmtId="0" fontId="3" fillId="0" borderId="0" xfId="54" applyFont="1" applyAlignment="1" applyProtection="1">
      <alignment horizontal="left" vertical="top" wrapText="1" indent="2"/>
      <protection hidden="1"/>
    </xf>
    <xf numFmtId="0" fontId="3" fillId="0" borderId="0" xfId="54" applyFont="1" applyBorder="1" applyAlignment="1" applyProtection="1">
      <alignment horizontal="right" vertical="top"/>
      <protection hidden="1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2" fillId="24" borderId="0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>
      <alignment/>
      <protection/>
    </xf>
    <xf numFmtId="49" fontId="2" fillId="24" borderId="0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4" applyNumberFormat="1" applyFont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horizontal="left" vertical="top"/>
      <protection hidden="1"/>
    </xf>
    <xf numFmtId="0" fontId="3" fillId="0" borderId="25" xfId="54" applyFont="1" applyBorder="1" applyAlignment="1" applyProtection="1">
      <alignment/>
      <protection hidden="1"/>
    </xf>
    <xf numFmtId="0" fontId="3" fillId="0" borderId="0" xfId="54" applyFont="1" applyAlignment="1" applyProtection="1">
      <alignment vertical="top"/>
      <protection hidden="1"/>
    </xf>
    <xf numFmtId="0" fontId="3" fillId="0" borderId="0" xfId="54" applyFont="1" applyAlignment="1" applyProtection="1">
      <alignment horizontal="left"/>
      <protection hidden="1"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2" fillId="0" borderId="0" xfId="54" applyFont="1" applyAlignment="1" applyProtection="1">
      <alignment vertical="center"/>
      <protection hidden="1"/>
    </xf>
    <xf numFmtId="0" fontId="3" fillId="0" borderId="26" xfId="54" applyFont="1" applyBorder="1" applyAlignment="1" applyProtection="1">
      <alignment/>
      <protection hidden="1"/>
    </xf>
    <xf numFmtId="0" fontId="3" fillId="0" borderId="26" xfId="54" applyFont="1" applyBorder="1" applyAlignment="1">
      <alignment/>
      <protection/>
    </xf>
    <xf numFmtId="0" fontId="3" fillId="0" borderId="0" xfId="54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7" xfId="0" applyFont="1" applyFill="1" applyBorder="1" applyAlignment="1" applyProtection="1">
      <alignment horizontal="center" vertical="center" wrapText="1"/>
      <protection hidden="1"/>
    </xf>
    <xf numFmtId="0" fontId="6" fillId="21" borderId="28" xfId="0" applyFont="1" applyFill="1" applyBorder="1" applyAlignment="1" applyProtection="1">
      <alignment horizontal="center" vertical="center" wrapText="1"/>
      <protection hidden="1"/>
    </xf>
    <xf numFmtId="0" fontId="6" fillId="21" borderId="27" xfId="0" applyFont="1" applyFill="1" applyBorder="1" applyAlignment="1" applyProtection="1">
      <alignment horizontal="center" vertical="center" wrapText="1"/>
      <protection hidden="1"/>
    </xf>
    <xf numFmtId="0" fontId="6" fillId="21" borderId="29" xfId="0" applyFont="1" applyFill="1" applyBorder="1" applyAlignment="1" applyProtection="1">
      <alignment horizontal="center" vertical="center" wrapText="1"/>
      <protection hidden="1"/>
    </xf>
    <xf numFmtId="0" fontId="6" fillId="21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7" xfId="0" applyFont="1" applyFill="1" applyBorder="1" applyAlignment="1">
      <alignment horizontal="center" vertical="center" wrapText="1"/>
    </xf>
    <xf numFmtId="0" fontId="6" fillId="21" borderId="27" xfId="0" applyFont="1" applyFill="1" applyBorder="1" applyAlignment="1">
      <alignment horizontal="center" vertical="center" wrapText="1"/>
    </xf>
    <xf numFmtId="0" fontId="6" fillId="21" borderId="29" xfId="0" applyFont="1" applyFill="1" applyBorder="1" applyAlignment="1">
      <alignment horizontal="center" vertical="center"/>
    </xf>
    <xf numFmtId="49" fontId="6" fillId="21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60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0" applyFont="1" applyBorder="1" applyAlignment="1">
      <alignment wrapText="1"/>
      <protection/>
    </xf>
    <xf numFmtId="0" fontId="2" fillId="21" borderId="30" xfId="0" applyFont="1" applyFill="1" applyBorder="1" applyAlignment="1">
      <alignment horizontal="center" vertical="center" wrapText="1"/>
    </xf>
    <xf numFmtId="0" fontId="6" fillId="21" borderId="30" xfId="0" applyFont="1" applyFill="1" applyBorder="1" applyAlignment="1">
      <alignment horizontal="center" vertical="center" wrapText="1"/>
    </xf>
    <xf numFmtId="49" fontId="6" fillId="21" borderId="29" xfId="0" applyNumberFormat="1" applyFont="1" applyFill="1" applyBorder="1" applyAlignment="1">
      <alignment horizontal="center" vertical="center" wrapText="1"/>
    </xf>
    <xf numFmtId="49" fontId="6" fillId="21" borderId="29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4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4" applyFont="1" applyBorder="1" applyAlignment="1" applyProtection="1">
      <alignment/>
      <protection hidden="1"/>
    </xf>
    <xf numFmtId="0" fontId="12" fillId="0" borderId="0" xfId="54" applyAlignment="1">
      <alignment/>
      <protection/>
    </xf>
    <xf numFmtId="0" fontId="16" fillId="0" borderId="0" xfId="54" applyFont="1" applyAlignment="1" applyProtection="1">
      <alignment/>
      <protection hidden="1"/>
    </xf>
    <xf numFmtId="0" fontId="13" fillId="0" borderId="16" xfId="60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9" fillId="0" borderId="16" xfId="60" applyFont="1" applyFill="1" applyBorder="1" applyAlignment="1" applyProtection="1">
      <alignment horizontal="center" vertical="center"/>
      <protection hidden="1"/>
    </xf>
    <xf numFmtId="14" fontId="9" fillId="24" borderId="16" xfId="6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6">
      <alignment vertical="top"/>
      <protection/>
    </xf>
    <xf numFmtId="0" fontId="0" fillId="0" borderId="0" xfId="56">
      <alignment/>
      <protection/>
    </xf>
    <xf numFmtId="0" fontId="12" fillId="0" borderId="0" xfId="56" applyAlignment="1">
      <alignment/>
      <protection/>
    </xf>
    <xf numFmtId="0" fontId="19" fillId="0" borderId="0" xfId="56" applyFont="1" applyAlignment="1">
      <alignment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24" borderId="15" xfId="54" applyFont="1" applyFill="1" applyBorder="1" applyAlignment="1" applyProtection="1">
      <alignment horizontal="right" vertical="center"/>
      <protection hidden="1" locked="0"/>
    </xf>
    <xf numFmtId="0" fontId="3" fillId="0" borderId="16" xfId="54" applyFont="1" applyBorder="1" applyAlignment="1">
      <alignment/>
      <protection/>
    </xf>
    <xf numFmtId="0" fontId="3" fillId="0" borderId="17" xfId="54" applyFont="1" applyBorder="1" applyAlignment="1">
      <alignment/>
      <protection/>
    </xf>
    <xf numFmtId="0" fontId="3" fillId="0" borderId="0" xfId="54" applyFont="1" applyAlignment="1" applyProtection="1">
      <alignment horizontal="center" vertical="center"/>
      <protection hidden="1"/>
    </xf>
    <xf numFmtId="0" fontId="3" fillId="0" borderId="0" xfId="54" applyFont="1" applyAlignment="1">
      <alignment horizontal="center" vertical="center"/>
      <protection/>
    </xf>
    <xf numFmtId="0" fontId="4" fillId="24" borderId="15" xfId="49" applyFill="1" applyBorder="1" applyAlignment="1" applyProtection="1">
      <alignment/>
      <protection hidden="1" locked="0"/>
    </xf>
    <xf numFmtId="0" fontId="2" fillId="0" borderId="16" xfId="54" applyFont="1" applyBorder="1" applyAlignment="1" applyProtection="1">
      <alignment/>
      <protection hidden="1" locked="0"/>
    </xf>
    <xf numFmtId="0" fontId="2" fillId="0" borderId="17" xfId="54" applyFont="1" applyBorder="1" applyAlignment="1" applyProtection="1">
      <alignment/>
      <protection hidden="1" locked="0"/>
    </xf>
    <xf numFmtId="1" fontId="2" fillId="24" borderId="17" xfId="54" applyNumberFormat="1" applyFont="1" applyFill="1" applyBorder="1" applyAlignment="1" applyProtection="1">
      <alignment horizontal="center" vertical="center"/>
      <protection hidden="1" locked="0"/>
    </xf>
    <xf numFmtId="1" fontId="2" fillId="24" borderId="15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horizontal="right" vertical="center" wrapText="1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0" xfId="54" applyFont="1" applyAlignment="1" applyProtection="1">
      <alignment horizontal="right" wrapText="1"/>
      <protection hidden="1"/>
    </xf>
    <xf numFmtId="49" fontId="2" fillId="24" borderId="15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4" applyNumberFormat="1" applyFont="1" applyBorder="1" applyAlignment="1" applyProtection="1">
      <alignment horizontal="center" vertical="center"/>
      <protection hidden="1" locked="0"/>
    </xf>
    <xf numFmtId="0" fontId="2" fillId="0" borderId="0" xfId="54" applyFont="1" applyFill="1" applyBorder="1" applyAlignment="1" applyProtection="1">
      <alignment horizontal="left" vertical="center" wrapText="1"/>
      <protection hidden="1"/>
    </xf>
    <xf numFmtId="0" fontId="2" fillId="0" borderId="14" xfId="54" applyFont="1" applyFill="1" applyBorder="1" applyAlignment="1" applyProtection="1">
      <alignment horizontal="left" vertical="center" wrapText="1"/>
      <protection hidden="1"/>
    </xf>
    <xf numFmtId="0" fontId="14" fillId="0" borderId="0" xfId="54" applyFont="1" applyBorder="1" applyAlignment="1" applyProtection="1">
      <alignment horizontal="center" vertical="center" wrapText="1"/>
      <protection hidden="1"/>
    </xf>
    <xf numFmtId="0" fontId="3" fillId="0" borderId="0" xfId="54" applyFont="1" applyAlignment="1" applyProtection="1">
      <alignment horizontal="right" vertical="center"/>
      <protection hidden="1"/>
    </xf>
    <xf numFmtId="0" fontId="3" fillId="0" borderId="14" xfId="54" applyFont="1" applyBorder="1" applyAlignment="1" applyProtection="1">
      <alignment horizontal="right"/>
      <protection hidden="1"/>
    </xf>
    <xf numFmtId="0" fontId="3" fillId="0" borderId="0" xfId="54" applyFont="1" applyAlignment="1" applyProtection="1">
      <alignment wrapText="1"/>
      <protection hidden="1"/>
    </xf>
    <xf numFmtId="0" fontId="1" fillId="0" borderId="0" xfId="54" applyFont="1" applyBorder="1" applyAlignment="1" applyProtection="1">
      <alignment horizontal="right" vertical="center" wrapText="1"/>
      <protection hidden="1"/>
    </xf>
    <xf numFmtId="0" fontId="1" fillId="0" borderId="14" xfId="54" applyFont="1" applyBorder="1" applyAlignment="1" applyProtection="1">
      <alignment horizontal="right" wrapText="1"/>
      <protection hidden="1"/>
    </xf>
    <xf numFmtId="0" fontId="2" fillId="24" borderId="15" xfId="54" applyFont="1" applyFill="1" applyBorder="1" applyAlignment="1" applyProtection="1">
      <alignment horizontal="left" vertical="center"/>
      <protection hidden="1" locked="0"/>
    </xf>
    <xf numFmtId="0" fontId="3" fillId="0" borderId="16" xfId="54" applyFont="1" applyBorder="1" applyAlignment="1">
      <alignment horizontal="left"/>
      <protection/>
    </xf>
    <xf numFmtId="0" fontId="3" fillId="0" borderId="17" xfId="54" applyFont="1" applyBorder="1" applyAlignment="1">
      <alignment horizontal="left"/>
      <protection/>
    </xf>
    <xf numFmtId="0" fontId="3" fillId="0" borderId="23" xfId="54" applyFont="1" applyBorder="1" applyAlignment="1" applyProtection="1">
      <alignment horizontal="right" vertical="center"/>
      <protection hidden="1"/>
    </xf>
    <xf numFmtId="0" fontId="3" fillId="0" borderId="0" xfId="54" applyFont="1" applyBorder="1" applyAlignment="1" applyProtection="1">
      <alignment horizontal="right"/>
      <protection hidden="1"/>
    </xf>
    <xf numFmtId="0" fontId="3" fillId="0" borderId="16" xfId="54" applyFont="1" applyBorder="1" applyAlignment="1">
      <alignment horizontal="left" vertical="center"/>
      <protection/>
    </xf>
    <xf numFmtId="0" fontId="3" fillId="0" borderId="17" xfId="54" applyFont="1" applyBorder="1" applyAlignment="1">
      <alignment horizontal="left" vertical="center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Border="1" applyAlignment="1" applyProtection="1">
      <alignment vertical="top" wrapText="1"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2" fillId="0" borderId="16" xfId="54" applyFont="1" applyBorder="1" applyAlignment="1" applyProtection="1">
      <alignment horizontal="left" vertical="center"/>
      <protection hidden="1" locked="0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0" xfId="54" applyFont="1" applyAlignment="1" applyProtection="1">
      <alignment horizontal="right" vertical="center" wrapText="1"/>
      <protection hidden="1"/>
    </xf>
    <xf numFmtId="0" fontId="3" fillId="0" borderId="14" xfId="54" applyFont="1" applyBorder="1" applyAlignment="1" applyProtection="1">
      <alignment horizontal="right" wrapText="1"/>
      <protection hidden="1"/>
    </xf>
    <xf numFmtId="49" fontId="2" fillId="24" borderId="15" xfId="54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4" applyNumberFormat="1" applyFont="1" applyBorder="1" applyAlignment="1" applyProtection="1">
      <alignment horizontal="left" vertical="center"/>
      <protection hidden="1" locked="0"/>
    </xf>
    <xf numFmtId="49" fontId="2" fillId="0" borderId="17" xfId="54" applyNumberFormat="1" applyFont="1" applyBorder="1" applyAlignment="1" applyProtection="1">
      <alignment horizontal="left" vertical="center"/>
      <protection hidden="1" locked="0"/>
    </xf>
    <xf numFmtId="0" fontId="13" fillId="0" borderId="0" xfId="54" applyFont="1" applyAlignment="1">
      <alignment/>
      <protection/>
    </xf>
    <xf numFmtId="0" fontId="3" fillId="0" borderId="25" xfId="54" applyFont="1" applyBorder="1" applyAlignment="1" applyProtection="1">
      <alignment horizontal="center"/>
      <protection hidden="1"/>
    </xf>
    <xf numFmtId="0" fontId="3" fillId="0" borderId="0" xfId="54" applyFont="1" applyFill="1" applyBorder="1" applyAlignment="1" applyProtection="1">
      <alignment horizontal="center" vertical="top"/>
      <protection hidden="1"/>
    </xf>
    <xf numFmtId="0" fontId="3" fillId="0" borderId="0" xfId="54" applyFont="1" applyFill="1" applyBorder="1" applyAlignment="1" applyProtection="1">
      <alignment horizontal="center"/>
      <protection hidden="1"/>
    </xf>
    <xf numFmtId="49" fontId="4" fillId="24" borderId="15" xfId="49" applyNumberFormat="1" applyFill="1" applyBorder="1" applyAlignment="1" applyProtection="1">
      <alignment horizontal="left" vertical="center"/>
      <protection hidden="1" locked="0"/>
    </xf>
    <xf numFmtId="0" fontId="20" fillId="0" borderId="0" xfId="54" applyFont="1" applyAlignment="1" applyProtection="1">
      <alignment horizontal="left"/>
      <protection hidden="1"/>
    </xf>
    <xf numFmtId="0" fontId="9" fillId="0" borderId="0" xfId="54" applyFont="1" applyAlignment="1">
      <alignment/>
      <protection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31" xfId="54" applyFont="1" applyBorder="1" applyAlignment="1" applyProtection="1">
      <alignment horizontal="center" vertical="top"/>
      <protection hidden="1"/>
    </xf>
    <xf numFmtId="0" fontId="3" fillId="0" borderId="31" xfId="54" applyFont="1" applyBorder="1" applyAlignment="1">
      <alignment horizontal="center"/>
      <protection/>
    </xf>
    <xf numFmtId="0" fontId="3" fillId="0" borderId="31" xfId="54" applyFont="1" applyBorder="1" applyAlignment="1">
      <alignment/>
      <protection/>
    </xf>
    <xf numFmtId="0" fontId="16" fillId="0" borderId="0" xfId="53" applyFont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2" fillId="20" borderId="38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2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vertical="center"/>
    </xf>
    <xf numFmtId="0" fontId="0" fillId="20" borderId="39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9" fillId="24" borderId="39" xfId="0" applyFont="1" applyFill="1" applyBorder="1" applyAlignment="1" applyProtection="1">
      <alignment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2" fillId="21" borderId="46" xfId="0" applyFont="1" applyFill="1" applyBorder="1" applyAlignment="1" applyProtection="1">
      <alignment horizontal="center" vertical="center" wrapText="1"/>
      <protection hidden="1"/>
    </xf>
    <xf numFmtId="0" fontId="6" fillId="21" borderId="29" xfId="0" applyFont="1" applyFill="1" applyBorder="1" applyAlignment="1" applyProtection="1">
      <alignment horizontal="center" vertical="center" wrapText="1"/>
      <protection hidden="1"/>
    </xf>
    <xf numFmtId="0" fontId="2" fillId="20" borderId="15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9" fillId="20" borderId="38" xfId="0" applyFont="1" applyFill="1" applyBorder="1" applyAlignment="1">
      <alignment vertical="center" wrapText="1"/>
    </xf>
    <xf numFmtId="0" fontId="9" fillId="20" borderId="3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9" fillId="25" borderId="39" xfId="0" applyFont="1" applyFill="1" applyBorder="1" applyAlignment="1" applyProtection="1">
      <alignment vertical="center" wrapText="1"/>
      <protection hidden="1"/>
    </xf>
    <xf numFmtId="0" fontId="2" fillId="21" borderId="27" xfId="0" applyFont="1" applyFill="1" applyBorder="1" applyAlignment="1" applyProtection="1">
      <alignment horizontal="center" vertical="center" wrapText="1"/>
      <protection hidden="1"/>
    </xf>
    <xf numFmtId="0" fontId="2" fillId="26" borderId="37" xfId="0" applyFont="1" applyFill="1" applyBorder="1" applyAlignment="1">
      <alignment horizontal="left" vertical="center" wrapText="1"/>
    </xf>
    <xf numFmtId="0" fontId="2" fillId="26" borderId="38" xfId="0" applyFont="1" applyFill="1" applyBorder="1" applyAlignment="1">
      <alignment horizontal="left" vertical="center" wrapText="1"/>
    </xf>
    <xf numFmtId="0" fontId="0" fillId="26" borderId="38" xfId="0" applyFont="1" applyFill="1" applyBorder="1" applyAlignment="1">
      <alignment vertical="center" wrapText="1"/>
    </xf>
    <xf numFmtId="0" fontId="0" fillId="26" borderId="39" xfId="0" applyFont="1" applyFill="1" applyBorder="1" applyAlignment="1">
      <alignment vertical="center" wrapText="1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21" borderId="27" xfId="0" applyFont="1" applyFill="1" applyBorder="1" applyAlignment="1">
      <alignment horizontal="center" vertical="center" wrapText="1"/>
    </xf>
    <xf numFmtId="0" fontId="6" fillId="21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0" borderId="16" xfId="60" applyFont="1" applyFill="1" applyBorder="1" applyAlignment="1" applyProtection="1">
      <alignment horizontal="center" vertical="center"/>
      <protection hidden="1"/>
    </xf>
    <xf numFmtId="14" fontId="9" fillId="24" borderId="16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16" xfId="60" applyFont="1" applyBorder="1" applyAlignment="1">
      <alignment vertical="center"/>
      <protection/>
    </xf>
    <xf numFmtId="0" fontId="2" fillId="21" borderId="30" xfId="0" applyFont="1" applyFill="1" applyBorder="1" applyAlignment="1">
      <alignment horizontal="center" vertical="center" wrapText="1"/>
    </xf>
    <xf numFmtId="49" fontId="6" fillId="21" borderId="2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3" fillId="0" borderId="0" xfId="6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3" fillId="0" borderId="0" xfId="56" applyFont="1" applyAlignment="1">
      <alignment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2" fillId="0" borderId="0" xfId="56" applyAlignment="1">
      <alignment/>
      <protection/>
    </xf>
  </cellXfs>
  <cellStyles count="53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TFI-KI" xfId="53"/>
    <cellStyle name="Normal_TFI-POD" xfId="54"/>
    <cellStyle name="Note" xfId="55"/>
    <cellStyle name="Obično_TFI-POD 31122010 Petrokemija Grupa -konsolidirano" xfId="56"/>
    <cellStyle name="Output" xfId="57"/>
    <cellStyle name="Percent" xfId="58"/>
    <cellStyle name="Followed Hyperlink" xfId="59"/>
    <cellStyle name="Style 1" xfId="60"/>
    <cellStyle name="Title" xfId="61"/>
    <cellStyle name="Total" xfId="62"/>
    <cellStyle name="Currency" xfId="63"/>
    <cellStyle name="Currency [0]" xfId="64"/>
    <cellStyle name="Warning Text" xfId="65"/>
    <cellStyle name="Comma" xfId="66"/>
    <cellStyle name="Comma [0]" xfId="67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>
      <c r="A1" s="16" t="s">
        <v>35</v>
      </c>
      <c r="B1" s="17" t="s">
        <v>36</v>
      </c>
      <c r="C1" s="16"/>
      <c r="D1" s="16" t="s">
        <v>130</v>
      </c>
      <c r="E1" s="16" t="s">
        <v>131</v>
      </c>
      <c r="F1" s="16" t="s">
        <v>70</v>
      </c>
      <c r="G1" s="16" t="s">
        <v>132</v>
      </c>
      <c r="H1" s="21" t="s">
        <v>13</v>
      </c>
      <c r="I1" s="16" t="s">
        <v>175</v>
      </c>
      <c r="J1" s="34" t="s">
        <v>14</v>
      </c>
      <c r="K1" s="34" t="s">
        <v>15</v>
      </c>
      <c r="L1" s="34" t="s">
        <v>16</v>
      </c>
      <c r="M1" s="34" t="s">
        <v>17</v>
      </c>
      <c r="N1" s="34" t="s">
        <v>18</v>
      </c>
      <c r="O1" s="34" t="s">
        <v>19</v>
      </c>
      <c r="P1" s="34" t="s">
        <v>20</v>
      </c>
      <c r="Q1" s="34" t="s">
        <v>21</v>
      </c>
      <c r="R1" s="34" t="s">
        <v>22</v>
      </c>
      <c r="S1" s="34" t="s">
        <v>23</v>
      </c>
      <c r="T1" s="34" t="s">
        <v>24</v>
      </c>
      <c r="U1" s="34" t="s">
        <v>180</v>
      </c>
      <c r="V1" s="34" t="s">
        <v>181</v>
      </c>
      <c r="W1" s="34" t="s">
        <v>182</v>
      </c>
      <c r="X1" s="34" t="s">
        <v>183</v>
      </c>
      <c r="Y1" s="16" t="s">
        <v>184</v>
      </c>
      <c r="Z1" s="16" t="s">
        <v>185</v>
      </c>
      <c r="AA1" s="16" t="s">
        <v>186</v>
      </c>
      <c r="AB1" s="16" t="s">
        <v>187</v>
      </c>
      <c r="AC1" s="18" t="s">
        <v>38</v>
      </c>
    </row>
    <row r="2" spans="1:33" ht="12.75">
      <c r="A2" s="10" t="s">
        <v>79</v>
      </c>
      <c r="B2" s="20" t="e">
        <f>#REF!</f>
        <v>#REF!</v>
      </c>
      <c r="D2" t="s">
        <v>171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91</v>
      </c>
      <c r="B3" s="20" t="s">
        <v>92</v>
      </c>
      <c r="D3" t="s">
        <v>171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93</v>
      </c>
      <c r="B4" s="20">
        <v>2000</v>
      </c>
      <c r="D4" t="s">
        <v>171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34</v>
      </c>
      <c r="B5" s="8">
        <f>IF(ISNUMBER(#REF!),#REF!,0)</f>
        <v>0</v>
      </c>
      <c r="D5" t="s">
        <v>171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25</v>
      </c>
      <c r="B6" s="8" t="e">
        <f>#REF!</f>
        <v>#REF!</v>
      </c>
      <c r="D6" t="s">
        <v>171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26</v>
      </c>
      <c r="B7" s="8" t="e">
        <f>#REF!</f>
        <v>#REF!</v>
      </c>
      <c r="D7" t="s">
        <v>171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57</v>
      </c>
      <c r="B8" s="8" t="e">
        <f>#REF!</f>
        <v>#REF!</v>
      </c>
      <c r="D8" t="s">
        <v>171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27</v>
      </c>
      <c r="B9" s="8" t="e">
        <f>TRIM(#REF!)</f>
        <v>#REF!</v>
      </c>
      <c r="D9" t="s">
        <v>171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28</v>
      </c>
      <c r="B10" s="8" t="e">
        <f>TEXT(#REF!,"00000")</f>
        <v>#REF!</v>
      </c>
      <c r="D10" t="s">
        <v>171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29</v>
      </c>
      <c r="B11" s="8" t="e">
        <f>TRIM(#REF!)</f>
        <v>#REF!</v>
      </c>
      <c r="D11" t="s">
        <v>171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30</v>
      </c>
      <c r="B12" s="8" t="e">
        <f>TRIM(#REF!)</f>
        <v>#REF!</v>
      </c>
      <c r="D12" t="s">
        <v>171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217</v>
      </c>
      <c r="B13" s="8" t="e">
        <f>TRIM(#REF!)</f>
        <v>#REF!</v>
      </c>
      <c r="D13" t="s">
        <v>171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218</v>
      </c>
      <c r="B14" s="8" t="e">
        <f>TRIM(#REF!)</f>
        <v>#REF!</v>
      </c>
      <c r="D14" t="s">
        <v>171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33</v>
      </c>
      <c r="B15" s="8" t="e">
        <f>TEXT(#REF!,"00")</f>
        <v>#REF!</v>
      </c>
      <c r="D15" t="s">
        <v>171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32</v>
      </c>
      <c r="B16" s="8" t="e">
        <f>TEXT(#REF!,"000")</f>
        <v>#REF!</v>
      </c>
      <c r="D16" t="s">
        <v>171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31</v>
      </c>
      <c r="B17" s="8" t="e">
        <f>#REF!</f>
        <v>#REF!</v>
      </c>
      <c r="D17" t="s">
        <v>171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219</v>
      </c>
      <c r="B18" s="8" t="e">
        <f>IF(#REF!&lt;&gt;"",#REF!,"")</f>
        <v>#REF!</v>
      </c>
      <c r="D18" t="s">
        <v>171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220</v>
      </c>
      <c r="B19" s="8" t="e">
        <f>IF(#REF!&lt;&gt;"",#REF!,"")</f>
        <v>#REF!</v>
      </c>
      <c r="D19" t="s">
        <v>171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221</v>
      </c>
      <c r="B20" s="8" t="e">
        <f>#REF!</f>
        <v>#REF!</v>
      </c>
      <c r="D20" t="s">
        <v>171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222</v>
      </c>
      <c r="B21" s="8" t="e">
        <f>#REF!</f>
        <v>#REF!</v>
      </c>
      <c r="D21" t="s">
        <v>171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223</v>
      </c>
      <c r="B22" s="8" t="e">
        <f>#REF!</f>
        <v>#REF!</v>
      </c>
      <c r="D22" t="s">
        <v>171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224</v>
      </c>
      <c r="B23" s="8" t="e">
        <f>#REF!</f>
        <v>#REF!</v>
      </c>
      <c r="D23" t="s">
        <v>171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225</v>
      </c>
      <c r="B24" s="8" t="e">
        <f>#REF!</f>
        <v>#REF!</v>
      </c>
      <c r="D24" t="s">
        <v>171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226</v>
      </c>
      <c r="B25" s="8" t="e">
        <f>#REF!</f>
        <v>#REF!</v>
      </c>
      <c r="D25" t="s">
        <v>171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227</v>
      </c>
      <c r="B26" s="8" t="e">
        <f>#REF!</f>
        <v>#REF!</v>
      </c>
      <c r="D26" t="s">
        <v>171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228</v>
      </c>
      <c r="B27" s="8" t="e">
        <f>#REF!</f>
        <v>#REF!</v>
      </c>
      <c r="D27" t="s">
        <v>171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229</v>
      </c>
      <c r="B28" s="8" t="e">
        <f>#REF!</f>
        <v>#REF!</v>
      </c>
      <c r="D28" t="s">
        <v>171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230</v>
      </c>
      <c r="B29" s="8" t="e">
        <f>#REF!</f>
        <v>#REF!</v>
      </c>
      <c r="D29" t="s">
        <v>171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231</v>
      </c>
      <c r="B30" s="8" t="e">
        <f>#REF!</f>
        <v>#REF!</v>
      </c>
      <c r="D30" t="s">
        <v>171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232</v>
      </c>
      <c r="B31" s="8" t="e">
        <f>#REF!</f>
        <v>#REF!</v>
      </c>
      <c r="D31" t="s">
        <v>171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233</v>
      </c>
      <c r="B32" s="8" t="e">
        <f>#REF!</f>
        <v>#REF!</v>
      </c>
      <c r="D32" t="s">
        <v>171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234</v>
      </c>
      <c r="B33" s="8" t="e">
        <f>#REF!</f>
        <v>#REF!</v>
      </c>
      <c r="D33" t="s">
        <v>171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235</v>
      </c>
      <c r="B34" s="8" t="e">
        <f>#REF!</f>
        <v>#REF!</v>
      </c>
      <c r="D34" t="s">
        <v>171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236</v>
      </c>
      <c r="B35" s="8" t="e">
        <f>#REF!</f>
        <v>#REF!</v>
      </c>
      <c r="D35" t="s">
        <v>171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237</v>
      </c>
      <c r="B36" s="8" t="e">
        <f>#REF!</f>
        <v>#REF!</v>
      </c>
      <c r="D36" t="s">
        <v>171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238</v>
      </c>
      <c r="B37" s="8" t="e">
        <f>#REF!</f>
        <v>#REF!</v>
      </c>
      <c r="D37" t="s">
        <v>171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239</v>
      </c>
      <c r="B38" s="8" t="e">
        <f>TRIM(#REF!)</f>
        <v>#REF!</v>
      </c>
      <c r="D38" t="s">
        <v>171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240</v>
      </c>
      <c r="B39" s="8" t="e">
        <f>TRIM(#REF!)</f>
        <v>#REF!</v>
      </c>
      <c r="D39" t="s">
        <v>171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241</v>
      </c>
      <c r="B40" s="8" t="e">
        <f>TRIM(#REF!)</f>
        <v>#REF!</v>
      </c>
      <c r="D40" t="s">
        <v>171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242</v>
      </c>
      <c r="B41" s="8" t="e">
        <f>TRIM(#REF!)</f>
        <v>#REF!</v>
      </c>
      <c r="D41" t="s">
        <v>171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189</v>
      </c>
      <c r="B42" s="8" t="e">
        <f>TRIM(#REF!)</f>
        <v>#REF!</v>
      </c>
      <c r="D42" t="s">
        <v>171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188</v>
      </c>
      <c r="B43" s="8" t="e">
        <f>TRIM(#REF!)</f>
        <v>#REF!</v>
      </c>
      <c r="D43" t="s">
        <v>171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140</v>
      </c>
      <c r="B44" s="8" t="e">
        <f>IF(#REF!&lt;&gt;"",TEXT(#REF!,"YYYYMMDD"),"")</f>
        <v>#REF!</v>
      </c>
      <c r="D44" t="s">
        <v>171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141</v>
      </c>
      <c r="B45" s="8" t="e">
        <f>IF(#REF!&lt;&gt;"",TEXT(#REF!,"YYYYMMDD"),"")</f>
        <v>#REF!</v>
      </c>
      <c r="D45" t="s">
        <v>171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134</v>
      </c>
      <c r="B46" s="8" t="e">
        <f>IF(#REF!&lt;&gt;0,"DA","NE")</f>
        <v>#REF!</v>
      </c>
      <c r="D46" t="s">
        <v>171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133</v>
      </c>
      <c r="B47" s="8" t="e">
        <f>IF(#REF!&lt;&gt;0,"DA","NE")</f>
        <v>#REF!</v>
      </c>
      <c r="D47" t="s">
        <v>171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135</v>
      </c>
      <c r="B48" s="8" t="e">
        <f>#REF!</f>
        <v>#REF!</v>
      </c>
      <c r="D48" t="s">
        <v>171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137</v>
      </c>
      <c r="B49" s="8" t="e">
        <f>IF(#REF!&lt;&gt;0,"DA","NE")</f>
        <v>#REF!</v>
      </c>
      <c r="D49" t="s">
        <v>171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136</v>
      </c>
      <c r="B50" s="8" t="e">
        <f>IF(#REF!&lt;&gt;0,"DA","NE")</f>
        <v>#REF!</v>
      </c>
      <c r="D50" t="s">
        <v>171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138</v>
      </c>
      <c r="B51" s="8" t="e">
        <f>#REF!</f>
        <v>#REF!</v>
      </c>
      <c r="D51" t="s">
        <v>171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243</v>
      </c>
      <c r="B52" s="8" t="e">
        <f>IF(#REF!&gt;0,"DA","NE")</f>
        <v>#REF!</v>
      </c>
      <c r="D52" t="s">
        <v>171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190</v>
      </c>
      <c r="B53" s="8" t="e">
        <f>#REF!</f>
        <v>#REF!</v>
      </c>
      <c r="D53" t="s">
        <v>171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191</v>
      </c>
      <c r="B54" s="8" t="e">
        <f>#REF!</f>
        <v>#REF!</v>
      </c>
      <c r="D54" t="s">
        <v>171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192</v>
      </c>
      <c r="B55" s="8" t="e">
        <f>#REF!</f>
        <v>#REF!</v>
      </c>
      <c r="D55" t="s">
        <v>171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193</v>
      </c>
      <c r="B56" s="8" t="e">
        <f>#REF!</f>
        <v>#REF!</v>
      </c>
      <c r="D56" t="s">
        <v>171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194</v>
      </c>
      <c r="B57" s="8" t="e">
        <f>#REF!</f>
        <v>#REF!</v>
      </c>
      <c r="D57" t="s">
        <v>171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11</v>
      </c>
      <c r="B58" s="8" t="e">
        <f>IF(#REF!&gt;0,"NE","DA")</f>
        <v>#REF!</v>
      </c>
      <c r="D58" t="s">
        <v>171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39</v>
      </c>
      <c r="B59" s="19" t="e">
        <f>SUM(H2:H392)+SUM(#REF!)+SUM(AC2:AC101)</f>
        <v>#REF!</v>
      </c>
      <c r="D59" t="s">
        <v>171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94</v>
      </c>
      <c r="B60" s="8" t="e">
        <f>IF(#REF!&lt;&gt;"",LOOKUP(#REF!,#REF!,#REF!),"")</f>
        <v>#REF!</v>
      </c>
      <c r="D60" t="s">
        <v>171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262</v>
      </c>
      <c r="B61" s="19" t="e">
        <f>SUM(AC2:AC101)</f>
        <v>#REF!</v>
      </c>
      <c r="D61" t="s">
        <v>171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274</v>
      </c>
      <c r="B62" s="8" t="e">
        <f>#REF!</f>
        <v>#REF!</v>
      </c>
      <c r="D62" t="s">
        <v>171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171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171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171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171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171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171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171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171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171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171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171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171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171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171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171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171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171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171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171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171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171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171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171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171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171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171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171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171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171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171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171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171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171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171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171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171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171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171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171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171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>
      <c r="D103" t="s">
        <v>171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>
      <c r="D104" t="s">
        <v>171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>
      <c r="D105" t="s">
        <v>171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>
      <c r="D106" t="s">
        <v>171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>
      <c r="D107" t="s">
        <v>171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>
      <c r="D108" t="s">
        <v>171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>
      <c r="D109" t="s">
        <v>171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>
      <c r="D110" t="s">
        <v>171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>
      <c r="D111" t="s">
        <v>171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>
      <c r="D112" t="s">
        <v>314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>
      <c r="D113" t="s">
        <v>314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>
      <c r="D114" t="s">
        <v>314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>
      <c r="D115" t="s">
        <v>314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>
      <c r="D116" t="s">
        <v>314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>
      <c r="D117" t="s">
        <v>314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>
      <c r="D118" t="s">
        <v>314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>
      <c r="D119" t="s">
        <v>314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>
      <c r="D120" t="s">
        <v>314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>
      <c r="D121" t="s">
        <v>314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>
      <c r="D122" t="s">
        <v>314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>
      <c r="D123" t="s">
        <v>314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>
      <c r="D124" t="s">
        <v>314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>
      <c r="D125" t="s">
        <v>314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>
      <c r="D126" t="s">
        <v>314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>
      <c r="D127" t="s">
        <v>314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>
      <c r="D128" t="s">
        <v>314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>
      <c r="D129" t="s">
        <v>314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>
      <c r="D130" t="s">
        <v>314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>
      <c r="D131" t="s">
        <v>314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>
      <c r="D132" t="s">
        <v>314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>
      <c r="D133" t="s">
        <v>314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>
      <c r="D134" t="s">
        <v>314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>
      <c r="D135" t="s">
        <v>314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>
      <c r="D136" t="s">
        <v>314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>
      <c r="D137" t="s">
        <v>314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>
      <c r="D138" t="s">
        <v>314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>
      <c r="D139" t="s">
        <v>314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>
      <c r="D140" t="s">
        <v>314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>
      <c r="D141" t="s">
        <v>314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>
      <c r="D142" t="s">
        <v>314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>
      <c r="D143" t="s">
        <v>314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>
      <c r="D144" t="s">
        <v>314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>
      <c r="D145" t="s">
        <v>314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>
      <c r="D146" t="s">
        <v>314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>
      <c r="D147" t="s">
        <v>314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>
      <c r="D148" t="s">
        <v>314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>
      <c r="D149" t="s">
        <v>314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>
      <c r="D150" t="s">
        <v>314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>
      <c r="D151" t="s">
        <v>314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>
      <c r="D152" t="s">
        <v>314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>
      <c r="D153" t="s">
        <v>314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>
      <c r="D154" t="s">
        <v>314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>
      <c r="D155" t="s">
        <v>314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>
      <c r="D156" t="s">
        <v>314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>
      <c r="D157" t="s">
        <v>314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>
      <c r="D158" t="s">
        <v>314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>
      <c r="D159" t="s">
        <v>314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>
      <c r="D160" t="s">
        <v>314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>
      <c r="D161" t="s">
        <v>314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>
      <c r="D162" t="s">
        <v>314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>
      <c r="D163" t="s">
        <v>314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>
      <c r="D164" t="s">
        <v>314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>
      <c r="D165" t="s">
        <v>314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>
      <c r="D166" t="s">
        <v>314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>
      <c r="D167" t="s">
        <v>314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>
      <c r="D168" t="s">
        <v>314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>
      <c r="D169" t="s">
        <v>314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>
      <c r="D170" t="s">
        <v>314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>
      <c r="D171" t="s">
        <v>314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>
      <c r="D172" t="s">
        <v>172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>
      <c r="D173" t="s">
        <v>172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>
      <c r="D174" t="s">
        <v>172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>
      <c r="D175" t="s">
        <v>172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>
      <c r="D176" t="s">
        <v>172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>
      <c r="D177" t="s">
        <v>172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>
      <c r="D178" t="s">
        <v>172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>
      <c r="D179" t="s">
        <v>172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>
      <c r="D180" t="s">
        <v>172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>
      <c r="D181" t="s">
        <v>172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>
      <c r="D182" t="s">
        <v>172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>
      <c r="D183" t="s">
        <v>172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>
      <c r="D184" t="s">
        <v>172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>
      <c r="D185" t="s">
        <v>172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>
      <c r="D186" t="s">
        <v>172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>
      <c r="D187" t="s">
        <v>172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>
      <c r="D188" t="s">
        <v>172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>
      <c r="D189" t="s">
        <v>172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>
      <c r="D190" t="s">
        <v>172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>
      <c r="D191" t="s">
        <v>172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>
      <c r="D192" t="s">
        <v>172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>
      <c r="D193" t="s">
        <v>172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>
      <c r="D194" t="s">
        <v>172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>
      <c r="D195" t="s">
        <v>172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>
      <c r="D196" t="s">
        <v>172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>
      <c r="D197" t="s">
        <v>172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>
      <c r="D198" t="s">
        <v>172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>
      <c r="D199" t="s">
        <v>172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>
      <c r="D200" t="s">
        <v>172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>
      <c r="D201" t="s">
        <v>172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>
      <c r="D202" t="s">
        <v>172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>
      <c r="D203" t="s">
        <v>172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>
      <c r="D204" t="s">
        <v>172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>
      <c r="D205" t="s">
        <v>172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>
      <c r="D206" t="s">
        <v>172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>
      <c r="D207" t="s">
        <v>172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>
      <c r="D208" t="s">
        <v>172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>
      <c r="D209" t="s">
        <v>172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>
      <c r="D210" t="s">
        <v>172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>
      <c r="D211" t="s">
        <v>172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>
      <c r="D212" t="s">
        <v>172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>
      <c r="D213" t="s">
        <v>172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>
      <c r="D214" t="s">
        <v>172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>
      <c r="D215" t="s">
        <v>172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>
      <c r="D216" t="s">
        <v>172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>
      <c r="D217" t="s">
        <v>172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>
      <c r="D218" t="s">
        <v>172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>
      <c r="D219" t="s">
        <v>172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>
      <c r="D220" t="s">
        <v>172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>
      <c r="D221" t="s">
        <v>172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>
      <c r="D222" t="s">
        <v>172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>
      <c r="D223" t="s">
        <v>172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>
      <c r="D224" t="s">
        <v>172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>
      <c r="D225" t="s">
        <v>172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>
      <c r="D226" t="s">
        <v>172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>
      <c r="D227" t="s">
        <v>172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>
      <c r="D228" t="s">
        <v>172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>
      <c r="D229" t="s">
        <v>172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>
      <c r="D230" t="s">
        <v>172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>
      <c r="D231" t="s">
        <v>172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>
      <c r="D232" t="s">
        <v>172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>
      <c r="D233" t="s">
        <v>172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>
      <c r="D234" t="s">
        <v>172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>
      <c r="D235" t="s">
        <v>172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>
      <c r="D236" t="s">
        <v>172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>
      <c r="D237" t="s">
        <v>172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>
      <c r="D238" t="s">
        <v>172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>
      <c r="D239" t="s">
        <v>172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>
      <c r="D240" t="s">
        <v>172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>
      <c r="D241" t="s">
        <v>172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>
      <c r="D242" t="s">
        <v>172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>
      <c r="D243" t="s">
        <v>172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>
      <c r="D244" t="s">
        <v>172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>
      <c r="D245" t="s">
        <v>172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>
      <c r="D246" t="s">
        <v>172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>
      <c r="D247" t="s">
        <v>172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>
      <c r="D248" t="s">
        <v>172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>
      <c r="D249" t="s">
        <v>172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>
      <c r="D250" t="s">
        <v>172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>
      <c r="D251" t="s">
        <v>172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>
      <c r="D252" t="s">
        <v>172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>
      <c r="D253" t="s">
        <v>172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>
      <c r="D254" t="s">
        <v>172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>
      <c r="D255" t="s">
        <v>172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>
      <c r="D256" t="s">
        <v>172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>
      <c r="D257" t="s">
        <v>172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>
      <c r="D258" t="s">
        <v>172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>
      <c r="D259" t="s">
        <v>172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>
      <c r="D260" t="s">
        <v>172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>
      <c r="D261" t="s">
        <v>172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>
      <c r="D262" t="s">
        <v>172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>
      <c r="D263" t="s">
        <v>172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>
      <c r="D264" t="s">
        <v>172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>
      <c r="D265" t="s">
        <v>172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>
      <c r="D266" t="s">
        <v>172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>
      <c r="D267" t="s">
        <v>172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>
      <c r="D268" t="s">
        <v>172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>
      <c r="D269" t="s">
        <v>172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>
      <c r="D270" t="s">
        <v>172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>
      <c r="D271" t="s">
        <v>172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>
      <c r="D272" t="s">
        <v>172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>
      <c r="D273" t="s">
        <v>172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>
      <c r="D274" t="s">
        <v>172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>
      <c r="D275" t="s">
        <v>172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>
      <c r="D276" t="s">
        <v>172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>
      <c r="D277" t="s">
        <v>172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>
      <c r="D278" t="s">
        <v>172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>
      <c r="D279" t="s">
        <v>172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>
      <c r="D280" t="s">
        <v>172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>
      <c r="D281" t="s">
        <v>172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>
      <c r="D282" t="s">
        <v>172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>
      <c r="D283" t="s">
        <v>172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>
      <c r="D284" t="s">
        <v>172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>
      <c r="D285" t="s">
        <v>172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>
      <c r="D286" t="s">
        <v>172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>
      <c r="D287" t="s">
        <v>172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>
      <c r="D288" t="s">
        <v>172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>
      <c r="D289" t="s">
        <v>172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>
      <c r="D290" t="s">
        <v>172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>
      <c r="D291" t="s">
        <v>172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>
      <c r="D292" t="s">
        <v>172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>
      <c r="D293" t="s">
        <v>172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>
      <c r="D294" t="s">
        <v>172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>
      <c r="D295" t="s">
        <v>172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>
      <c r="D296" t="s">
        <v>172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>
      <c r="D297" t="s">
        <v>172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>
      <c r="D298" t="s">
        <v>172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>
      <c r="D299" t="s">
        <v>172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>
      <c r="D300" t="s">
        <v>172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>
      <c r="D301" t="s">
        <v>172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>
      <c r="D302" t="s">
        <v>172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>
      <c r="D303" t="s">
        <v>172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>
      <c r="D304" t="s">
        <v>173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>
      <c r="D305" t="s">
        <v>173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>
      <c r="D306" t="s">
        <v>173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>
      <c r="D307" t="s">
        <v>173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>
      <c r="D308" t="s">
        <v>173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>
      <c r="D309" t="s">
        <v>173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>
      <c r="D310" t="s">
        <v>173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>
      <c r="D311" t="s">
        <v>173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>
      <c r="D312" t="s">
        <v>173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>
      <c r="D313" t="s">
        <v>173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>
      <c r="D314" t="s">
        <v>173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>
      <c r="D315" t="s">
        <v>173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>
      <c r="D316" t="s">
        <v>173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>
      <c r="D317" t="s">
        <v>173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>
      <c r="D318" t="s">
        <v>173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>
      <c r="D319" t="s">
        <v>173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>
      <c r="D320" t="s">
        <v>173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>
      <c r="D321" t="s">
        <v>173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>
      <c r="D322" t="s">
        <v>173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>
      <c r="D323" t="s">
        <v>173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>
      <c r="D324" t="s">
        <v>173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>
      <c r="D325" t="s">
        <v>173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>
      <c r="D326" t="s">
        <v>173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>
      <c r="D327" t="s">
        <v>173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>
      <c r="D328" t="s">
        <v>173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>
      <c r="D329" t="s">
        <v>173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>
      <c r="D330" t="s">
        <v>173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>
      <c r="D331" t="s">
        <v>173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>
      <c r="D332" t="s">
        <v>173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>
      <c r="D333" t="s">
        <v>173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>
      <c r="D334" t="s">
        <v>173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>
      <c r="D335" t="s">
        <v>173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>
      <c r="D336" t="s">
        <v>173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>
      <c r="D337" t="s">
        <v>173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>
      <c r="D338" t="s">
        <v>173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>
      <c r="D339" t="s">
        <v>173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>
      <c r="D340" t="s">
        <v>173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>
      <c r="D341" t="s">
        <v>173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>
      <c r="D342" t="s">
        <v>173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>
      <c r="D343" t="s">
        <v>173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>
      <c r="D344" t="s">
        <v>173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>
      <c r="D345" t="s">
        <v>173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>
      <c r="D346" t="s">
        <v>173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>
      <c r="D347" t="s">
        <v>173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>
      <c r="D348" t="s">
        <v>174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>
      <c r="D349" t="s">
        <v>174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>
      <c r="D350" t="s">
        <v>174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>
      <c r="D351" t="s">
        <v>174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>
      <c r="D352" t="s">
        <v>174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>
      <c r="D353" t="s">
        <v>174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>
      <c r="D354" t="s">
        <v>174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>
      <c r="D355" t="s">
        <v>174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>
      <c r="D356" t="s">
        <v>174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>
      <c r="D357" t="s">
        <v>174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>
      <c r="D358" t="s">
        <v>174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>
      <c r="D359" t="s">
        <v>174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>
      <c r="D360" t="s">
        <v>174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>
      <c r="D361" t="s">
        <v>174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>
      <c r="D362" t="s">
        <v>174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>
      <c r="D363" t="s">
        <v>174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>
      <c r="D364" t="s">
        <v>174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>
      <c r="D365" t="s">
        <v>174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>
      <c r="D366" t="s">
        <v>174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>
      <c r="D367" t="s">
        <v>174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>
      <c r="D368" t="s">
        <v>174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>
      <c r="D369" t="s">
        <v>174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>
      <c r="D370" t="s">
        <v>174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>
      <c r="D371" t="s">
        <v>174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>
      <c r="D372" t="s">
        <v>174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>
      <c r="D373" t="s">
        <v>174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>
      <c r="D374" t="s">
        <v>174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>
      <c r="D375" t="s">
        <v>174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>
      <c r="D376" t="s">
        <v>174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>
      <c r="D377" t="s">
        <v>174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>
      <c r="D378" t="s">
        <v>174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>
      <c r="D379" t="s">
        <v>174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>
      <c r="D380" t="s">
        <v>174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>
      <c r="D381" t="s">
        <v>174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>
      <c r="D382" t="s">
        <v>174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>
      <c r="D383" t="s">
        <v>174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>
      <c r="D384" t="s">
        <v>174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>
      <c r="D385" t="s">
        <v>174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24" ht="12.75">
      <c r="D386" t="s">
        <v>174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5" t="e">
        <f>#REF!</f>
        <v>#REF!</v>
      </c>
      <c r="K386" s="36" t="e">
        <f>#REF!</f>
        <v>#REF!</v>
      </c>
      <c r="L386" s="3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6"/>
    </row>
    <row r="387" spans="4:24" ht="12.75">
      <c r="D387" t="s">
        <v>174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5" t="e">
        <f>#REF!</f>
        <v>#REF!</v>
      </c>
      <c r="K387" s="36" t="e">
        <f>#REF!</f>
        <v>#REF!</v>
      </c>
      <c r="L387" s="35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6"/>
    </row>
    <row r="388" spans="4:24" ht="12.75">
      <c r="D388" t="s">
        <v>174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5" t="e">
        <f>#REF!</f>
        <v>#REF!</v>
      </c>
      <c r="K388" s="36" t="e">
        <f>#REF!</f>
        <v>#REF!</v>
      </c>
      <c r="L388" s="35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6"/>
    </row>
    <row r="389" spans="4:24" ht="12.75">
      <c r="D389" t="s">
        <v>174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5" t="e">
        <f>#REF!</f>
        <v>#REF!</v>
      </c>
      <c r="K389" s="36" t="e">
        <f>#REF!</f>
        <v>#REF!</v>
      </c>
      <c r="L389" s="35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6"/>
    </row>
    <row r="390" spans="4:24" ht="12.75">
      <c r="D390" t="s">
        <v>174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5" t="e">
        <f>#REF!</f>
        <v>#REF!</v>
      </c>
      <c r="K390" s="36" t="e">
        <f>#REF!</f>
        <v>#REF!</v>
      </c>
      <c r="L390" s="3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6"/>
    </row>
    <row r="391" spans="4:24" ht="12.75">
      <c r="D391" t="s">
        <v>174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5" t="e">
        <f>#REF!</f>
        <v>#REF!</v>
      </c>
      <c r="K391" s="36" t="e">
        <f>#REF!</f>
        <v>#REF!</v>
      </c>
      <c r="L391" s="35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6"/>
    </row>
    <row r="392" spans="4:24" ht="12.75">
      <c r="D392" t="s">
        <v>174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5" t="e">
        <f>#REF!</f>
        <v>#REF!</v>
      </c>
      <c r="K392" s="36" t="e">
        <f>#REF!</f>
        <v>#REF!</v>
      </c>
      <c r="L392" s="35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6"/>
    </row>
  </sheetData>
  <sheetProtection password="C79A" sheet="1" objects="1"/>
  <conditionalFormatting sqref="F2:G392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5.14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178" t="s">
        <v>316</v>
      </c>
      <c r="B1" s="178"/>
      <c r="C1" s="178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52" t="s">
        <v>317</v>
      </c>
      <c r="B2" s="152"/>
      <c r="C2" s="152"/>
      <c r="D2" s="153"/>
      <c r="E2" s="42" t="s">
        <v>381</v>
      </c>
      <c r="F2" s="43"/>
      <c r="G2" s="44" t="s">
        <v>318</v>
      </c>
      <c r="H2" s="42" t="s">
        <v>382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154" t="s">
        <v>319</v>
      </c>
      <c r="B4" s="154"/>
      <c r="C4" s="154"/>
      <c r="D4" s="154"/>
      <c r="E4" s="154"/>
      <c r="F4" s="154"/>
      <c r="G4" s="154"/>
      <c r="H4" s="154"/>
      <c r="I4" s="154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55" t="s">
        <v>320</v>
      </c>
      <c r="B6" s="156"/>
      <c r="C6" s="150" t="s">
        <v>383</v>
      </c>
      <c r="D6" s="151"/>
      <c r="E6" s="157"/>
      <c r="F6" s="157"/>
      <c r="G6" s="157"/>
      <c r="H6" s="157"/>
      <c r="I6" s="57"/>
      <c r="J6" s="40"/>
      <c r="K6" s="40"/>
      <c r="L6" s="40"/>
    </row>
    <row r="7" spans="1:12" ht="12.75">
      <c r="A7" s="58"/>
      <c r="B7" s="58"/>
      <c r="C7" s="49"/>
      <c r="D7" s="49"/>
      <c r="E7" s="157"/>
      <c r="F7" s="157"/>
      <c r="G7" s="157"/>
      <c r="H7" s="157"/>
      <c r="I7" s="57"/>
      <c r="J7" s="40"/>
      <c r="K7" s="40"/>
      <c r="L7" s="40"/>
    </row>
    <row r="8" spans="1:12" ht="12.75">
      <c r="A8" s="158" t="s">
        <v>321</v>
      </c>
      <c r="B8" s="159"/>
      <c r="C8" s="150" t="s">
        <v>384</v>
      </c>
      <c r="D8" s="151"/>
      <c r="E8" s="157"/>
      <c r="F8" s="157"/>
      <c r="G8" s="157"/>
      <c r="H8" s="157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47" t="s">
        <v>322</v>
      </c>
      <c r="B10" s="148"/>
      <c r="C10" s="150" t="s">
        <v>385</v>
      </c>
      <c r="D10" s="151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49"/>
      <c r="B11" s="149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55" t="s">
        <v>323</v>
      </c>
      <c r="B12" s="156"/>
      <c r="C12" s="160" t="s">
        <v>386</v>
      </c>
      <c r="D12" s="165"/>
      <c r="E12" s="165"/>
      <c r="F12" s="165"/>
      <c r="G12" s="165"/>
      <c r="H12" s="165"/>
      <c r="I12" s="166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55" t="s">
        <v>324</v>
      </c>
      <c r="B14" s="156"/>
      <c r="C14" s="146">
        <v>44320</v>
      </c>
      <c r="D14" s="145"/>
      <c r="E14" s="49"/>
      <c r="F14" s="160" t="s">
        <v>387</v>
      </c>
      <c r="G14" s="165"/>
      <c r="H14" s="165"/>
      <c r="I14" s="166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55" t="s">
        <v>325</v>
      </c>
      <c r="B16" s="156"/>
      <c r="C16" s="160" t="s">
        <v>388</v>
      </c>
      <c r="D16" s="165"/>
      <c r="E16" s="165"/>
      <c r="F16" s="165"/>
      <c r="G16" s="165"/>
      <c r="H16" s="165"/>
      <c r="I16" s="166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55" t="s">
        <v>326</v>
      </c>
      <c r="B18" s="156"/>
      <c r="C18" s="142" t="s">
        <v>389</v>
      </c>
      <c r="D18" s="143"/>
      <c r="E18" s="143"/>
      <c r="F18" s="143"/>
      <c r="G18" s="143"/>
      <c r="H18" s="143"/>
      <c r="I18" s="144"/>
      <c r="J18" s="40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55" t="s">
        <v>327</v>
      </c>
      <c r="B20" s="156"/>
      <c r="C20" s="142" t="s">
        <v>390</v>
      </c>
      <c r="D20" s="143"/>
      <c r="E20" s="143"/>
      <c r="F20" s="143"/>
      <c r="G20" s="143"/>
      <c r="H20" s="143"/>
      <c r="I20" s="144"/>
      <c r="J20" s="40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55" t="s">
        <v>328</v>
      </c>
      <c r="B22" s="156"/>
      <c r="C22" s="62">
        <v>220</v>
      </c>
      <c r="D22" s="160" t="s">
        <v>387</v>
      </c>
      <c r="E22" s="161"/>
      <c r="F22" s="162"/>
      <c r="G22" s="163"/>
      <c r="H22" s="164"/>
      <c r="I22" s="64"/>
      <c r="J22" s="40"/>
      <c r="K22" s="40"/>
      <c r="L22" s="40"/>
    </row>
    <row r="23" spans="1:12" ht="12.75">
      <c r="A23" s="58"/>
      <c r="B23" s="58"/>
      <c r="C23" s="49"/>
      <c r="D23" s="65"/>
      <c r="E23" s="65"/>
      <c r="F23" s="65"/>
      <c r="G23" s="65"/>
      <c r="H23" s="49"/>
      <c r="I23" s="50"/>
      <c r="J23" s="40"/>
      <c r="K23" s="40"/>
      <c r="L23" s="40"/>
    </row>
    <row r="24" spans="1:12" ht="12.75">
      <c r="A24" s="155" t="s">
        <v>329</v>
      </c>
      <c r="B24" s="156"/>
      <c r="C24" s="62">
        <v>3</v>
      </c>
      <c r="D24" s="160" t="s">
        <v>391</v>
      </c>
      <c r="E24" s="161"/>
      <c r="F24" s="161"/>
      <c r="G24" s="162"/>
      <c r="H24" s="56" t="s">
        <v>330</v>
      </c>
      <c r="I24" s="66">
        <v>2355</v>
      </c>
      <c r="J24" s="40"/>
      <c r="K24" s="40"/>
      <c r="L24" s="40"/>
    </row>
    <row r="25" spans="1:12" ht="12.75">
      <c r="A25" s="58"/>
      <c r="B25" s="58"/>
      <c r="C25" s="49"/>
      <c r="D25" s="65"/>
      <c r="E25" s="65"/>
      <c r="F25" s="65"/>
      <c r="G25" s="58"/>
      <c r="H25" s="58" t="s">
        <v>331</v>
      </c>
      <c r="I25" s="61"/>
      <c r="J25" s="40"/>
      <c r="K25" s="40"/>
      <c r="L25" s="40"/>
    </row>
    <row r="26" spans="1:12" ht="12.75">
      <c r="A26" s="155" t="s">
        <v>332</v>
      </c>
      <c r="B26" s="156"/>
      <c r="C26" s="67" t="s">
        <v>408</v>
      </c>
      <c r="D26" s="68"/>
      <c r="E26" s="40"/>
      <c r="F26" s="69"/>
      <c r="G26" s="155" t="s">
        <v>333</v>
      </c>
      <c r="H26" s="156"/>
      <c r="I26" s="70" t="s">
        <v>392</v>
      </c>
      <c r="J26" s="40"/>
      <c r="K26" s="40"/>
      <c r="L26" s="40"/>
    </row>
    <row r="27" spans="1:12" ht="12.75">
      <c r="A27" s="58"/>
      <c r="B27" s="58"/>
      <c r="C27" s="49"/>
      <c r="D27" s="69"/>
      <c r="E27" s="69"/>
      <c r="F27" s="69"/>
      <c r="G27" s="69"/>
      <c r="H27" s="49"/>
      <c r="I27" s="71"/>
      <c r="J27" s="40"/>
      <c r="K27" s="40"/>
      <c r="L27" s="40"/>
    </row>
    <row r="28" spans="1:12" ht="12.75">
      <c r="A28" s="140" t="s">
        <v>334</v>
      </c>
      <c r="B28" s="141"/>
      <c r="C28" s="134"/>
      <c r="D28" s="134"/>
      <c r="E28" s="135" t="s">
        <v>335</v>
      </c>
      <c r="F28" s="136"/>
      <c r="G28" s="136"/>
      <c r="H28" s="167" t="s">
        <v>336</v>
      </c>
      <c r="I28" s="167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2"/>
      <c r="I29" s="71"/>
      <c r="J29" s="40"/>
      <c r="K29" s="40"/>
      <c r="L29" s="40"/>
    </row>
    <row r="30" spans="1:12" ht="12.75">
      <c r="A30" s="137" t="s">
        <v>402</v>
      </c>
      <c r="B30" s="138"/>
      <c r="C30" s="138"/>
      <c r="D30" s="139"/>
      <c r="E30" s="137" t="s">
        <v>387</v>
      </c>
      <c r="F30" s="138"/>
      <c r="G30" s="138"/>
      <c r="H30" s="150" t="s">
        <v>401</v>
      </c>
      <c r="I30" s="151"/>
      <c r="J30" s="40"/>
      <c r="K30" s="40"/>
      <c r="L30" s="40"/>
    </row>
    <row r="31" spans="1:12" ht="12.75">
      <c r="A31" s="63"/>
      <c r="B31" s="63"/>
      <c r="C31" s="61"/>
      <c r="D31" s="168"/>
      <c r="E31" s="168"/>
      <c r="F31" s="168"/>
      <c r="G31" s="169"/>
      <c r="H31" s="49"/>
      <c r="I31" s="75"/>
      <c r="J31" s="40"/>
      <c r="K31" s="40"/>
      <c r="L31" s="40"/>
    </row>
    <row r="32" spans="1:12" ht="12.75">
      <c r="A32" s="137" t="s">
        <v>403</v>
      </c>
      <c r="B32" s="138"/>
      <c r="C32" s="138"/>
      <c r="D32" s="139"/>
      <c r="E32" s="137" t="s">
        <v>404</v>
      </c>
      <c r="F32" s="138"/>
      <c r="G32" s="138"/>
      <c r="H32" s="150" t="s">
        <v>405</v>
      </c>
      <c r="I32" s="151"/>
      <c r="J32" s="40"/>
      <c r="K32" s="40"/>
      <c r="L32" s="40"/>
    </row>
    <row r="33" spans="1:12" ht="12.75">
      <c r="A33" s="63"/>
      <c r="B33" s="63"/>
      <c r="C33" s="61"/>
      <c r="D33" s="73"/>
      <c r="E33" s="73"/>
      <c r="F33" s="73"/>
      <c r="G33" s="74"/>
      <c r="H33" s="49"/>
      <c r="I33" s="76"/>
      <c r="J33" s="40"/>
      <c r="K33" s="40"/>
      <c r="L33" s="40"/>
    </row>
    <row r="34" spans="1:12" ht="12.75">
      <c r="A34" s="137" t="s">
        <v>403</v>
      </c>
      <c r="B34" s="138"/>
      <c r="C34" s="138"/>
      <c r="D34" s="139"/>
      <c r="E34" s="137" t="s">
        <v>406</v>
      </c>
      <c r="F34" s="138"/>
      <c r="G34" s="138"/>
      <c r="H34" s="150" t="s">
        <v>407</v>
      </c>
      <c r="I34" s="151"/>
      <c r="J34" s="40"/>
      <c r="K34" s="40"/>
      <c r="L34" s="40"/>
    </row>
    <row r="35" spans="1:12" ht="12.75">
      <c r="A35" s="63"/>
      <c r="B35" s="63"/>
      <c r="C35" s="61"/>
      <c r="D35" s="73"/>
      <c r="E35" s="73"/>
      <c r="F35" s="73"/>
      <c r="G35" s="74"/>
      <c r="H35" s="49"/>
      <c r="I35" s="76"/>
      <c r="J35" s="40"/>
      <c r="K35" s="40"/>
      <c r="L35" s="40"/>
    </row>
    <row r="36" spans="1:12" ht="12.75">
      <c r="A36" s="137"/>
      <c r="B36" s="138"/>
      <c r="C36" s="138"/>
      <c r="D36" s="139"/>
      <c r="E36" s="137"/>
      <c r="F36" s="138"/>
      <c r="G36" s="138"/>
      <c r="H36" s="150"/>
      <c r="I36" s="151"/>
      <c r="J36" s="40"/>
      <c r="K36" s="40"/>
      <c r="L36" s="40"/>
    </row>
    <row r="37" spans="1:12" ht="12.75">
      <c r="A37" s="77"/>
      <c r="B37" s="77"/>
      <c r="C37" s="171"/>
      <c r="D37" s="172"/>
      <c r="E37" s="49"/>
      <c r="F37" s="171"/>
      <c r="G37" s="172"/>
      <c r="H37" s="49"/>
      <c r="I37" s="49"/>
      <c r="J37" s="40"/>
      <c r="K37" s="40"/>
      <c r="L37" s="40"/>
    </row>
    <row r="38" spans="1:12" ht="12.75">
      <c r="A38" s="137"/>
      <c r="B38" s="138"/>
      <c r="C38" s="138"/>
      <c r="D38" s="139"/>
      <c r="E38" s="137"/>
      <c r="F38" s="138"/>
      <c r="G38" s="138"/>
      <c r="H38" s="150"/>
      <c r="I38" s="151"/>
      <c r="J38" s="40"/>
      <c r="K38" s="40"/>
      <c r="L38" s="40"/>
    </row>
    <row r="39" spans="1:12" ht="12.75">
      <c r="A39" s="77"/>
      <c r="B39" s="77"/>
      <c r="C39" s="78"/>
      <c r="D39" s="79"/>
      <c r="E39" s="49"/>
      <c r="F39" s="78"/>
      <c r="G39" s="79"/>
      <c r="H39" s="49"/>
      <c r="I39" s="49"/>
      <c r="J39" s="40"/>
      <c r="K39" s="40"/>
      <c r="L39" s="40"/>
    </row>
    <row r="40" spans="1:12" ht="12.75">
      <c r="A40" s="137"/>
      <c r="B40" s="138"/>
      <c r="C40" s="138"/>
      <c r="D40" s="139"/>
      <c r="E40" s="137"/>
      <c r="F40" s="138"/>
      <c r="G40" s="138"/>
      <c r="H40" s="150"/>
      <c r="I40" s="151"/>
      <c r="J40" s="40"/>
      <c r="K40" s="40"/>
      <c r="L40" s="40"/>
    </row>
    <row r="41" spans="1:12" ht="12.75">
      <c r="A41" s="80"/>
      <c r="B41" s="81"/>
      <c r="C41" s="81"/>
      <c r="D41" s="81"/>
      <c r="E41" s="80"/>
      <c r="F41" s="81"/>
      <c r="G41" s="81"/>
      <c r="H41" s="82"/>
      <c r="I41" s="83"/>
      <c r="J41" s="40"/>
      <c r="K41" s="40"/>
      <c r="L41" s="40"/>
    </row>
    <row r="42" spans="1:12" ht="12.75">
      <c r="A42" s="77"/>
      <c r="B42" s="77"/>
      <c r="C42" s="78"/>
      <c r="D42" s="79"/>
      <c r="E42" s="49"/>
      <c r="F42" s="78"/>
      <c r="G42" s="79"/>
      <c r="H42" s="49"/>
      <c r="I42" s="49"/>
      <c r="J42" s="40"/>
      <c r="K42" s="40"/>
      <c r="L42" s="40"/>
    </row>
    <row r="43" spans="1:12" ht="12.75">
      <c r="A43" s="84"/>
      <c r="B43" s="84"/>
      <c r="C43" s="84"/>
      <c r="D43" s="60"/>
      <c r="E43" s="60"/>
      <c r="F43" s="84"/>
      <c r="G43" s="60"/>
      <c r="H43" s="60"/>
      <c r="I43" s="60"/>
      <c r="J43" s="40"/>
      <c r="K43" s="40"/>
      <c r="L43" s="40"/>
    </row>
    <row r="44" spans="1:12" ht="12.75">
      <c r="A44" s="173" t="s">
        <v>337</v>
      </c>
      <c r="B44" s="174"/>
      <c r="C44" s="150"/>
      <c r="D44" s="151"/>
      <c r="E44" s="50"/>
      <c r="F44" s="160"/>
      <c r="G44" s="138"/>
      <c r="H44" s="138"/>
      <c r="I44" s="139"/>
      <c r="J44" s="40"/>
      <c r="K44" s="40"/>
      <c r="L44" s="40"/>
    </row>
    <row r="45" spans="1:12" ht="12.75">
      <c r="A45" s="77"/>
      <c r="B45" s="77"/>
      <c r="C45" s="171"/>
      <c r="D45" s="172"/>
      <c r="E45" s="49"/>
      <c r="F45" s="171"/>
      <c r="G45" s="179"/>
      <c r="H45" s="85"/>
      <c r="I45" s="85"/>
      <c r="J45" s="40"/>
      <c r="K45" s="40"/>
      <c r="L45" s="40"/>
    </row>
    <row r="46" spans="1:12" ht="12.75">
      <c r="A46" s="173" t="s">
        <v>338</v>
      </c>
      <c r="B46" s="174"/>
      <c r="C46" s="160" t="s">
        <v>410</v>
      </c>
      <c r="D46" s="170"/>
      <c r="E46" s="170"/>
      <c r="F46" s="170"/>
      <c r="G46" s="170"/>
      <c r="H46" s="170"/>
      <c r="I46" s="170"/>
      <c r="J46" s="40"/>
      <c r="K46" s="40"/>
      <c r="L46" s="40"/>
    </row>
    <row r="47" spans="1:12" ht="12.75">
      <c r="A47" s="58"/>
      <c r="B47" s="58"/>
      <c r="C47" s="86" t="s">
        <v>339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ht="12.75">
      <c r="A48" s="173" t="s">
        <v>340</v>
      </c>
      <c r="B48" s="174"/>
      <c r="C48" s="175" t="s">
        <v>393</v>
      </c>
      <c r="D48" s="176"/>
      <c r="E48" s="177"/>
      <c r="F48" s="50"/>
      <c r="G48" s="56" t="s">
        <v>341</v>
      </c>
      <c r="H48" s="175" t="s">
        <v>394</v>
      </c>
      <c r="I48" s="177"/>
      <c r="J48" s="40"/>
      <c r="K48" s="40"/>
      <c r="L48" s="40"/>
    </row>
    <row r="49" spans="1:12" ht="12.75">
      <c r="A49" s="58"/>
      <c r="B49" s="58"/>
      <c r="C49" s="86"/>
      <c r="D49" s="50"/>
      <c r="E49" s="50"/>
      <c r="F49" s="50"/>
      <c r="G49" s="50"/>
      <c r="H49" s="50"/>
      <c r="I49" s="50"/>
      <c r="J49" s="40"/>
      <c r="K49" s="40"/>
      <c r="L49" s="40"/>
    </row>
    <row r="50" spans="1:12" ht="12.75">
      <c r="A50" s="173" t="s">
        <v>326</v>
      </c>
      <c r="B50" s="174"/>
      <c r="C50" s="182" t="s">
        <v>395</v>
      </c>
      <c r="D50" s="176"/>
      <c r="E50" s="176"/>
      <c r="F50" s="176"/>
      <c r="G50" s="176"/>
      <c r="H50" s="176"/>
      <c r="I50" s="177"/>
      <c r="J50" s="40"/>
      <c r="K50" s="40"/>
      <c r="L50" s="40"/>
    </row>
    <row r="51" spans="1:12" ht="12.75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ht="12.75">
      <c r="A52" s="155" t="s">
        <v>342</v>
      </c>
      <c r="B52" s="156"/>
      <c r="C52" s="175" t="s">
        <v>396</v>
      </c>
      <c r="D52" s="176"/>
      <c r="E52" s="176"/>
      <c r="F52" s="176"/>
      <c r="G52" s="176"/>
      <c r="H52" s="176"/>
      <c r="I52" s="166"/>
      <c r="J52" s="40"/>
      <c r="K52" s="40"/>
      <c r="L52" s="40"/>
    </row>
    <row r="53" spans="1:12" ht="12.75">
      <c r="A53" s="87"/>
      <c r="B53" s="87"/>
      <c r="C53" s="185" t="s">
        <v>343</v>
      </c>
      <c r="D53" s="185"/>
      <c r="E53" s="185"/>
      <c r="F53" s="185"/>
      <c r="G53" s="185"/>
      <c r="H53" s="185"/>
      <c r="I53" s="89"/>
      <c r="J53" s="40"/>
      <c r="K53" s="40"/>
      <c r="L53" s="40"/>
    </row>
    <row r="54" spans="1:12" ht="12.75">
      <c r="A54" s="87"/>
      <c r="B54" s="87"/>
      <c r="C54" s="88"/>
      <c r="D54" s="88"/>
      <c r="E54" s="88"/>
      <c r="F54" s="88"/>
      <c r="G54" s="88"/>
      <c r="H54" s="88"/>
      <c r="I54" s="89"/>
      <c r="J54" s="40"/>
      <c r="K54" s="40"/>
      <c r="L54" s="40"/>
    </row>
    <row r="55" spans="1:12" ht="12.75">
      <c r="A55" s="87"/>
      <c r="B55" s="183" t="s">
        <v>344</v>
      </c>
      <c r="C55" s="184"/>
      <c r="D55" s="184"/>
      <c r="E55" s="184"/>
      <c r="F55" s="121"/>
      <c r="G55" s="121"/>
      <c r="H55" s="122"/>
      <c r="I55" s="122"/>
      <c r="J55" s="40"/>
      <c r="K55" s="40"/>
      <c r="L55" s="40"/>
    </row>
    <row r="56" spans="1:12" ht="12.75">
      <c r="A56" s="87"/>
      <c r="B56" s="123" t="s">
        <v>400</v>
      </c>
      <c r="C56" s="124"/>
      <c r="D56" s="124"/>
      <c r="E56" s="124"/>
      <c r="F56" s="124"/>
      <c r="G56" s="124"/>
      <c r="H56" s="189" t="s">
        <v>377</v>
      </c>
      <c r="I56" s="189"/>
      <c r="J56" s="40"/>
      <c r="K56" s="40"/>
      <c r="L56" s="40"/>
    </row>
    <row r="57" spans="1:12" ht="12.75">
      <c r="A57" s="87"/>
      <c r="B57" s="123" t="s">
        <v>378</v>
      </c>
      <c r="C57" s="124"/>
      <c r="D57" s="124"/>
      <c r="E57" s="124"/>
      <c r="F57" s="124"/>
      <c r="G57" s="124"/>
      <c r="H57" s="189"/>
      <c r="I57" s="189"/>
      <c r="J57" s="40"/>
      <c r="K57" s="40"/>
      <c r="L57" s="40"/>
    </row>
    <row r="58" spans="1:12" ht="12.75">
      <c r="A58" s="87"/>
      <c r="B58" s="123" t="s">
        <v>379</v>
      </c>
      <c r="C58" s="124"/>
      <c r="D58" s="124"/>
      <c r="E58" s="124"/>
      <c r="F58" s="124"/>
      <c r="G58" s="124"/>
      <c r="H58" s="189"/>
      <c r="I58" s="189"/>
      <c r="J58" s="40"/>
      <c r="K58" s="40"/>
      <c r="L58" s="40"/>
    </row>
    <row r="59" spans="1:12" ht="12.75">
      <c r="A59" s="87"/>
      <c r="B59" s="123" t="s">
        <v>380</v>
      </c>
      <c r="C59" s="125"/>
      <c r="D59" s="125"/>
      <c r="E59" s="125"/>
      <c r="F59" s="125"/>
      <c r="G59" s="125"/>
      <c r="H59" s="189"/>
      <c r="I59" s="189"/>
      <c r="J59" s="40"/>
      <c r="K59" s="40"/>
      <c r="L59" s="40"/>
    </row>
    <row r="60" spans="1:12" ht="12.75">
      <c r="A60" s="87"/>
      <c r="B60" s="123"/>
      <c r="C60" s="125"/>
      <c r="D60" s="125"/>
      <c r="E60" s="125"/>
      <c r="F60" s="125"/>
      <c r="G60" s="125"/>
      <c r="H60" s="189"/>
      <c r="I60" s="189"/>
      <c r="J60" s="40"/>
      <c r="K60" s="40"/>
      <c r="L60" s="40"/>
    </row>
    <row r="61" spans="1:12" ht="12.75">
      <c r="A61" s="87"/>
      <c r="B61" s="87"/>
      <c r="C61" s="88"/>
      <c r="D61" s="88"/>
      <c r="E61" s="88"/>
      <c r="F61" s="88"/>
      <c r="G61" s="88"/>
      <c r="H61" s="88"/>
      <c r="I61" s="89"/>
      <c r="J61" s="40"/>
      <c r="K61" s="40"/>
      <c r="L61" s="40"/>
    </row>
    <row r="62" spans="1:12" ht="13.5" thickBot="1">
      <c r="A62" s="90" t="s">
        <v>345</v>
      </c>
      <c r="B62" s="50"/>
      <c r="C62" s="50"/>
      <c r="D62" s="50"/>
      <c r="E62" s="50"/>
      <c r="F62" s="50"/>
      <c r="G62" s="91"/>
      <c r="H62" s="92"/>
      <c r="I62" s="91"/>
      <c r="J62" s="40"/>
      <c r="K62" s="40"/>
      <c r="L62" s="40"/>
    </row>
    <row r="63" spans="1:12" ht="12.75">
      <c r="A63" s="50"/>
      <c r="B63" s="50"/>
      <c r="C63" s="50"/>
      <c r="D63" s="50"/>
      <c r="E63" s="87" t="s">
        <v>346</v>
      </c>
      <c r="F63" s="40"/>
      <c r="G63" s="186" t="s">
        <v>347</v>
      </c>
      <c r="H63" s="187"/>
      <c r="I63" s="188"/>
      <c r="J63" s="40"/>
      <c r="K63" s="40"/>
      <c r="L63" s="40"/>
    </row>
    <row r="64" spans="1:12" ht="12.75">
      <c r="A64" s="93"/>
      <c r="B64" s="93"/>
      <c r="C64" s="55"/>
      <c r="D64" s="55"/>
      <c r="E64" s="55"/>
      <c r="F64" s="55"/>
      <c r="G64" s="180"/>
      <c r="H64" s="181"/>
      <c r="I64" s="55"/>
      <c r="J64" s="40"/>
      <c r="K64" s="40"/>
      <c r="L64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A4" sqref="A4:K4"/>
    </sheetView>
  </sheetViews>
  <sheetFormatPr defaultColWidth="9.140625" defaultRowHeight="12.75"/>
  <cols>
    <col min="9" max="9" width="7.7109375" style="0" customWidth="1"/>
    <col min="10" max="10" width="10.00390625" style="0" customWidth="1"/>
    <col min="11" max="11" width="10.421875" style="0" customWidth="1"/>
  </cols>
  <sheetData>
    <row r="1" spans="1:11" ht="12.75">
      <c r="A1" s="231" t="s">
        <v>198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1" ht="12.75">
      <c r="A2" s="235" t="s">
        <v>397</v>
      </c>
      <c r="B2" s="236"/>
      <c r="C2" s="236"/>
      <c r="D2" s="236"/>
      <c r="E2" s="236"/>
      <c r="F2" s="236"/>
      <c r="G2" s="236"/>
      <c r="H2" s="236"/>
      <c r="I2" s="236"/>
      <c r="J2" s="236"/>
      <c r="K2" s="234"/>
    </row>
    <row r="3" spans="1:11" ht="12.7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ht="12.75">
      <c r="A4" s="221" t="s">
        <v>409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34.5" thickBot="1">
      <c r="A5" s="224" t="s">
        <v>69</v>
      </c>
      <c r="B5" s="225"/>
      <c r="C5" s="225"/>
      <c r="D5" s="225"/>
      <c r="E5" s="225"/>
      <c r="F5" s="225"/>
      <c r="G5" s="225"/>
      <c r="H5" s="226"/>
      <c r="I5" s="95" t="s">
        <v>348</v>
      </c>
      <c r="J5" s="96" t="s">
        <v>125</v>
      </c>
      <c r="K5" s="97" t="s">
        <v>126</v>
      </c>
    </row>
    <row r="6" spans="1:11" ht="12.75">
      <c r="A6" s="227">
        <v>1</v>
      </c>
      <c r="B6" s="227"/>
      <c r="C6" s="227"/>
      <c r="D6" s="227"/>
      <c r="E6" s="227"/>
      <c r="F6" s="227"/>
      <c r="G6" s="227"/>
      <c r="H6" s="227"/>
      <c r="I6" s="99">
        <v>2</v>
      </c>
      <c r="J6" s="98">
        <v>3</v>
      </c>
      <c r="K6" s="98">
        <v>4</v>
      </c>
    </row>
    <row r="7" spans="1:11" ht="12.75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1" ht="12.75">
      <c r="A8" s="202" t="s">
        <v>71</v>
      </c>
      <c r="B8" s="203"/>
      <c r="C8" s="203"/>
      <c r="D8" s="203"/>
      <c r="E8" s="203"/>
      <c r="F8" s="203"/>
      <c r="G8" s="203"/>
      <c r="H8" s="220"/>
      <c r="I8" s="6">
        <v>1</v>
      </c>
      <c r="J8" s="25"/>
      <c r="K8" s="25"/>
    </row>
    <row r="9" spans="1:11" ht="12.75">
      <c r="A9" s="209" t="s">
        <v>10</v>
      </c>
      <c r="B9" s="210"/>
      <c r="C9" s="210"/>
      <c r="D9" s="210"/>
      <c r="E9" s="210"/>
      <c r="F9" s="210"/>
      <c r="G9" s="210"/>
      <c r="H9" s="211"/>
      <c r="I9" s="4">
        <v>2</v>
      </c>
      <c r="J9" s="26">
        <f>J10+J17+J27+J36+J40</f>
        <v>869323370</v>
      </c>
      <c r="K9" s="26">
        <f>K10+K17+K27+K36+K40</f>
        <v>814812913</v>
      </c>
    </row>
    <row r="10" spans="1:11" ht="12.75">
      <c r="A10" s="206" t="s">
        <v>271</v>
      </c>
      <c r="B10" s="207"/>
      <c r="C10" s="207"/>
      <c r="D10" s="207"/>
      <c r="E10" s="207"/>
      <c r="F10" s="207"/>
      <c r="G10" s="207"/>
      <c r="H10" s="208"/>
      <c r="I10" s="4">
        <v>3</v>
      </c>
      <c r="J10" s="26">
        <f>SUM(J11:J16)</f>
        <v>7003489</v>
      </c>
      <c r="K10" s="26">
        <f>SUM(K11:K16)</f>
        <v>8063645</v>
      </c>
    </row>
    <row r="11" spans="1:11" ht="12.75">
      <c r="A11" s="206" t="s">
        <v>127</v>
      </c>
      <c r="B11" s="207"/>
      <c r="C11" s="207"/>
      <c r="D11" s="207"/>
      <c r="E11" s="207"/>
      <c r="F11" s="207"/>
      <c r="G11" s="207"/>
      <c r="H11" s="208"/>
      <c r="I11" s="4">
        <v>4</v>
      </c>
      <c r="J11" s="27"/>
      <c r="K11" s="27"/>
    </row>
    <row r="12" spans="1:11" ht="12.75">
      <c r="A12" s="206" t="s">
        <v>12</v>
      </c>
      <c r="B12" s="207"/>
      <c r="C12" s="207"/>
      <c r="D12" s="207"/>
      <c r="E12" s="207"/>
      <c r="F12" s="207"/>
      <c r="G12" s="207"/>
      <c r="H12" s="208"/>
      <c r="I12" s="4">
        <v>5</v>
      </c>
      <c r="J12" s="27">
        <v>1455117</v>
      </c>
      <c r="K12" s="27">
        <v>6621955</v>
      </c>
    </row>
    <row r="13" spans="1:11" ht="12.75">
      <c r="A13" s="206" t="s">
        <v>128</v>
      </c>
      <c r="B13" s="207"/>
      <c r="C13" s="207"/>
      <c r="D13" s="207"/>
      <c r="E13" s="207"/>
      <c r="F13" s="207"/>
      <c r="G13" s="207"/>
      <c r="H13" s="208"/>
      <c r="I13" s="4">
        <v>6</v>
      </c>
      <c r="J13" s="27"/>
      <c r="K13" s="27"/>
    </row>
    <row r="14" spans="1:11" ht="12.75">
      <c r="A14" s="206" t="s">
        <v>275</v>
      </c>
      <c r="B14" s="207"/>
      <c r="C14" s="207"/>
      <c r="D14" s="207"/>
      <c r="E14" s="207"/>
      <c r="F14" s="207"/>
      <c r="G14" s="207"/>
      <c r="H14" s="208"/>
      <c r="I14" s="4">
        <v>7</v>
      </c>
      <c r="J14" s="27"/>
      <c r="K14" s="27"/>
    </row>
    <row r="15" spans="1:11" ht="12.75">
      <c r="A15" s="206" t="s">
        <v>276</v>
      </c>
      <c r="B15" s="207"/>
      <c r="C15" s="207"/>
      <c r="D15" s="207"/>
      <c r="E15" s="207"/>
      <c r="F15" s="207"/>
      <c r="G15" s="207"/>
      <c r="H15" s="208"/>
      <c r="I15" s="4">
        <v>8</v>
      </c>
      <c r="J15" s="27">
        <v>5548372</v>
      </c>
      <c r="K15" s="27">
        <v>1441690</v>
      </c>
    </row>
    <row r="16" spans="1:11" ht="12.75">
      <c r="A16" s="206" t="s">
        <v>277</v>
      </c>
      <c r="B16" s="207"/>
      <c r="C16" s="207"/>
      <c r="D16" s="207"/>
      <c r="E16" s="207"/>
      <c r="F16" s="207"/>
      <c r="G16" s="207"/>
      <c r="H16" s="208"/>
      <c r="I16" s="4">
        <v>9</v>
      </c>
      <c r="J16" s="27"/>
      <c r="K16" s="27"/>
    </row>
    <row r="17" spans="1:11" ht="12.75">
      <c r="A17" s="206" t="s">
        <v>272</v>
      </c>
      <c r="B17" s="207"/>
      <c r="C17" s="207"/>
      <c r="D17" s="207"/>
      <c r="E17" s="207"/>
      <c r="F17" s="207"/>
      <c r="G17" s="207"/>
      <c r="H17" s="208"/>
      <c r="I17" s="4">
        <v>10</v>
      </c>
      <c r="J17" s="26">
        <f>SUM(J18:J26)</f>
        <v>843317288</v>
      </c>
      <c r="K17" s="26">
        <f>SUM(K18:K26)</f>
        <v>786485289</v>
      </c>
    </row>
    <row r="18" spans="1:11" ht="12.75">
      <c r="A18" s="206" t="s">
        <v>278</v>
      </c>
      <c r="B18" s="207"/>
      <c r="C18" s="207"/>
      <c r="D18" s="207"/>
      <c r="E18" s="207"/>
      <c r="F18" s="207"/>
      <c r="G18" s="207"/>
      <c r="H18" s="208"/>
      <c r="I18" s="4">
        <v>11</v>
      </c>
      <c r="J18" s="27">
        <v>49419193</v>
      </c>
      <c r="K18" s="27">
        <v>49419193</v>
      </c>
    </row>
    <row r="19" spans="1:11" ht="12.75">
      <c r="A19" s="206" t="s">
        <v>315</v>
      </c>
      <c r="B19" s="207"/>
      <c r="C19" s="207"/>
      <c r="D19" s="207"/>
      <c r="E19" s="207"/>
      <c r="F19" s="207"/>
      <c r="G19" s="207"/>
      <c r="H19" s="208"/>
      <c r="I19" s="4">
        <v>12</v>
      </c>
      <c r="J19" s="27">
        <v>337396599</v>
      </c>
      <c r="K19" s="27">
        <v>322501078</v>
      </c>
    </row>
    <row r="20" spans="1:11" ht="12.75">
      <c r="A20" s="206" t="s">
        <v>279</v>
      </c>
      <c r="B20" s="207"/>
      <c r="C20" s="207"/>
      <c r="D20" s="207"/>
      <c r="E20" s="207"/>
      <c r="F20" s="207"/>
      <c r="G20" s="207"/>
      <c r="H20" s="208"/>
      <c r="I20" s="4">
        <v>13</v>
      </c>
      <c r="J20" s="27">
        <v>413514329</v>
      </c>
      <c r="K20" s="27">
        <v>366707246</v>
      </c>
    </row>
    <row r="21" spans="1:11" ht="12.75">
      <c r="A21" s="206" t="s">
        <v>48</v>
      </c>
      <c r="B21" s="207"/>
      <c r="C21" s="207"/>
      <c r="D21" s="207"/>
      <c r="E21" s="207"/>
      <c r="F21" s="207"/>
      <c r="G21" s="207"/>
      <c r="H21" s="208"/>
      <c r="I21" s="4">
        <v>14</v>
      </c>
      <c r="J21" s="27">
        <v>13554759</v>
      </c>
      <c r="K21" s="27">
        <v>13732036</v>
      </c>
    </row>
    <row r="22" spans="1:11" ht="12.75">
      <c r="A22" s="206" t="s">
        <v>49</v>
      </c>
      <c r="B22" s="207"/>
      <c r="C22" s="207"/>
      <c r="D22" s="207"/>
      <c r="E22" s="207"/>
      <c r="F22" s="207"/>
      <c r="G22" s="207"/>
      <c r="H22" s="208"/>
      <c r="I22" s="4">
        <v>15</v>
      </c>
      <c r="J22" s="27"/>
      <c r="K22" s="27"/>
    </row>
    <row r="23" spans="1:11" ht="12.75">
      <c r="A23" s="206" t="s">
        <v>80</v>
      </c>
      <c r="B23" s="207"/>
      <c r="C23" s="207"/>
      <c r="D23" s="207"/>
      <c r="E23" s="207"/>
      <c r="F23" s="207"/>
      <c r="G23" s="207"/>
      <c r="H23" s="208"/>
      <c r="I23" s="4">
        <v>16</v>
      </c>
      <c r="J23" s="27">
        <v>128385</v>
      </c>
      <c r="K23" s="27"/>
    </row>
    <row r="24" spans="1:11" ht="12.75">
      <c r="A24" s="206" t="s">
        <v>81</v>
      </c>
      <c r="B24" s="207"/>
      <c r="C24" s="207"/>
      <c r="D24" s="207"/>
      <c r="E24" s="207"/>
      <c r="F24" s="207"/>
      <c r="G24" s="207"/>
      <c r="H24" s="208"/>
      <c r="I24" s="4">
        <v>17</v>
      </c>
      <c r="J24" s="27">
        <v>28835292</v>
      </c>
      <c r="K24" s="27">
        <v>33653876</v>
      </c>
    </row>
    <row r="25" spans="1:11" ht="12.75">
      <c r="A25" s="206" t="s">
        <v>82</v>
      </c>
      <c r="B25" s="207"/>
      <c r="C25" s="207"/>
      <c r="D25" s="207"/>
      <c r="E25" s="207"/>
      <c r="F25" s="207"/>
      <c r="G25" s="207"/>
      <c r="H25" s="208"/>
      <c r="I25" s="4">
        <v>18</v>
      </c>
      <c r="J25" s="27">
        <v>468731</v>
      </c>
      <c r="K25" s="27">
        <v>471860</v>
      </c>
    </row>
    <row r="26" spans="1:11" ht="12.75">
      <c r="A26" s="206" t="s">
        <v>83</v>
      </c>
      <c r="B26" s="207"/>
      <c r="C26" s="207"/>
      <c r="D26" s="207"/>
      <c r="E26" s="207"/>
      <c r="F26" s="207"/>
      <c r="G26" s="207"/>
      <c r="H26" s="208"/>
      <c r="I26" s="4">
        <v>19</v>
      </c>
      <c r="J26" s="27"/>
      <c r="K26" s="27"/>
    </row>
    <row r="27" spans="1:11" ht="12.75">
      <c r="A27" s="206" t="s">
        <v>255</v>
      </c>
      <c r="B27" s="207"/>
      <c r="C27" s="207"/>
      <c r="D27" s="207"/>
      <c r="E27" s="207"/>
      <c r="F27" s="207"/>
      <c r="G27" s="207"/>
      <c r="H27" s="208"/>
      <c r="I27" s="4">
        <v>20</v>
      </c>
      <c r="J27" s="26">
        <f>SUM(J28:J35)</f>
        <v>19002593</v>
      </c>
      <c r="K27" s="26">
        <f>SUM(K28:K35)</f>
        <v>20263979</v>
      </c>
    </row>
    <row r="28" spans="1:11" ht="12.75">
      <c r="A28" s="206" t="s">
        <v>84</v>
      </c>
      <c r="B28" s="207"/>
      <c r="C28" s="207"/>
      <c r="D28" s="207"/>
      <c r="E28" s="207"/>
      <c r="F28" s="207"/>
      <c r="G28" s="207"/>
      <c r="H28" s="208"/>
      <c r="I28" s="4">
        <v>21</v>
      </c>
      <c r="J28" s="27"/>
      <c r="K28" s="27"/>
    </row>
    <row r="29" spans="1:11" ht="12.75">
      <c r="A29" s="206" t="s">
        <v>85</v>
      </c>
      <c r="B29" s="207"/>
      <c r="C29" s="207"/>
      <c r="D29" s="207"/>
      <c r="E29" s="207"/>
      <c r="F29" s="207"/>
      <c r="G29" s="207"/>
      <c r="H29" s="208"/>
      <c r="I29" s="4">
        <v>22</v>
      </c>
      <c r="J29" s="27"/>
      <c r="K29" s="27"/>
    </row>
    <row r="30" spans="1:11" ht="12.75">
      <c r="A30" s="206" t="s">
        <v>86</v>
      </c>
      <c r="B30" s="207"/>
      <c r="C30" s="207"/>
      <c r="D30" s="207"/>
      <c r="E30" s="207"/>
      <c r="F30" s="207"/>
      <c r="G30" s="207"/>
      <c r="H30" s="208"/>
      <c r="I30" s="4">
        <v>23</v>
      </c>
      <c r="J30" s="27">
        <v>15759360</v>
      </c>
      <c r="K30" s="27">
        <v>12805351</v>
      </c>
    </row>
    <row r="31" spans="1:11" ht="12.75">
      <c r="A31" s="206" t="s">
        <v>95</v>
      </c>
      <c r="B31" s="207"/>
      <c r="C31" s="207"/>
      <c r="D31" s="207"/>
      <c r="E31" s="207"/>
      <c r="F31" s="207"/>
      <c r="G31" s="207"/>
      <c r="H31" s="208"/>
      <c r="I31" s="4">
        <v>24</v>
      </c>
      <c r="J31" s="27"/>
      <c r="K31" s="27"/>
    </row>
    <row r="32" spans="1:11" ht="12.75">
      <c r="A32" s="206" t="s">
        <v>96</v>
      </c>
      <c r="B32" s="207"/>
      <c r="C32" s="207"/>
      <c r="D32" s="207"/>
      <c r="E32" s="207"/>
      <c r="F32" s="207"/>
      <c r="G32" s="207"/>
      <c r="H32" s="208"/>
      <c r="I32" s="4">
        <v>25</v>
      </c>
      <c r="J32" s="27"/>
      <c r="K32" s="27"/>
    </row>
    <row r="33" spans="1:11" ht="12.75">
      <c r="A33" s="206" t="s">
        <v>97</v>
      </c>
      <c r="B33" s="207"/>
      <c r="C33" s="207"/>
      <c r="D33" s="207"/>
      <c r="E33" s="207"/>
      <c r="F33" s="207"/>
      <c r="G33" s="207"/>
      <c r="H33" s="208"/>
      <c r="I33" s="4">
        <v>26</v>
      </c>
      <c r="J33" s="27">
        <v>3243233</v>
      </c>
      <c r="K33" s="27">
        <v>3278289</v>
      </c>
    </row>
    <row r="34" spans="1:11" ht="12.75">
      <c r="A34" s="206" t="s">
        <v>87</v>
      </c>
      <c r="B34" s="207"/>
      <c r="C34" s="207"/>
      <c r="D34" s="207"/>
      <c r="E34" s="207"/>
      <c r="F34" s="207"/>
      <c r="G34" s="207"/>
      <c r="H34" s="208"/>
      <c r="I34" s="4">
        <v>27</v>
      </c>
      <c r="J34" s="27"/>
      <c r="K34" s="27"/>
    </row>
    <row r="35" spans="1:11" ht="12.75">
      <c r="A35" s="206" t="s">
        <v>247</v>
      </c>
      <c r="B35" s="207"/>
      <c r="C35" s="207"/>
      <c r="D35" s="207"/>
      <c r="E35" s="207"/>
      <c r="F35" s="207"/>
      <c r="G35" s="207"/>
      <c r="H35" s="208"/>
      <c r="I35" s="4">
        <v>28</v>
      </c>
      <c r="J35" s="27"/>
      <c r="K35" s="27">
        <v>4180339</v>
      </c>
    </row>
    <row r="36" spans="1:11" ht="12.75">
      <c r="A36" s="206" t="s">
        <v>248</v>
      </c>
      <c r="B36" s="207"/>
      <c r="C36" s="207"/>
      <c r="D36" s="207"/>
      <c r="E36" s="207"/>
      <c r="F36" s="207"/>
      <c r="G36" s="207"/>
      <c r="H36" s="208"/>
      <c r="I36" s="4">
        <v>29</v>
      </c>
      <c r="J36" s="26">
        <f>SUM(J37:J39)</f>
        <v>0</v>
      </c>
      <c r="K36" s="26">
        <f>SUM(K37:K39)</f>
        <v>0</v>
      </c>
    </row>
    <row r="37" spans="1:11" ht="12.75">
      <c r="A37" s="206" t="s">
        <v>88</v>
      </c>
      <c r="B37" s="207"/>
      <c r="C37" s="207"/>
      <c r="D37" s="207"/>
      <c r="E37" s="207"/>
      <c r="F37" s="207"/>
      <c r="G37" s="207"/>
      <c r="H37" s="208"/>
      <c r="I37" s="4">
        <v>30</v>
      </c>
      <c r="J37" s="27"/>
      <c r="K37" s="27"/>
    </row>
    <row r="38" spans="1:11" ht="12.75">
      <c r="A38" s="206" t="s">
        <v>89</v>
      </c>
      <c r="B38" s="207"/>
      <c r="C38" s="207"/>
      <c r="D38" s="207"/>
      <c r="E38" s="207"/>
      <c r="F38" s="207"/>
      <c r="G38" s="207"/>
      <c r="H38" s="208"/>
      <c r="I38" s="4">
        <v>31</v>
      </c>
      <c r="J38" s="27"/>
      <c r="K38" s="27"/>
    </row>
    <row r="39" spans="1:11" ht="12.75">
      <c r="A39" s="206" t="s">
        <v>90</v>
      </c>
      <c r="B39" s="207"/>
      <c r="C39" s="207"/>
      <c r="D39" s="207"/>
      <c r="E39" s="207"/>
      <c r="F39" s="207"/>
      <c r="G39" s="207"/>
      <c r="H39" s="208"/>
      <c r="I39" s="4">
        <v>32</v>
      </c>
      <c r="J39" s="27"/>
      <c r="K39" s="27"/>
    </row>
    <row r="40" spans="1:11" ht="12.75">
      <c r="A40" s="206" t="s">
        <v>249</v>
      </c>
      <c r="B40" s="207"/>
      <c r="C40" s="207"/>
      <c r="D40" s="207"/>
      <c r="E40" s="207"/>
      <c r="F40" s="207"/>
      <c r="G40" s="207"/>
      <c r="H40" s="208"/>
      <c r="I40" s="4">
        <v>33</v>
      </c>
      <c r="J40" s="27"/>
      <c r="K40" s="27"/>
    </row>
    <row r="41" spans="1:11" ht="12.75">
      <c r="A41" s="209" t="s">
        <v>307</v>
      </c>
      <c r="B41" s="210"/>
      <c r="C41" s="210"/>
      <c r="D41" s="210"/>
      <c r="E41" s="210"/>
      <c r="F41" s="210"/>
      <c r="G41" s="210"/>
      <c r="H41" s="211"/>
      <c r="I41" s="4">
        <v>34</v>
      </c>
      <c r="J41" s="26">
        <f>J42+J50+J57+J65</f>
        <v>643477512</v>
      </c>
      <c r="K41" s="26">
        <f>K42+K50+K57+K65</f>
        <v>713791048</v>
      </c>
    </row>
    <row r="42" spans="1:11" ht="12.75">
      <c r="A42" s="206" t="s">
        <v>113</v>
      </c>
      <c r="B42" s="207"/>
      <c r="C42" s="207"/>
      <c r="D42" s="207"/>
      <c r="E42" s="207"/>
      <c r="F42" s="207"/>
      <c r="G42" s="207"/>
      <c r="H42" s="208"/>
      <c r="I42" s="4">
        <v>35</v>
      </c>
      <c r="J42" s="26">
        <f>SUM(J43:J49)</f>
        <v>375144361</v>
      </c>
      <c r="K42" s="26">
        <f>SUM(K43:K49)</f>
        <v>478883337</v>
      </c>
    </row>
    <row r="43" spans="1:11" ht="12.75">
      <c r="A43" s="206" t="s">
        <v>142</v>
      </c>
      <c r="B43" s="207"/>
      <c r="C43" s="207"/>
      <c r="D43" s="207"/>
      <c r="E43" s="207"/>
      <c r="F43" s="207"/>
      <c r="G43" s="207"/>
      <c r="H43" s="208"/>
      <c r="I43" s="4">
        <v>36</v>
      </c>
      <c r="J43" s="27">
        <v>155571195</v>
      </c>
      <c r="K43" s="27">
        <v>226983987</v>
      </c>
    </row>
    <row r="44" spans="1:11" ht="12.75">
      <c r="A44" s="206" t="s">
        <v>143</v>
      </c>
      <c r="B44" s="207"/>
      <c r="C44" s="207"/>
      <c r="D44" s="207"/>
      <c r="E44" s="207"/>
      <c r="F44" s="207"/>
      <c r="G44" s="207"/>
      <c r="H44" s="208"/>
      <c r="I44" s="4">
        <v>37</v>
      </c>
      <c r="J44" s="27">
        <v>43277067</v>
      </c>
      <c r="K44" s="27">
        <v>23553044</v>
      </c>
    </row>
    <row r="45" spans="1:11" ht="12.75">
      <c r="A45" s="206" t="s">
        <v>98</v>
      </c>
      <c r="B45" s="207"/>
      <c r="C45" s="207"/>
      <c r="D45" s="207"/>
      <c r="E45" s="207"/>
      <c r="F45" s="207"/>
      <c r="G45" s="207"/>
      <c r="H45" s="208"/>
      <c r="I45" s="4">
        <v>38</v>
      </c>
      <c r="J45" s="27">
        <v>159297757</v>
      </c>
      <c r="K45" s="27">
        <v>219745765</v>
      </c>
    </row>
    <row r="46" spans="1:11" ht="12.75">
      <c r="A46" s="206" t="s">
        <v>99</v>
      </c>
      <c r="B46" s="207"/>
      <c r="C46" s="207"/>
      <c r="D46" s="207"/>
      <c r="E46" s="207"/>
      <c r="F46" s="207"/>
      <c r="G46" s="207"/>
      <c r="H46" s="208"/>
      <c r="I46" s="4">
        <v>39</v>
      </c>
      <c r="J46" s="27">
        <v>1994211</v>
      </c>
      <c r="K46" s="27">
        <v>3849354</v>
      </c>
    </row>
    <row r="47" spans="1:11" ht="12.75">
      <c r="A47" s="206" t="s">
        <v>100</v>
      </c>
      <c r="B47" s="207"/>
      <c r="C47" s="207"/>
      <c r="D47" s="207"/>
      <c r="E47" s="207"/>
      <c r="F47" s="207"/>
      <c r="G47" s="207"/>
      <c r="H47" s="208"/>
      <c r="I47" s="4">
        <v>40</v>
      </c>
      <c r="J47" s="27">
        <v>15004131</v>
      </c>
      <c r="K47" s="27">
        <v>4751187</v>
      </c>
    </row>
    <row r="48" spans="1:11" ht="12.75">
      <c r="A48" s="206" t="s">
        <v>101</v>
      </c>
      <c r="B48" s="207"/>
      <c r="C48" s="207"/>
      <c r="D48" s="207"/>
      <c r="E48" s="207"/>
      <c r="F48" s="207"/>
      <c r="G48" s="207"/>
      <c r="H48" s="208"/>
      <c r="I48" s="4">
        <v>41</v>
      </c>
      <c r="J48" s="27"/>
      <c r="K48" s="27"/>
    </row>
    <row r="49" spans="1:11" ht="12.75">
      <c r="A49" s="206" t="s">
        <v>102</v>
      </c>
      <c r="B49" s="207"/>
      <c r="C49" s="207"/>
      <c r="D49" s="207"/>
      <c r="E49" s="207"/>
      <c r="F49" s="207"/>
      <c r="G49" s="207"/>
      <c r="H49" s="208"/>
      <c r="I49" s="4">
        <v>42</v>
      </c>
      <c r="J49" s="27"/>
      <c r="K49" s="27"/>
    </row>
    <row r="50" spans="1:11" ht="12.75">
      <c r="A50" s="206" t="s">
        <v>114</v>
      </c>
      <c r="B50" s="207"/>
      <c r="C50" s="207"/>
      <c r="D50" s="207"/>
      <c r="E50" s="207"/>
      <c r="F50" s="207"/>
      <c r="G50" s="207"/>
      <c r="H50" s="208"/>
      <c r="I50" s="4">
        <v>43</v>
      </c>
      <c r="J50" s="26">
        <f>SUM(J51:J56)</f>
        <v>237129214</v>
      </c>
      <c r="K50" s="26">
        <f>SUM(K51:K56)</f>
        <v>205564624</v>
      </c>
    </row>
    <row r="51" spans="1:11" ht="12.75">
      <c r="A51" s="206" t="s">
        <v>266</v>
      </c>
      <c r="B51" s="207"/>
      <c r="C51" s="207"/>
      <c r="D51" s="207"/>
      <c r="E51" s="207"/>
      <c r="F51" s="207"/>
      <c r="G51" s="207"/>
      <c r="H51" s="208"/>
      <c r="I51" s="4">
        <v>44</v>
      </c>
      <c r="J51" s="27"/>
      <c r="K51" s="27"/>
    </row>
    <row r="52" spans="1:11" ht="12.75">
      <c r="A52" s="206" t="s">
        <v>267</v>
      </c>
      <c r="B52" s="207"/>
      <c r="C52" s="207"/>
      <c r="D52" s="207"/>
      <c r="E52" s="207"/>
      <c r="F52" s="207"/>
      <c r="G52" s="207"/>
      <c r="H52" s="208"/>
      <c r="I52" s="4">
        <v>45</v>
      </c>
      <c r="J52" s="27">
        <v>84307477</v>
      </c>
      <c r="K52" s="27">
        <v>87514440</v>
      </c>
    </row>
    <row r="53" spans="1:11" ht="12.75">
      <c r="A53" s="206" t="s">
        <v>268</v>
      </c>
      <c r="B53" s="207"/>
      <c r="C53" s="207"/>
      <c r="D53" s="207"/>
      <c r="E53" s="207"/>
      <c r="F53" s="207"/>
      <c r="G53" s="207"/>
      <c r="H53" s="208"/>
      <c r="I53" s="4">
        <v>46</v>
      </c>
      <c r="J53" s="27"/>
      <c r="K53" s="27"/>
    </row>
    <row r="54" spans="1:11" ht="12.75">
      <c r="A54" s="206" t="s">
        <v>269</v>
      </c>
      <c r="B54" s="207"/>
      <c r="C54" s="207"/>
      <c r="D54" s="207"/>
      <c r="E54" s="207"/>
      <c r="F54" s="207"/>
      <c r="G54" s="207"/>
      <c r="H54" s="208"/>
      <c r="I54" s="4">
        <v>47</v>
      </c>
      <c r="J54" s="27">
        <v>22397</v>
      </c>
      <c r="K54" s="27">
        <v>26313</v>
      </c>
    </row>
    <row r="55" spans="1:11" ht="12.75">
      <c r="A55" s="206" t="s">
        <v>7</v>
      </c>
      <c r="B55" s="207"/>
      <c r="C55" s="207"/>
      <c r="D55" s="207"/>
      <c r="E55" s="207"/>
      <c r="F55" s="207"/>
      <c r="G55" s="207"/>
      <c r="H55" s="208"/>
      <c r="I55" s="4">
        <v>48</v>
      </c>
      <c r="J55" s="27">
        <v>149474456</v>
      </c>
      <c r="K55" s="27">
        <v>117364540</v>
      </c>
    </row>
    <row r="56" spans="1:11" ht="12.75">
      <c r="A56" s="206" t="s">
        <v>8</v>
      </c>
      <c r="B56" s="207"/>
      <c r="C56" s="207"/>
      <c r="D56" s="207"/>
      <c r="E56" s="207"/>
      <c r="F56" s="207"/>
      <c r="G56" s="207"/>
      <c r="H56" s="208"/>
      <c r="I56" s="4">
        <v>49</v>
      </c>
      <c r="J56" s="27">
        <v>3324884</v>
      </c>
      <c r="K56" s="27">
        <v>659331</v>
      </c>
    </row>
    <row r="57" spans="1:11" ht="12.75">
      <c r="A57" s="206" t="s">
        <v>115</v>
      </c>
      <c r="B57" s="207"/>
      <c r="C57" s="207"/>
      <c r="D57" s="207"/>
      <c r="E57" s="207"/>
      <c r="F57" s="207"/>
      <c r="G57" s="207"/>
      <c r="H57" s="208"/>
      <c r="I57" s="4">
        <v>50</v>
      </c>
      <c r="J57" s="26">
        <f>SUM(J58:J64)</f>
        <v>751842</v>
      </c>
      <c r="K57" s="26">
        <f>SUM(K58:K64)</f>
        <v>3548085</v>
      </c>
    </row>
    <row r="58" spans="1:11" ht="12.75">
      <c r="A58" s="206" t="s">
        <v>84</v>
      </c>
      <c r="B58" s="207"/>
      <c r="C58" s="207"/>
      <c r="D58" s="207"/>
      <c r="E58" s="207"/>
      <c r="F58" s="207"/>
      <c r="G58" s="207"/>
      <c r="H58" s="208"/>
      <c r="I58" s="4">
        <v>51</v>
      </c>
      <c r="J58" s="27"/>
      <c r="K58" s="27"/>
    </row>
    <row r="59" spans="1:11" ht="12.75">
      <c r="A59" s="206" t="s">
        <v>85</v>
      </c>
      <c r="B59" s="207"/>
      <c r="C59" s="207"/>
      <c r="D59" s="207"/>
      <c r="E59" s="207"/>
      <c r="F59" s="207"/>
      <c r="G59" s="207"/>
      <c r="H59" s="208"/>
      <c r="I59" s="4">
        <v>52</v>
      </c>
      <c r="J59" s="27"/>
      <c r="K59" s="27"/>
    </row>
    <row r="60" spans="1:11" ht="12.75">
      <c r="A60" s="206" t="s">
        <v>309</v>
      </c>
      <c r="B60" s="207"/>
      <c r="C60" s="207"/>
      <c r="D60" s="207"/>
      <c r="E60" s="207"/>
      <c r="F60" s="207"/>
      <c r="G60" s="207"/>
      <c r="H60" s="208"/>
      <c r="I60" s="4">
        <v>53</v>
      </c>
      <c r="J60" s="27"/>
      <c r="K60" s="27"/>
    </row>
    <row r="61" spans="1:11" ht="12.75">
      <c r="A61" s="206" t="s">
        <v>95</v>
      </c>
      <c r="B61" s="207"/>
      <c r="C61" s="207"/>
      <c r="D61" s="207"/>
      <c r="E61" s="207"/>
      <c r="F61" s="207"/>
      <c r="G61" s="207"/>
      <c r="H61" s="208"/>
      <c r="I61" s="4">
        <v>54</v>
      </c>
      <c r="J61" s="27"/>
      <c r="K61" s="27"/>
    </row>
    <row r="62" spans="1:11" ht="12.75">
      <c r="A62" s="206" t="s">
        <v>96</v>
      </c>
      <c r="B62" s="207"/>
      <c r="C62" s="207"/>
      <c r="D62" s="207"/>
      <c r="E62" s="207"/>
      <c r="F62" s="207"/>
      <c r="G62" s="207"/>
      <c r="H62" s="208"/>
      <c r="I62" s="4">
        <v>55</v>
      </c>
      <c r="J62" s="27">
        <v>751842</v>
      </c>
      <c r="K62" s="27">
        <v>3548085</v>
      </c>
    </row>
    <row r="63" spans="1:11" ht="12.75">
      <c r="A63" s="206" t="s">
        <v>97</v>
      </c>
      <c r="B63" s="207"/>
      <c r="C63" s="207"/>
      <c r="D63" s="207"/>
      <c r="E63" s="207"/>
      <c r="F63" s="207"/>
      <c r="G63" s="207"/>
      <c r="H63" s="208"/>
      <c r="I63" s="4">
        <v>56</v>
      </c>
      <c r="J63" s="27"/>
      <c r="K63" s="27"/>
    </row>
    <row r="64" spans="1:11" ht="12.75">
      <c r="A64" s="206" t="s">
        <v>59</v>
      </c>
      <c r="B64" s="207"/>
      <c r="C64" s="207"/>
      <c r="D64" s="207"/>
      <c r="E64" s="207"/>
      <c r="F64" s="207"/>
      <c r="G64" s="207"/>
      <c r="H64" s="208"/>
      <c r="I64" s="4">
        <v>57</v>
      </c>
      <c r="J64" s="27"/>
      <c r="K64" s="27"/>
    </row>
    <row r="65" spans="1:11" ht="12.75">
      <c r="A65" s="206" t="s">
        <v>273</v>
      </c>
      <c r="B65" s="207"/>
      <c r="C65" s="207"/>
      <c r="D65" s="207"/>
      <c r="E65" s="207"/>
      <c r="F65" s="207"/>
      <c r="G65" s="207"/>
      <c r="H65" s="208"/>
      <c r="I65" s="4">
        <v>58</v>
      </c>
      <c r="J65" s="27">
        <v>30452095</v>
      </c>
      <c r="K65" s="27">
        <v>25795002</v>
      </c>
    </row>
    <row r="66" spans="1:11" ht="12.75">
      <c r="A66" s="209" t="s">
        <v>66</v>
      </c>
      <c r="B66" s="210"/>
      <c r="C66" s="210"/>
      <c r="D66" s="210"/>
      <c r="E66" s="210"/>
      <c r="F66" s="210"/>
      <c r="G66" s="210"/>
      <c r="H66" s="211"/>
      <c r="I66" s="4">
        <v>59</v>
      </c>
      <c r="J66" s="27">
        <v>5108357</v>
      </c>
      <c r="K66" s="27">
        <v>1773159</v>
      </c>
    </row>
    <row r="67" spans="1:11" ht="12.75">
      <c r="A67" s="209" t="s">
        <v>308</v>
      </c>
      <c r="B67" s="210"/>
      <c r="C67" s="210"/>
      <c r="D67" s="210"/>
      <c r="E67" s="210"/>
      <c r="F67" s="210"/>
      <c r="G67" s="210"/>
      <c r="H67" s="211"/>
      <c r="I67" s="4">
        <v>60</v>
      </c>
      <c r="J67" s="26">
        <f>J8+J9+J41+J66</f>
        <v>1517909239</v>
      </c>
      <c r="K67" s="26">
        <f>K8+K9+K41+K66</f>
        <v>1530377120</v>
      </c>
    </row>
    <row r="68" spans="1:11" ht="12.75">
      <c r="A68" s="215" t="s">
        <v>103</v>
      </c>
      <c r="B68" s="216"/>
      <c r="C68" s="216"/>
      <c r="D68" s="216"/>
      <c r="E68" s="216"/>
      <c r="F68" s="216"/>
      <c r="G68" s="216"/>
      <c r="H68" s="217"/>
      <c r="I68" s="7">
        <v>61</v>
      </c>
      <c r="J68" s="28">
        <v>129325059</v>
      </c>
      <c r="K68" s="28">
        <v>141203382</v>
      </c>
    </row>
    <row r="69" spans="1:11" ht="12.75">
      <c r="A69" s="198" t="s">
        <v>68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9"/>
    </row>
    <row r="70" spans="1:11" ht="12.75">
      <c r="A70" s="202" t="s">
        <v>256</v>
      </c>
      <c r="B70" s="203"/>
      <c r="C70" s="203"/>
      <c r="D70" s="203"/>
      <c r="E70" s="203"/>
      <c r="F70" s="203"/>
      <c r="G70" s="203"/>
      <c r="H70" s="220"/>
      <c r="I70" s="6">
        <v>62</v>
      </c>
      <c r="J70" s="38">
        <f>J71+J72+J73+J79+J80+J83+J86</f>
        <v>792861462</v>
      </c>
      <c r="K70" s="38">
        <f>K71+K72+K73+K79+K80+K83+K86</f>
        <v>657012802</v>
      </c>
    </row>
    <row r="71" spans="1:11" ht="12.75">
      <c r="A71" s="206" t="s">
        <v>166</v>
      </c>
      <c r="B71" s="207"/>
      <c r="C71" s="207"/>
      <c r="D71" s="207"/>
      <c r="E71" s="207"/>
      <c r="F71" s="207"/>
      <c r="G71" s="207"/>
      <c r="H71" s="208"/>
      <c r="I71" s="4">
        <v>63</v>
      </c>
      <c r="J71" s="27">
        <v>902101590</v>
      </c>
      <c r="K71" s="27">
        <v>902101590</v>
      </c>
    </row>
    <row r="72" spans="1:11" ht="12.75">
      <c r="A72" s="206" t="s">
        <v>167</v>
      </c>
      <c r="B72" s="207"/>
      <c r="C72" s="207"/>
      <c r="D72" s="207"/>
      <c r="E72" s="207"/>
      <c r="F72" s="207"/>
      <c r="G72" s="207"/>
      <c r="H72" s="208"/>
      <c r="I72" s="4">
        <v>64</v>
      </c>
      <c r="J72" s="27"/>
      <c r="K72" s="27"/>
    </row>
    <row r="73" spans="1:11" ht="12.75">
      <c r="A73" s="206" t="s">
        <v>168</v>
      </c>
      <c r="B73" s="207"/>
      <c r="C73" s="207"/>
      <c r="D73" s="207"/>
      <c r="E73" s="207"/>
      <c r="F73" s="207"/>
      <c r="G73" s="207"/>
      <c r="H73" s="208"/>
      <c r="I73" s="4">
        <v>65</v>
      </c>
      <c r="J73" s="26">
        <f>J74+J75-J76+J77+J78</f>
        <v>69398970</v>
      </c>
      <c r="K73" s="26">
        <f>K74+K75-K76+K77+K78</f>
        <v>0</v>
      </c>
    </row>
    <row r="74" spans="1:11" ht="12.75">
      <c r="A74" s="206" t="s">
        <v>169</v>
      </c>
      <c r="B74" s="207"/>
      <c r="C74" s="207"/>
      <c r="D74" s="207"/>
      <c r="E74" s="207"/>
      <c r="F74" s="207"/>
      <c r="G74" s="207"/>
      <c r="H74" s="208"/>
      <c r="I74" s="4">
        <v>66</v>
      </c>
      <c r="J74" s="27">
        <v>45105080</v>
      </c>
      <c r="K74" s="27"/>
    </row>
    <row r="75" spans="1:11" ht="12.75">
      <c r="A75" s="206" t="s">
        <v>170</v>
      </c>
      <c r="B75" s="207"/>
      <c r="C75" s="207"/>
      <c r="D75" s="207"/>
      <c r="E75" s="207"/>
      <c r="F75" s="207"/>
      <c r="G75" s="207"/>
      <c r="H75" s="208"/>
      <c r="I75" s="4">
        <v>67</v>
      </c>
      <c r="J75" s="27"/>
      <c r="K75" s="27"/>
    </row>
    <row r="76" spans="1:11" ht="12.75">
      <c r="A76" s="206" t="s">
        <v>158</v>
      </c>
      <c r="B76" s="207"/>
      <c r="C76" s="207"/>
      <c r="D76" s="207"/>
      <c r="E76" s="207"/>
      <c r="F76" s="207"/>
      <c r="G76" s="207"/>
      <c r="H76" s="208"/>
      <c r="I76" s="4">
        <v>68</v>
      </c>
      <c r="J76" s="27"/>
      <c r="K76" s="27"/>
    </row>
    <row r="77" spans="1:11" ht="12.75">
      <c r="A77" s="206" t="s">
        <v>159</v>
      </c>
      <c r="B77" s="207"/>
      <c r="C77" s="207"/>
      <c r="D77" s="207"/>
      <c r="E77" s="207"/>
      <c r="F77" s="207"/>
      <c r="G77" s="207"/>
      <c r="H77" s="208"/>
      <c r="I77" s="4">
        <v>69</v>
      </c>
      <c r="J77" s="27"/>
      <c r="K77" s="27"/>
    </row>
    <row r="78" spans="1:11" ht="12.75">
      <c r="A78" s="206" t="s">
        <v>160</v>
      </c>
      <c r="B78" s="207"/>
      <c r="C78" s="207"/>
      <c r="D78" s="207"/>
      <c r="E78" s="207"/>
      <c r="F78" s="207"/>
      <c r="G78" s="207"/>
      <c r="H78" s="208"/>
      <c r="I78" s="4">
        <v>70</v>
      </c>
      <c r="J78" s="27">
        <v>24293890</v>
      </c>
      <c r="K78" s="27"/>
    </row>
    <row r="79" spans="1:11" ht="12.75">
      <c r="A79" s="206" t="s">
        <v>161</v>
      </c>
      <c r="B79" s="207"/>
      <c r="C79" s="207"/>
      <c r="D79" s="207"/>
      <c r="E79" s="207"/>
      <c r="F79" s="207"/>
      <c r="G79" s="207"/>
      <c r="H79" s="208"/>
      <c r="I79" s="4">
        <v>71</v>
      </c>
      <c r="J79" s="27"/>
      <c r="K79" s="27"/>
    </row>
    <row r="80" spans="1:11" ht="12.75">
      <c r="A80" s="206" t="s">
        <v>305</v>
      </c>
      <c r="B80" s="207"/>
      <c r="C80" s="207"/>
      <c r="D80" s="207"/>
      <c r="E80" s="207"/>
      <c r="F80" s="207"/>
      <c r="G80" s="207"/>
      <c r="H80" s="208"/>
      <c r="I80" s="4">
        <v>72</v>
      </c>
      <c r="J80" s="26">
        <f>J81-J82</f>
        <v>88995416</v>
      </c>
      <c r="K80" s="26">
        <f>K81-K82</f>
        <v>-108982828</v>
      </c>
    </row>
    <row r="81" spans="1:11" ht="12.75">
      <c r="A81" s="212" t="s">
        <v>210</v>
      </c>
      <c r="B81" s="213"/>
      <c r="C81" s="213"/>
      <c r="D81" s="213"/>
      <c r="E81" s="213"/>
      <c r="F81" s="213"/>
      <c r="G81" s="213"/>
      <c r="H81" s="214"/>
      <c r="I81" s="4">
        <v>73</v>
      </c>
      <c r="J81" s="27">
        <v>88995416</v>
      </c>
      <c r="K81" s="27"/>
    </row>
    <row r="82" spans="1:11" ht="12.75">
      <c r="A82" s="212" t="s">
        <v>211</v>
      </c>
      <c r="B82" s="213"/>
      <c r="C82" s="213"/>
      <c r="D82" s="213"/>
      <c r="E82" s="213"/>
      <c r="F82" s="213"/>
      <c r="G82" s="213"/>
      <c r="H82" s="214"/>
      <c r="I82" s="4">
        <v>74</v>
      </c>
      <c r="J82" s="27"/>
      <c r="K82" s="27">
        <v>108982828</v>
      </c>
    </row>
    <row r="83" spans="1:11" ht="12.75">
      <c r="A83" s="206" t="s">
        <v>306</v>
      </c>
      <c r="B83" s="207"/>
      <c r="C83" s="207"/>
      <c r="D83" s="207"/>
      <c r="E83" s="207"/>
      <c r="F83" s="207"/>
      <c r="G83" s="207"/>
      <c r="H83" s="208"/>
      <c r="I83" s="4">
        <v>75</v>
      </c>
      <c r="J83" s="26">
        <f>J84-J85</f>
        <v>-267634514</v>
      </c>
      <c r="K83" s="26">
        <f>K84-K85</f>
        <v>-136105960</v>
      </c>
    </row>
    <row r="84" spans="1:11" ht="12.75">
      <c r="A84" s="212" t="s">
        <v>212</v>
      </c>
      <c r="B84" s="213"/>
      <c r="C84" s="213"/>
      <c r="D84" s="213"/>
      <c r="E84" s="213"/>
      <c r="F84" s="213"/>
      <c r="G84" s="213"/>
      <c r="H84" s="214"/>
      <c r="I84" s="4">
        <v>76</v>
      </c>
      <c r="J84" s="27"/>
      <c r="K84" s="27"/>
    </row>
    <row r="85" spans="1:11" ht="12.75">
      <c r="A85" s="212" t="s">
        <v>213</v>
      </c>
      <c r="B85" s="213"/>
      <c r="C85" s="213"/>
      <c r="D85" s="213"/>
      <c r="E85" s="213"/>
      <c r="F85" s="213"/>
      <c r="G85" s="213"/>
      <c r="H85" s="214"/>
      <c r="I85" s="4">
        <v>77</v>
      </c>
      <c r="J85" s="27">
        <v>267634514</v>
      </c>
      <c r="K85" s="27">
        <v>136105960</v>
      </c>
    </row>
    <row r="86" spans="1:11" ht="12.75">
      <c r="A86" s="206" t="s">
        <v>214</v>
      </c>
      <c r="B86" s="207"/>
      <c r="C86" s="207"/>
      <c r="D86" s="207"/>
      <c r="E86" s="207"/>
      <c r="F86" s="207"/>
      <c r="G86" s="207"/>
      <c r="H86" s="208"/>
      <c r="I86" s="4">
        <v>78</v>
      </c>
      <c r="J86" s="27"/>
      <c r="K86" s="27"/>
    </row>
    <row r="87" spans="1:11" ht="12.75">
      <c r="A87" s="209" t="s">
        <v>40</v>
      </c>
      <c r="B87" s="210"/>
      <c r="C87" s="210"/>
      <c r="D87" s="210"/>
      <c r="E87" s="210"/>
      <c r="F87" s="210"/>
      <c r="G87" s="210"/>
      <c r="H87" s="211"/>
      <c r="I87" s="4">
        <v>79</v>
      </c>
      <c r="J87" s="26">
        <f>SUM(J88:J90)</f>
        <v>0</v>
      </c>
      <c r="K87" s="26">
        <f>SUM(K88:K90)</f>
        <v>14532303</v>
      </c>
    </row>
    <row r="88" spans="1:11" ht="12.75">
      <c r="A88" s="206" t="s">
        <v>154</v>
      </c>
      <c r="B88" s="207"/>
      <c r="C88" s="207"/>
      <c r="D88" s="207"/>
      <c r="E88" s="207"/>
      <c r="F88" s="207"/>
      <c r="G88" s="207"/>
      <c r="H88" s="208"/>
      <c r="I88" s="4">
        <v>80</v>
      </c>
      <c r="J88" s="27"/>
      <c r="K88" s="27">
        <v>12282303</v>
      </c>
    </row>
    <row r="89" spans="1:11" ht="12.75">
      <c r="A89" s="206" t="s">
        <v>155</v>
      </c>
      <c r="B89" s="207"/>
      <c r="C89" s="207"/>
      <c r="D89" s="207"/>
      <c r="E89" s="207"/>
      <c r="F89" s="207"/>
      <c r="G89" s="207"/>
      <c r="H89" s="208"/>
      <c r="I89" s="4">
        <v>81</v>
      </c>
      <c r="J89" s="27"/>
      <c r="K89" s="27"/>
    </row>
    <row r="90" spans="1:11" ht="12.75">
      <c r="A90" s="206" t="s">
        <v>156</v>
      </c>
      <c r="B90" s="207"/>
      <c r="C90" s="207"/>
      <c r="D90" s="207"/>
      <c r="E90" s="207"/>
      <c r="F90" s="207"/>
      <c r="G90" s="207"/>
      <c r="H90" s="208"/>
      <c r="I90" s="4">
        <v>82</v>
      </c>
      <c r="J90" s="27"/>
      <c r="K90" s="27">
        <v>2250000</v>
      </c>
    </row>
    <row r="91" spans="1:11" ht="12.75">
      <c r="A91" s="209" t="s">
        <v>41</v>
      </c>
      <c r="B91" s="210"/>
      <c r="C91" s="210"/>
      <c r="D91" s="210"/>
      <c r="E91" s="210"/>
      <c r="F91" s="210"/>
      <c r="G91" s="210"/>
      <c r="H91" s="211"/>
      <c r="I91" s="4">
        <v>83</v>
      </c>
      <c r="J91" s="26">
        <f>SUM(J92:J100)</f>
        <v>0</v>
      </c>
      <c r="K91" s="26">
        <f>SUM(K92:K100)</f>
        <v>62222222</v>
      </c>
    </row>
    <row r="92" spans="1:11" ht="12.75">
      <c r="A92" s="206" t="s">
        <v>157</v>
      </c>
      <c r="B92" s="207"/>
      <c r="C92" s="207"/>
      <c r="D92" s="207"/>
      <c r="E92" s="207"/>
      <c r="F92" s="207"/>
      <c r="G92" s="207"/>
      <c r="H92" s="208"/>
      <c r="I92" s="4">
        <v>84</v>
      </c>
      <c r="J92" s="27"/>
      <c r="K92" s="27"/>
    </row>
    <row r="93" spans="1:11" ht="12.75">
      <c r="A93" s="206" t="s">
        <v>310</v>
      </c>
      <c r="B93" s="207"/>
      <c r="C93" s="207"/>
      <c r="D93" s="207"/>
      <c r="E93" s="207"/>
      <c r="F93" s="207"/>
      <c r="G93" s="207"/>
      <c r="H93" s="208"/>
      <c r="I93" s="4">
        <v>85</v>
      </c>
      <c r="J93" s="27"/>
      <c r="K93" s="27"/>
    </row>
    <row r="94" spans="1:11" ht="12.75">
      <c r="A94" s="206" t="s">
        <v>0</v>
      </c>
      <c r="B94" s="207"/>
      <c r="C94" s="207"/>
      <c r="D94" s="207"/>
      <c r="E94" s="207"/>
      <c r="F94" s="207"/>
      <c r="G94" s="207"/>
      <c r="H94" s="208"/>
      <c r="I94" s="4">
        <v>86</v>
      </c>
      <c r="J94" s="27"/>
      <c r="K94" s="27">
        <v>62222222</v>
      </c>
    </row>
    <row r="95" spans="1:11" ht="12.75">
      <c r="A95" s="206" t="s">
        <v>311</v>
      </c>
      <c r="B95" s="207"/>
      <c r="C95" s="207"/>
      <c r="D95" s="207"/>
      <c r="E95" s="207"/>
      <c r="F95" s="207"/>
      <c r="G95" s="207"/>
      <c r="H95" s="208"/>
      <c r="I95" s="4">
        <v>87</v>
      </c>
      <c r="J95" s="27"/>
      <c r="K95" s="27"/>
    </row>
    <row r="96" spans="1:11" ht="12.75">
      <c r="A96" s="206" t="s">
        <v>312</v>
      </c>
      <c r="B96" s="207"/>
      <c r="C96" s="207"/>
      <c r="D96" s="207"/>
      <c r="E96" s="207"/>
      <c r="F96" s="207"/>
      <c r="G96" s="207"/>
      <c r="H96" s="208"/>
      <c r="I96" s="4">
        <v>88</v>
      </c>
      <c r="J96" s="27"/>
      <c r="K96" s="27"/>
    </row>
    <row r="97" spans="1:11" ht="12.75">
      <c r="A97" s="206" t="s">
        <v>313</v>
      </c>
      <c r="B97" s="207"/>
      <c r="C97" s="207"/>
      <c r="D97" s="207"/>
      <c r="E97" s="207"/>
      <c r="F97" s="207"/>
      <c r="G97" s="207"/>
      <c r="H97" s="208"/>
      <c r="I97" s="4">
        <v>89</v>
      </c>
      <c r="J97" s="27"/>
      <c r="K97" s="27"/>
    </row>
    <row r="98" spans="1:11" ht="12.75">
      <c r="A98" s="206" t="s">
        <v>106</v>
      </c>
      <c r="B98" s="207"/>
      <c r="C98" s="207"/>
      <c r="D98" s="207"/>
      <c r="E98" s="207"/>
      <c r="F98" s="207"/>
      <c r="G98" s="207"/>
      <c r="H98" s="208"/>
      <c r="I98" s="4">
        <v>90</v>
      </c>
      <c r="J98" s="27"/>
      <c r="K98" s="27"/>
    </row>
    <row r="99" spans="1:11" ht="12.75">
      <c r="A99" s="206" t="s">
        <v>104</v>
      </c>
      <c r="B99" s="207"/>
      <c r="C99" s="207"/>
      <c r="D99" s="207"/>
      <c r="E99" s="207"/>
      <c r="F99" s="207"/>
      <c r="G99" s="207"/>
      <c r="H99" s="208"/>
      <c r="I99" s="4">
        <v>91</v>
      </c>
      <c r="J99" s="27"/>
      <c r="K99" s="27"/>
    </row>
    <row r="100" spans="1:11" ht="12.75">
      <c r="A100" s="206" t="s">
        <v>105</v>
      </c>
      <c r="B100" s="207"/>
      <c r="C100" s="207"/>
      <c r="D100" s="207"/>
      <c r="E100" s="207"/>
      <c r="F100" s="207"/>
      <c r="G100" s="207"/>
      <c r="H100" s="208"/>
      <c r="I100" s="4">
        <v>92</v>
      </c>
      <c r="J100" s="27"/>
      <c r="K100" s="27"/>
    </row>
    <row r="101" spans="1:11" ht="12.75">
      <c r="A101" s="209" t="s">
        <v>42</v>
      </c>
      <c r="B101" s="210"/>
      <c r="C101" s="210"/>
      <c r="D101" s="210"/>
      <c r="E101" s="210"/>
      <c r="F101" s="210"/>
      <c r="G101" s="210"/>
      <c r="H101" s="211"/>
      <c r="I101" s="4">
        <v>93</v>
      </c>
      <c r="J101" s="26">
        <f>SUM(J102:J113)</f>
        <v>722197777</v>
      </c>
      <c r="K101" s="26">
        <f>SUM(K102:K113)</f>
        <v>793175607</v>
      </c>
    </row>
    <row r="102" spans="1:11" ht="12.75">
      <c r="A102" s="206" t="s">
        <v>157</v>
      </c>
      <c r="B102" s="207"/>
      <c r="C102" s="207"/>
      <c r="D102" s="207"/>
      <c r="E102" s="207"/>
      <c r="F102" s="207"/>
      <c r="G102" s="207"/>
      <c r="H102" s="208"/>
      <c r="I102" s="4">
        <v>94</v>
      </c>
      <c r="J102" s="27"/>
      <c r="K102" s="27"/>
    </row>
    <row r="103" spans="1:11" ht="12.75">
      <c r="A103" s="206" t="s">
        <v>310</v>
      </c>
      <c r="B103" s="207"/>
      <c r="C103" s="207"/>
      <c r="D103" s="207"/>
      <c r="E103" s="207"/>
      <c r="F103" s="207"/>
      <c r="G103" s="207"/>
      <c r="H103" s="208"/>
      <c r="I103" s="4">
        <v>95</v>
      </c>
      <c r="J103" s="27">
        <v>42000000</v>
      </c>
      <c r="K103" s="27">
        <v>44000000</v>
      </c>
    </row>
    <row r="104" spans="1:11" ht="12.75">
      <c r="A104" s="206" t="s">
        <v>0</v>
      </c>
      <c r="B104" s="207"/>
      <c r="C104" s="207"/>
      <c r="D104" s="207"/>
      <c r="E104" s="207"/>
      <c r="F104" s="207"/>
      <c r="G104" s="207"/>
      <c r="H104" s="208"/>
      <c r="I104" s="4">
        <v>96</v>
      </c>
      <c r="J104" s="27">
        <v>234244820</v>
      </c>
      <c r="K104" s="27">
        <v>310017961</v>
      </c>
    </row>
    <row r="105" spans="1:11" ht="12.75">
      <c r="A105" s="206" t="s">
        <v>311</v>
      </c>
      <c r="B105" s="207"/>
      <c r="C105" s="207"/>
      <c r="D105" s="207"/>
      <c r="E105" s="207"/>
      <c r="F105" s="207"/>
      <c r="G105" s="207"/>
      <c r="H105" s="208"/>
      <c r="I105" s="4">
        <v>97</v>
      </c>
      <c r="J105" s="27">
        <v>22023441</v>
      </c>
      <c r="K105" s="27">
        <v>56326281</v>
      </c>
    </row>
    <row r="106" spans="1:11" ht="12.75">
      <c r="A106" s="206" t="s">
        <v>312</v>
      </c>
      <c r="B106" s="207"/>
      <c r="C106" s="207"/>
      <c r="D106" s="207"/>
      <c r="E106" s="207"/>
      <c r="F106" s="207"/>
      <c r="G106" s="207"/>
      <c r="H106" s="208"/>
      <c r="I106" s="4">
        <v>98</v>
      </c>
      <c r="J106" s="27">
        <v>304821507</v>
      </c>
      <c r="K106" s="27">
        <v>335739131</v>
      </c>
    </row>
    <row r="107" spans="1:11" ht="12.75">
      <c r="A107" s="206" t="s">
        <v>313</v>
      </c>
      <c r="B107" s="207"/>
      <c r="C107" s="207"/>
      <c r="D107" s="207"/>
      <c r="E107" s="207"/>
      <c r="F107" s="207"/>
      <c r="G107" s="207"/>
      <c r="H107" s="208"/>
      <c r="I107" s="4">
        <v>99</v>
      </c>
      <c r="J107" s="27">
        <v>92950844</v>
      </c>
      <c r="K107" s="27">
        <v>22125296</v>
      </c>
    </row>
    <row r="108" spans="1:11" ht="12.75">
      <c r="A108" s="206" t="s">
        <v>106</v>
      </c>
      <c r="B108" s="207"/>
      <c r="C108" s="207"/>
      <c r="D108" s="207"/>
      <c r="E108" s="207"/>
      <c r="F108" s="207"/>
      <c r="G108" s="207"/>
      <c r="H108" s="208"/>
      <c r="I108" s="4">
        <v>100</v>
      </c>
      <c r="J108" s="27"/>
      <c r="K108" s="27"/>
    </row>
    <row r="109" spans="1:11" ht="12.75">
      <c r="A109" s="206" t="s">
        <v>107</v>
      </c>
      <c r="B109" s="207"/>
      <c r="C109" s="207"/>
      <c r="D109" s="207"/>
      <c r="E109" s="207"/>
      <c r="F109" s="207"/>
      <c r="G109" s="207"/>
      <c r="H109" s="208"/>
      <c r="I109" s="4">
        <v>101</v>
      </c>
      <c r="J109" s="27">
        <v>14500097</v>
      </c>
      <c r="K109" s="27">
        <v>13360399</v>
      </c>
    </row>
    <row r="110" spans="1:11" ht="12.75">
      <c r="A110" s="206" t="s">
        <v>108</v>
      </c>
      <c r="B110" s="207"/>
      <c r="C110" s="207"/>
      <c r="D110" s="207"/>
      <c r="E110" s="207"/>
      <c r="F110" s="207"/>
      <c r="G110" s="207"/>
      <c r="H110" s="208"/>
      <c r="I110" s="4">
        <v>102</v>
      </c>
      <c r="J110" s="27">
        <v>8794770</v>
      </c>
      <c r="K110" s="27">
        <v>8410705</v>
      </c>
    </row>
    <row r="111" spans="1:11" ht="12.75">
      <c r="A111" s="206" t="s">
        <v>111</v>
      </c>
      <c r="B111" s="207"/>
      <c r="C111" s="207"/>
      <c r="D111" s="207"/>
      <c r="E111" s="207"/>
      <c r="F111" s="207"/>
      <c r="G111" s="207"/>
      <c r="H111" s="208"/>
      <c r="I111" s="4">
        <v>103</v>
      </c>
      <c r="J111" s="27"/>
      <c r="K111" s="27"/>
    </row>
    <row r="112" spans="1:11" ht="12.75">
      <c r="A112" s="206" t="s">
        <v>109</v>
      </c>
      <c r="B112" s="207"/>
      <c r="C112" s="207"/>
      <c r="D112" s="207"/>
      <c r="E112" s="207"/>
      <c r="F112" s="207"/>
      <c r="G112" s="207"/>
      <c r="H112" s="208"/>
      <c r="I112" s="4">
        <v>104</v>
      </c>
      <c r="J112" s="27"/>
      <c r="K112" s="27"/>
    </row>
    <row r="113" spans="1:11" ht="12.75">
      <c r="A113" s="206" t="s">
        <v>110</v>
      </c>
      <c r="B113" s="207"/>
      <c r="C113" s="207"/>
      <c r="D113" s="207"/>
      <c r="E113" s="207"/>
      <c r="F113" s="207"/>
      <c r="G113" s="207"/>
      <c r="H113" s="208"/>
      <c r="I113" s="4">
        <v>105</v>
      </c>
      <c r="J113" s="27">
        <v>2862298</v>
      </c>
      <c r="K113" s="27">
        <v>3195834</v>
      </c>
    </row>
    <row r="114" spans="1:11" ht="12.75">
      <c r="A114" s="209" t="s">
        <v>1</v>
      </c>
      <c r="B114" s="210"/>
      <c r="C114" s="210"/>
      <c r="D114" s="210"/>
      <c r="E114" s="210"/>
      <c r="F114" s="210"/>
      <c r="G114" s="210"/>
      <c r="H114" s="211"/>
      <c r="I114" s="4">
        <v>106</v>
      </c>
      <c r="J114" s="27">
        <v>2850000</v>
      </c>
      <c r="K114" s="27">
        <v>3434186</v>
      </c>
    </row>
    <row r="115" spans="1:11" ht="12.75">
      <c r="A115" s="209" t="s">
        <v>46</v>
      </c>
      <c r="B115" s="210"/>
      <c r="C115" s="210"/>
      <c r="D115" s="210"/>
      <c r="E115" s="210"/>
      <c r="F115" s="210"/>
      <c r="G115" s="210"/>
      <c r="H115" s="211"/>
      <c r="I115" s="4">
        <v>107</v>
      </c>
      <c r="J115" s="26">
        <f>J70+J87+J91+J101+J114</f>
        <v>1517909239</v>
      </c>
      <c r="K115" s="26">
        <f>K70+K87+K91+K101+K114</f>
        <v>1530377120</v>
      </c>
    </row>
    <row r="116" spans="1:11" ht="12.75">
      <c r="A116" s="195" t="s">
        <v>67</v>
      </c>
      <c r="B116" s="196"/>
      <c r="C116" s="196"/>
      <c r="D116" s="196"/>
      <c r="E116" s="196"/>
      <c r="F116" s="196"/>
      <c r="G116" s="196"/>
      <c r="H116" s="197"/>
      <c r="I116" s="5">
        <v>108</v>
      </c>
      <c r="J116" s="28">
        <v>129325059</v>
      </c>
      <c r="K116" s="28">
        <v>141203382</v>
      </c>
    </row>
    <row r="117" spans="1:11" ht="12.75">
      <c r="A117" s="198" t="s">
        <v>349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250</v>
      </c>
      <c r="B118" s="203"/>
      <c r="C118" s="203"/>
      <c r="D118" s="203"/>
      <c r="E118" s="203"/>
      <c r="F118" s="203"/>
      <c r="G118" s="203"/>
      <c r="H118" s="203"/>
      <c r="I118" s="204"/>
      <c r="J118" s="204"/>
      <c r="K118" s="205"/>
    </row>
    <row r="119" spans="1:11" ht="12.75">
      <c r="A119" s="206" t="s">
        <v>5</v>
      </c>
      <c r="B119" s="207"/>
      <c r="C119" s="207"/>
      <c r="D119" s="207"/>
      <c r="E119" s="207"/>
      <c r="F119" s="207"/>
      <c r="G119" s="207"/>
      <c r="H119" s="208"/>
      <c r="I119" s="4">
        <v>109</v>
      </c>
      <c r="J119" s="27">
        <v>792861462</v>
      </c>
      <c r="K119" s="27">
        <v>657012802</v>
      </c>
    </row>
    <row r="120" spans="1:11" ht="12.75">
      <c r="A120" s="190" t="s">
        <v>6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28"/>
      <c r="K120" s="28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3" t="s">
        <v>112</v>
      </c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</row>
    <row r="123" spans="1:11" ht="12.75">
      <c r="A123" s="193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10" max="11" width="10.00390625" style="0" bestFit="1" customWidth="1"/>
  </cols>
  <sheetData>
    <row r="1" spans="1:11" ht="12.75">
      <c r="A1" s="231" t="s">
        <v>199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1" ht="12.75">
      <c r="A2" s="235" t="s">
        <v>398</v>
      </c>
      <c r="B2" s="236"/>
      <c r="C2" s="236"/>
      <c r="D2" s="236"/>
      <c r="E2" s="236"/>
      <c r="F2" s="236"/>
      <c r="G2" s="236"/>
      <c r="H2" s="236"/>
      <c r="I2" s="236"/>
      <c r="J2" s="236"/>
      <c r="K2" s="234"/>
    </row>
    <row r="3" spans="1:11" ht="12.75">
      <c r="A3" s="94"/>
      <c r="B3" s="101"/>
      <c r="C3" s="101"/>
      <c r="D3" s="101"/>
      <c r="E3" s="101"/>
      <c r="F3" s="101"/>
      <c r="G3" s="101"/>
      <c r="H3" s="101"/>
      <c r="I3" s="101"/>
      <c r="J3" s="101"/>
      <c r="K3" s="29"/>
    </row>
    <row r="4" spans="1:11" ht="12.75">
      <c r="A4" s="249" t="s">
        <v>409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69</v>
      </c>
      <c r="B5" s="252"/>
      <c r="C5" s="252"/>
      <c r="D5" s="252"/>
      <c r="E5" s="252"/>
      <c r="F5" s="252"/>
      <c r="G5" s="252"/>
      <c r="H5" s="252"/>
      <c r="I5" s="95" t="s">
        <v>350</v>
      </c>
      <c r="J5" s="97" t="s">
        <v>195</v>
      </c>
      <c r="K5" s="97" t="s">
        <v>196</v>
      </c>
    </row>
    <row r="6" spans="1:11" ht="12.75">
      <c r="A6" s="227">
        <v>1</v>
      </c>
      <c r="B6" s="227"/>
      <c r="C6" s="227"/>
      <c r="D6" s="227"/>
      <c r="E6" s="227"/>
      <c r="F6" s="227"/>
      <c r="G6" s="227"/>
      <c r="H6" s="227"/>
      <c r="I6" s="99">
        <v>2</v>
      </c>
      <c r="J6" s="98">
        <v>3</v>
      </c>
      <c r="K6" s="98">
        <v>4</v>
      </c>
    </row>
    <row r="7" spans="1:11" ht="12.75">
      <c r="A7" s="202" t="s">
        <v>47</v>
      </c>
      <c r="B7" s="203"/>
      <c r="C7" s="203"/>
      <c r="D7" s="203"/>
      <c r="E7" s="203"/>
      <c r="F7" s="203"/>
      <c r="G7" s="203"/>
      <c r="H7" s="220"/>
      <c r="I7" s="6">
        <v>111</v>
      </c>
      <c r="J7" s="38">
        <f>SUM(J8:J9)</f>
        <v>1925454001</v>
      </c>
      <c r="K7" s="38">
        <f>SUM(K8:K9)</f>
        <v>2266949824</v>
      </c>
    </row>
    <row r="8" spans="1:11" ht="12.75">
      <c r="A8" s="209" t="s">
        <v>197</v>
      </c>
      <c r="B8" s="210"/>
      <c r="C8" s="210"/>
      <c r="D8" s="210"/>
      <c r="E8" s="210"/>
      <c r="F8" s="210"/>
      <c r="G8" s="210"/>
      <c r="H8" s="211"/>
      <c r="I8" s="4">
        <v>112</v>
      </c>
      <c r="J8" s="27">
        <v>1852928411</v>
      </c>
      <c r="K8" s="27">
        <v>2225563941</v>
      </c>
    </row>
    <row r="9" spans="1:11" ht="12.75">
      <c r="A9" s="209" t="s">
        <v>116</v>
      </c>
      <c r="B9" s="210"/>
      <c r="C9" s="210"/>
      <c r="D9" s="210"/>
      <c r="E9" s="210"/>
      <c r="F9" s="210"/>
      <c r="G9" s="210"/>
      <c r="H9" s="211"/>
      <c r="I9" s="4">
        <v>113</v>
      </c>
      <c r="J9" s="27">
        <v>72525590</v>
      </c>
      <c r="K9" s="27">
        <v>41385883</v>
      </c>
    </row>
    <row r="10" spans="1:11" ht="12.75">
      <c r="A10" s="209" t="s">
        <v>9</v>
      </c>
      <c r="B10" s="210"/>
      <c r="C10" s="210"/>
      <c r="D10" s="210"/>
      <c r="E10" s="210"/>
      <c r="F10" s="210"/>
      <c r="G10" s="210"/>
      <c r="H10" s="211"/>
      <c r="I10" s="4">
        <v>114</v>
      </c>
      <c r="J10" s="26">
        <f>J11+J12+J16+J20+J21+J22+J25+J26</f>
        <v>2167533276</v>
      </c>
      <c r="K10" s="26">
        <f>K11+K12+K16+K20+K21+K22+K25+K26</f>
        <v>2368814136</v>
      </c>
    </row>
    <row r="11" spans="1:11" ht="12.75">
      <c r="A11" s="209" t="s">
        <v>117</v>
      </c>
      <c r="B11" s="210"/>
      <c r="C11" s="210"/>
      <c r="D11" s="210"/>
      <c r="E11" s="210"/>
      <c r="F11" s="210"/>
      <c r="G11" s="210"/>
      <c r="H11" s="211"/>
      <c r="I11" s="4">
        <v>115</v>
      </c>
      <c r="J11" s="27">
        <v>245511092</v>
      </c>
      <c r="K11" s="27">
        <v>-36074972</v>
      </c>
    </row>
    <row r="12" spans="1:11" ht="12.75">
      <c r="A12" s="209" t="s">
        <v>43</v>
      </c>
      <c r="B12" s="210"/>
      <c r="C12" s="210"/>
      <c r="D12" s="210"/>
      <c r="E12" s="210"/>
      <c r="F12" s="210"/>
      <c r="G12" s="210"/>
      <c r="H12" s="211"/>
      <c r="I12" s="4">
        <v>116</v>
      </c>
      <c r="J12" s="26">
        <f>SUM(J13:J15)</f>
        <v>1429210078</v>
      </c>
      <c r="K12" s="26">
        <f>SUM(K13:K15)</f>
        <v>1977808038</v>
      </c>
    </row>
    <row r="13" spans="1:11" ht="12.75">
      <c r="A13" s="206" t="s">
        <v>176</v>
      </c>
      <c r="B13" s="207"/>
      <c r="C13" s="207"/>
      <c r="D13" s="207"/>
      <c r="E13" s="207"/>
      <c r="F13" s="207"/>
      <c r="G13" s="207"/>
      <c r="H13" s="208"/>
      <c r="I13" s="4">
        <v>117</v>
      </c>
      <c r="J13" s="27">
        <v>1331483665</v>
      </c>
      <c r="K13" s="27">
        <v>1859221521</v>
      </c>
    </row>
    <row r="14" spans="1:11" ht="12.75">
      <c r="A14" s="206" t="s">
        <v>177</v>
      </c>
      <c r="B14" s="207"/>
      <c r="C14" s="207"/>
      <c r="D14" s="207"/>
      <c r="E14" s="207"/>
      <c r="F14" s="207"/>
      <c r="G14" s="207"/>
      <c r="H14" s="208"/>
      <c r="I14" s="4">
        <v>118</v>
      </c>
      <c r="J14" s="27">
        <v>10629404</v>
      </c>
      <c r="K14" s="27">
        <v>20215148</v>
      </c>
    </row>
    <row r="15" spans="1:11" ht="12.75">
      <c r="A15" s="206" t="s">
        <v>72</v>
      </c>
      <c r="B15" s="207"/>
      <c r="C15" s="207"/>
      <c r="D15" s="207"/>
      <c r="E15" s="207"/>
      <c r="F15" s="207"/>
      <c r="G15" s="207"/>
      <c r="H15" s="208"/>
      <c r="I15" s="4">
        <v>119</v>
      </c>
      <c r="J15" s="27">
        <v>87097009</v>
      </c>
      <c r="K15" s="27">
        <v>98371369</v>
      </c>
    </row>
    <row r="16" spans="1:11" ht="12.75">
      <c r="A16" s="209" t="s">
        <v>44</v>
      </c>
      <c r="B16" s="210"/>
      <c r="C16" s="210"/>
      <c r="D16" s="210"/>
      <c r="E16" s="210"/>
      <c r="F16" s="210"/>
      <c r="G16" s="210"/>
      <c r="H16" s="211"/>
      <c r="I16" s="4">
        <v>120</v>
      </c>
      <c r="J16" s="26">
        <f>SUM(J17:J19)</f>
        <v>262588874</v>
      </c>
      <c r="K16" s="26">
        <f>SUM(K17:K19)</f>
        <v>217364055</v>
      </c>
    </row>
    <row r="17" spans="1:11" ht="12.75">
      <c r="A17" s="206" t="s">
        <v>73</v>
      </c>
      <c r="B17" s="207"/>
      <c r="C17" s="207"/>
      <c r="D17" s="207"/>
      <c r="E17" s="207"/>
      <c r="F17" s="207"/>
      <c r="G17" s="207"/>
      <c r="H17" s="208"/>
      <c r="I17" s="4">
        <v>121</v>
      </c>
      <c r="J17" s="27">
        <v>161792070</v>
      </c>
      <c r="K17" s="27">
        <v>136891390</v>
      </c>
    </row>
    <row r="18" spans="1:11" ht="12.75">
      <c r="A18" s="206" t="s">
        <v>74</v>
      </c>
      <c r="B18" s="207"/>
      <c r="C18" s="207"/>
      <c r="D18" s="207"/>
      <c r="E18" s="207"/>
      <c r="F18" s="207"/>
      <c r="G18" s="207"/>
      <c r="H18" s="208"/>
      <c r="I18" s="4">
        <v>122</v>
      </c>
      <c r="J18" s="27">
        <v>62460870</v>
      </c>
      <c r="K18" s="27">
        <v>48635517</v>
      </c>
    </row>
    <row r="19" spans="1:11" ht="12.75">
      <c r="A19" s="206" t="s">
        <v>75</v>
      </c>
      <c r="B19" s="207"/>
      <c r="C19" s="207"/>
      <c r="D19" s="207"/>
      <c r="E19" s="207"/>
      <c r="F19" s="207"/>
      <c r="G19" s="207"/>
      <c r="H19" s="208"/>
      <c r="I19" s="4">
        <v>123</v>
      </c>
      <c r="J19" s="27">
        <v>38335934</v>
      </c>
      <c r="K19" s="27">
        <v>31837148</v>
      </c>
    </row>
    <row r="20" spans="1:11" ht="12.75">
      <c r="A20" s="209" t="s">
        <v>118</v>
      </c>
      <c r="B20" s="210"/>
      <c r="C20" s="210"/>
      <c r="D20" s="210"/>
      <c r="E20" s="210"/>
      <c r="F20" s="210"/>
      <c r="G20" s="210"/>
      <c r="H20" s="211"/>
      <c r="I20" s="4">
        <v>124</v>
      </c>
      <c r="J20" s="27">
        <v>98714488</v>
      </c>
      <c r="K20" s="27">
        <v>99480259</v>
      </c>
    </row>
    <row r="21" spans="1:11" ht="12.75">
      <c r="A21" s="209" t="s">
        <v>119</v>
      </c>
      <c r="B21" s="210"/>
      <c r="C21" s="210"/>
      <c r="D21" s="210"/>
      <c r="E21" s="210"/>
      <c r="F21" s="210"/>
      <c r="G21" s="210"/>
      <c r="H21" s="211"/>
      <c r="I21" s="4">
        <v>125</v>
      </c>
      <c r="J21" s="27">
        <v>123502803</v>
      </c>
      <c r="K21" s="27">
        <v>84612605</v>
      </c>
    </row>
    <row r="22" spans="1:11" ht="12.75">
      <c r="A22" s="209" t="s">
        <v>45</v>
      </c>
      <c r="B22" s="210"/>
      <c r="C22" s="210"/>
      <c r="D22" s="210"/>
      <c r="E22" s="210"/>
      <c r="F22" s="210"/>
      <c r="G22" s="210"/>
      <c r="H22" s="211"/>
      <c r="I22" s="4">
        <v>126</v>
      </c>
      <c r="J22" s="26">
        <f>SUM(J23:J24)</f>
        <v>8005941</v>
      </c>
      <c r="K22" s="26">
        <f>SUM(K23:K24)</f>
        <v>9907662</v>
      </c>
    </row>
    <row r="23" spans="1:11" ht="12.75">
      <c r="A23" s="206" t="s">
        <v>162</v>
      </c>
      <c r="B23" s="207"/>
      <c r="C23" s="207"/>
      <c r="D23" s="207"/>
      <c r="E23" s="207"/>
      <c r="F23" s="207"/>
      <c r="G23" s="207"/>
      <c r="H23" s="208"/>
      <c r="I23" s="4">
        <v>127</v>
      </c>
      <c r="J23" s="27">
        <v>1767267</v>
      </c>
      <c r="K23" s="27">
        <v>35324</v>
      </c>
    </row>
    <row r="24" spans="1:11" ht="12.75">
      <c r="A24" s="206" t="s">
        <v>163</v>
      </c>
      <c r="B24" s="207"/>
      <c r="C24" s="207"/>
      <c r="D24" s="207"/>
      <c r="E24" s="207"/>
      <c r="F24" s="207"/>
      <c r="G24" s="207"/>
      <c r="H24" s="208"/>
      <c r="I24" s="4">
        <v>128</v>
      </c>
      <c r="J24" s="27">
        <v>6238674</v>
      </c>
      <c r="K24" s="27">
        <v>9872338</v>
      </c>
    </row>
    <row r="25" spans="1:11" ht="12.75">
      <c r="A25" s="209" t="s">
        <v>120</v>
      </c>
      <c r="B25" s="210"/>
      <c r="C25" s="210"/>
      <c r="D25" s="210"/>
      <c r="E25" s="210"/>
      <c r="F25" s="210"/>
      <c r="G25" s="210"/>
      <c r="H25" s="211"/>
      <c r="I25" s="4">
        <v>129</v>
      </c>
      <c r="J25" s="27"/>
      <c r="K25" s="27">
        <v>15716489</v>
      </c>
    </row>
    <row r="26" spans="1:11" ht="12.75">
      <c r="A26" s="209" t="s">
        <v>65</v>
      </c>
      <c r="B26" s="210"/>
      <c r="C26" s="210"/>
      <c r="D26" s="210"/>
      <c r="E26" s="210"/>
      <c r="F26" s="210"/>
      <c r="G26" s="210"/>
      <c r="H26" s="211"/>
      <c r="I26" s="4">
        <v>130</v>
      </c>
      <c r="J26" s="27"/>
      <c r="K26" s="27"/>
    </row>
    <row r="27" spans="1:11" ht="12.75">
      <c r="A27" s="209" t="s">
        <v>280</v>
      </c>
      <c r="B27" s="210"/>
      <c r="C27" s="210"/>
      <c r="D27" s="210"/>
      <c r="E27" s="210"/>
      <c r="F27" s="210"/>
      <c r="G27" s="210"/>
      <c r="H27" s="211"/>
      <c r="I27" s="4">
        <v>131</v>
      </c>
      <c r="J27" s="26">
        <f>SUM(J28:J32)</f>
        <v>35242181</v>
      </c>
      <c r="K27" s="26">
        <f>SUM(K28:K32)</f>
        <v>26719580</v>
      </c>
    </row>
    <row r="28" spans="1:11" ht="24" customHeight="1">
      <c r="A28" s="209" t="s">
        <v>294</v>
      </c>
      <c r="B28" s="210"/>
      <c r="C28" s="210"/>
      <c r="D28" s="210"/>
      <c r="E28" s="210"/>
      <c r="F28" s="210"/>
      <c r="G28" s="210"/>
      <c r="H28" s="211"/>
      <c r="I28" s="4">
        <v>132</v>
      </c>
      <c r="J28" s="27"/>
      <c r="K28" s="27"/>
    </row>
    <row r="29" spans="1:11" ht="24" customHeight="1">
      <c r="A29" s="209" t="s">
        <v>200</v>
      </c>
      <c r="B29" s="210"/>
      <c r="C29" s="210"/>
      <c r="D29" s="210"/>
      <c r="E29" s="210"/>
      <c r="F29" s="210"/>
      <c r="G29" s="210"/>
      <c r="H29" s="211"/>
      <c r="I29" s="4">
        <v>133</v>
      </c>
      <c r="J29" s="27">
        <v>29737988</v>
      </c>
      <c r="K29" s="27">
        <v>26719580</v>
      </c>
    </row>
    <row r="30" spans="1:11" ht="12.75">
      <c r="A30" s="209" t="s">
        <v>164</v>
      </c>
      <c r="B30" s="210"/>
      <c r="C30" s="210"/>
      <c r="D30" s="210"/>
      <c r="E30" s="210"/>
      <c r="F30" s="210"/>
      <c r="G30" s="210"/>
      <c r="H30" s="211"/>
      <c r="I30" s="4">
        <v>134</v>
      </c>
      <c r="J30" s="27"/>
      <c r="K30" s="27"/>
    </row>
    <row r="31" spans="1:11" ht="12.75">
      <c r="A31" s="209" t="s">
        <v>290</v>
      </c>
      <c r="B31" s="210"/>
      <c r="C31" s="210"/>
      <c r="D31" s="210"/>
      <c r="E31" s="210"/>
      <c r="F31" s="210"/>
      <c r="G31" s="210"/>
      <c r="H31" s="211"/>
      <c r="I31" s="4">
        <v>135</v>
      </c>
      <c r="J31" s="27">
        <v>5504193</v>
      </c>
      <c r="K31" s="27"/>
    </row>
    <row r="32" spans="1:11" ht="12.75">
      <c r="A32" s="209" t="s">
        <v>165</v>
      </c>
      <c r="B32" s="210"/>
      <c r="C32" s="210"/>
      <c r="D32" s="210"/>
      <c r="E32" s="210"/>
      <c r="F32" s="210"/>
      <c r="G32" s="210"/>
      <c r="H32" s="211"/>
      <c r="I32" s="4">
        <v>136</v>
      </c>
      <c r="J32" s="27"/>
      <c r="K32" s="27"/>
    </row>
    <row r="33" spans="1:11" ht="12.75">
      <c r="A33" s="209" t="s">
        <v>281</v>
      </c>
      <c r="B33" s="210"/>
      <c r="C33" s="210"/>
      <c r="D33" s="210"/>
      <c r="E33" s="210"/>
      <c r="F33" s="210"/>
      <c r="G33" s="210"/>
      <c r="H33" s="211"/>
      <c r="I33" s="4">
        <v>137</v>
      </c>
      <c r="J33" s="26">
        <f>SUM(J34:J37)</f>
        <v>60797420</v>
      </c>
      <c r="K33" s="26">
        <f>SUM(K34:K37)</f>
        <v>61720187</v>
      </c>
    </row>
    <row r="34" spans="1:11" ht="12.75">
      <c r="A34" s="209" t="s">
        <v>77</v>
      </c>
      <c r="B34" s="210"/>
      <c r="C34" s="210"/>
      <c r="D34" s="210"/>
      <c r="E34" s="210"/>
      <c r="F34" s="210"/>
      <c r="G34" s="210"/>
      <c r="H34" s="211"/>
      <c r="I34" s="4">
        <v>138</v>
      </c>
      <c r="J34" s="27"/>
      <c r="K34" s="27"/>
    </row>
    <row r="35" spans="1:11" ht="21" customHeight="1">
      <c r="A35" s="209" t="s">
        <v>76</v>
      </c>
      <c r="B35" s="210"/>
      <c r="C35" s="210"/>
      <c r="D35" s="210"/>
      <c r="E35" s="210"/>
      <c r="F35" s="210"/>
      <c r="G35" s="210"/>
      <c r="H35" s="211"/>
      <c r="I35" s="4">
        <v>139</v>
      </c>
      <c r="J35" s="27">
        <v>60797420</v>
      </c>
      <c r="K35" s="27">
        <v>61674885</v>
      </c>
    </row>
    <row r="36" spans="1:11" ht="12.75">
      <c r="A36" s="209" t="s">
        <v>291</v>
      </c>
      <c r="B36" s="210"/>
      <c r="C36" s="210"/>
      <c r="D36" s="210"/>
      <c r="E36" s="210"/>
      <c r="F36" s="210"/>
      <c r="G36" s="210"/>
      <c r="H36" s="211"/>
      <c r="I36" s="4">
        <v>140</v>
      </c>
      <c r="J36" s="27"/>
      <c r="K36" s="27">
        <v>45302</v>
      </c>
    </row>
    <row r="37" spans="1:11" ht="12.75">
      <c r="A37" s="209" t="s">
        <v>78</v>
      </c>
      <c r="B37" s="210"/>
      <c r="C37" s="210"/>
      <c r="D37" s="210"/>
      <c r="E37" s="210"/>
      <c r="F37" s="210"/>
      <c r="G37" s="210"/>
      <c r="H37" s="211"/>
      <c r="I37" s="4">
        <v>141</v>
      </c>
      <c r="J37" s="27"/>
      <c r="K37" s="27"/>
    </row>
    <row r="38" spans="1:11" ht="12.75">
      <c r="A38" s="209" t="s">
        <v>260</v>
      </c>
      <c r="B38" s="210"/>
      <c r="C38" s="210"/>
      <c r="D38" s="210"/>
      <c r="E38" s="210"/>
      <c r="F38" s="210"/>
      <c r="G38" s="210"/>
      <c r="H38" s="211"/>
      <c r="I38" s="4">
        <v>142</v>
      </c>
      <c r="J38" s="27"/>
      <c r="K38" s="27">
        <v>942790</v>
      </c>
    </row>
    <row r="39" spans="1:11" ht="12.75">
      <c r="A39" s="209" t="s">
        <v>261</v>
      </c>
      <c r="B39" s="210"/>
      <c r="C39" s="210"/>
      <c r="D39" s="210"/>
      <c r="E39" s="210"/>
      <c r="F39" s="210"/>
      <c r="G39" s="210"/>
      <c r="H39" s="211"/>
      <c r="I39" s="4">
        <v>143</v>
      </c>
      <c r="J39" s="27"/>
      <c r="K39" s="27"/>
    </row>
    <row r="40" spans="1:11" ht="12.75">
      <c r="A40" s="209" t="s">
        <v>292</v>
      </c>
      <c r="B40" s="210"/>
      <c r="C40" s="210"/>
      <c r="D40" s="210"/>
      <c r="E40" s="210"/>
      <c r="F40" s="210"/>
      <c r="G40" s="210"/>
      <c r="H40" s="211"/>
      <c r="I40" s="4">
        <v>144</v>
      </c>
      <c r="J40" s="27"/>
      <c r="K40" s="27"/>
    </row>
    <row r="41" spans="1:11" ht="12.75">
      <c r="A41" s="209" t="s">
        <v>293</v>
      </c>
      <c r="B41" s="210"/>
      <c r="C41" s="210"/>
      <c r="D41" s="210"/>
      <c r="E41" s="210"/>
      <c r="F41" s="210"/>
      <c r="G41" s="210"/>
      <c r="H41" s="211"/>
      <c r="I41" s="4">
        <v>145</v>
      </c>
      <c r="J41" s="27"/>
      <c r="K41" s="27"/>
    </row>
    <row r="42" spans="1:11" ht="12.75">
      <c r="A42" s="209" t="s">
        <v>282</v>
      </c>
      <c r="B42" s="210"/>
      <c r="C42" s="210"/>
      <c r="D42" s="210"/>
      <c r="E42" s="210"/>
      <c r="F42" s="210"/>
      <c r="G42" s="210"/>
      <c r="H42" s="211"/>
      <c r="I42" s="4">
        <v>146</v>
      </c>
      <c r="J42" s="26">
        <f>J7+J27+J38+J40</f>
        <v>1960696182</v>
      </c>
      <c r="K42" s="26">
        <f>K7+K27+K38+K40</f>
        <v>2294612194</v>
      </c>
    </row>
    <row r="43" spans="1:11" ht="12.75">
      <c r="A43" s="209" t="s">
        <v>283</v>
      </c>
      <c r="B43" s="210"/>
      <c r="C43" s="210"/>
      <c r="D43" s="210"/>
      <c r="E43" s="210"/>
      <c r="F43" s="210"/>
      <c r="G43" s="210"/>
      <c r="H43" s="211"/>
      <c r="I43" s="4">
        <v>147</v>
      </c>
      <c r="J43" s="26">
        <f>J10+J33+J39+J41</f>
        <v>2228330696</v>
      </c>
      <c r="K43" s="26">
        <f>K10+K33+K39+K41</f>
        <v>2430534323</v>
      </c>
    </row>
    <row r="44" spans="1:11" ht="12.75">
      <c r="A44" s="209" t="s">
        <v>303</v>
      </c>
      <c r="B44" s="210"/>
      <c r="C44" s="210"/>
      <c r="D44" s="210"/>
      <c r="E44" s="210"/>
      <c r="F44" s="210"/>
      <c r="G44" s="210"/>
      <c r="H44" s="211"/>
      <c r="I44" s="4">
        <v>148</v>
      </c>
      <c r="J44" s="26">
        <f>J42-J43</f>
        <v>-267634514</v>
      </c>
      <c r="K44" s="26">
        <f>K42-K43</f>
        <v>-135922129</v>
      </c>
    </row>
    <row r="45" spans="1:11" ht="12.75">
      <c r="A45" s="212" t="s">
        <v>285</v>
      </c>
      <c r="B45" s="213"/>
      <c r="C45" s="213"/>
      <c r="D45" s="213"/>
      <c r="E45" s="213"/>
      <c r="F45" s="213"/>
      <c r="G45" s="213"/>
      <c r="H45" s="214"/>
      <c r="I45" s="4">
        <v>149</v>
      </c>
      <c r="J45" s="26">
        <f>IF(J42&gt;J43,J42-J43,0)</f>
        <v>0</v>
      </c>
      <c r="K45" s="26">
        <f>IF(K42&gt;K43,K42-K43,0)</f>
        <v>0</v>
      </c>
    </row>
    <row r="46" spans="1:11" ht="12.75">
      <c r="A46" s="212" t="s">
        <v>286</v>
      </c>
      <c r="B46" s="213"/>
      <c r="C46" s="213"/>
      <c r="D46" s="213"/>
      <c r="E46" s="213"/>
      <c r="F46" s="213"/>
      <c r="G46" s="213"/>
      <c r="H46" s="214"/>
      <c r="I46" s="4">
        <v>150</v>
      </c>
      <c r="J46" s="26">
        <f>IF(J43&gt;J42,J43-J42,0)</f>
        <v>267634514</v>
      </c>
      <c r="K46" s="26">
        <f>IF(K43&gt;K42,K43-K42,0)</f>
        <v>135922129</v>
      </c>
    </row>
    <row r="47" spans="1:11" ht="12.75">
      <c r="A47" s="209" t="s">
        <v>284</v>
      </c>
      <c r="B47" s="210"/>
      <c r="C47" s="210"/>
      <c r="D47" s="210"/>
      <c r="E47" s="210"/>
      <c r="F47" s="210"/>
      <c r="G47" s="210"/>
      <c r="H47" s="211"/>
      <c r="I47" s="4">
        <v>151</v>
      </c>
      <c r="J47" s="27"/>
      <c r="K47" s="27">
        <v>183831</v>
      </c>
    </row>
    <row r="48" spans="1:11" ht="12.75">
      <c r="A48" s="209" t="s">
        <v>304</v>
      </c>
      <c r="B48" s="210"/>
      <c r="C48" s="210"/>
      <c r="D48" s="210"/>
      <c r="E48" s="210"/>
      <c r="F48" s="210"/>
      <c r="G48" s="210"/>
      <c r="H48" s="211"/>
      <c r="I48" s="4">
        <v>152</v>
      </c>
      <c r="J48" s="26">
        <f>J44-J47</f>
        <v>-267634514</v>
      </c>
      <c r="K48" s="26">
        <f>K44-K47</f>
        <v>-136105960</v>
      </c>
    </row>
    <row r="49" spans="1:11" ht="12.75">
      <c r="A49" s="212" t="s">
        <v>257</v>
      </c>
      <c r="B49" s="213"/>
      <c r="C49" s="213"/>
      <c r="D49" s="213"/>
      <c r="E49" s="213"/>
      <c r="F49" s="213"/>
      <c r="G49" s="213"/>
      <c r="H49" s="214"/>
      <c r="I49" s="4">
        <v>153</v>
      </c>
      <c r="J49" s="26">
        <f>IF(J48&gt;0,J48,0)</f>
        <v>0</v>
      </c>
      <c r="K49" s="26">
        <f>IF(K48&gt;0,K48,0)</f>
        <v>0</v>
      </c>
    </row>
    <row r="50" spans="1:11" ht="12.75">
      <c r="A50" s="246" t="s">
        <v>287</v>
      </c>
      <c r="B50" s="247"/>
      <c r="C50" s="247"/>
      <c r="D50" s="247"/>
      <c r="E50" s="247"/>
      <c r="F50" s="247"/>
      <c r="G50" s="247"/>
      <c r="H50" s="248"/>
      <c r="I50" s="7">
        <v>154</v>
      </c>
      <c r="J50" s="32">
        <f>IF(J48&lt;0,-J48,0)</f>
        <v>267634514</v>
      </c>
      <c r="K50" s="32">
        <f>IF(K48&lt;0,-K48,0)</f>
        <v>136105960</v>
      </c>
    </row>
    <row r="51" spans="1:11" ht="12.75">
      <c r="A51" s="198" t="s">
        <v>139</v>
      </c>
      <c r="B51" s="199"/>
      <c r="C51" s="199"/>
      <c r="D51" s="199"/>
      <c r="E51" s="199"/>
      <c r="F51" s="199"/>
      <c r="G51" s="199"/>
      <c r="H51" s="199"/>
      <c r="I51" s="244"/>
      <c r="J51" s="244"/>
      <c r="K51" s="245"/>
    </row>
    <row r="52" spans="1:11" ht="12.75">
      <c r="A52" s="202" t="s">
        <v>251</v>
      </c>
      <c r="B52" s="203"/>
      <c r="C52" s="203"/>
      <c r="D52" s="203"/>
      <c r="E52" s="203"/>
      <c r="F52" s="203"/>
      <c r="G52" s="203"/>
      <c r="H52" s="203"/>
      <c r="I52" s="204"/>
      <c r="J52" s="204"/>
      <c r="K52" s="205"/>
    </row>
    <row r="53" spans="1:11" ht="12.75">
      <c r="A53" s="238" t="s">
        <v>301</v>
      </c>
      <c r="B53" s="239"/>
      <c r="C53" s="239"/>
      <c r="D53" s="239"/>
      <c r="E53" s="239"/>
      <c r="F53" s="239"/>
      <c r="G53" s="239"/>
      <c r="H53" s="240"/>
      <c r="I53" s="4">
        <v>155</v>
      </c>
      <c r="J53" s="27"/>
      <c r="K53" s="27"/>
    </row>
    <row r="54" spans="1:11" ht="12.75">
      <c r="A54" s="238" t="s">
        <v>302</v>
      </c>
      <c r="B54" s="239"/>
      <c r="C54" s="239"/>
      <c r="D54" s="239"/>
      <c r="E54" s="239"/>
      <c r="F54" s="239"/>
      <c r="G54" s="239"/>
      <c r="H54" s="240"/>
      <c r="I54" s="4">
        <v>156</v>
      </c>
      <c r="J54" s="28"/>
      <c r="K54" s="28"/>
    </row>
    <row r="55" spans="1:11" ht="12.75">
      <c r="A55" s="198" t="s">
        <v>254</v>
      </c>
      <c r="B55" s="199"/>
      <c r="C55" s="199"/>
      <c r="D55" s="199"/>
      <c r="E55" s="199"/>
      <c r="F55" s="199"/>
      <c r="G55" s="199"/>
      <c r="H55" s="199"/>
      <c r="I55" s="244"/>
      <c r="J55" s="244"/>
      <c r="K55" s="245"/>
    </row>
    <row r="56" spans="1:11" ht="12.75">
      <c r="A56" s="202" t="s">
        <v>270</v>
      </c>
      <c r="B56" s="203"/>
      <c r="C56" s="203"/>
      <c r="D56" s="203"/>
      <c r="E56" s="203"/>
      <c r="F56" s="203"/>
      <c r="G56" s="203"/>
      <c r="H56" s="220"/>
      <c r="I56" s="39">
        <v>157</v>
      </c>
      <c r="J56" s="25">
        <f>J48</f>
        <v>-267634514</v>
      </c>
      <c r="K56" s="25">
        <f>K48</f>
        <v>-136105960</v>
      </c>
    </row>
    <row r="57" spans="1:11" ht="12.75">
      <c r="A57" s="209" t="s">
        <v>288</v>
      </c>
      <c r="B57" s="210"/>
      <c r="C57" s="210"/>
      <c r="D57" s="210"/>
      <c r="E57" s="210"/>
      <c r="F57" s="210"/>
      <c r="G57" s="210"/>
      <c r="H57" s="211"/>
      <c r="I57" s="4">
        <v>158</v>
      </c>
      <c r="J57" s="26">
        <f>SUM(J58:J64)</f>
        <v>0</v>
      </c>
      <c r="K57" s="26">
        <f>SUM(K58:K64)</f>
        <v>0</v>
      </c>
    </row>
    <row r="58" spans="1:11" ht="12.75">
      <c r="A58" s="209" t="s">
        <v>295</v>
      </c>
      <c r="B58" s="210"/>
      <c r="C58" s="210"/>
      <c r="D58" s="210"/>
      <c r="E58" s="210"/>
      <c r="F58" s="210"/>
      <c r="G58" s="210"/>
      <c r="H58" s="211"/>
      <c r="I58" s="4">
        <v>159</v>
      </c>
      <c r="J58" s="27"/>
      <c r="K58" s="27"/>
    </row>
    <row r="59" spans="1:11" ht="21" customHeight="1">
      <c r="A59" s="209" t="s">
        <v>296</v>
      </c>
      <c r="B59" s="210"/>
      <c r="C59" s="210"/>
      <c r="D59" s="210"/>
      <c r="E59" s="210"/>
      <c r="F59" s="210"/>
      <c r="G59" s="210"/>
      <c r="H59" s="211"/>
      <c r="I59" s="4">
        <v>160</v>
      </c>
      <c r="J59" s="27"/>
      <c r="K59" s="27"/>
    </row>
    <row r="60" spans="1:11" ht="21" customHeight="1">
      <c r="A60" s="209" t="s">
        <v>58</v>
      </c>
      <c r="B60" s="210"/>
      <c r="C60" s="210"/>
      <c r="D60" s="210"/>
      <c r="E60" s="210"/>
      <c r="F60" s="210"/>
      <c r="G60" s="210"/>
      <c r="H60" s="211"/>
      <c r="I60" s="4">
        <v>161</v>
      </c>
      <c r="J60" s="27"/>
      <c r="K60" s="27"/>
    </row>
    <row r="61" spans="1:11" ht="12.75">
      <c r="A61" s="209" t="s">
        <v>297</v>
      </c>
      <c r="B61" s="210"/>
      <c r="C61" s="210"/>
      <c r="D61" s="210"/>
      <c r="E61" s="210"/>
      <c r="F61" s="210"/>
      <c r="G61" s="210"/>
      <c r="H61" s="211"/>
      <c r="I61" s="4">
        <v>162</v>
      </c>
      <c r="J61" s="27"/>
      <c r="K61" s="27"/>
    </row>
    <row r="62" spans="1:11" ht="12.75">
      <c r="A62" s="209" t="s">
        <v>298</v>
      </c>
      <c r="B62" s="210"/>
      <c r="C62" s="210"/>
      <c r="D62" s="210"/>
      <c r="E62" s="210"/>
      <c r="F62" s="210"/>
      <c r="G62" s="210"/>
      <c r="H62" s="211"/>
      <c r="I62" s="4">
        <v>163</v>
      </c>
      <c r="J62" s="27"/>
      <c r="K62" s="27"/>
    </row>
    <row r="63" spans="1:11" ht="12.75">
      <c r="A63" s="209" t="s">
        <v>299</v>
      </c>
      <c r="B63" s="210"/>
      <c r="C63" s="210"/>
      <c r="D63" s="210"/>
      <c r="E63" s="210"/>
      <c r="F63" s="210"/>
      <c r="G63" s="210"/>
      <c r="H63" s="211"/>
      <c r="I63" s="4">
        <v>164</v>
      </c>
      <c r="J63" s="27"/>
      <c r="K63" s="27"/>
    </row>
    <row r="64" spans="1:11" ht="12.75">
      <c r="A64" s="209" t="s">
        <v>300</v>
      </c>
      <c r="B64" s="210"/>
      <c r="C64" s="210"/>
      <c r="D64" s="210"/>
      <c r="E64" s="210"/>
      <c r="F64" s="210"/>
      <c r="G64" s="210"/>
      <c r="H64" s="211"/>
      <c r="I64" s="4">
        <v>165</v>
      </c>
      <c r="J64" s="27"/>
      <c r="K64" s="27"/>
    </row>
    <row r="65" spans="1:11" ht="15.75" customHeight="1">
      <c r="A65" s="209" t="s">
        <v>289</v>
      </c>
      <c r="B65" s="210"/>
      <c r="C65" s="210"/>
      <c r="D65" s="210"/>
      <c r="E65" s="210"/>
      <c r="F65" s="210"/>
      <c r="G65" s="210"/>
      <c r="H65" s="211"/>
      <c r="I65" s="4">
        <v>166</v>
      </c>
      <c r="J65" s="27"/>
      <c r="K65" s="27"/>
    </row>
    <row r="66" spans="1:11" ht="26.25" customHeight="1">
      <c r="A66" s="209" t="s">
        <v>258</v>
      </c>
      <c r="B66" s="210"/>
      <c r="C66" s="210"/>
      <c r="D66" s="210"/>
      <c r="E66" s="210"/>
      <c r="F66" s="210"/>
      <c r="G66" s="210"/>
      <c r="H66" s="211"/>
      <c r="I66" s="4">
        <v>167</v>
      </c>
      <c r="J66" s="26">
        <f>J57-J65</f>
        <v>0</v>
      </c>
      <c r="K66" s="26">
        <f>K57-K65</f>
        <v>0</v>
      </c>
    </row>
    <row r="67" spans="1:11" ht="12.75">
      <c r="A67" s="209" t="s">
        <v>259</v>
      </c>
      <c r="B67" s="210"/>
      <c r="C67" s="210"/>
      <c r="D67" s="210"/>
      <c r="E67" s="210"/>
      <c r="F67" s="210"/>
      <c r="G67" s="210"/>
      <c r="H67" s="211"/>
      <c r="I67" s="4">
        <v>168</v>
      </c>
      <c r="J67" s="32">
        <f>J56+J66</f>
        <v>-267634514</v>
      </c>
      <c r="K67" s="32">
        <f>K56+K66</f>
        <v>-136105960</v>
      </c>
    </row>
    <row r="68" spans="1:11" ht="21" customHeight="1">
      <c r="A68" s="198" t="s">
        <v>253</v>
      </c>
      <c r="B68" s="199"/>
      <c r="C68" s="199"/>
      <c r="D68" s="199"/>
      <c r="E68" s="199"/>
      <c r="F68" s="199"/>
      <c r="G68" s="199"/>
      <c r="H68" s="199"/>
      <c r="I68" s="244"/>
      <c r="J68" s="244"/>
      <c r="K68" s="245"/>
    </row>
    <row r="69" spans="1:11" ht="12.75">
      <c r="A69" s="202" t="s">
        <v>252</v>
      </c>
      <c r="B69" s="203"/>
      <c r="C69" s="203"/>
      <c r="D69" s="203"/>
      <c r="E69" s="203"/>
      <c r="F69" s="203"/>
      <c r="G69" s="203"/>
      <c r="H69" s="203"/>
      <c r="I69" s="204"/>
      <c r="J69" s="204"/>
      <c r="K69" s="205"/>
    </row>
    <row r="70" spans="1:11" ht="12.75">
      <c r="A70" s="238" t="s">
        <v>301</v>
      </c>
      <c r="B70" s="239"/>
      <c r="C70" s="239"/>
      <c r="D70" s="239"/>
      <c r="E70" s="239"/>
      <c r="F70" s="239"/>
      <c r="G70" s="239"/>
      <c r="H70" s="240"/>
      <c r="I70" s="4">
        <v>169</v>
      </c>
      <c r="J70" s="27">
        <v>-267634514</v>
      </c>
      <c r="K70" s="27">
        <v>-136105960</v>
      </c>
    </row>
    <row r="71" spans="1:11" ht="12.75">
      <c r="A71" s="241" t="s">
        <v>302</v>
      </c>
      <c r="B71" s="242"/>
      <c r="C71" s="242"/>
      <c r="D71" s="242"/>
      <c r="E71" s="242"/>
      <c r="F71" s="242"/>
      <c r="G71" s="242"/>
      <c r="H71" s="243"/>
      <c r="I71" s="7">
        <v>170</v>
      </c>
      <c r="J71" s="28"/>
      <c r="K71" s="28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10" max="11" width="10.00390625" style="0" bestFit="1" customWidth="1"/>
  </cols>
  <sheetData>
    <row r="1" spans="1:11" ht="12.75">
      <c r="A1" s="261" t="s">
        <v>263</v>
      </c>
      <c r="B1" s="262"/>
      <c r="C1" s="262"/>
      <c r="D1" s="262"/>
      <c r="E1" s="262"/>
      <c r="F1" s="262"/>
      <c r="G1" s="262"/>
      <c r="H1" s="262"/>
      <c r="I1" s="262"/>
      <c r="J1" s="263"/>
      <c r="K1" s="264"/>
    </row>
    <row r="2" spans="1:11" ht="12.75">
      <c r="A2" s="266" t="s">
        <v>398</v>
      </c>
      <c r="B2" s="267"/>
      <c r="C2" s="267"/>
      <c r="D2" s="267"/>
      <c r="E2" s="267"/>
      <c r="F2" s="267"/>
      <c r="G2" s="267"/>
      <c r="H2" s="267"/>
      <c r="I2" s="267"/>
      <c r="J2" s="263"/>
      <c r="K2" s="265"/>
    </row>
    <row r="3" spans="1:11" ht="12.75">
      <c r="A3" s="30"/>
      <c r="B3" s="31"/>
      <c r="C3" s="31"/>
      <c r="D3" s="31"/>
      <c r="E3" s="31"/>
      <c r="F3" s="31"/>
      <c r="G3" s="31"/>
      <c r="H3" s="31"/>
      <c r="I3" s="31"/>
      <c r="J3" s="33"/>
      <c r="K3" s="3"/>
    </row>
    <row r="4" spans="1:11" ht="12.75">
      <c r="A4" s="221" t="s">
        <v>409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" thickBot="1">
      <c r="A5" s="268" t="s">
        <v>69</v>
      </c>
      <c r="B5" s="268"/>
      <c r="C5" s="268"/>
      <c r="D5" s="268"/>
      <c r="E5" s="268"/>
      <c r="F5" s="268"/>
      <c r="G5" s="268"/>
      <c r="H5" s="268"/>
      <c r="I5" s="102" t="s">
        <v>350</v>
      </c>
      <c r="J5" s="103" t="s">
        <v>195</v>
      </c>
      <c r="K5" s="103" t="s">
        <v>196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104">
        <v>2</v>
      </c>
      <c r="J6" s="105" t="s">
        <v>354</v>
      </c>
      <c r="K6" s="105" t="s">
        <v>355</v>
      </c>
    </row>
    <row r="7" spans="1:11" ht="12.75">
      <c r="A7" s="253" t="s">
        <v>201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206" t="s">
        <v>265</v>
      </c>
      <c r="B8" s="207"/>
      <c r="C8" s="207"/>
      <c r="D8" s="207"/>
      <c r="E8" s="207"/>
      <c r="F8" s="207"/>
      <c r="G8" s="207"/>
      <c r="H8" s="207"/>
      <c r="I8" s="4">
        <v>1</v>
      </c>
      <c r="J8" s="22">
        <v>1872884501</v>
      </c>
      <c r="K8" s="27">
        <v>2516430127</v>
      </c>
    </row>
    <row r="9" spans="1:11" ht="12.75">
      <c r="A9" s="206" t="s">
        <v>144</v>
      </c>
      <c r="B9" s="207"/>
      <c r="C9" s="207"/>
      <c r="D9" s="207"/>
      <c r="E9" s="207"/>
      <c r="F9" s="207"/>
      <c r="G9" s="207"/>
      <c r="H9" s="207"/>
      <c r="I9" s="4">
        <v>2</v>
      </c>
      <c r="J9" s="22"/>
      <c r="K9" s="27"/>
    </row>
    <row r="10" spans="1:11" ht="12.75">
      <c r="A10" s="206" t="s">
        <v>145</v>
      </c>
      <c r="B10" s="207"/>
      <c r="C10" s="207"/>
      <c r="D10" s="207"/>
      <c r="E10" s="207"/>
      <c r="F10" s="207"/>
      <c r="G10" s="207"/>
      <c r="H10" s="207"/>
      <c r="I10" s="4">
        <v>3</v>
      </c>
      <c r="J10" s="22">
        <v>11999525</v>
      </c>
      <c r="K10" s="27">
        <v>7567820</v>
      </c>
    </row>
    <row r="11" spans="1:11" ht="12.75">
      <c r="A11" s="206" t="s">
        <v>146</v>
      </c>
      <c r="B11" s="207"/>
      <c r="C11" s="207"/>
      <c r="D11" s="207"/>
      <c r="E11" s="207"/>
      <c r="F11" s="207"/>
      <c r="G11" s="207"/>
      <c r="H11" s="207"/>
      <c r="I11" s="4">
        <v>4</v>
      </c>
      <c r="J11" s="22">
        <v>169442020</v>
      </c>
      <c r="K11" s="27">
        <v>194868437</v>
      </c>
    </row>
    <row r="12" spans="1:11" ht="12.75">
      <c r="A12" s="206" t="s">
        <v>147</v>
      </c>
      <c r="B12" s="207"/>
      <c r="C12" s="207"/>
      <c r="D12" s="207"/>
      <c r="E12" s="207"/>
      <c r="F12" s="207"/>
      <c r="G12" s="207"/>
      <c r="H12" s="207"/>
      <c r="I12" s="4">
        <v>5</v>
      </c>
      <c r="J12" s="22">
        <v>4326723</v>
      </c>
      <c r="K12" s="27">
        <v>7150142</v>
      </c>
    </row>
    <row r="13" spans="1:11" ht="12.75">
      <c r="A13" s="209" t="s">
        <v>264</v>
      </c>
      <c r="B13" s="210"/>
      <c r="C13" s="210"/>
      <c r="D13" s="210"/>
      <c r="E13" s="210"/>
      <c r="F13" s="210"/>
      <c r="G13" s="210"/>
      <c r="H13" s="210"/>
      <c r="I13" s="4">
        <v>6</v>
      </c>
      <c r="J13" s="23">
        <f>SUM(J8:J12)</f>
        <v>2058652769</v>
      </c>
      <c r="K13" s="26">
        <f>SUM(K8:K12)</f>
        <v>2726016526</v>
      </c>
    </row>
    <row r="14" spans="1:11" ht="12.75">
      <c r="A14" s="206" t="s">
        <v>148</v>
      </c>
      <c r="B14" s="207"/>
      <c r="C14" s="207"/>
      <c r="D14" s="207"/>
      <c r="E14" s="207"/>
      <c r="F14" s="207"/>
      <c r="G14" s="207"/>
      <c r="H14" s="207"/>
      <c r="I14" s="4">
        <v>7</v>
      </c>
      <c r="J14" s="22">
        <v>1689580982</v>
      </c>
      <c r="K14" s="27">
        <v>2359506367</v>
      </c>
    </row>
    <row r="15" spans="1:11" ht="12.75">
      <c r="A15" s="206" t="s">
        <v>149</v>
      </c>
      <c r="B15" s="207"/>
      <c r="C15" s="207"/>
      <c r="D15" s="207"/>
      <c r="E15" s="207"/>
      <c r="F15" s="207"/>
      <c r="G15" s="207"/>
      <c r="H15" s="207"/>
      <c r="I15" s="4">
        <v>8</v>
      </c>
      <c r="J15" s="22">
        <v>328045968</v>
      </c>
      <c r="K15" s="27">
        <v>245470345</v>
      </c>
    </row>
    <row r="16" spans="1:11" ht="12.75">
      <c r="A16" s="206" t="s">
        <v>150</v>
      </c>
      <c r="B16" s="207"/>
      <c r="C16" s="207"/>
      <c r="D16" s="207"/>
      <c r="E16" s="207"/>
      <c r="F16" s="207"/>
      <c r="G16" s="207"/>
      <c r="H16" s="207"/>
      <c r="I16" s="4">
        <v>9</v>
      </c>
      <c r="J16" s="22">
        <v>10986841</v>
      </c>
      <c r="K16" s="27">
        <v>12555826</v>
      </c>
    </row>
    <row r="17" spans="1:11" ht="12.75">
      <c r="A17" s="206" t="s">
        <v>151</v>
      </c>
      <c r="B17" s="207"/>
      <c r="C17" s="207"/>
      <c r="D17" s="207"/>
      <c r="E17" s="207"/>
      <c r="F17" s="207"/>
      <c r="G17" s="207"/>
      <c r="H17" s="207"/>
      <c r="I17" s="4">
        <v>10</v>
      </c>
      <c r="J17" s="22">
        <v>34272478</v>
      </c>
      <c r="K17" s="27">
        <v>24675287</v>
      </c>
    </row>
    <row r="18" spans="1:11" ht="12.75">
      <c r="A18" s="206" t="s">
        <v>152</v>
      </c>
      <c r="B18" s="207"/>
      <c r="C18" s="207"/>
      <c r="D18" s="207"/>
      <c r="E18" s="207"/>
      <c r="F18" s="207"/>
      <c r="G18" s="207"/>
      <c r="H18" s="207"/>
      <c r="I18" s="4">
        <v>11</v>
      </c>
      <c r="J18" s="22">
        <v>84558423</v>
      </c>
      <c r="K18" s="27">
        <v>114126022</v>
      </c>
    </row>
    <row r="19" spans="1:11" ht="12.75">
      <c r="A19" s="206" t="s">
        <v>153</v>
      </c>
      <c r="B19" s="207"/>
      <c r="C19" s="207"/>
      <c r="D19" s="207"/>
      <c r="E19" s="207"/>
      <c r="F19" s="207"/>
      <c r="G19" s="207"/>
      <c r="H19" s="207"/>
      <c r="I19" s="4">
        <v>12</v>
      </c>
      <c r="J19" s="22">
        <v>28596108</v>
      </c>
      <c r="K19" s="27">
        <v>25726697</v>
      </c>
    </row>
    <row r="20" spans="1:11" ht="12.75">
      <c r="A20" s="209" t="s">
        <v>60</v>
      </c>
      <c r="B20" s="210"/>
      <c r="C20" s="210"/>
      <c r="D20" s="210"/>
      <c r="E20" s="210"/>
      <c r="F20" s="210"/>
      <c r="G20" s="210"/>
      <c r="H20" s="210"/>
      <c r="I20" s="4">
        <v>13</v>
      </c>
      <c r="J20" s="23">
        <f>SUM(J14:J19)</f>
        <v>2176040800</v>
      </c>
      <c r="K20" s="26">
        <f>SUM(K14:K19)</f>
        <v>2782060544</v>
      </c>
    </row>
    <row r="21" spans="1:11" ht="23.25" customHeight="1">
      <c r="A21" s="209" t="s">
        <v>121</v>
      </c>
      <c r="B21" s="257"/>
      <c r="C21" s="257"/>
      <c r="D21" s="257"/>
      <c r="E21" s="257"/>
      <c r="F21" s="257"/>
      <c r="G21" s="257"/>
      <c r="H21" s="258"/>
      <c r="I21" s="4">
        <v>14</v>
      </c>
      <c r="J21" s="23">
        <f>IF(J13&gt;J20,J13-J20,0)</f>
        <v>0</v>
      </c>
      <c r="K21" s="26">
        <f>IF(K13&gt;K20,K13-K20,0)</f>
        <v>0</v>
      </c>
    </row>
    <row r="22" spans="1:11" ht="23.25" customHeight="1">
      <c r="A22" s="215" t="s">
        <v>122</v>
      </c>
      <c r="B22" s="259"/>
      <c r="C22" s="259"/>
      <c r="D22" s="259"/>
      <c r="E22" s="259"/>
      <c r="F22" s="259"/>
      <c r="G22" s="259"/>
      <c r="H22" s="260"/>
      <c r="I22" s="4">
        <v>15</v>
      </c>
      <c r="J22" s="23">
        <f>IF(J20&gt;J13,J20-J13,0)</f>
        <v>117388031</v>
      </c>
      <c r="K22" s="26">
        <f>IF(K20&gt;K13,K20-K13,0)</f>
        <v>56044018</v>
      </c>
    </row>
    <row r="23" spans="1:11" ht="12.75">
      <c r="A23" s="253" t="s">
        <v>202</v>
      </c>
      <c r="B23" s="254"/>
      <c r="C23" s="254"/>
      <c r="D23" s="254"/>
      <c r="E23" s="254"/>
      <c r="F23" s="254"/>
      <c r="G23" s="254"/>
      <c r="H23" s="254"/>
      <c r="I23" s="255"/>
      <c r="J23" s="255"/>
      <c r="K23" s="256"/>
    </row>
    <row r="24" spans="1:11" ht="12.75">
      <c r="A24" s="206" t="s">
        <v>207</v>
      </c>
      <c r="B24" s="207"/>
      <c r="C24" s="207"/>
      <c r="D24" s="207"/>
      <c r="E24" s="207"/>
      <c r="F24" s="207"/>
      <c r="G24" s="207"/>
      <c r="H24" s="207"/>
      <c r="I24" s="4">
        <v>16</v>
      </c>
      <c r="J24" s="22">
        <v>8439434</v>
      </c>
      <c r="K24" s="27">
        <v>17343</v>
      </c>
    </row>
    <row r="25" spans="1:11" ht="12.75">
      <c r="A25" s="206" t="s">
        <v>208</v>
      </c>
      <c r="B25" s="207"/>
      <c r="C25" s="207"/>
      <c r="D25" s="207"/>
      <c r="E25" s="207"/>
      <c r="F25" s="207"/>
      <c r="G25" s="207"/>
      <c r="H25" s="207"/>
      <c r="I25" s="4">
        <v>17</v>
      </c>
      <c r="J25" s="22"/>
      <c r="K25" s="27"/>
    </row>
    <row r="26" spans="1:11" ht="12.75">
      <c r="A26" s="206" t="s">
        <v>61</v>
      </c>
      <c r="B26" s="207"/>
      <c r="C26" s="207"/>
      <c r="D26" s="207"/>
      <c r="E26" s="207"/>
      <c r="F26" s="207"/>
      <c r="G26" s="207"/>
      <c r="H26" s="207"/>
      <c r="I26" s="4">
        <v>18</v>
      </c>
      <c r="J26" s="22"/>
      <c r="K26" s="27"/>
    </row>
    <row r="27" spans="1:11" ht="12.75">
      <c r="A27" s="206" t="s">
        <v>62</v>
      </c>
      <c r="B27" s="207"/>
      <c r="C27" s="207"/>
      <c r="D27" s="207"/>
      <c r="E27" s="207"/>
      <c r="F27" s="207"/>
      <c r="G27" s="207"/>
      <c r="H27" s="207"/>
      <c r="I27" s="4">
        <v>19</v>
      </c>
      <c r="J27" s="22">
        <v>152077</v>
      </c>
      <c r="K27" s="27">
        <v>369664</v>
      </c>
    </row>
    <row r="28" spans="1:11" ht="12.75">
      <c r="A28" s="206" t="s">
        <v>209</v>
      </c>
      <c r="B28" s="207"/>
      <c r="C28" s="207"/>
      <c r="D28" s="207"/>
      <c r="E28" s="207"/>
      <c r="F28" s="207"/>
      <c r="G28" s="207"/>
      <c r="H28" s="207"/>
      <c r="I28" s="4">
        <v>20</v>
      </c>
      <c r="J28" s="22"/>
      <c r="K28" s="27"/>
    </row>
    <row r="29" spans="1:11" ht="12.75">
      <c r="A29" s="209" t="s">
        <v>129</v>
      </c>
      <c r="B29" s="210"/>
      <c r="C29" s="210"/>
      <c r="D29" s="210"/>
      <c r="E29" s="210"/>
      <c r="F29" s="210"/>
      <c r="G29" s="210"/>
      <c r="H29" s="210"/>
      <c r="I29" s="4">
        <v>21</v>
      </c>
      <c r="J29" s="23">
        <f>SUM(J24:J28)</f>
        <v>8591511</v>
      </c>
      <c r="K29" s="26">
        <f>SUM(K24:K28)</f>
        <v>387007</v>
      </c>
    </row>
    <row r="30" spans="1:11" ht="12.75">
      <c r="A30" s="206" t="s">
        <v>2</v>
      </c>
      <c r="B30" s="207"/>
      <c r="C30" s="207"/>
      <c r="D30" s="207"/>
      <c r="E30" s="207"/>
      <c r="F30" s="207"/>
      <c r="G30" s="207"/>
      <c r="H30" s="207"/>
      <c r="I30" s="4">
        <v>22</v>
      </c>
      <c r="J30" s="22">
        <v>45304522</v>
      </c>
      <c r="K30" s="27">
        <v>18341054</v>
      </c>
    </row>
    <row r="31" spans="1:11" ht="12.75">
      <c r="A31" s="206" t="s">
        <v>3</v>
      </c>
      <c r="B31" s="207"/>
      <c r="C31" s="207"/>
      <c r="D31" s="207"/>
      <c r="E31" s="207"/>
      <c r="F31" s="207"/>
      <c r="G31" s="207"/>
      <c r="H31" s="207"/>
      <c r="I31" s="4">
        <v>23</v>
      </c>
      <c r="J31" s="22"/>
      <c r="K31" s="27">
        <v>328841</v>
      </c>
    </row>
    <row r="32" spans="1:11" ht="12.75">
      <c r="A32" s="206" t="s">
        <v>4</v>
      </c>
      <c r="B32" s="207"/>
      <c r="C32" s="207"/>
      <c r="D32" s="207"/>
      <c r="E32" s="207"/>
      <c r="F32" s="207"/>
      <c r="G32" s="207"/>
      <c r="H32" s="207"/>
      <c r="I32" s="4">
        <v>24</v>
      </c>
      <c r="J32" s="22"/>
      <c r="K32" s="27"/>
    </row>
    <row r="33" spans="1:11" ht="12.75">
      <c r="A33" s="209" t="s">
        <v>63</v>
      </c>
      <c r="B33" s="210"/>
      <c r="C33" s="210"/>
      <c r="D33" s="210"/>
      <c r="E33" s="210"/>
      <c r="F33" s="210"/>
      <c r="G33" s="210"/>
      <c r="H33" s="210"/>
      <c r="I33" s="4">
        <v>25</v>
      </c>
      <c r="J33" s="23">
        <f>SUM(J30:J32)</f>
        <v>45304522</v>
      </c>
      <c r="K33" s="26">
        <f>SUM(K30:K32)</f>
        <v>18669895</v>
      </c>
    </row>
    <row r="34" spans="1:11" ht="23.25" customHeight="1">
      <c r="A34" s="209" t="s">
        <v>123</v>
      </c>
      <c r="B34" s="210"/>
      <c r="C34" s="210"/>
      <c r="D34" s="210"/>
      <c r="E34" s="210"/>
      <c r="F34" s="210"/>
      <c r="G34" s="210"/>
      <c r="H34" s="210"/>
      <c r="I34" s="4">
        <v>26</v>
      </c>
      <c r="J34" s="23">
        <f>IF(J29&gt;J33,J29-J33,0)</f>
        <v>0</v>
      </c>
      <c r="K34" s="26">
        <f>IF(K29&gt;K33,K29-K33,0)</f>
        <v>0</v>
      </c>
    </row>
    <row r="35" spans="1:11" ht="23.25" customHeight="1">
      <c r="A35" s="209" t="s">
        <v>124</v>
      </c>
      <c r="B35" s="210"/>
      <c r="C35" s="210"/>
      <c r="D35" s="210"/>
      <c r="E35" s="210"/>
      <c r="F35" s="210"/>
      <c r="G35" s="210"/>
      <c r="H35" s="210"/>
      <c r="I35" s="4">
        <v>27</v>
      </c>
      <c r="J35" s="23">
        <f>IF(J33&gt;J29,J33-J29,0)</f>
        <v>36713011</v>
      </c>
      <c r="K35" s="26">
        <f>IF(K33&gt;K29,K33-K29,0)</f>
        <v>18282888</v>
      </c>
    </row>
    <row r="36" spans="1:11" ht="12.75">
      <c r="A36" s="253" t="s">
        <v>203</v>
      </c>
      <c r="B36" s="254"/>
      <c r="C36" s="254"/>
      <c r="D36" s="254"/>
      <c r="E36" s="254"/>
      <c r="F36" s="254"/>
      <c r="G36" s="254"/>
      <c r="H36" s="254"/>
      <c r="I36" s="255">
        <v>0</v>
      </c>
      <c r="J36" s="255"/>
      <c r="K36" s="256"/>
    </row>
    <row r="37" spans="1:11" ht="12.75">
      <c r="A37" s="206" t="s">
        <v>215</v>
      </c>
      <c r="B37" s="207"/>
      <c r="C37" s="207"/>
      <c r="D37" s="207"/>
      <c r="E37" s="207"/>
      <c r="F37" s="207"/>
      <c r="G37" s="207"/>
      <c r="H37" s="207"/>
      <c r="I37" s="4">
        <v>28</v>
      </c>
      <c r="J37" s="22">
        <v>194513951</v>
      </c>
      <c r="K37" s="27">
        <v>21664539</v>
      </c>
    </row>
    <row r="38" spans="1:11" ht="12.75">
      <c r="A38" s="206" t="s">
        <v>50</v>
      </c>
      <c r="B38" s="207"/>
      <c r="C38" s="207"/>
      <c r="D38" s="207"/>
      <c r="E38" s="207"/>
      <c r="F38" s="207"/>
      <c r="G38" s="207"/>
      <c r="H38" s="207"/>
      <c r="I38" s="4">
        <v>29</v>
      </c>
      <c r="J38" s="22">
        <v>166589856</v>
      </c>
      <c r="K38" s="27">
        <v>498225388</v>
      </c>
    </row>
    <row r="39" spans="1:11" ht="12.75">
      <c r="A39" s="206" t="s">
        <v>51</v>
      </c>
      <c r="B39" s="207"/>
      <c r="C39" s="207"/>
      <c r="D39" s="207"/>
      <c r="E39" s="207"/>
      <c r="F39" s="207"/>
      <c r="G39" s="207"/>
      <c r="H39" s="207"/>
      <c r="I39" s="4">
        <v>30</v>
      </c>
      <c r="J39" s="22">
        <v>132824497</v>
      </c>
      <c r="K39" s="27">
        <v>309966111</v>
      </c>
    </row>
    <row r="40" spans="1:11" ht="12.75">
      <c r="A40" s="209" t="s">
        <v>64</v>
      </c>
      <c r="B40" s="210"/>
      <c r="C40" s="210"/>
      <c r="D40" s="210"/>
      <c r="E40" s="210"/>
      <c r="F40" s="210"/>
      <c r="G40" s="210"/>
      <c r="H40" s="210"/>
      <c r="I40" s="4">
        <v>31</v>
      </c>
      <c r="J40" s="23">
        <f>SUM(J37:J39)</f>
        <v>493928304</v>
      </c>
      <c r="K40" s="26">
        <f>SUM(K37:K39)</f>
        <v>829856038</v>
      </c>
    </row>
    <row r="41" spans="1:11" ht="12.75">
      <c r="A41" s="206" t="s">
        <v>52</v>
      </c>
      <c r="B41" s="207"/>
      <c r="C41" s="207"/>
      <c r="D41" s="207"/>
      <c r="E41" s="207"/>
      <c r="F41" s="207"/>
      <c r="G41" s="207"/>
      <c r="H41" s="207"/>
      <c r="I41" s="4">
        <v>32</v>
      </c>
      <c r="J41" s="22">
        <v>88902500</v>
      </c>
      <c r="K41" s="27">
        <v>357730026</v>
      </c>
    </row>
    <row r="42" spans="1:11" ht="12.75">
      <c r="A42" s="206" t="s">
        <v>53</v>
      </c>
      <c r="B42" s="207"/>
      <c r="C42" s="207"/>
      <c r="D42" s="207"/>
      <c r="E42" s="207"/>
      <c r="F42" s="207"/>
      <c r="G42" s="207"/>
      <c r="H42" s="207"/>
      <c r="I42" s="4">
        <v>33</v>
      </c>
      <c r="J42" s="22"/>
      <c r="K42" s="27"/>
    </row>
    <row r="43" spans="1:11" ht="12.75">
      <c r="A43" s="206" t="s">
        <v>54</v>
      </c>
      <c r="B43" s="207"/>
      <c r="C43" s="207"/>
      <c r="D43" s="207"/>
      <c r="E43" s="207"/>
      <c r="F43" s="207"/>
      <c r="G43" s="207"/>
      <c r="H43" s="207"/>
      <c r="I43" s="4">
        <v>34</v>
      </c>
      <c r="J43" s="22"/>
      <c r="K43" s="27"/>
    </row>
    <row r="44" spans="1:11" ht="12.75">
      <c r="A44" s="206" t="s">
        <v>55</v>
      </c>
      <c r="B44" s="207"/>
      <c r="C44" s="207"/>
      <c r="D44" s="207"/>
      <c r="E44" s="207"/>
      <c r="F44" s="207"/>
      <c r="G44" s="207"/>
      <c r="H44" s="207"/>
      <c r="I44" s="4">
        <v>35</v>
      </c>
      <c r="J44" s="22"/>
      <c r="K44" s="27"/>
    </row>
    <row r="45" spans="1:11" ht="12.75">
      <c r="A45" s="206" t="s">
        <v>56</v>
      </c>
      <c r="B45" s="207"/>
      <c r="C45" s="207"/>
      <c r="D45" s="207"/>
      <c r="E45" s="207"/>
      <c r="F45" s="207"/>
      <c r="G45" s="207"/>
      <c r="H45" s="207"/>
      <c r="I45" s="4">
        <v>36</v>
      </c>
      <c r="J45" s="22">
        <v>234387604</v>
      </c>
      <c r="K45" s="27">
        <v>402456198</v>
      </c>
    </row>
    <row r="46" spans="1:11" ht="12.75">
      <c r="A46" s="209" t="s">
        <v>178</v>
      </c>
      <c r="B46" s="210"/>
      <c r="C46" s="210"/>
      <c r="D46" s="210"/>
      <c r="E46" s="210"/>
      <c r="F46" s="210"/>
      <c r="G46" s="210"/>
      <c r="H46" s="210"/>
      <c r="I46" s="4">
        <v>37</v>
      </c>
      <c r="J46" s="23">
        <f>SUM(J41:J45)</f>
        <v>323290104</v>
      </c>
      <c r="K46" s="26">
        <f>SUM(K41:K45)</f>
        <v>760186224</v>
      </c>
    </row>
    <row r="47" spans="1:11" ht="23.25" customHeight="1">
      <c r="A47" s="209" t="s">
        <v>205</v>
      </c>
      <c r="B47" s="210"/>
      <c r="C47" s="210"/>
      <c r="D47" s="210"/>
      <c r="E47" s="210"/>
      <c r="F47" s="210"/>
      <c r="G47" s="210"/>
      <c r="H47" s="210"/>
      <c r="I47" s="4">
        <v>38</v>
      </c>
      <c r="J47" s="23">
        <f>IF(J40&gt;J46,J40-J46,0)</f>
        <v>170638200</v>
      </c>
      <c r="K47" s="26">
        <f>IF(K40&gt;K46,K40-K46,0)</f>
        <v>69669814</v>
      </c>
    </row>
    <row r="48" spans="1:11" ht="23.25" customHeight="1">
      <c r="A48" s="209" t="s">
        <v>206</v>
      </c>
      <c r="B48" s="210"/>
      <c r="C48" s="210"/>
      <c r="D48" s="210"/>
      <c r="E48" s="210"/>
      <c r="F48" s="210"/>
      <c r="G48" s="210"/>
      <c r="H48" s="210"/>
      <c r="I48" s="4">
        <v>39</v>
      </c>
      <c r="J48" s="23">
        <f>IF(J46&gt;J40,J46-J40,0)</f>
        <v>0</v>
      </c>
      <c r="K48" s="26">
        <f>IF(K46&gt;K40,K46-K40,0)</f>
        <v>0</v>
      </c>
    </row>
    <row r="49" spans="1:11" ht="12.75">
      <c r="A49" s="209" t="s">
        <v>179</v>
      </c>
      <c r="B49" s="210"/>
      <c r="C49" s="210"/>
      <c r="D49" s="210"/>
      <c r="E49" s="210"/>
      <c r="F49" s="210"/>
      <c r="G49" s="210"/>
      <c r="H49" s="210"/>
      <c r="I49" s="4">
        <v>40</v>
      </c>
      <c r="J49" s="23">
        <f>IF(J21-J22+J34-J35+J47-J48&gt;0,J21-J22+J34-J35+J47-J48,0)</f>
        <v>16537158</v>
      </c>
      <c r="K49" s="26">
        <f>IF(K21-K22+K34-K35+K47-K48&gt;0,K21-K22+K34-K35+K47-K48,0)</f>
        <v>0</v>
      </c>
    </row>
    <row r="50" spans="1:11" ht="12.75">
      <c r="A50" s="209" t="s">
        <v>37</v>
      </c>
      <c r="B50" s="210"/>
      <c r="C50" s="210"/>
      <c r="D50" s="210"/>
      <c r="E50" s="210"/>
      <c r="F50" s="210"/>
      <c r="G50" s="210"/>
      <c r="H50" s="210"/>
      <c r="I50" s="4">
        <v>41</v>
      </c>
      <c r="J50" s="23">
        <f>IF(J22-J21+J35-J34+J48-J47&gt;0,J22-J21+J35-J34+J48-J47,0)</f>
        <v>0</v>
      </c>
      <c r="K50" s="26">
        <f>IF(K22-K21+K35-K34+K48-K47&gt;0,K22-K21+K35-K34+K48-K47,0)</f>
        <v>4657092</v>
      </c>
    </row>
    <row r="51" spans="1:11" ht="12.75">
      <c r="A51" s="209" t="s">
        <v>204</v>
      </c>
      <c r="B51" s="210"/>
      <c r="C51" s="210"/>
      <c r="D51" s="210"/>
      <c r="E51" s="210"/>
      <c r="F51" s="210"/>
      <c r="G51" s="210"/>
      <c r="H51" s="210"/>
      <c r="I51" s="4">
        <v>42</v>
      </c>
      <c r="J51" s="22">
        <v>13914937</v>
      </c>
      <c r="K51" s="27">
        <v>30452095</v>
      </c>
    </row>
    <row r="52" spans="1:11" ht="12.75">
      <c r="A52" s="209" t="s">
        <v>244</v>
      </c>
      <c r="B52" s="210"/>
      <c r="C52" s="210"/>
      <c r="D52" s="210"/>
      <c r="E52" s="210"/>
      <c r="F52" s="210"/>
      <c r="G52" s="210"/>
      <c r="H52" s="210"/>
      <c r="I52" s="4">
        <v>43</v>
      </c>
      <c r="J52" s="22">
        <v>16537158</v>
      </c>
      <c r="K52" s="27"/>
    </row>
    <row r="53" spans="1:11" ht="12.75">
      <c r="A53" s="209" t="s">
        <v>245</v>
      </c>
      <c r="B53" s="210"/>
      <c r="C53" s="210"/>
      <c r="D53" s="210"/>
      <c r="E53" s="210"/>
      <c r="F53" s="210"/>
      <c r="G53" s="210"/>
      <c r="H53" s="210"/>
      <c r="I53" s="4">
        <v>44</v>
      </c>
      <c r="J53" s="22"/>
      <c r="K53" s="27">
        <v>4657092</v>
      </c>
    </row>
    <row r="54" spans="1:11" ht="12.75">
      <c r="A54" s="215" t="s">
        <v>246</v>
      </c>
      <c r="B54" s="216"/>
      <c r="C54" s="216"/>
      <c r="D54" s="216"/>
      <c r="E54" s="216"/>
      <c r="F54" s="216"/>
      <c r="G54" s="216"/>
      <c r="H54" s="216"/>
      <c r="I54" s="7">
        <v>45</v>
      </c>
      <c r="J54" s="24">
        <f>J51+J52-J53</f>
        <v>30452095</v>
      </c>
      <c r="K54" s="32">
        <f>K51+K52-K53</f>
        <v>25795003</v>
      </c>
    </row>
    <row r="55" spans="1:11" ht="12.75">
      <c r="A55" s="106" t="s">
        <v>216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8.28125" style="108" customWidth="1"/>
    <col min="2" max="2" width="9.421875" style="108" customWidth="1"/>
    <col min="3" max="3" width="6.8515625" style="108" customWidth="1"/>
    <col min="4" max="4" width="7.140625" style="108" customWidth="1"/>
    <col min="5" max="5" width="9.140625" style="108" customWidth="1"/>
    <col min="6" max="6" width="7.28125" style="108" customWidth="1"/>
    <col min="7" max="7" width="9.140625" style="108" customWidth="1"/>
    <col min="8" max="8" width="6.28125" style="108" customWidth="1"/>
    <col min="9" max="9" width="8.28125" style="108" customWidth="1"/>
    <col min="10" max="10" width="10.00390625" style="108" customWidth="1"/>
    <col min="11" max="11" width="10.421875" style="108" customWidth="1"/>
    <col min="12" max="16384" width="9.140625" style="108" customWidth="1"/>
  </cols>
  <sheetData>
    <row r="1" spans="1:12" ht="12.75">
      <c r="A1" s="285" t="s">
        <v>352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107"/>
    </row>
    <row r="2" spans="1:12" ht="15.75">
      <c r="A2" s="126"/>
      <c r="B2" s="127"/>
      <c r="C2" s="272" t="s">
        <v>353</v>
      </c>
      <c r="D2" s="272"/>
      <c r="E2" s="129">
        <v>40179</v>
      </c>
      <c r="F2" s="128" t="s">
        <v>318</v>
      </c>
      <c r="G2" s="273">
        <v>40543</v>
      </c>
      <c r="H2" s="274"/>
      <c r="I2" s="127"/>
      <c r="J2" s="127"/>
      <c r="K2" s="127"/>
      <c r="L2" s="109"/>
    </row>
    <row r="3" spans="1:11" ht="24" thickBot="1">
      <c r="A3" s="275" t="s">
        <v>399</v>
      </c>
      <c r="B3" s="275"/>
      <c r="C3" s="275"/>
      <c r="D3" s="275"/>
      <c r="E3" s="275"/>
      <c r="F3" s="275"/>
      <c r="G3" s="275"/>
      <c r="H3" s="275"/>
      <c r="I3" s="110" t="s">
        <v>376</v>
      </c>
      <c r="J3" s="111" t="s">
        <v>195</v>
      </c>
      <c r="K3" s="111" t="s">
        <v>196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113">
        <v>2</v>
      </c>
      <c r="J4" s="112" t="s">
        <v>354</v>
      </c>
      <c r="K4" s="112" t="s">
        <v>355</v>
      </c>
    </row>
    <row r="5" spans="1:11" ht="12.75">
      <c r="A5" s="270" t="s">
        <v>356</v>
      </c>
      <c r="B5" s="271"/>
      <c r="C5" s="271"/>
      <c r="D5" s="271"/>
      <c r="E5" s="271"/>
      <c r="F5" s="271"/>
      <c r="G5" s="271"/>
      <c r="H5" s="271"/>
      <c r="I5" s="114">
        <v>1</v>
      </c>
      <c r="J5" s="115">
        <v>902101590</v>
      </c>
      <c r="K5" s="115">
        <v>902101590</v>
      </c>
    </row>
    <row r="6" spans="1:11" ht="12.75">
      <c r="A6" s="270" t="s">
        <v>357</v>
      </c>
      <c r="B6" s="271"/>
      <c r="C6" s="271"/>
      <c r="D6" s="271"/>
      <c r="E6" s="271"/>
      <c r="F6" s="271"/>
      <c r="G6" s="271"/>
      <c r="H6" s="271"/>
      <c r="I6" s="114">
        <v>2</v>
      </c>
      <c r="J6" s="116"/>
      <c r="K6" s="116"/>
    </row>
    <row r="7" spans="1:11" ht="12.75">
      <c r="A7" s="270" t="s">
        <v>358</v>
      </c>
      <c r="B7" s="271"/>
      <c r="C7" s="271"/>
      <c r="D7" s="271"/>
      <c r="E7" s="271"/>
      <c r="F7" s="271"/>
      <c r="G7" s="271"/>
      <c r="H7" s="271"/>
      <c r="I7" s="114">
        <v>3</v>
      </c>
      <c r="J7" s="116">
        <v>69398970</v>
      </c>
      <c r="K7" s="116"/>
    </row>
    <row r="8" spans="1:11" ht="12.75">
      <c r="A8" s="270" t="s">
        <v>359</v>
      </c>
      <c r="B8" s="271"/>
      <c r="C8" s="271"/>
      <c r="D8" s="271"/>
      <c r="E8" s="271"/>
      <c r="F8" s="271"/>
      <c r="G8" s="271"/>
      <c r="H8" s="271"/>
      <c r="I8" s="114">
        <v>4</v>
      </c>
      <c r="J8" s="116">
        <v>88995416</v>
      </c>
      <c r="K8" s="116">
        <v>-108982828</v>
      </c>
    </row>
    <row r="9" spans="1:11" ht="12.75">
      <c r="A9" s="270" t="s">
        <v>360</v>
      </c>
      <c r="B9" s="271"/>
      <c r="C9" s="271"/>
      <c r="D9" s="271"/>
      <c r="E9" s="271"/>
      <c r="F9" s="271"/>
      <c r="G9" s="271"/>
      <c r="H9" s="271"/>
      <c r="I9" s="114">
        <v>5</v>
      </c>
      <c r="J9" s="116">
        <v>-267634514</v>
      </c>
      <c r="K9" s="116">
        <v>-136105960</v>
      </c>
    </row>
    <row r="10" spans="1:11" ht="12.75">
      <c r="A10" s="270" t="s">
        <v>361</v>
      </c>
      <c r="B10" s="271"/>
      <c r="C10" s="271"/>
      <c r="D10" s="271"/>
      <c r="E10" s="271"/>
      <c r="F10" s="271"/>
      <c r="G10" s="271"/>
      <c r="H10" s="271"/>
      <c r="I10" s="114">
        <v>6</v>
      </c>
      <c r="J10" s="116"/>
      <c r="K10" s="116"/>
    </row>
    <row r="11" spans="1:11" ht="12.75">
      <c r="A11" s="270" t="s">
        <v>362</v>
      </c>
      <c r="B11" s="271"/>
      <c r="C11" s="271"/>
      <c r="D11" s="271"/>
      <c r="E11" s="271"/>
      <c r="F11" s="271"/>
      <c r="G11" s="271"/>
      <c r="H11" s="271"/>
      <c r="I11" s="114">
        <v>7</v>
      </c>
      <c r="J11" s="116"/>
      <c r="K11" s="116"/>
    </row>
    <row r="12" spans="1:11" ht="12.75">
      <c r="A12" s="270" t="s">
        <v>363</v>
      </c>
      <c r="B12" s="271"/>
      <c r="C12" s="271"/>
      <c r="D12" s="271"/>
      <c r="E12" s="271"/>
      <c r="F12" s="271"/>
      <c r="G12" s="271"/>
      <c r="H12" s="271"/>
      <c r="I12" s="114">
        <v>8</v>
      </c>
      <c r="J12" s="116"/>
      <c r="K12" s="116"/>
    </row>
    <row r="13" spans="1:11" ht="12.75">
      <c r="A13" s="270" t="s">
        <v>364</v>
      </c>
      <c r="B13" s="271"/>
      <c r="C13" s="271"/>
      <c r="D13" s="271"/>
      <c r="E13" s="271"/>
      <c r="F13" s="271"/>
      <c r="G13" s="271"/>
      <c r="H13" s="271"/>
      <c r="I13" s="114">
        <v>9</v>
      </c>
      <c r="J13" s="116"/>
      <c r="K13" s="116"/>
    </row>
    <row r="14" spans="1:11" ht="18" customHeight="1">
      <c r="A14" s="277" t="s">
        <v>365</v>
      </c>
      <c r="B14" s="278"/>
      <c r="C14" s="278"/>
      <c r="D14" s="278"/>
      <c r="E14" s="278"/>
      <c r="F14" s="278"/>
      <c r="G14" s="278"/>
      <c r="H14" s="278"/>
      <c r="I14" s="114">
        <v>10</v>
      </c>
      <c r="J14" s="117">
        <f>SUM(J5:J13)</f>
        <v>792861462</v>
      </c>
      <c r="K14" s="117">
        <f>SUM(K5:K13)</f>
        <v>657012802</v>
      </c>
    </row>
    <row r="15" spans="1:11" ht="12.75">
      <c r="A15" s="270" t="s">
        <v>366</v>
      </c>
      <c r="B15" s="271"/>
      <c r="C15" s="271"/>
      <c r="D15" s="271"/>
      <c r="E15" s="271"/>
      <c r="F15" s="271"/>
      <c r="G15" s="271"/>
      <c r="H15" s="271"/>
      <c r="I15" s="114">
        <v>11</v>
      </c>
      <c r="J15" s="116"/>
      <c r="K15" s="116"/>
    </row>
    <row r="16" spans="1:11" ht="12.75">
      <c r="A16" s="270" t="s">
        <v>367</v>
      </c>
      <c r="B16" s="271"/>
      <c r="C16" s="271"/>
      <c r="D16" s="271"/>
      <c r="E16" s="271"/>
      <c r="F16" s="271"/>
      <c r="G16" s="271"/>
      <c r="H16" s="271"/>
      <c r="I16" s="114">
        <v>12</v>
      </c>
      <c r="J16" s="116"/>
      <c r="K16" s="116"/>
    </row>
    <row r="17" spans="1:11" ht="12.75">
      <c r="A17" s="270" t="s">
        <v>368</v>
      </c>
      <c r="B17" s="271"/>
      <c r="C17" s="271"/>
      <c r="D17" s="271"/>
      <c r="E17" s="271"/>
      <c r="F17" s="271"/>
      <c r="G17" s="271"/>
      <c r="H17" s="271"/>
      <c r="I17" s="114">
        <v>13</v>
      </c>
      <c r="J17" s="116"/>
      <c r="K17" s="116"/>
    </row>
    <row r="18" spans="1:11" ht="12.75">
      <c r="A18" s="270" t="s">
        <v>369</v>
      </c>
      <c r="B18" s="271"/>
      <c r="C18" s="271"/>
      <c r="D18" s="271"/>
      <c r="E18" s="271"/>
      <c r="F18" s="271"/>
      <c r="G18" s="271"/>
      <c r="H18" s="271"/>
      <c r="I18" s="114">
        <v>14</v>
      </c>
      <c r="J18" s="116"/>
      <c r="K18" s="116"/>
    </row>
    <row r="19" spans="1:11" ht="12.75">
      <c r="A19" s="270" t="s">
        <v>370</v>
      </c>
      <c r="B19" s="271"/>
      <c r="C19" s="271"/>
      <c r="D19" s="271"/>
      <c r="E19" s="271"/>
      <c r="F19" s="271"/>
      <c r="G19" s="271"/>
      <c r="H19" s="271"/>
      <c r="I19" s="114">
        <v>15</v>
      </c>
      <c r="J19" s="116"/>
      <c r="K19" s="116"/>
    </row>
    <row r="20" spans="1:11" ht="12.75">
      <c r="A20" s="270" t="s">
        <v>371</v>
      </c>
      <c r="B20" s="271"/>
      <c r="C20" s="271"/>
      <c r="D20" s="271"/>
      <c r="E20" s="271"/>
      <c r="F20" s="271"/>
      <c r="G20" s="271"/>
      <c r="H20" s="271"/>
      <c r="I20" s="114">
        <v>16</v>
      </c>
      <c r="J20" s="116"/>
      <c r="K20" s="116"/>
    </row>
    <row r="21" spans="1:11" ht="15.75" customHeight="1">
      <c r="A21" s="277" t="s">
        <v>372</v>
      </c>
      <c r="B21" s="278"/>
      <c r="C21" s="278"/>
      <c r="D21" s="278"/>
      <c r="E21" s="278"/>
      <c r="F21" s="278"/>
      <c r="G21" s="278"/>
      <c r="H21" s="278"/>
      <c r="I21" s="114">
        <v>17</v>
      </c>
      <c r="J21" s="118">
        <f>SUM(J15:J20)</f>
        <v>0</v>
      </c>
      <c r="K21" s="118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9" t="s">
        <v>373</v>
      </c>
      <c r="B23" s="280"/>
      <c r="C23" s="280"/>
      <c r="D23" s="280"/>
      <c r="E23" s="280"/>
      <c r="F23" s="280"/>
      <c r="G23" s="280"/>
      <c r="H23" s="280"/>
      <c r="I23" s="119">
        <v>18</v>
      </c>
      <c r="J23" s="115">
        <v>792861462</v>
      </c>
      <c r="K23" s="115">
        <v>657012802</v>
      </c>
    </row>
    <row r="24" spans="1:11" ht="23.25" customHeight="1">
      <c r="A24" s="281" t="s">
        <v>374</v>
      </c>
      <c r="B24" s="282"/>
      <c r="C24" s="282"/>
      <c r="D24" s="282"/>
      <c r="E24" s="282"/>
      <c r="F24" s="282"/>
      <c r="G24" s="282"/>
      <c r="H24" s="282"/>
      <c r="I24" s="120">
        <v>19</v>
      </c>
      <c r="J24" s="118"/>
      <c r="K24" s="118"/>
    </row>
    <row r="25" spans="1:11" ht="30" customHeight="1">
      <c r="A25" s="283" t="s">
        <v>375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43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2" sqref="A2:J2"/>
    </sheetView>
  </sheetViews>
  <sheetFormatPr defaultColWidth="8.8515625" defaultRowHeight="12.75"/>
  <cols>
    <col min="1" max="16384" width="8.8515625" style="131" customWidth="1"/>
  </cols>
  <sheetData>
    <row r="1" spans="1:10" ht="12.75">
      <c r="A1" s="130"/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5.75">
      <c r="A2" s="291" t="s">
        <v>351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 customHeight="1">
      <c r="A4" s="292"/>
      <c r="B4" s="293"/>
      <c r="C4" s="293"/>
      <c r="D4" s="293"/>
      <c r="E4" s="293"/>
      <c r="F4" s="293"/>
      <c r="G4" s="293"/>
      <c r="H4" s="293"/>
      <c r="I4" s="293"/>
      <c r="J4" s="294"/>
    </row>
    <row r="5" spans="1:10" ht="12.75" customHeight="1">
      <c r="A5" s="295"/>
      <c r="B5" s="296"/>
      <c r="C5" s="296"/>
      <c r="D5" s="296"/>
      <c r="E5" s="296"/>
      <c r="F5" s="296"/>
      <c r="G5" s="296"/>
      <c r="H5" s="296"/>
      <c r="I5" s="296"/>
      <c r="J5" s="297"/>
    </row>
    <row r="6" spans="1:10" ht="12.75" customHeight="1">
      <c r="A6" s="295"/>
      <c r="B6" s="296"/>
      <c r="C6" s="296"/>
      <c r="D6" s="296"/>
      <c r="E6" s="296"/>
      <c r="F6" s="296"/>
      <c r="G6" s="296"/>
      <c r="H6" s="296"/>
      <c r="I6" s="296"/>
      <c r="J6" s="297"/>
    </row>
    <row r="7" spans="1:10" ht="12.75" customHeight="1">
      <c r="A7" s="295"/>
      <c r="B7" s="296"/>
      <c r="C7" s="296"/>
      <c r="D7" s="296"/>
      <c r="E7" s="296"/>
      <c r="F7" s="296"/>
      <c r="G7" s="296"/>
      <c r="H7" s="296"/>
      <c r="I7" s="296"/>
      <c r="J7" s="297"/>
    </row>
    <row r="8" spans="1:10" ht="12.75" customHeight="1">
      <c r="A8" s="295"/>
      <c r="B8" s="296"/>
      <c r="C8" s="296"/>
      <c r="D8" s="296"/>
      <c r="E8" s="296"/>
      <c r="F8" s="296"/>
      <c r="G8" s="296"/>
      <c r="H8" s="296"/>
      <c r="I8" s="296"/>
      <c r="J8" s="297"/>
    </row>
    <row r="9" spans="1:10" ht="12.75" customHeight="1">
      <c r="A9" s="295"/>
      <c r="B9" s="296"/>
      <c r="C9" s="296"/>
      <c r="D9" s="296"/>
      <c r="E9" s="296"/>
      <c r="F9" s="296"/>
      <c r="G9" s="296"/>
      <c r="H9" s="296"/>
      <c r="I9" s="296"/>
      <c r="J9" s="297"/>
    </row>
    <row r="10" spans="1:10" ht="12.75" customHeight="1">
      <c r="A10" s="295"/>
      <c r="B10" s="296"/>
      <c r="C10" s="296"/>
      <c r="D10" s="296"/>
      <c r="E10" s="296"/>
      <c r="F10" s="296"/>
      <c r="G10" s="296"/>
      <c r="H10" s="296"/>
      <c r="I10" s="296"/>
      <c r="J10" s="297"/>
    </row>
    <row r="11" spans="1:10" ht="12.75" customHeight="1">
      <c r="A11" s="295"/>
      <c r="B11" s="296"/>
      <c r="C11" s="296"/>
      <c r="D11" s="296"/>
      <c r="E11" s="296"/>
      <c r="F11" s="296"/>
      <c r="G11" s="296"/>
      <c r="H11" s="296"/>
      <c r="I11" s="296"/>
      <c r="J11" s="297"/>
    </row>
    <row r="12" spans="1:10" ht="12.75" customHeight="1">
      <c r="A12" s="295"/>
      <c r="B12" s="296"/>
      <c r="C12" s="296"/>
      <c r="D12" s="296"/>
      <c r="E12" s="296"/>
      <c r="F12" s="296"/>
      <c r="G12" s="296"/>
      <c r="H12" s="296"/>
      <c r="I12" s="296"/>
      <c r="J12" s="297"/>
    </row>
    <row r="13" spans="1:10" ht="12.75" customHeight="1">
      <c r="A13" s="295"/>
      <c r="B13" s="296"/>
      <c r="C13" s="296"/>
      <c r="D13" s="296"/>
      <c r="E13" s="296"/>
      <c r="F13" s="296"/>
      <c r="G13" s="296"/>
      <c r="H13" s="296"/>
      <c r="I13" s="296"/>
      <c r="J13" s="297"/>
    </row>
    <row r="14" spans="1:10" ht="12.75" customHeight="1">
      <c r="A14" s="295"/>
      <c r="B14" s="296"/>
      <c r="C14" s="296"/>
      <c r="D14" s="296"/>
      <c r="E14" s="296"/>
      <c r="F14" s="296"/>
      <c r="G14" s="296"/>
      <c r="H14" s="296"/>
      <c r="I14" s="296"/>
      <c r="J14" s="297"/>
    </row>
    <row r="15" spans="1:10" ht="12.75" customHeight="1">
      <c r="A15" s="295"/>
      <c r="B15" s="296"/>
      <c r="C15" s="296"/>
      <c r="D15" s="296"/>
      <c r="E15" s="296"/>
      <c r="F15" s="296"/>
      <c r="G15" s="296"/>
      <c r="H15" s="296"/>
      <c r="I15" s="296"/>
      <c r="J15" s="297"/>
    </row>
    <row r="16" spans="1:10" ht="12.75" customHeight="1">
      <c r="A16" s="295"/>
      <c r="B16" s="296"/>
      <c r="C16" s="296"/>
      <c r="D16" s="296"/>
      <c r="E16" s="296"/>
      <c r="F16" s="296"/>
      <c r="G16" s="296"/>
      <c r="H16" s="296"/>
      <c r="I16" s="296"/>
      <c r="J16" s="297"/>
    </row>
    <row r="17" spans="1:10" ht="12.75" customHeight="1">
      <c r="A17" s="295"/>
      <c r="B17" s="296"/>
      <c r="C17" s="296"/>
      <c r="D17" s="296"/>
      <c r="E17" s="296"/>
      <c r="F17" s="296"/>
      <c r="G17" s="296"/>
      <c r="H17" s="296"/>
      <c r="I17" s="296"/>
      <c r="J17" s="297"/>
    </row>
    <row r="18" spans="1:10" ht="12.75" customHeight="1">
      <c r="A18" s="295"/>
      <c r="B18" s="296"/>
      <c r="C18" s="296"/>
      <c r="D18" s="296"/>
      <c r="E18" s="296"/>
      <c r="F18" s="296"/>
      <c r="G18" s="296"/>
      <c r="H18" s="296"/>
      <c r="I18" s="296"/>
      <c r="J18" s="297"/>
    </row>
    <row r="19" spans="1:10" ht="12.75" customHeight="1">
      <c r="A19" s="295"/>
      <c r="B19" s="296"/>
      <c r="C19" s="296"/>
      <c r="D19" s="296"/>
      <c r="E19" s="296"/>
      <c r="F19" s="296"/>
      <c r="G19" s="296"/>
      <c r="H19" s="296"/>
      <c r="I19" s="296"/>
      <c r="J19" s="297"/>
    </row>
    <row r="20" spans="1:10" ht="12.75" customHeight="1">
      <c r="A20" s="298"/>
      <c r="B20" s="299"/>
      <c r="C20" s="299"/>
      <c r="D20" s="299"/>
      <c r="E20" s="299"/>
      <c r="F20" s="299"/>
      <c r="G20" s="299"/>
      <c r="H20" s="299"/>
      <c r="I20" s="299"/>
      <c r="J20" s="300"/>
    </row>
    <row r="21" spans="1:10" ht="12.75">
      <c r="A21" s="301"/>
      <c r="B21" s="301"/>
      <c r="C21" s="301"/>
      <c r="D21" s="301"/>
      <c r="E21" s="301"/>
      <c r="F21" s="301"/>
      <c r="G21" s="301"/>
      <c r="H21" s="301"/>
      <c r="I21" s="301"/>
      <c r="J21" s="301"/>
    </row>
    <row r="22" spans="1:10" ht="12.75">
      <c r="A22" s="132"/>
      <c r="B22" s="132"/>
      <c r="C22" s="132"/>
      <c r="D22" s="132"/>
      <c r="E22" s="132"/>
      <c r="F22" s="132"/>
      <c r="G22" s="132"/>
      <c r="H22" s="132"/>
      <c r="I22" s="132"/>
      <c r="J22" s="132"/>
    </row>
    <row r="23" spans="1:10" ht="12.75">
      <c r="A23" s="132"/>
      <c r="B23" s="132"/>
      <c r="C23" s="132"/>
      <c r="D23" s="132"/>
      <c r="E23" s="132"/>
      <c r="F23" s="132"/>
      <c r="G23" s="132"/>
      <c r="H23" s="132"/>
      <c r="I23" s="132"/>
      <c r="J23" s="132"/>
    </row>
    <row r="24" spans="1:10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</row>
    <row r="25" spans="1:10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</row>
    <row r="26" spans="1:10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</row>
    <row r="27" spans="1:10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</row>
    <row r="28" spans="1:10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</row>
    <row r="29" spans="1:10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</row>
    <row r="30" spans="1:10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</row>
    <row r="31" spans="1:10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</row>
    <row r="32" spans="1:10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</row>
    <row r="33" spans="1:10" ht="12.75">
      <c r="A33" s="132"/>
      <c r="B33" s="132"/>
      <c r="C33" s="132"/>
      <c r="D33" s="132"/>
      <c r="E33" s="132"/>
      <c r="F33" s="132"/>
      <c r="G33" s="132"/>
      <c r="H33" s="132"/>
      <c r="I33" s="132"/>
      <c r="J33" s="132"/>
    </row>
    <row r="34" spans="1:10" ht="12.75">
      <c r="A34" s="132"/>
      <c r="B34" s="132"/>
      <c r="C34" s="132"/>
      <c r="D34" s="132"/>
      <c r="E34" s="132"/>
      <c r="F34" s="132"/>
      <c r="G34" s="132"/>
      <c r="H34" s="132"/>
      <c r="I34" s="132"/>
      <c r="J34" s="132"/>
    </row>
    <row r="35" spans="1:10" ht="12.75">
      <c r="A35" s="132"/>
      <c r="B35" s="132"/>
      <c r="C35" s="132"/>
      <c r="D35" s="132"/>
      <c r="E35" s="132"/>
      <c r="F35" s="132"/>
      <c r="G35" s="132"/>
      <c r="H35" s="132"/>
      <c r="I35" s="132"/>
      <c r="J35" s="132"/>
    </row>
    <row r="36" spans="1:10" ht="15">
      <c r="A36" s="132"/>
      <c r="B36" s="132"/>
      <c r="C36" s="132"/>
      <c r="D36" s="132"/>
      <c r="E36" s="132"/>
      <c r="F36" s="132"/>
      <c r="G36" s="132"/>
      <c r="H36" s="132"/>
      <c r="I36" s="133"/>
      <c r="J36" s="132"/>
    </row>
    <row r="37" spans="1:10" ht="12.75">
      <c r="A37" s="132"/>
      <c r="B37" s="132"/>
      <c r="C37" s="132"/>
      <c r="D37" s="132"/>
      <c r="E37" s="132"/>
      <c r="F37" s="132"/>
      <c r="G37" s="132"/>
      <c r="H37" s="132"/>
      <c r="I37" s="132"/>
      <c r="J37" s="132"/>
    </row>
    <row r="38" spans="1:10" ht="12.75">
      <c r="A38" s="132"/>
      <c r="B38" s="132"/>
      <c r="C38" s="132"/>
      <c r="D38" s="132"/>
      <c r="E38" s="132"/>
      <c r="F38" s="132"/>
      <c r="G38" s="132"/>
      <c r="H38" s="132"/>
      <c r="I38" s="132"/>
      <c r="J38" s="132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grubicb</cp:lastModifiedBy>
  <cp:lastPrinted>2011-04-26T11:09:33Z</cp:lastPrinted>
  <dcterms:created xsi:type="dcterms:W3CDTF">2008-10-17T11:51:54Z</dcterms:created>
  <dcterms:modified xsi:type="dcterms:W3CDTF">2011-04-29T10:53:08Z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