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1640"/>
  </bookViews>
  <sheets>
    <sheet name="opći podaci" sheetId="15" r:id="rId1"/>
    <sheet name="bilanca" sheetId="23" r:id="rId2"/>
    <sheet name="rdg" sheetId="18" r:id="rId3"/>
    <sheet name="NT_D" sheetId="21" state="hidden" r:id="rId4"/>
    <sheet name="nt" sheetId="24" r:id="rId5"/>
    <sheet name="pk" sheetId="25" r:id="rId6"/>
    <sheet name="bilješke " sheetId="22" r:id="rId7"/>
  </sheets>
  <definedNames>
    <definedName name="_xlnm.Print_Area" localSheetId="6">'bilješke '!$A$1:$F$32</definedName>
    <definedName name="_xlnm.Print_Area" localSheetId="0">'opći podaci'!$A$1:$I$64</definedName>
    <definedName name="_xlnm.Print_Area" localSheetId="2">rdg!$A$1:$K$72</definedName>
    <definedName name="_xlnm.Print_Titles" localSheetId="1">bilanca!$5:$6</definedName>
  </definedNames>
  <calcPr calcId="145621"/>
</workbook>
</file>

<file path=xl/calcChain.xml><?xml version="1.0" encoding="utf-8"?>
<calcChain xmlns="http://schemas.openxmlformats.org/spreadsheetml/2006/main">
  <c r="K9" i="18" l="1"/>
  <c r="K23" i="25" l="1"/>
  <c r="J23" i="25"/>
  <c r="K16" i="25"/>
  <c r="J16" i="25"/>
  <c r="K53" i="24"/>
  <c r="J53" i="24"/>
  <c r="K45" i="24"/>
  <c r="J45" i="24"/>
  <c r="J47" i="24" s="1"/>
  <c r="K39" i="24"/>
  <c r="J39" i="24"/>
  <c r="K32" i="24"/>
  <c r="J32" i="24"/>
  <c r="J34" i="24" s="1"/>
  <c r="K28" i="24"/>
  <c r="J28" i="24"/>
  <c r="K19" i="24"/>
  <c r="J19" i="24"/>
  <c r="J21" i="24" s="1"/>
  <c r="K14" i="24"/>
  <c r="J14" i="24"/>
  <c r="J20" i="24" l="1"/>
  <c r="J48" i="24" s="1"/>
  <c r="J33" i="24"/>
  <c r="J46" i="24"/>
  <c r="K20" i="24"/>
  <c r="K33" i="24"/>
  <c r="K46" i="24"/>
  <c r="K47" i="24"/>
  <c r="K34" i="24"/>
  <c r="K21" i="24"/>
  <c r="J49" i="24" l="1"/>
  <c r="K48" i="24"/>
  <c r="K49" i="24"/>
  <c r="K120" i="23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70" i="23"/>
  <c r="J70" i="23"/>
  <c r="J115" i="23" s="1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K9" i="23" s="1"/>
  <c r="J10" i="23"/>
  <c r="J9" i="23" s="1"/>
  <c r="K115" i="23" l="1"/>
  <c r="K41" i="23"/>
  <c r="K67" i="23" s="1"/>
  <c r="J41" i="23"/>
  <c r="J67" i="23" s="1"/>
  <c r="J7" i="18" l="1"/>
  <c r="K54" i="21"/>
  <c r="J54" i="21"/>
  <c r="K20" i="21"/>
  <c r="K22" i="21" s="1"/>
  <c r="K13" i="21"/>
  <c r="K33" i="21"/>
  <c r="K29" i="21"/>
  <c r="K46" i="21"/>
  <c r="K40" i="21"/>
  <c r="J20" i="21"/>
  <c r="J13" i="21"/>
  <c r="J33" i="21"/>
  <c r="J29" i="21"/>
  <c r="J46" i="21"/>
  <c r="J48" i="21"/>
  <c r="J40" i="21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K47" i="21"/>
  <c r="K21" i="21"/>
  <c r="J21" i="21" l="1"/>
  <c r="J34" i="21"/>
  <c r="J35" i="21"/>
  <c r="J47" i="21"/>
  <c r="J50" i="21" s="1"/>
  <c r="K48" i="21"/>
  <c r="J22" i="21"/>
  <c r="K35" i="21"/>
  <c r="J10" i="18"/>
  <c r="J43" i="18" s="1"/>
  <c r="K34" i="21"/>
  <c r="J42" i="18"/>
  <c r="K42" i="18"/>
  <c r="K10" i="18"/>
  <c r="J49" i="21" l="1"/>
  <c r="K43" i="18"/>
  <c r="K44" i="18" s="1"/>
  <c r="J46" i="18"/>
  <c r="K49" i="21"/>
  <c r="J45" i="18"/>
  <c r="J44" i="18"/>
  <c r="J48" i="18" s="1"/>
  <c r="K50" i="21"/>
  <c r="J50" i="18" l="1"/>
  <c r="J56" i="18"/>
  <c r="J67" i="18" s="1"/>
  <c r="K46" i="18"/>
  <c r="K45" i="18"/>
  <c r="K48" i="18"/>
  <c r="J49" i="18"/>
  <c r="K50" i="18" l="1"/>
  <c r="K56" i="18"/>
  <c r="K67" i="18" s="1"/>
  <c r="K49" i="18"/>
</calcChain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<sst xmlns="http://schemas.openxmlformats.org/spreadsheetml/2006/main" count="394" uniqueCount="342">
  <si>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</si>
  <si>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</si>
  <si>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</si>
  <si>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</si>
  <si>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</si>
  <si>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</si>
  <si>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</si>
  <si>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</si>
  <si>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</si>
  <si>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</si>
  <si>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</si>
  <si>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</si>
  <si>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</si>
  <si>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</si>
  <si>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</si>
  <si>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</si>
  <si>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</si>
  <si>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</si>
  <si>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</si>
  <si>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</si>
  <si>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</si>
  <si>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</si>
  <si>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</si>
  <si>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</si>
  <si>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</si>
  <si>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</si>
  <si>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</si>
  <si>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</si>
  <si>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</si>
  <si>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</si>
  <si>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</si>
  <si>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</si>
  <si>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</si>
  <si>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</si>
  <si>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</si>
  <si>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</si>
  <si>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</si>
  <si>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</si>
  <si>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</si>
  <si>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</si>
  <si>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</si>
  <si>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</si>
  <si>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</si>
  <si>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</si>
  <si>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</si>
  <si>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</si>
  <si>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</si>
  <si>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</si>
  <si>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</si>
  <si>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</si>
  <si>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</si>
  <si>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</si>
  <si>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</si>
  <si>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</si>
  <si>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</si>
  <si>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</si>
  <si>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</si>
  <si>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</si>
  <si>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</si>
  <si>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</si>
  <si>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</si>
  <si>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</si>
  <si>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</si>
  <si>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</si>
  <si>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</si>
  <si>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</si>
  <si>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</si>
  <si>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</si>
  <si>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</si>
  <si>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</si>
  <si>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</si>
  <si>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</si>
  <si>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</si>
  <si>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</si>
  <si>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</si>
  <si>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</si>
  <si>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</si>
  <si>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</si>
  <si>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</si>
  <si>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</si>
  <si>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</si>
  <si>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</si>
  <si>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</si>
  <si>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</si>
  <si>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</si>
  <si>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</si>
  <si>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</si>
  <si>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</si>
  <si>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</si>
  <si>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</si>
  <si>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</si>
  <si>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</si>
  <si>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</si>
  <si>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</si>
  <si>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</si>
  <si>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</si>
  <si>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</si>
  <si>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</si>
  <si>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</si>
  <si>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</si>
  <si>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</si>
  <si>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</si>
  <si>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</si>
  <si>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</si>
  <si>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</si>
  <si>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</si>
  <si>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</si>
  <si>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</si>
  <si>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</si>
  <si>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</si>
  <si>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</si>
  <si>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</si>
  <si>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</si>
  <si>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</si>
  <si>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</si>
  <si>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</si>
  <si>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</si>
  <si>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</si>
  <si>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</si>
  <si>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</si>
  <si>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</si>
  <si>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</si>
  <si>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</si>
  <si>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</si>
  <si>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</si>
  <si>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</si>
  <si>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</si>
  <si>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</si>
  <si>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</si>
  <si>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</si>
  <si>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</si>
  <si>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</si>
  <si>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</si>
  <si>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</si>
  <si>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</si>
  <si>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</si>
  <si>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</si>
  <si>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</si>
  <si>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</si>
  <si>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</si>
  <si>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</si>
  <si>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</si>
  <si>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</si>
  <si>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</si>
  <si>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</si>
  <si>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</si>
  <si>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</si>
  <si>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</si>
  <si>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</si>
  <si>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</si>
  <si>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</si>
  <si>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</si>
  <si>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</si>
  <si>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</si>
  <si>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</si>
  <si>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</si>
  <si>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</si>
  <si>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</si>
  <si>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</si>
  <si>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</si>
  <si>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</si>
  <si>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</si>
  <si>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</si>
  <si>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</si>
  <si>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</si>
  <si>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</si>
  <si>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</si>
  <si>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</si>
  <si>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</si>
  <si>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</si>
  <si>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</si>
  <si>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</si>
  <si>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</si>
  <si>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</si>
  <si>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</si>
  <si>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</si>
  <si>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</si>
  <si>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</si>
  <si>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</si>
  <si>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</si>
  <si>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</si>
  <si>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</si>
  <si>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</si>
  <si>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</si>
  <si>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</si>
  <si>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</si>
  <si>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</si>
  <si>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</si>
  <si>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</si>
  <si>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</si>
  <si>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</si>
  <si>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</si>
  <si>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</si>
  <si>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</si>
  <si>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</si>
  <si>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</si>
  <si>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</si>
  <si>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</si>
  <si>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</si>
  <si>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</si>
  <si>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</si>
  <si>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</si>
  <si>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</si>
  <si>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</si>
  <si>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</si>
  <si>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</si>
  <si>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</si>
  <si>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</si>
  <si>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</si>
  <si>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</si>
  <si>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</si>
  <si>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</si>
  <si>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</si>
  <si>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</si>
  <si>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</si>
  <si>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</si>
  <si>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</si>
  <si>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</si>
  <si>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</si>
  <si>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</si>
  <si>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</si>
  <si>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</si>
  <si>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</si>
  <si>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</si>
  <si>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</si>
  <si>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</si>
  <si>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</si>
  <si>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</si>
  <si>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</si>
  <si>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</si>
  <si>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</si>
  <si>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</si>
  <si>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</si>
  <si>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</si>
  <si>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</si>
  <si>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</si>
  <si>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</si>
  <si>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</si>
  <si>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</si>
  <si>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</si>
  <si>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</si>
  <si>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</si>
  <si>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</si>
  <si>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</si>
  <si>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</si>
  <si>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</si>
  <si>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</si>
  <si>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</si>
  <si>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</si>
  <si>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</si>
  <si>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</si>
  <si>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</si>
  <si>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</si>
  <si>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</si>
  <si>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</si>
  <si>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</si>
  <si>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</si>
  <si>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</si>
  <si>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</si>
  <si>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</si>
  <si>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</si>
  <si>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</si>
  <si>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</si>
  <si>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</si>
  <si>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</si>
  <si>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</si>
  <si>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</si>
  <si>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</si>
  <si>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</si>
  <si>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</si>
  <si>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</si>
  <si>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</si>
  <si>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</si>
  <si>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</si>
  <si>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</si>
  <si>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</si>
  <si>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</si>
  <si>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</si>
  <si>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</si>
  <si>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</si>
  <si>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</si>
  <si>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</si>
  <si>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</si>
  <si>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</si>
  <si>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</si>
  <si>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</si>
  <si>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</si>
  <si>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</si>
  <si>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</si>
  <si>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</si>
  <si>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</si>
  <si>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</si>
  <si>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</si>
  <si>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</si>
  <si>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</si>
  <si>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</si>
  <si>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</si>
  <si>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</si>
  <si>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</si>
  <si>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</si>
  <si>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</si>
  <si>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</si>
  <si>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</si>
  <si>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</si>
  <si>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</si>
  <si>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</si>
  <si>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</si>
  <si>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</si>
  <si>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</si>
  <si>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</si>
  <si>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1039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</si>
  <si>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</si>
  <si>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</si>
  <si>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</si>
  <si>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</si>
  <si>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</si>
  <si>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</si>
  <si>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</si>
  <si>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</si>
  <si>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</si>
  <si>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</si>
  <si>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</si>
  <si>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</si>
  <si>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</si>
  <si>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</si>
  <si>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</si>
  <si>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</si>
  <si>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</si>
  <si>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Brajević Iva</t>
  </si>
  <si>
    <t>048 651 228</t>
  </si>
  <si>
    <t>Iva.Brajevic@podravka.hr</t>
  </si>
  <si>
    <t>stanje na dan 31.12.2013.</t>
  </si>
  <si>
    <t>u razdoblju 1.1.2013. do 31.12.2013.</t>
  </si>
  <si>
    <t>za razdoblje od 1.1.2013. do 31.12.2013.</t>
  </si>
  <si>
    <t>U 2013. godini izvršena je dopuna računovodstvene politike ispravka vrijednosti potraživanja od kupaca u postupku predstečajne nagodbe.</t>
  </si>
  <si>
    <t>AOP
oznaka</t>
  </si>
  <si>
    <t>Prethodno razdoblje</t>
  </si>
  <si>
    <t>Tekuće razdoblje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</si>
  <si>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</si>
  <si>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 xml:space="preserve">podravka@podravka.hr </t>
  </si>
  <si>
    <t xml:space="preserve">www.podravka.com 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</si>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</sst>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05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5" fillId="0" borderId="0" xfId="3" applyAlignment="1"/>
    <xf numFmtId="0" fontId="19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3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25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4" fillId="0" borderId="0" xfId="0" applyFont="1"/>
    <xf numFmtId="3" fontId="24" fillId="0" borderId="0" xfId="0" applyNumberFormat="1" applyFont="1"/>
    <xf numFmtId="0" fontId="26" fillId="0" borderId="0" xfId="0" applyFont="1"/>
    <xf numFmtId="3" fontId="26" fillId="0" borderId="0" xfId="0" applyNumberFormat="1" applyFont="1"/>
    <xf numFmtId="3" fontId="3" fillId="0" borderId="0" xfId="0" applyNumberFormat="1" applyFont="1"/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/>
    <xf numFmtId="0" fontId="25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6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0" fillId="0" borderId="0" xfId="0" applyNumberFormat="1"/>
    <xf numFmtId="3" fontId="28" fillId="0" borderId="0" xfId="0" applyNumberFormat="1" applyFont="1"/>
    <xf numFmtId="3" fontId="26" fillId="0" borderId="0" xfId="0" applyNumberFormat="1" applyFont="1" applyFill="1"/>
    <xf numFmtId="164" fontId="5" fillId="0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/>
    <xf numFmtId="1" fontId="0" fillId="0" borderId="0" xfId="0" applyNumberFormat="1" applyFill="1"/>
    <xf numFmtId="0" fontId="25" fillId="0" borderId="0" xfId="0" applyFont="1" applyFill="1"/>
    <xf numFmtId="0" fontId="2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9" xfId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0" fillId="0" borderId="22" xfId="0" applyFont="1" applyBorder="1"/>
    <xf numFmtId="0" fontId="20" fillId="0" borderId="23" xfId="0" applyFont="1" applyBorder="1"/>
    <xf numFmtId="0" fontId="20" fillId="0" borderId="32" xfId="0" applyFont="1" applyBorder="1"/>
    <xf numFmtId="0" fontId="20" fillId="0" borderId="33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0" fillId="0" borderId="0" xfId="0" applyAlignment="1"/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="110" zoomScaleNormal="110" zoomScaleSheetLayoutView="70" workbookViewId="0">
      <selection sqref="A1:C1"/>
    </sheetView>
  </sheetViews>
  <sheetFormatPr defaultRowHeight="12.75" x14ac:dyDescent="0.2"/>
  <cols>
    <col min="1" max="1" width="9.140625" style="19"/>
    <col min="2" max="2" width="25.1406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86" t="s">
        <v>242</v>
      </c>
      <c r="B1" s="186"/>
      <c r="C1" s="186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52" t="s">
        <v>243</v>
      </c>
      <c r="B2" s="152"/>
      <c r="C2" s="152"/>
      <c r="D2" s="153"/>
      <c r="E2" s="89">
        <v>41275</v>
      </c>
      <c r="F2" s="90"/>
      <c r="G2" s="91" t="s">
        <v>244</v>
      </c>
      <c r="H2" s="89">
        <v>41639</v>
      </c>
      <c r="I2" s="92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54" t="s">
        <v>245</v>
      </c>
      <c r="B4" s="154"/>
      <c r="C4" s="154"/>
      <c r="D4" s="154"/>
      <c r="E4" s="154"/>
      <c r="F4" s="154"/>
      <c r="G4" s="154"/>
      <c r="H4" s="154"/>
      <c r="I4" s="154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42" t="s">
        <v>246</v>
      </c>
      <c r="B6" s="143"/>
      <c r="C6" s="150" t="s">
        <v>303</v>
      </c>
      <c r="D6" s="151"/>
      <c r="E6" s="155"/>
      <c r="F6" s="155"/>
      <c r="G6" s="155"/>
      <c r="H6" s="155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55"/>
      <c r="F7" s="155"/>
      <c r="G7" s="155"/>
      <c r="H7" s="155"/>
      <c r="I7" s="31"/>
      <c r="J7" s="18"/>
      <c r="K7" s="18"/>
      <c r="L7" s="18"/>
    </row>
    <row r="8" spans="1:12" x14ac:dyDescent="0.2">
      <c r="A8" s="156" t="s">
        <v>247</v>
      </c>
      <c r="B8" s="157"/>
      <c r="C8" s="150" t="s">
        <v>304</v>
      </c>
      <c r="D8" s="151"/>
      <c r="E8" s="155"/>
      <c r="F8" s="155"/>
      <c r="G8" s="155"/>
      <c r="H8" s="155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4"/>
      <c r="K9" s="18"/>
      <c r="L9" s="18"/>
    </row>
    <row r="10" spans="1:12" x14ac:dyDescent="0.2">
      <c r="A10" s="147" t="s">
        <v>248</v>
      </c>
      <c r="B10" s="148"/>
      <c r="C10" s="150" t="s">
        <v>305</v>
      </c>
      <c r="D10" s="151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49"/>
      <c r="B11" s="149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42" t="s">
        <v>249</v>
      </c>
      <c r="B12" s="143"/>
      <c r="C12" s="144" t="s">
        <v>306</v>
      </c>
      <c r="D12" s="145"/>
      <c r="E12" s="145"/>
      <c r="F12" s="145"/>
      <c r="G12" s="145"/>
      <c r="H12" s="145"/>
      <c r="I12" s="146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4"/>
      <c r="K13" s="18"/>
      <c r="L13" s="18"/>
    </row>
    <row r="14" spans="1:12" x14ac:dyDescent="0.2">
      <c r="A14" s="142" t="s">
        <v>250</v>
      </c>
      <c r="B14" s="143"/>
      <c r="C14" s="158">
        <v>48000</v>
      </c>
      <c r="D14" s="159"/>
      <c r="E14" s="23"/>
      <c r="F14" s="144" t="s">
        <v>307</v>
      </c>
      <c r="G14" s="145"/>
      <c r="H14" s="145"/>
      <c r="I14" s="146"/>
      <c r="J14" s="84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4"/>
      <c r="K15" s="18"/>
      <c r="L15" s="18"/>
    </row>
    <row r="16" spans="1:12" x14ac:dyDescent="0.2">
      <c r="A16" s="142" t="s">
        <v>251</v>
      </c>
      <c r="B16" s="143"/>
      <c r="C16" s="144" t="s">
        <v>308</v>
      </c>
      <c r="D16" s="145"/>
      <c r="E16" s="145"/>
      <c r="F16" s="145"/>
      <c r="G16" s="145"/>
      <c r="H16" s="145"/>
      <c r="I16" s="146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42" t="s">
        <v>252</v>
      </c>
      <c r="B18" s="143"/>
      <c r="C18" s="160" t="s">
        <v>339</v>
      </c>
      <c r="D18" s="161"/>
      <c r="E18" s="161"/>
      <c r="F18" s="161"/>
      <c r="G18" s="161"/>
      <c r="H18" s="161"/>
      <c r="I18" s="162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42" t="s">
        <v>253</v>
      </c>
      <c r="B20" s="143"/>
      <c r="C20" s="160" t="s">
        <v>340</v>
      </c>
      <c r="D20" s="161"/>
      <c r="E20" s="161"/>
      <c r="F20" s="161"/>
      <c r="G20" s="161"/>
      <c r="H20" s="161"/>
      <c r="I20" s="162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4"/>
      <c r="K21" s="18"/>
      <c r="L21" s="18"/>
    </row>
    <row r="22" spans="1:12" x14ac:dyDescent="0.2">
      <c r="A22" s="142" t="s">
        <v>254</v>
      </c>
      <c r="B22" s="143"/>
      <c r="C22" s="36">
        <v>201</v>
      </c>
      <c r="D22" s="144" t="s">
        <v>307</v>
      </c>
      <c r="E22" s="166"/>
      <c r="F22" s="167"/>
      <c r="G22" s="168"/>
      <c r="H22" s="169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4"/>
      <c r="L23" s="18"/>
    </row>
    <row r="24" spans="1:12" x14ac:dyDescent="0.2">
      <c r="A24" s="142" t="s">
        <v>255</v>
      </c>
      <c r="B24" s="143"/>
      <c r="C24" s="36">
        <v>6</v>
      </c>
      <c r="D24" s="144" t="s">
        <v>309</v>
      </c>
      <c r="E24" s="166"/>
      <c r="F24" s="166"/>
      <c r="G24" s="167"/>
      <c r="H24" s="30" t="s">
        <v>256</v>
      </c>
      <c r="I24" s="40">
        <v>3166</v>
      </c>
      <c r="J24" s="18"/>
      <c r="K24" s="84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257</v>
      </c>
      <c r="I25" s="35"/>
      <c r="J25" s="84"/>
      <c r="K25" s="18"/>
      <c r="L25" s="18"/>
    </row>
    <row r="26" spans="1:12" x14ac:dyDescent="0.2">
      <c r="A26" s="142" t="s">
        <v>258</v>
      </c>
      <c r="B26" s="143"/>
      <c r="C26" s="41" t="s">
        <v>341</v>
      </c>
      <c r="D26" s="42"/>
      <c r="E26" s="18"/>
      <c r="F26" s="43"/>
      <c r="G26" s="142" t="s">
        <v>259</v>
      </c>
      <c r="H26" s="143"/>
      <c r="I26" s="44" t="s">
        <v>310</v>
      </c>
      <c r="J26" s="84"/>
      <c r="K26" s="84"/>
      <c r="L26" s="18"/>
    </row>
    <row r="27" spans="1:12" x14ac:dyDescent="0.2">
      <c r="A27" s="32"/>
      <c r="B27" s="32"/>
      <c r="C27" s="23"/>
      <c r="D27" s="43"/>
      <c r="E27" s="43"/>
      <c r="F27" s="43"/>
      <c r="G27" s="43"/>
      <c r="H27" s="23"/>
      <c r="I27" s="45"/>
      <c r="J27" s="18"/>
      <c r="K27" s="18"/>
      <c r="L27" s="18"/>
    </row>
    <row r="28" spans="1:12" x14ac:dyDescent="0.2">
      <c r="A28" s="170" t="s">
        <v>260</v>
      </c>
      <c r="B28" s="171"/>
      <c r="C28" s="172"/>
      <c r="D28" s="172"/>
      <c r="E28" s="173" t="s">
        <v>261</v>
      </c>
      <c r="F28" s="174"/>
      <c r="G28" s="174"/>
      <c r="H28" s="175" t="s">
        <v>262</v>
      </c>
      <c r="I28" s="175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6"/>
      <c r="I29" s="45"/>
      <c r="J29" s="18"/>
      <c r="K29" s="18"/>
      <c r="L29" s="18"/>
    </row>
    <row r="30" spans="1:12" x14ac:dyDescent="0.2">
      <c r="A30" s="163"/>
      <c r="B30" s="164"/>
      <c r="C30" s="164"/>
      <c r="D30" s="165"/>
      <c r="E30" s="163"/>
      <c r="F30" s="176"/>
      <c r="G30" s="177"/>
      <c r="H30" s="150"/>
      <c r="I30" s="178"/>
      <c r="J30" s="18"/>
      <c r="K30" s="84"/>
      <c r="L30" s="18"/>
    </row>
    <row r="31" spans="1:12" x14ac:dyDescent="0.2">
      <c r="A31" s="37"/>
      <c r="B31" s="37"/>
      <c r="C31" s="35"/>
      <c r="D31" s="179"/>
      <c r="E31" s="179"/>
      <c r="F31" s="179"/>
      <c r="G31" s="180"/>
      <c r="H31" s="23"/>
      <c r="I31" s="49"/>
      <c r="J31" s="18"/>
      <c r="K31" s="18"/>
      <c r="L31" s="18"/>
    </row>
    <row r="32" spans="1:12" x14ac:dyDescent="0.2">
      <c r="A32" s="163"/>
      <c r="B32" s="164"/>
      <c r="C32" s="164"/>
      <c r="D32" s="165"/>
      <c r="E32" s="163"/>
      <c r="F32" s="164"/>
      <c r="G32" s="164"/>
      <c r="H32" s="150"/>
      <c r="I32" s="151"/>
      <c r="J32" s="18"/>
      <c r="K32" s="85"/>
      <c r="L32" s="18"/>
    </row>
    <row r="33" spans="1:12" x14ac:dyDescent="0.2">
      <c r="A33" s="37"/>
      <c r="B33" s="37"/>
      <c r="C33" s="35"/>
      <c r="D33" s="47"/>
      <c r="E33" s="47"/>
      <c r="F33" s="47"/>
      <c r="G33" s="48"/>
      <c r="H33" s="23"/>
      <c r="I33" s="50"/>
      <c r="J33" s="18"/>
      <c r="K33" s="85"/>
      <c r="L33" s="18"/>
    </row>
    <row r="34" spans="1:12" x14ac:dyDescent="0.2">
      <c r="A34" s="163"/>
      <c r="B34" s="164"/>
      <c r="C34" s="164"/>
      <c r="D34" s="165"/>
      <c r="E34" s="163"/>
      <c r="F34" s="164"/>
      <c r="G34" s="164"/>
      <c r="H34" s="150"/>
      <c r="I34" s="151"/>
      <c r="J34" s="18"/>
      <c r="K34" s="18"/>
      <c r="L34" s="18"/>
    </row>
    <row r="35" spans="1:12" x14ac:dyDescent="0.2">
      <c r="A35" s="37"/>
      <c r="B35" s="37"/>
      <c r="C35" s="35"/>
      <c r="D35" s="47"/>
      <c r="E35" s="47"/>
      <c r="F35" s="47"/>
      <c r="G35" s="48"/>
      <c r="H35" s="23"/>
      <c r="I35" s="50"/>
      <c r="J35" s="18"/>
      <c r="K35" s="18"/>
      <c r="L35" s="18"/>
    </row>
    <row r="36" spans="1:12" x14ac:dyDescent="0.2">
      <c r="A36" s="163"/>
      <c r="B36" s="164"/>
      <c r="C36" s="164"/>
      <c r="D36" s="165"/>
      <c r="E36" s="163"/>
      <c r="F36" s="164"/>
      <c r="G36" s="164"/>
      <c r="H36" s="150"/>
      <c r="I36" s="151"/>
      <c r="J36" s="18"/>
      <c r="K36" s="18"/>
      <c r="L36" s="18"/>
    </row>
    <row r="37" spans="1:12" x14ac:dyDescent="0.2">
      <c r="A37" s="51"/>
      <c r="B37" s="51"/>
      <c r="C37" s="187"/>
      <c r="D37" s="188"/>
      <c r="E37" s="23"/>
      <c r="F37" s="187"/>
      <c r="G37" s="188"/>
      <c r="H37" s="23"/>
      <c r="I37" s="23"/>
      <c r="J37" s="18"/>
      <c r="K37" s="18"/>
      <c r="L37" s="18"/>
    </row>
    <row r="38" spans="1:12" x14ac:dyDescent="0.2">
      <c r="A38" s="163"/>
      <c r="B38" s="164"/>
      <c r="C38" s="164"/>
      <c r="D38" s="165"/>
      <c r="E38" s="163"/>
      <c r="F38" s="164"/>
      <c r="G38" s="164"/>
      <c r="H38" s="150"/>
      <c r="I38" s="151"/>
      <c r="J38" s="18"/>
      <c r="K38" s="18"/>
      <c r="L38" s="18"/>
    </row>
    <row r="39" spans="1:12" x14ac:dyDescent="0.2">
      <c r="A39" s="51"/>
      <c r="B39" s="51"/>
      <c r="C39" s="52"/>
      <c r="D39" s="53"/>
      <c r="E39" s="23"/>
      <c r="F39" s="52"/>
      <c r="G39" s="53"/>
      <c r="H39" s="23"/>
      <c r="I39" s="23"/>
      <c r="J39" s="18"/>
      <c r="K39" s="18"/>
      <c r="L39" s="18"/>
    </row>
    <row r="40" spans="1:12" x14ac:dyDescent="0.2">
      <c r="A40" s="163"/>
      <c r="B40" s="176"/>
      <c r="C40" s="176"/>
      <c r="D40" s="177"/>
      <c r="E40" s="163"/>
      <c r="F40" s="164"/>
      <c r="G40" s="164"/>
      <c r="H40" s="150"/>
      <c r="I40" s="151"/>
      <c r="J40" s="84"/>
      <c r="K40" s="18"/>
      <c r="L40" s="18"/>
    </row>
    <row r="41" spans="1:12" x14ac:dyDescent="0.2">
      <c r="A41" s="93"/>
      <c r="B41" s="94"/>
      <c r="C41" s="94"/>
      <c r="D41" s="94"/>
      <c r="E41" s="93"/>
      <c r="F41" s="94"/>
      <c r="G41" s="94"/>
      <c r="H41" s="95"/>
      <c r="I41" s="96"/>
      <c r="J41" s="84"/>
      <c r="K41" s="18"/>
      <c r="L41" s="18"/>
    </row>
    <row r="42" spans="1:12" x14ac:dyDescent="0.2">
      <c r="A42" s="51"/>
      <c r="B42" s="51"/>
      <c r="C42" s="52"/>
      <c r="D42" s="53"/>
      <c r="E42" s="23"/>
      <c r="F42" s="52"/>
      <c r="G42" s="53"/>
      <c r="H42" s="23"/>
      <c r="I42" s="23"/>
      <c r="J42" s="84"/>
      <c r="K42" s="18"/>
      <c r="L42" s="18"/>
    </row>
    <row r="43" spans="1:12" x14ac:dyDescent="0.2">
      <c r="A43" s="54"/>
      <c r="B43" s="54"/>
      <c r="C43" s="54"/>
      <c r="D43" s="34"/>
      <c r="E43" s="34"/>
      <c r="F43" s="54"/>
      <c r="G43" s="34"/>
      <c r="H43" s="34"/>
      <c r="I43" s="34"/>
      <c r="J43" s="18"/>
      <c r="K43" s="18"/>
      <c r="L43" s="18"/>
    </row>
    <row r="44" spans="1:12" x14ac:dyDescent="0.2">
      <c r="A44" s="181" t="s">
        <v>263</v>
      </c>
      <c r="B44" s="182"/>
      <c r="C44" s="150"/>
      <c r="D44" s="151"/>
      <c r="E44" s="24"/>
      <c r="F44" s="144"/>
      <c r="G44" s="164"/>
      <c r="H44" s="164"/>
      <c r="I44" s="165"/>
      <c r="J44" s="18"/>
      <c r="K44" s="18"/>
      <c r="L44" s="18"/>
    </row>
    <row r="45" spans="1:12" x14ac:dyDescent="0.2">
      <c r="A45" s="51"/>
      <c r="B45" s="51"/>
      <c r="C45" s="187"/>
      <c r="D45" s="188"/>
      <c r="E45" s="23"/>
      <c r="F45" s="187"/>
      <c r="G45" s="189"/>
      <c r="H45" s="55"/>
      <c r="I45" s="55"/>
      <c r="J45" s="18"/>
      <c r="K45" s="18"/>
      <c r="L45" s="18"/>
    </row>
    <row r="46" spans="1:12" x14ac:dyDescent="0.2">
      <c r="A46" s="181" t="s">
        <v>264</v>
      </c>
      <c r="B46" s="182"/>
      <c r="C46" s="144" t="s">
        <v>328</v>
      </c>
      <c r="D46" s="190"/>
      <c r="E46" s="190"/>
      <c r="F46" s="190"/>
      <c r="G46" s="190"/>
      <c r="H46" s="190"/>
      <c r="I46" s="190"/>
      <c r="J46" s="18"/>
      <c r="K46" s="18"/>
      <c r="L46" s="18"/>
    </row>
    <row r="47" spans="1:12" x14ac:dyDescent="0.2">
      <c r="A47" s="32"/>
      <c r="B47" s="32"/>
      <c r="C47" s="56" t="s">
        <v>265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81" t="s">
        <v>266</v>
      </c>
      <c r="B48" s="182"/>
      <c r="C48" s="183" t="s">
        <v>329</v>
      </c>
      <c r="D48" s="184"/>
      <c r="E48" s="185"/>
      <c r="F48" s="24"/>
      <c r="G48" s="30" t="s">
        <v>267</v>
      </c>
      <c r="H48" s="183" t="s">
        <v>321</v>
      </c>
      <c r="I48" s="185"/>
      <c r="J48" s="84"/>
      <c r="K48" s="18"/>
      <c r="L48" s="18"/>
    </row>
    <row r="49" spans="1:12" x14ac:dyDescent="0.2">
      <c r="A49" s="32"/>
      <c r="B49" s="32"/>
      <c r="C49" s="56"/>
      <c r="D49" s="24"/>
      <c r="E49" s="24"/>
      <c r="F49" s="24"/>
      <c r="G49" s="24"/>
      <c r="H49" s="24"/>
      <c r="I49" s="24"/>
      <c r="J49" s="18"/>
      <c r="K49" s="84"/>
      <c r="L49" s="18"/>
    </row>
    <row r="50" spans="1:12" x14ac:dyDescent="0.2">
      <c r="A50" s="181" t="s">
        <v>252</v>
      </c>
      <c r="B50" s="182"/>
      <c r="C50" s="193" t="s">
        <v>330</v>
      </c>
      <c r="D50" s="184"/>
      <c r="E50" s="184"/>
      <c r="F50" s="184"/>
      <c r="G50" s="184"/>
      <c r="H50" s="184"/>
      <c r="I50" s="185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42" t="s">
        <v>268</v>
      </c>
      <c r="B52" s="143"/>
      <c r="C52" s="183" t="s">
        <v>314</v>
      </c>
      <c r="D52" s="184"/>
      <c r="E52" s="184"/>
      <c r="F52" s="184"/>
      <c r="G52" s="184"/>
      <c r="H52" s="184"/>
      <c r="I52" s="146"/>
      <c r="J52" s="18"/>
      <c r="K52" s="84"/>
      <c r="L52" s="18"/>
    </row>
    <row r="53" spans="1:12" x14ac:dyDescent="0.2">
      <c r="A53" s="57"/>
      <c r="B53" s="57"/>
      <c r="C53" s="196" t="s">
        <v>269</v>
      </c>
      <c r="D53" s="196"/>
      <c r="E53" s="196"/>
      <c r="F53" s="196"/>
      <c r="G53" s="196"/>
      <c r="H53" s="196"/>
      <c r="I53" s="59"/>
      <c r="J53" s="18"/>
      <c r="K53" s="18"/>
      <c r="L53" s="18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8"/>
      <c r="K54" s="18"/>
      <c r="L54" s="18"/>
    </row>
    <row r="55" spans="1:12" x14ac:dyDescent="0.2">
      <c r="A55" s="57"/>
      <c r="B55" s="194" t="s">
        <v>270</v>
      </c>
      <c r="C55" s="195"/>
      <c r="D55" s="195"/>
      <c r="E55" s="195"/>
      <c r="F55" s="76"/>
      <c r="G55" s="76"/>
      <c r="H55" s="77"/>
      <c r="I55" s="77"/>
      <c r="J55" s="18"/>
      <c r="K55" s="84"/>
      <c r="L55" s="18"/>
    </row>
    <row r="56" spans="1:12" x14ac:dyDescent="0.2">
      <c r="A56" s="57"/>
      <c r="B56" s="78" t="s">
        <v>313</v>
      </c>
      <c r="C56" s="79"/>
      <c r="D56" s="79"/>
      <c r="E56" s="79"/>
      <c r="F56" s="79"/>
      <c r="G56" s="79"/>
      <c r="H56" s="200" t="s">
        <v>298</v>
      </c>
      <c r="I56" s="200"/>
      <c r="J56" s="18"/>
      <c r="K56" s="84"/>
      <c r="L56" s="18"/>
    </row>
    <row r="57" spans="1:12" x14ac:dyDescent="0.2">
      <c r="A57" s="57"/>
      <c r="B57" s="78" t="s">
        <v>299</v>
      </c>
      <c r="C57" s="79"/>
      <c r="D57" s="79"/>
      <c r="E57" s="79"/>
      <c r="F57" s="79"/>
      <c r="G57" s="79"/>
      <c r="H57" s="200"/>
      <c r="I57" s="200"/>
      <c r="J57" s="18"/>
      <c r="K57" s="18"/>
      <c r="L57" s="18"/>
    </row>
    <row r="58" spans="1:12" x14ac:dyDescent="0.2">
      <c r="A58" s="57"/>
      <c r="B58" s="78" t="s">
        <v>300</v>
      </c>
      <c r="C58" s="79"/>
      <c r="D58" s="79"/>
      <c r="E58" s="79"/>
      <c r="F58" s="79"/>
      <c r="G58" s="79"/>
      <c r="H58" s="200"/>
      <c r="I58" s="200"/>
      <c r="J58" s="84"/>
      <c r="K58" s="85"/>
      <c r="L58" s="18"/>
    </row>
    <row r="59" spans="1:12" x14ac:dyDescent="0.2">
      <c r="A59" s="57"/>
      <c r="B59" s="78" t="s">
        <v>301</v>
      </c>
      <c r="C59" s="80"/>
      <c r="D59" s="80"/>
      <c r="E59" s="80"/>
      <c r="F59" s="80"/>
      <c r="G59" s="80"/>
      <c r="H59" s="200"/>
      <c r="I59" s="200"/>
      <c r="J59" s="18"/>
      <c r="K59" s="18"/>
      <c r="L59" s="18"/>
    </row>
    <row r="60" spans="1:12" x14ac:dyDescent="0.2">
      <c r="A60" s="57"/>
      <c r="B60" s="78" t="s">
        <v>302</v>
      </c>
      <c r="C60" s="80"/>
      <c r="D60" s="80"/>
      <c r="E60" s="80"/>
      <c r="F60" s="80"/>
      <c r="G60" s="80"/>
      <c r="H60" s="200"/>
      <c r="I60" s="200"/>
      <c r="J60" s="18"/>
      <c r="K60" s="18"/>
      <c r="L60" s="18"/>
    </row>
    <row r="61" spans="1:12" x14ac:dyDescent="0.2">
      <c r="A61" s="57"/>
      <c r="B61" s="57"/>
      <c r="C61" s="58"/>
      <c r="D61" s="58"/>
      <c r="E61" s="58"/>
      <c r="F61" s="58"/>
      <c r="G61" s="58"/>
      <c r="H61" s="58"/>
      <c r="I61" s="59"/>
      <c r="J61" s="18"/>
      <c r="K61" s="18"/>
      <c r="L61" s="18"/>
    </row>
    <row r="62" spans="1:12" ht="13.5" thickBot="1" x14ac:dyDescent="0.25">
      <c r="A62" s="60" t="s">
        <v>271</v>
      </c>
      <c r="B62" s="24"/>
      <c r="C62" s="24"/>
      <c r="D62" s="24"/>
      <c r="E62" s="24"/>
      <c r="F62" s="24"/>
      <c r="G62" s="61"/>
      <c r="H62" s="62"/>
      <c r="I62" s="61"/>
      <c r="J62" s="18"/>
      <c r="K62" s="85"/>
      <c r="L62" s="18"/>
    </row>
    <row r="63" spans="1:12" x14ac:dyDescent="0.2">
      <c r="A63" s="24"/>
      <c r="B63" s="24"/>
      <c r="C63" s="24"/>
      <c r="D63" s="24"/>
      <c r="E63" s="57" t="s">
        <v>272</v>
      </c>
      <c r="F63" s="18"/>
      <c r="G63" s="197" t="s">
        <v>273</v>
      </c>
      <c r="H63" s="198"/>
      <c r="I63" s="199"/>
      <c r="J63" s="18"/>
      <c r="K63" s="85"/>
      <c r="L63" s="18"/>
    </row>
    <row r="64" spans="1:12" x14ac:dyDescent="0.2">
      <c r="A64" s="63"/>
      <c r="B64" s="63"/>
      <c r="C64" s="29"/>
      <c r="D64" s="29"/>
      <c r="E64" s="29"/>
      <c r="F64" s="29"/>
      <c r="G64" s="191"/>
      <c r="H64" s="192"/>
      <c r="I64" s="29"/>
      <c r="J64" s="84"/>
      <c r="K64" s="18"/>
      <c r="L64" s="18"/>
    </row>
    <row r="70" spans="10:11" x14ac:dyDescent="0.2">
      <c r="J70" s="86"/>
      <c r="K70" s="87"/>
    </row>
    <row r="71" spans="10:11" x14ac:dyDescent="0.2">
      <c r="J71" s="86"/>
      <c r="K71" s="87"/>
    </row>
    <row r="78" spans="10:11" x14ac:dyDescent="0.2">
      <c r="K78" s="86"/>
    </row>
    <row r="88" spans="11:11" x14ac:dyDescent="0.2">
      <c r="K88" s="86"/>
    </row>
    <row r="90" spans="11:11" x14ac:dyDescent="0.2">
      <c r="K90" s="86"/>
    </row>
    <row r="110" spans="11:11" x14ac:dyDescent="0.2">
      <c r="K110" s="86"/>
    </row>
    <row r="113" spans="10:10" x14ac:dyDescent="0.2">
      <c r="J113" s="86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75" right="0.75" top="1" bottom="1" header="0.5" footer="0.5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opLeftCell="A58" zoomScale="112" zoomScaleNormal="112" zoomScaleSheetLayoutView="110" workbookViewId="0">
      <selection activeCell="A107" sqref="A107:H107"/>
    </sheetView>
  </sheetViews>
  <sheetFormatPr defaultRowHeight="12.75" x14ac:dyDescent="0.2"/>
  <cols>
    <col min="5" max="6" width="9.140625" customWidth="1"/>
    <col min="7" max="7" width="6.5703125" customWidth="1"/>
    <col min="8" max="8" width="3.28515625" customWidth="1"/>
    <col min="9" max="9" width="6.140625" customWidth="1"/>
    <col min="10" max="10" width="12.42578125" style="75" customWidth="1"/>
    <col min="11" max="11" width="12.140625" style="136" customWidth="1"/>
    <col min="12" max="12" width="11.42578125" style="100" bestFit="1" customWidth="1"/>
    <col min="13" max="13" width="14.42578125" style="129" bestFit="1" customWidth="1"/>
    <col min="14" max="14" width="11" style="83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7" t="s">
        <v>147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6" ht="12.75" customHeight="1" x14ac:dyDescent="0.2">
      <c r="A2" s="238" t="s">
        <v>331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6" ht="6.75" customHeight="1" x14ac:dyDescent="0.2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6" ht="12.75" customHeight="1" x14ac:dyDescent="0.2">
      <c r="A4" s="240" t="s">
        <v>319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6" ht="30.75" customHeight="1" thickBot="1" x14ac:dyDescent="0.25">
      <c r="A5" s="243" t="s">
        <v>53</v>
      </c>
      <c r="B5" s="244"/>
      <c r="C5" s="244"/>
      <c r="D5" s="244"/>
      <c r="E5" s="244"/>
      <c r="F5" s="244"/>
      <c r="G5" s="244"/>
      <c r="H5" s="245"/>
      <c r="I5" s="117" t="s">
        <v>335</v>
      </c>
      <c r="J5" s="122" t="s">
        <v>336</v>
      </c>
      <c r="K5" s="122" t="s">
        <v>337</v>
      </c>
    </row>
    <row r="6" spans="1:16" x14ac:dyDescent="0.2">
      <c r="A6" s="246">
        <v>1</v>
      </c>
      <c r="B6" s="246"/>
      <c r="C6" s="246"/>
      <c r="D6" s="246"/>
      <c r="E6" s="246"/>
      <c r="F6" s="246"/>
      <c r="G6" s="246"/>
      <c r="H6" s="246"/>
      <c r="I6" s="66">
        <v>2</v>
      </c>
      <c r="J6" s="124">
        <v>3</v>
      </c>
      <c r="K6" s="124">
        <v>4</v>
      </c>
    </row>
    <row r="7" spans="1:16" x14ac:dyDescent="0.2">
      <c r="A7" s="231" t="s">
        <v>320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6" x14ac:dyDescent="0.2">
      <c r="A8" s="215" t="s">
        <v>54</v>
      </c>
      <c r="B8" s="216"/>
      <c r="C8" s="216"/>
      <c r="D8" s="216"/>
      <c r="E8" s="216"/>
      <c r="F8" s="216"/>
      <c r="G8" s="216"/>
      <c r="H8" s="234"/>
      <c r="I8" s="6">
        <v>1</v>
      </c>
      <c r="J8" s="112">
        <v>0</v>
      </c>
      <c r="K8" s="112">
        <v>0</v>
      </c>
    </row>
    <row r="9" spans="1:16" x14ac:dyDescent="0.2">
      <c r="A9" s="205" t="s">
        <v>11</v>
      </c>
      <c r="B9" s="206"/>
      <c r="C9" s="206"/>
      <c r="D9" s="206"/>
      <c r="E9" s="206"/>
      <c r="F9" s="206"/>
      <c r="G9" s="206"/>
      <c r="H9" s="207"/>
      <c r="I9" s="4">
        <v>2</v>
      </c>
      <c r="J9" s="11">
        <f>J10+J17+J27+J36+J40</f>
        <v>1479050199</v>
      </c>
      <c r="K9" s="11">
        <f>K10+K17+K27+K36+K40</f>
        <v>1216973678</v>
      </c>
      <c r="L9" s="130"/>
      <c r="O9" s="82"/>
      <c r="P9" s="82"/>
    </row>
    <row r="10" spans="1:16" x14ac:dyDescent="0.2">
      <c r="A10" s="219" t="s">
        <v>200</v>
      </c>
      <c r="B10" s="220"/>
      <c r="C10" s="220"/>
      <c r="D10" s="220"/>
      <c r="E10" s="220"/>
      <c r="F10" s="220"/>
      <c r="G10" s="220"/>
      <c r="H10" s="221"/>
      <c r="I10" s="4">
        <v>3</v>
      </c>
      <c r="J10" s="11">
        <f>SUM(J11:J16)</f>
        <v>115583416</v>
      </c>
      <c r="K10" s="11">
        <f>SUM(K11:K16)</f>
        <v>98325947</v>
      </c>
      <c r="L10" s="130"/>
      <c r="O10" s="82"/>
      <c r="P10" s="82"/>
    </row>
    <row r="11" spans="1:16" x14ac:dyDescent="0.2">
      <c r="A11" s="219" t="s">
        <v>105</v>
      </c>
      <c r="B11" s="220"/>
      <c r="C11" s="220"/>
      <c r="D11" s="220"/>
      <c r="E11" s="220"/>
      <c r="F11" s="220"/>
      <c r="G11" s="220"/>
      <c r="H11" s="221"/>
      <c r="I11" s="4">
        <v>4</v>
      </c>
      <c r="J11" s="12">
        <v>0</v>
      </c>
      <c r="K11" s="12">
        <v>0</v>
      </c>
      <c r="L11" s="130"/>
      <c r="O11" s="82"/>
      <c r="P11" s="82"/>
    </row>
    <row r="12" spans="1:16" x14ac:dyDescent="0.2">
      <c r="A12" s="219" t="s">
        <v>12</v>
      </c>
      <c r="B12" s="220"/>
      <c r="C12" s="220"/>
      <c r="D12" s="220"/>
      <c r="E12" s="220"/>
      <c r="F12" s="220"/>
      <c r="G12" s="220"/>
      <c r="H12" s="221"/>
      <c r="I12" s="4">
        <v>5</v>
      </c>
      <c r="J12" s="12">
        <v>115005032</v>
      </c>
      <c r="K12" s="12">
        <v>95339734</v>
      </c>
      <c r="L12" s="130"/>
      <c r="O12" s="82"/>
      <c r="P12" s="82"/>
    </row>
    <row r="13" spans="1:16" x14ac:dyDescent="0.2">
      <c r="A13" s="219" t="s">
        <v>106</v>
      </c>
      <c r="B13" s="220"/>
      <c r="C13" s="220"/>
      <c r="D13" s="220"/>
      <c r="E13" s="220"/>
      <c r="F13" s="220"/>
      <c r="G13" s="220"/>
      <c r="H13" s="221"/>
      <c r="I13" s="4">
        <v>6</v>
      </c>
      <c r="J13" s="12">
        <v>0</v>
      </c>
      <c r="K13" s="12">
        <v>0</v>
      </c>
      <c r="L13" s="130"/>
      <c r="O13" s="82"/>
      <c r="P13" s="82"/>
    </row>
    <row r="14" spans="1:16" x14ac:dyDescent="0.2">
      <c r="A14" s="219" t="s">
        <v>203</v>
      </c>
      <c r="B14" s="220"/>
      <c r="C14" s="220"/>
      <c r="D14" s="220"/>
      <c r="E14" s="220"/>
      <c r="F14" s="220"/>
      <c r="G14" s="220"/>
      <c r="H14" s="221"/>
      <c r="I14" s="4">
        <v>7</v>
      </c>
      <c r="J14" s="12">
        <v>0</v>
      </c>
      <c r="K14" s="12">
        <v>0</v>
      </c>
      <c r="L14" s="130"/>
      <c r="O14" s="82"/>
      <c r="P14" s="82"/>
    </row>
    <row r="15" spans="1:16" x14ac:dyDescent="0.2">
      <c r="A15" s="219" t="s">
        <v>204</v>
      </c>
      <c r="B15" s="220"/>
      <c r="C15" s="220"/>
      <c r="D15" s="220"/>
      <c r="E15" s="220"/>
      <c r="F15" s="220"/>
      <c r="G15" s="220"/>
      <c r="H15" s="221"/>
      <c r="I15" s="4">
        <v>8</v>
      </c>
      <c r="J15" s="12">
        <v>578384</v>
      </c>
      <c r="K15" s="12">
        <v>2986213</v>
      </c>
      <c r="L15" s="130"/>
      <c r="O15" s="82"/>
      <c r="P15" s="82"/>
    </row>
    <row r="16" spans="1:16" x14ac:dyDescent="0.2">
      <c r="A16" s="219" t="s">
        <v>205</v>
      </c>
      <c r="B16" s="220"/>
      <c r="C16" s="220"/>
      <c r="D16" s="220"/>
      <c r="E16" s="220"/>
      <c r="F16" s="220"/>
      <c r="G16" s="220"/>
      <c r="H16" s="221"/>
      <c r="I16" s="4">
        <v>9</v>
      </c>
      <c r="J16" s="12">
        <v>0</v>
      </c>
      <c r="K16" s="12">
        <v>0</v>
      </c>
      <c r="L16" s="130"/>
      <c r="O16" s="82"/>
      <c r="P16" s="82"/>
    </row>
    <row r="17" spans="1:16" x14ac:dyDescent="0.2">
      <c r="A17" s="219" t="s">
        <v>201</v>
      </c>
      <c r="B17" s="220"/>
      <c r="C17" s="220"/>
      <c r="D17" s="220"/>
      <c r="E17" s="220"/>
      <c r="F17" s="220"/>
      <c r="G17" s="220"/>
      <c r="H17" s="221"/>
      <c r="I17" s="4">
        <v>10</v>
      </c>
      <c r="J17" s="11">
        <f>SUM(J18:J26)</f>
        <v>840975306</v>
      </c>
      <c r="K17" s="11">
        <f>SUM(K18:K26)</f>
        <v>693485729</v>
      </c>
      <c r="L17" s="130"/>
      <c r="O17" s="82"/>
      <c r="P17" s="82"/>
    </row>
    <row r="18" spans="1:16" x14ac:dyDescent="0.2">
      <c r="A18" s="219" t="s">
        <v>206</v>
      </c>
      <c r="B18" s="220"/>
      <c r="C18" s="220"/>
      <c r="D18" s="220"/>
      <c r="E18" s="220"/>
      <c r="F18" s="220"/>
      <c r="G18" s="220"/>
      <c r="H18" s="221"/>
      <c r="I18" s="4">
        <v>11</v>
      </c>
      <c r="J18" s="12">
        <v>24706887</v>
      </c>
      <c r="K18" s="12">
        <v>39499992</v>
      </c>
      <c r="L18" s="130"/>
      <c r="O18" s="82"/>
      <c r="P18" s="82"/>
    </row>
    <row r="19" spans="1:16" x14ac:dyDescent="0.2">
      <c r="A19" s="219" t="s">
        <v>241</v>
      </c>
      <c r="B19" s="220"/>
      <c r="C19" s="220"/>
      <c r="D19" s="220"/>
      <c r="E19" s="220"/>
      <c r="F19" s="220"/>
      <c r="G19" s="220"/>
      <c r="H19" s="221"/>
      <c r="I19" s="4">
        <v>12</v>
      </c>
      <c r="J19" s="12">
        <v>518508235</v>
      </c>
      <c r="K19" s="12">
        <v>423066363</v>
      </c>
      <c r="L19" s="130"/>
      <c r="O19" s="82"/>
      <c r="P19" s="82"/>
    </row>
    <row r="20" spans="1:16" x14ac:dyDescent="0.2">
      <c r="A20" s="219" t="s">
        <v>207</v>
      </c>
      <c r="B20" s="220"/>
      <c r="C20" s="220"/>
      <c r="D20" s="220"/>
      <c r="E20" s="220"/>
      <c r="F20" s="220"/>
      <c r="G20" s="220"/>
      <c r="H20" s="221"/>
      <c r="I20" s="4">
        <v>13</v>
      </c>
      <c r="J20" s="12">
        <v>240632428</v>
      </c>
      <c r="K20" s="12">
        <v>181774393</v>
      </c>
      <c r="L20" s="130"/>
      <c r="O20" s="82"/>
      <c r="P20" s="82"/>
    </row>
    <row r="21" spans="1:16" x14ac:dyDescent="0.2">
      <c r="A21" s="219" t="s">
        <v>23</v>
      </c>
      <c r="B21" s="220"/>
      <c r="C21" s="220"/>
      <c r="D21" s="220"/>
      <c r="E21" s="220"/>
      <c r="F21" s="220"/>
      <c r="G21" s="220"/>
      <c r="H21" s="221"/>
      <c r="I21" s="4">
        <v>14</v>
      </c>
      <c r="J21" s="12">
        <v>4185776</v>
      </c>
      <c r="K21" s="12">
        <v>5988589</v>
      </c>
      <c r="L21" s="130"/>
      <c r="O21" s="82"/>
      <c r="P21" s="82"/>
    </row>
    <row r="22" spans="1:16" x14ac:dyDescent="0.2">
      <c r="A22" s="219" t="s">
        <v>24</v>
      </c>
      <c r="B22" s="220"/>
      <c r="C22" s="220"/>
      <c r="D22" s="220"/>
      <c r="E22" s="220"/>
      <c r="F22" s="220"/>
      <c r="G22" s="220"/>
      <c r="H22" s="221"/>
      <c r="I22" s="4">
        <v>15</v>
      </c>
      <c r="J22" s="12">
        <v>0</v>
      </c>
      <c r="K22" s="12">
        <v>0</v>
      </c>
      <c r="L22" s="130"/>
      <c r="O22" s="82"/>
      <c r="P22" s="82"/>
    </row>
    <row r="23" spans="1:16" x14ac:dyDescent="0.2">
      <c r="A23" s="219" t="s">
        <v>65</v>
      </c>
      <c r="B23" s="220"/>
      <c r="C23" s="220"/>
      <c r="D23" s="220"/>
      <c r="E23" s="220"/>
      <c r="F23" s="220"/>
      <c r="G23" s="220"/>
      <c r="H23" s="221"/>
      <c r="I23" s="4">
        <v>16</v>
      </c>
      <c r="J23" s="107">
        <v>178756</v>
      </c>
      <c r="K23" s="12">
        <v>2356450</v>
      </c>
      <c r="L23" s="130"/>
      <c r="O23" s="82"/>
      <c r="P23" s="82"/>
    </row>
    <row r="24" spans="1:16" x14ac:dyDescent="0.2">
      <c r="A24" s="219" t="s">
        <v>66</v>
      </c>
      <c r="B24" s="220"/>
      <c r="C24" s="220"/>
      <c r="D24" s="220"/>
      <c r="E24" s="220"/>
      <c r="F24" s="220"/>
      <c r="G24" s="220"/>
      <c r="H24" s="221"/>
      <c r="I24" s="4">
        <v>17</v>
      </c>
      <c r="J24" s="107">
        <v>51993995</v>
      </c>
      <c r="K24" s="12">
        <v>40046390</v>
      </c>
      <c r="L24" s="130"/>
      <c r="O24" s="82"/>
      <c r="P24" s="82"/>
    </row>
    <row r="25" spans="1:16" x14ac:dyDescent="0.2">
      <c r="A25" s="219" t="s">
        <v>67</v>
      </c>
      <c r="B25" s="220"/>
      <c r="C25" s="220"/>
      <c r="D25" s="220"/>
      <c r="E25" s="220"/>
      <c r="F25" s="220"/>
      <c r="G25" s="220"/>
      <c r="H25" s="221"/>
      <c r="I25" s="4">
        <v>18</v>
      </c>
      <c r="J25" s="12">
        <v>769229</v>
      </c>
      <c r="K25" s="12">
        <v>753552</v>
      </c>
      <c r="L25" s="130"/>
      <c r="O25" s="82"/>
      <c r="P25" s="82"/>
    </row>
    <row r="26" spans="1:16" x14ac:dyDescent="0.2">
      <c r="A26" s="219" t="s">
        <v>68</v>
      </c>
      <c r="B26" s="220"/>
      <c r="C26" s="220"/>
      <c r="D26" s="220"/>
      <c r="E26" s="220"/>
      <c r="F26" s="220"/>
      <c r="G26" s="220"/>
      <c r="H26" s="221"/>
      <c r="I26" s="4">
        <v>19</v>
      </c>
      <c r="J26" s="107">
        <v>0</v>
      </c>
      <c r="K26" s="12">
        <v>0</v>
      </c>
      <c r="L26" s="130"/>
      <c r="O26" s="82"/>
      <c r="P26" s="82"/>
    </row>
    <row r="27" spans="1:16" x14ac:dyDescent="0.2">
      <c r="A27" s="219" t="s">
        <v>185</v>
      </c>
      <c r="B27" s="220"/>
      <c r="C27" s="220"/>
      <c r="D27" s="220"/>
      <c r="E27" s="220"/>
      <c r="F27" s="220"/>
      <c r="G27" s="220"/>
      <c r="H27" s="221"/>
      <c r="I27" s="4">
        <v>20</v>
      </c>
      <c r="J27" s="11">
        <f>SUM(J28:J35)</f>
        <v>497761469</v>
      </c>
      <c r="K27" s="11">
        <f>SUM(K28:K35)</f>
        <v>387810822</v>
      </c>
      <c r="L27" s="130"/>
      <c r="O27" s="82"/>
      <c r="P27" s="82"/>
    </row>
    <row r="28" spans="1:16" x14ac:dyDescent="0.2">
      <c r="A28" s="219" t="s">
        <v>69</v>
      </c>
      <c r="B28" s="220"/>
      <c r="C28" s="220"/>
      <c r="D28" s="220"/>
      <c r="E28" s="220"/>
      <c r="F28" s="220"/>
      <c r="G28" s="220"/>
      <c r="H28" s="221"/>
      <c r="I28" s="4">
        <v>21</v>
      </c>
      <c r="J28" s="12">
        <v>440304164</v>
      </c>
      <c r="K28" s="12">
        <v>375382888</v>
      </c>
      <c r="L28" s="130"/>
      <c r="O28" s="82"/>
      <c r="P28" s="82"/>
    </row>
    <row r="29" spans="1:16" x14ac:dyDescent="0.2">
      <c r="A29" s="219" t="s">
        <v>70</v>
      </c>
      <c r="B29" s="220"/>
      <c r="C29" s="220"/>
      <c r="D29" s="220"/>
      <c r="E29" s="220"/>
      <c r="F29" s="220"/>
      <c r="G29" s="220"/>
      <c r="H29" s="221"/>
      <c r="I29" s="4">
        <v>22</v>
      </c>
      <c r="J29" s="12">
        <v>53844277</v>
      </c>
      <c r="K29" s="12">
        <v>7583333</v>
      </c>
      <c r="L29" s="130"/>
      <c r="O29" s="82"/>
      <c r="P29" s="82"/>
    </row>
    <row r="30" spans="1:16" x14ac:dyDescent="0.2">
      <c r="A30" s="219" t="s">
        <v>71</v>
      </c>
      <c r="B30" s="220"/>
      <c r="C30" s="220"/>
      <c r="D30" s="220"/>
      <c r="E30" s="220"/>
      <c r="F30" s="220"/>
      <c r="G30" s="220"/>
      <c r="H30" s="221"/>
      <c r="I30" s="4">
        <v>23</v>
      </c>
      <c r="J30" s="107">
        <v>907000</v>
      </c>
      <c r="K30" s="12">
        <v>907000</v>
      </c>
      <c r="L30" s="130"/>
      <c r="O30" s="82"/>
      <c r="P30" s="82"/>
    </row>
    <row r="31" spans="1:16" x14ac:dyDescent="0.2">
      <c r="A31" s="219" t="s">
        <v>76</v>
      </c>
      <c r="B31" s="220"/>
      <c r="C31" s="220"/>
      <c r="D31" s="220"/>
      <c r="E31" s="220"/>
      <c r="F31" s="220"/>
      <c r="G31" s="220"/>
      <c r="H31" s="221"/>
      <c r="I31" s="4">
        <v>24</v>
      </c>
      <c r="J31" s="12">
        <v>0</v>
      </c>
      <c r="K31" s="12">
        <v>0</v>
      </c>
      <c r="L31" s="130"/>
      <c r="O31" s="82"/>
      <c r="P31" s="82"/>
    </row>
    <row r="32" spans="1:16" x14ac:dyDescent="0.2">
      <c r="A32" s="219" t="s">
        <v>77</v>
      </c>
      <c r="B32" s="220"/>
      <c r="C32" s="220"/>
      <c r="D32" s="220"/>
      <c r="E32" s="220"/>
      <c r="F32" s="220"/>
      <c r="G32" s="220"/>
      <c r="H32" s="221"/>
      <c r="I32" s="4">
        <v>25</v>
      </c>
      <c r="J32" s="12">
        <v>0</v>
      </c>
      <c r="K32" s="12">
        <v>0</v>
      </c>
      <c r="L32" s="130"/>
      <c r="O32" s="82"/>
      <c r="P32" s="82"/>
    </row>
    <row r="33" spans="1:16" x14ac:dyDescent="0.2">
      <c r="A33" s="219" t="s">
        <v>78</v>
      </c>
      <c r="B33" s="220"/>
      <c r="C33" s="220"/>
      <c r="D33" s="220"/>
      <c r="E33" s="220"/>
      <c r="F33" s="220"/>
      <c r="G33" s="220"/>
      <c r="H33" s="221"/>
      <c r="I33" s="4">
        <v>26</v>
      </c>
      <c r="J33" s="12">
        <v>2706028</v>
      </c>
      <c r="K33" s="12">
        <v>3937601</v>
      </c>
      <c r="L33" s="130"/>
      <c r="O33" s="82"/>
      <c r="P33" s="82"/>
    </row>
    <row r="34" spans="1:16" x14ac:dyDescent="0.2">
      <c r="A34" s="219" t="s">
        <v>72</v>
      </c>
      <c r="B34" s="220"/>
      <c r="C34" s="220"/>
      <c r="D34" s="220"/>
      <c r="E34" s="220"/>
      <c r="F34" s="220"/>
      <c r="G34" s="220"/>
      <c r="H34" s="221"/>
      <c r="I34" s="4">
        <v>27</v>
      </c>
      <c r="J34" s="12">
        <v>0</v>
      </c>
      <c r="K34" s="12">
        <v>0</v>
      </c>
      <c r="L34" s="130"/>
      <c r="O34" s="82"/>
      <c r="P34" s="82"/>
    </row>
    <row r="35" spans="1:16" x14ac:dyDescent="0.2">
      <c r="A35" s="219" t="s">
        <v>177</v>
      </c>
      <c r="B35" s="220"/>
      <c r="C35" s="220"/>
      <c r="D35" s="220"/>
      <c r="E35" s="220"/>
      <c r="F35" s="220"/>
      <c r="G35" s="220"/>
      <c r="H35" s="221"/>
      <c r="I35" s="4">
        <v>28</v>
      </c>
      <c r="J35" s="12">
        <v>0</v>
      </c>
      <c r="K35" s="12">
        <v>0</v>
      </c>
      <c r="L35" s="130"/>
      <c r="O35" s="82"/>
      <c r="P35" s="82"/>
    </row>
    <row r="36" spans="1:16" x14ac:dyDescent="0.2">
      <c r="A36" s="219" t="s">
        <v>178</v>
      </c>
      <c r="B36" s="220"/>
      <c r="C36" s="220"/>
      <c r="D36" s="220"/>
      <c r="E36" s="220"/>
      <c r="F36" s="220"/>
      <c r="G36" s="220"/>
      <c r="H36" s="221"/>
      <c r="I36" s="4">
        <v>29</v>
      </c>
      <c r="J36" s="11">
        <f>SUM(J37:J39)</f>
        <v>0</v>
      </c>
      <c r="K36" s="11">
        <f>SUM(L36:N36)</f>
        <v>0</v>
      </c>
      <c r="L36" s="130"/>
      <c r="O36" s="82"/>
      <c r="P36" s="82"/>
    </row>
    <row r="37" spans="1:16" x14ac:dyDescent="0.2">
      <c r="A37" s="219" t="s">
        <v>73</v>
      </c>
      <c r="B37" s="220"/>
      <c r="C37" s="220"/>
      <c r="D37" s="220"/>
      <c r="E37" s="220"/>
      <c r="F37" s="220"/>
      <c r="G37" s="220"/>
      <c r="H37" s="221"/>
      <c r="I37" s="4">
        <v>30</v>
      </c>
      <c r="J37" s="12">
        <v>0</v>
      </c>
      <c r="K37" s="12">
        <v>0</v>
      </c>
      <c r="L37" s="130"/>
      <c r="O37" s="82"/>
      <c r="P37" s="82"/>
    </row>
    <row r="38" spans="1:16" x14ac:dyDescent="0.2">
      <c r="A38" s="219" t="s">
        <v>74</v>
      </c>
      <c r="B38" s="220"/>
      <c r="C38" s="220"/>
      <c r="D38" s="220"/>
      <c r="E38" s="220"/>
      <c r="F38" s="220"/>
      <c r="G38" s="220"/>
      <c r="H38" s="221"/>
      <c r="I38" s="4">
        <v>31</v>
      </c>
      <c r="J38" s="12">
        <v>0</v>
      </c>
      <c r="K38" s="12">
        <v>0</v>
      </c>
      <c r="L38" s="130"/>
      <c r="O38" s="82"/>
      <c r="P38" s="82"/>
    </row>
    <row r="39" spans="1:16" x14ac:dyDescent="0.2">
      <c r="A39" s="219" t="s">
        <v>75</v>
      </c>
      <c r="B39" s="220"/>
      <c r="C39" s="220"/>
      <c r="D39" s="220"/>
      <c r="E39" s="220"/>
      <c r="F39" s="220"/>
      <c r="G39" s="220"/>
      <c r="H39" s="221"/>
      <c r="I39" s="4">
        <v>32</v>
      </c>
      <c r="J39" s="12">
        <v>0</v>
      </c>
      <c r="K39" s="12">
        <v>0</v>
      </c>
      <c r="L39" s="130"/>
      <c r="O39" s="82"/>
      <c r="P39" s="82"/>
    </row>
    <row r="40" spans="1:16" x14ac:dyDescent="0.2">
      <c r="A40" s="219" t="s">
        <v>179</v>
      </c>
      <c r="B40" s="220"/>
      <c r="C40" s="220"/>
      <c r="D40" s="220"/>
      <c r="E40" s="220"/>
      <c r="F40" s="220"/>
      <c r="G40" s="220"/>
      <c r="H40" s="221"/>
      <c r="I40" s="4">
        <v>33</v>
      </c>
      <c r="J40" s="12">
        <v>24730008</v>
      </c>
      <c r="K40" s="12">
        <v>37351180</v>
      </c>
      <c r="L40" s="130"/>
      <c r="O40" s="82"/>
      <c r="P40" s="82"/>
    </row>
    <row r="41" spans="1:16" x14ac:dyDescent="0.2">
      <c r="A41" s="205" t="s">
        <v>234</v>
      </c>
      <c r="B41" s="206"/>
      <c r="C41" s="206"/>
      <c r="D41" s="206"/>
      <c r="E41" s="206"/>
      <c r="F41" s="206"/>
      <c r="G41" s="206"/>
      <c r="H41" s="207"/>
      <c r="I41" s="4">
        <v>34</v>
      </c>
      <c r="J41" s="11">
        <f>J42+J50+J57+J65</f>
        <v>1027867684</v>
      </c>
      <c r="K41" s="11">
        <f>K42+K50+K57+K65</f>
        <v>1173654394</v>
      </c>
      <c r="L41" s="130"/>
      <c r="O41" s="82"/>
      <c r="P41" s="82"/>
    </row>
    <row r="42" spans="1:16" x14ac:dyDescent="0.2">
      <c r="A42" s="219" t="s">
        <v>93</v>
      </c>
      <c r="B42" s="220"/>
      <c r="C42" s="220"/>
      <c r="D42" s="220"/>
      <c r="E42" s="220"/>
      <c r="F42" s="220"/>
      <c r="G42" s="220"/>
      <c r="H42" s="221"/>
      <c r="I42" s="4">
        <v>35</v>
      </c>
      <c r="J42" s="11">
        <f>SUM(J43:J49)</f>
        <v>305405025</v>
      </c>
      <c r="K42" s="11">
        <f>SUM(K43:K49)</f>
        <v>364525930</v>
      </c>
      <c r="L42" s="130"/>
      <c r="O42" s="82"/>
      <c r="P42" s="82"/>
    </row>
    <row r="43" spans="1:16" x14ac:dyDescent="0.2">
      <c r="A43" s="219" t="s">
        <v>111</v>
      </c>
      <c r="B43" s="220"/>
      <c r="C43" s="220"/>
      <c r="D43" s="220"/>
      <c r="E43" s="220"/>
      <c r="F43" s="220"/>
      <c r="G43" s="220"/>
      <c r="H43" s="221"/>
      <c r="I43" s="4">
        <v>36</v>
      </c>
      <c r="J43" s="12">
        <v>117387470</v>
      </c>
      <c r="K43" s="12">
        <v>96958234</v>
      </c>
      <c r="L43" s="130"/>
      <c r="O43" s="82"/>
      <c r="P43" s="82"/>
    </row>
    <row r="44" spans="1:16" x14ac:dyDescent="0.2">
      <c r="A44" s="219" t="s">
        <v>112</v>
      </c>
      <c r="B44" s="220"/>
      <c r="C44" s="220"/>
      <c r="D44" s="220"/>
      <c r="E44" s="220"/>
      <c r="F44" s="220"/>
      <c r="G44" s="220"/>
      <c r="H44" s="221"/>
      <c r="I44" s="4">
        <v>37</v>
      </c>
      <c r="J44" s="12">
        <v>27472950</v>
      </c>
      <c r="K44" s="12">
        <v>22927744</v>
      </c>
      <c r="L44" s="130"/>
      <c r="O44" s="82"/>
      <c r="P44" s="82"/>
    </row>
    <row r="45" spans="1:16" x14ac:dyDescent="0.2">
      <c r="A45" s="219" t="s">
        <v>79</v>
      </c>
      <c r="B45" s="220"/>
      <c r="C45" s="220"/>
      <c r="D45" s="220"/>
      <c r="E45" s="220"/>
      <c r="F45" s="220"/>
      <c r="G45" s="220"/>
      <c r="H45" s="221"/>
      <c r="I45" s="4">
        <v>38</v>
      </c>
      <c r="J45" s="12">
        <v>102724922</v>
      </c>
      <c r="K45" s="12">
        <v>101827104</v>
      </c>
      <c r="L45" s="130"/>
      <c r="O45" s="82"/>
      <c r="P45" s="82"/>
    </row>
    <row r="46" spans="1:16" x14ac:dyDescent="0.2">
      <c r="A46" s="219" t="s">
        <v>80</v>
      </c>
      <c r="B46" s="220"/>
      <c r="C46" s="220"/>
      <c r="D46" s="220"/>
      <c r="E46" s="220"/>
      <c r="F46" s="220"/>
      <c r="G46" s="220"/>
      <c r="H46" s="221"/>
      <c r="I46" s="4">
        <v>39</v>
      </c>
      <c r="J46" s="12">
        <v>54515859</v>
      </c>
      <c r="K46" s="12">
        <v>56411831</v>
      </c>
      <c r="L46" s="130"/>
      <c r="O46" s="82"/>
      <c r="P46" s="82"/>
    </row>
    <row r="47" spans="1:16" x14ac:dyDescent="0.2">
      <c r="A47" s="219" t="s">
        <v>81</v>
      </c>
      <c r="B47" s="220"/>
      <c r="C47" s="220"/>
      <c r="D47" s="220"/>
      <c r="E47" s="220"/>
      <c r="F47" s="220"/>
      <c r="G47" s="220"/>
      <c r="H47" s="221"/>
      <c r="I47" s="4">
        <v>40</v>
      </c>
      <c r="J47" s="12">
        <v>0</v>
      </c>
      <c r="K47" s="12">
        <v>5441050</v>
      </c>
      <c r="L47" s="130"/>
      <c r="O47" s="82"/>
      <c r="P47" s="82"/>
    </row>
    <row r="48" spans="1:16" x14ac:dyDescent="0.2">
      <c r="A48" s="219" t="s">
        <v>82</v>
      </c>
      <c r="B48" s="220"/>
      <c r="C48" s="220"/>
      <c r="D48" s="220"/>
      <c r="E48" s="220"/>
      <c r="F48" s="220"/>
      <c r="G48" s="220"/>
      <c r="H48" s="221"/>
      <c r="I48" s="4">
        <v>41</v>
      </c>
      <c r="J48" s="12">
        <v>3303824</v>
      </c>
      <c r="K48" s="12">
        <v>80959967</v>
      </c>
      <c r="L48" s="101"/>
      <c r="O48" s="82"/>
      <c r="P48" s="82"/>
    </row>
    <row r="49" spans="1:16" x14ac:dyDescent="0.2">
      <c r="A49" s="219" t="s">
        <v>83</v>
      </c>
      <c r="B49" s="220"/>
      <c r="C49" s="220"/>
      <c r="D49" s="220"/>
      <c r="E49" s="220"/>
      <c r="F49" s="220"/>
      <c r="G49" s="220"/>
      <c r="H49" s="221"/>
      <c r="I49" s="4">
        <v>42</v>
      </c>
      <c r="J49" s="107">
        <v>0</v>
      </c>
      <c r="K49" s="12">
        <v>0</v>
      </c>
      <c r="L49" s="101"/>
      <c r="O49" s="82"/>
      <c r="P49" s="82"/>
    </row>
    <row r="50" spans="1:16" x14ac:dyDescent="0.2">
      <c r="A50" s="219" t="s">
        <v>94</v>
      </c>
      <c r="B50" s="220"/>
      <c r="C50" s="220"/>
      <c r="D50" s="220"/>
      <c r="E50" s="220"/>
      <c r="F50" s="220"/>
      <c r="G50" s="220"/>
      <c r="H50" s="221"/>
      <c r="I50" s="4">
        <v>43</v>
      </c>
      <c r="J50" s="11">
        <f>SUM(J51:J56)</f>
        <v>520110791</v>
      </c>
      <c r="K50" s="11">
        <f>SUM(K51:K56)</f>
        <v>567831305</v>
      </c>
      <c r="L50" s="130"/>
      <c r="O50" s="82"/>
      <c r="P50" s="82"/>
    </row>
    <row r="51" spans="1:16" x14ac:dyDescent="0.2">
      <c r="A51" s="219" t="s">
        <v>195</v>
      </c>
      <c r="B51" s="220"/>
      <c r="C51" s="220"/>
      <c r="D51" s="220"/>
      <c r="E51" s="220"/>
      <c r="F51" s="220"/>
      <c r="G51" s="220"/>
      <c r="H51" s="221"/>
      <c r="I51" s="4">
        <v>44</v>
      </c>
      <c r="J51" s="12">
        <v>306885784</v>
      </c>
      <c r="K51" s="12">
        <v>367850454</v>
      </c>
      <c r="L51" s="101"/>
      <c r="O51" s="82"/>
      <c r="P51" s="82"/>
    </row>
    <row r="52" spans="1:16" x14ac:dyDescent="0.2">
      <c r="A52" s="219" t="s">
        <v>196</v>
      </c>
      <c r="B52" s="220"/>
      <c r="C52" s="220"/>
      <c r="D52" s="220"/>
      <c r="E52" s="220"/>
      <c r="F52" s="220"/>
      <c r="G52" s="220"/>
      <c r="H52" s="221"/>
      <c r="I52" s="4">
        <v>45</v>
      </c>
      <c r="J52" s="107">
        <v>199479752</v>
      </c>
      <c r="K52" s="12">
        <v>194190983</v>
      </c>
      <c r="L52" s="101"/>
      <c r="O52" s="82"/>
      <c r="P52" s="82"/>
    </row>
    <row r="53" spans="1:16" x14ac:dyDescent="0.2">
      <c r="A53" s="219" t="s">
        <v>197</v>
      </c>
      <c r="B53" s="220"/>
      <c r="C53" s="220"/>
      <c r="D53" s="220"/>
      <c r="E53" s="220"/>
      <c r="F53" s="220"/>
      <c r="G53" s="220"/>
      <c r="H53" s="221"/>
      <c r="I53" s="4">
        <v>46</v>
      </c>
      <c r="J53" s="12">
        <v>0</v>
      </c>
      <c r="K53" s="12">
        <v>0</v>
      </c>
      <c r="L53" s="101"/>
      <c r="O53" s="82"/>
      <c r="P53" s="82"/>
    </row>
    <row r="54" spans="1:16" x14ac:dyDescent="0.2">
      <c r="A54" s="219" t="s">
        <v>198</v>
      </c>
      <c r="B54" s="220"/>
      <c r="C54" s="220"/>
      <c r="D54" s="220"/>
      <c r="E54" s="220"/>
      <c r="F54" s="220"/>
      <c r="G54" s="220"/>
      <c r="H54" s="221"/>
      <c r="I54" s="4">
        <v>47</v>
      </c>
      <c r="J54" s="12">
        <v>1520429</v>
      </c>
      <c r="K54" s="12">
        <v>716595</v>
      </c>
      <c r="L54" s="101"/>
      <c r="O54" s="82"/>
      <c r="P54" s="82"/>
    </row>
    <row r="55" spans="1:16" x14ac:dyDescent="0.2">
      <c r="A55" s="219" t="s">
        <v>8</v>
      </c>
      <c r="B55" s="220"/>
      <c r="C55" s="220"/>
      <c r="D55" s="220"/>
      <c r="E55" s="220"/>
      <c r="F55" s="220"/>
      <c r="G55" s="220"/>
      <c r="H55" s="221"/>
      <c r="I55" s="4">
        <v>48</v>
      </c>
      <c r="J55" s="107">
        <v>12049221</v>
      </c>
      <c r="K55" s="12">
        <v>4735926</v>
      </c>
      <c r="L55" s="101"/>
      <c r="O55" s="82"/>
      <c r="P55" s="82"/>
    </row>
    <row r="56" spans="1:16" x14ac:dyDescent="0.2">
      <c r="A56" s="219" t="s">
        <v>9</v>
      </c>
      <c r="B56" s="220"/>
      <c r="C56" s="220"/>
      <c r="D56" s="220"/>
      <c r="E56" s="220"/>
      <c r="F56" s="220"/>
      <c r="G56" s="220"/>
      <c r="H56" s="221"/>
      <c r="I56" s="4">
        <v>49</v>
      </c>
      <c r="J56" s="107">
        <v>175605</v>
      </c>
      <c r="K56" s="12">
        <v>337347</v>
      </c>
      <c r="L56" s="101"/>
      <c r="O56" s="82"/>
      <c r="P56" s="82"/>
    </row>
    <row r="57" spans="1:16" x14ac:dyDescent="0.2">
      <c r="A57" s="219" t="s">
        <v>95</v>
      </c>
      <c r="B57" s="220"/>
      <c r="C57" s="220"/>
      <c r="D57" s="220"/>
      <c r="E57" s="220"/>
      <c r="F57" s="220"/>
      <c r="G57" s="220"/>
      <c r="H57" s="221"/>
      <c r="I57" s="4">
        <v>50</v>
      </c>
      <c r="J57" s="11">
        <f>SUM(J58:J64)</f>
        <v>161304155</v>
      </c>
      <c r="K57" s="11">
        <f>SUM(K58:K64)</f>
        <v>168389169</v>
      </c>
      <c r="L57" s="101"/>
      <c r="O57" s="82"/>
      <c r="P57" s="82"/>
    </row>
    <row r="58" spans="1:16" x14ac:dyDescent="0.2">
      <c r="A58" s="219" t="s">
        <v>69</v>
      </c>
      <c r="B58" s="220"/>
      <c r="C58" s="220"/>
      <c r="D58" s="220"/>
      <c r="E58" s="220"/>
      <c r="F58" s="220"/>
      <c r="G58" s="220"/>
      <c r="H58" s="221"/>
      <c r="I58" s="4">
        <v>51</v>
      </c>
      <c r="J58" s="12">
        <v>59880215</v>
      </c>
      <c r="K58" s="12">
        <v>75125754</v>
      </c>
      <c r="L58" s="101"/>
      <c r="O58" s="82"/>
      <c r="P58" s="82"/>
    </row>
    <row r="59" spans="1:16" x14ac:dyDescent="0.2">
      <c r="A59" s="219" t="s">
        <v>70</v>
      </c>
      <c r="B59" s="220"/>
      <c r="C59" s="220"/>
      <c r="D59" s="220"/>
      <c r="E59" s="220"/>
      <c r="F59" s="220"/>
      <c r="G59" s="220"/>
      <c r="H59" s="221"/>
      <c r="I59" s="4">
        <v>52</v>
      </c>
      <c r="J59" s="12">
        <v>98087528</v>
      </c>
      <c r="K59" s="12">
        <v>86694897</v>
      </c>
      <c r="L59" s="101"/>
      <c r="O59" s="82"/>
      <c r="P59" s="82"/>
    </row>
    <row r="60" spans="1:16" x14ac:dyDescent="0.2">
      <c r="A60" s="219" t="s">
        <v>236</v>
      </c>
      <c r="B60" s="220"/>
      <c r="C60" s="220"/>
      <c r="D60" s="220"/>
      <c r="E60" s="220"/>
      <c r="F60" s="220"/>
      <c r="G60" s="220"/>
      <c r="H60" s="221"/>
      <c r="I60" s="4">
        <v>53</v>
      </c>
      <c r="J60" s="12">
        <v>0</v>
      </c>
      <c r="K60" s="12">
        <v>0</v>
      </c>
      <c r="L60" s="101"/>
      <c r="O60" s="82"/>
      <c r="P60" s="82"/>
    </row>
    <row r="61" spans="1:16" x14ac:dyDescent="0.2">
      <c r="A61" s="219" t="s">
        <v>76</v>
      </c>
      <c r="B61" s="220"/>
      <c r="C61" s="220"/>
      <c r="D61" s="220"/>
      <c r="E61" s="220"/>
      <c r="F61" s="220"/>
      <c r="G61" s="220"/>
      <c r="H61" s="221"/>
      <c r="I61" s="4">
        <v>54</v>
      </c>
      <c r="J61" s="12">
        <v>0</v>
      </c>
      <c r="K61" s="12">
        <v>0</v>
      </c>
      <c r="L61" s="101"/>
      <c r="O61" s="82"/>
      <c r="P61" s="82"/>
    </row>
    <row r="62" spans="1:16" x14ac:dyDescent="0.2">
      <c r="A62" s="219" t="s">
        <v>77</v>
      </c>
      <c r="B62" s="220"/>
      <c r="C62" s="220"/>
      <c r="D62" s="220"/>
      <c r="E62" s="220"/>
      <c r="F62" s="220"/>
      <c r="G62" s="220"/>
      <c r="H62" s="221"/>
      <c r="I62" s="4">
        <v>55</v>
      </c>
      <c r="J62" s="12">
        <v>3334211</v>
      </c>
      <c r="K62" s="12">
        <v>5514691</v>
      </c>
      <c r="L62" s="101"/>
      <c r="O62" s="82"/>
      <c r="P62" s="82"/>
    </row>
    <row r="63" spans="1:16" x14ac:dyDescent="0.2">
      <c r="A63" s="219" t="s">
        <v>78</v>
      </c>
      <c r="B63" s="220"/>
      <c r="C63" s="220"/>
      <c r="D63" s="220"/>
      <c r="E63" s="220"/>
      <c r="F63" s="220"/>
      <c r="G63" s="220"/>
      <c r="H63" s="221"/>
      <c r="I63" s="4">
        <v>56</v>
      </c>
      <c r="J63" s="12">
        <v>2201</v>
      </c>
      <c r="K63" s="12">
        <v>1053827</v>
      </c>
      <c r="L63" s="101"/>
      <c r="O63" s="82"/>
      <c r="P63" s="82"/>
    </row>
    <row r="64" spans="1:16" x14ac:dyDescent="0.2">
      <c r="A64" s="219" t="s">
        <v>38</v>
      </c>
      <c r="B64" s="220"/>
      <c r="C64" s="220"/>
      <c r="D64" s="220"/>
      <c r="E64" s="220"/>
      <c r="F64" s="220"/>
      <c r="G64" s="220"/>
      <c r="H64" s="221"/>
      <c r="I64" s="4">
        <v>57</v>
      </c>
      <c r="J64" s="12">
        <v>0</v>
      </c>
      <c r="K64" s="12">
        <v>0</v>
      </c>
      <c r="L64" s="101"/>
      <c r="O64" s="82"/>
      <c r="P64" s="82"/>
    </row>
    <row r="65" spans="1:16" x14ac:dyDescent="0.2">
      <c r="A65" s="219" t="s">
        <v>202</v>
      </c>
      <c r="B65" s="220"/>
      <c r="C65" s="220"/>
      <c r="D65" s="220"/>
      <c r="E65" s="220"/>
      <c r="F65" s="220"/>
      <c r="G65" s="220"/>
      <c r="H65" s="221"/>
      <c r="I65" s="4">
        <v>58</v>
      </c>
      <c r="J65" s="12">
        <v>41047713</v>
      </c>
      <c r="K65" s="12">
        <v>72907990</v>
      </c>
      <c r="L65" s="101"/>
      <c r="O65" s="82"/>
      <c r="P65" s="82"/>
    </row>
    <row r="66" spans="1:16" x14ac:dyDescent="0.2">
      <c r="A66" s="205" t="s">
        <v>50</v>
      </c>
      <c r="B66" s="206"/>
      <c r="C66" s="206"/>
      <c r="D66" s="206"/>
      <c r="E66" s="206"/>
      <c r="F66" s="206"/>
      <c r="G66" s="206"/>
      <c r="H66" s="207"/>
      <c r="I66" s="4">
        <v>59</v>
      </c>
      <c r="J66" s="12">
        <v>10179879</v>
      </c>
      <c r="K66" s="12">
        <v>8633708</v>
      </c>
      <c r="L66" s="101"/>
      <c r="O66" s="82"/>
      <c r="P66" s="82"/>
    </row>
    <row r="67" spans="1:16" x14ac:dyDescent="0.2">
      <c r="A67" s="205" t="s">
        <v>235</v>
      </c>
      <c r="B67" s="206"/>
      <c r="C67" s="206"/>
      <c r="D67" s="206"/>
      <c r="E67" s="206"/>
      <c r="F67" s="206"/>
      <c r="G67" s="206"/>
      <c r="H67" s="207"/>
      <c r="I67" s="4">
        <v>60</v>
      </c>
      <c r="J67" s="11">
        <f>J8+J9+J41+J66</f>
        <v>2517097762</v>
      </c>
      <c r="K67" s="11">
        <f>K8+K9+K41+K66</f>
        <v>2399261780</v>
      </c>
      <c r="L67" s="131"/>
      <c r="O67" s="82"/>
      <c r="P67" s="82"/>
    </row>
    <row r="68" spans="1:16" ht="13.5" thickBot="1" x14ac:dyDescent="0.25">
      <c r="A68" s="228" t="s">
        <v>84</v>
      </c>
      <c r="B68" s="229"/>
      <c r="C68" s="229"/>
      <c r="D68" s="229"/>
      <c r="E68" s="229"/>
      <c r="F68" s="229"/>
      <c r="G68" s="229"/>
      <c r="H68" s="230"/>
      <c r="I68" s="132">
        <v>61</v>
      </c>
      <c r="J68" s="133">
        <v>570344391</v>
      </c>
      <c r="K68" s="133">
        <v>593358567</v>
      </c>
      <c r="L68" s="101"/>
      <c r="O68" s="82"/>
      <c r="P68" s="82"/>
    </row>
    <row r="69" spans="1:16" x14ac:dyDescent="0.2">
      <c r="A69" s="231" t="s">
        <v>52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101"/>
      <c r="O69" s="82"/>
      <c r="P69" s="82"/>
    </row>
    <row r="70" spans="1:16" x14ac:dyDescent="0.2">
      <c r="A70" s="215" t="s">
        <v>186</v>
      </c>
      <c r="B70" s="216"/>
      <c r="C70" s="216"/>
      <c r="D70" s="216"/>
      <c r="E70" s="216"/>
      <c r="F70" s="216"/>
      <c r="G70" s="216"/>
      <c r="H70" s="234"/>
      <c r="I70" s="6">
        <v>62</v>
      </c>
      <c r="J70" s="121">
        <f>J71+J72+J73+J79+J80+J83+J86</f>
        <v>1081827471</v>
      </c>
      <c r="K70" s="121">
        <f>K71+K72+K73+K79+K80+K83+K86</f>
        <v>1134309526</v>
      </c>
      <c r="L70" s="101"/>
      <c r="O70" s="82"/>
      <c r="P70" s="82"/>
    </row>
    <row r="71" spans="1:16" x14ac:dyDescent="0.2">
      <c r="A71" s="219" t="s">
        <v>135</v>
      </c>
      <c r="B71" s="220"/>
      <c r="C71" s="220"/>
      <c r="D71" s="220"/>
      <c r="E71" s="220"/>
      <c r="F71" s="220"/>
      <c r="G71" s="220"/>
      <c r="H71" s="221"/>
      <c r="I71" s="4">
        <v>63</v>
      </c>
      <c r="J71" s="107">
        <v>1626000900</v>
      </c>
      <c r="K71" s="12">
        <v>1084000600</v>
      </c>
      <c r="L71" s="101"/>
      <c r="O71" s="82"/>
      <c r="P71" s="82"/>
    </row>
    <row r="72" spans="1:16" x14ac:dyDescent="0.2">
      <c r="A72" s="219" t="s">
        <v>136</v>
      </c>
      <c r="B72" s="220"/>
      <c r="C72" s="220"/>
      <c r="D72" s="220"/>
      <c r="E72" s="220"/>
      <c r="F72" s="220"/>
      <c r="G72" s="220"/>
      <c r="H72" s="221"/>
      <c r="I72" s="4">
        <v>64</v>
      </c>
      <c r="J72" s="12">
        <v>25561463</v>
      </c>
      <c r="K72" s="12">
        <v>44785613</v>
      </c>
      <c r="L72" s="101"/>
      <c r="O72" s="82"/>
      <c r="P72" s="82"/>
    </row>
    <row r="73" spans="1:16" x14ac:dyDescent="0.2">
      <c r="A73" s="219" t="s">
        <v>137</v>
      </c>
      <c r="B73" s="220"/>
      <c r="C73" s="220"/>
      <c r="D73" s="220"/>
      <c r="E73" s="220"/>
      <c r="F73" s="220"/>
      <c r="G73" s="220"/>
      <c r="H73" s="221"/>
      <c r="I73" s="4">
        <v>65</v>
      </c>
      <c r="J73" s="11">
        <f>J74+J75-J76+J77+J78</f>
        <v>-37910250</v>
      </c>
      <c r="K73" s="11">
        <f>K74+K75-K76+K77+K78</f>
        <v>-45842810</v>
      </c>
      <c r="L73" s="101"/>
      <c r="O73" s="82"/>
      <c r="P73" s="82"/>
    </row>
    <row r="74" spans="1:16" x14ac:dyDescent="0.2">
      <c r="A74" s="219" t="s">
        <v>138</v>
      </c>
      <c r="B74" s="220"/>
      <c r="C74" s="220"/>
      <c r="D74" s="220"/>
      <c r="E74" s="220"/>
      <c r="F74" s="220"/>
      <c r="G74" s="220"/>
      <c r="H74" s="221"/>
      <c r="I74" s="4">
        <v>66</v>
      </c>
      <c r="J74" s="12">
        <v>6849365</v>
      </c>
      <c r="K74" s="12">
        <v>0</v>
      </c>
      <c r="L74" s="101"/>
      <c r="O74" s="82"/>
      <c r="P74" s="82"/>
    </row>
    <row r="75" spans="1:16" x14ac:dyDescent="0.2">
      <c r="A75" s="219" t="s">
        <v>139</v>
      </c>
      <c r="B75" s="220"/>
      <c r="C75" s="220"/>
      <c r="D75" s="220"/>
      <c r="E75" s="220"/>
      <c r="F75" s="220"/>
      <c r="G75" s="220"/>
      <c r="H75" s="221"/>
      <c r="I75" s="4">
        <v>67</v>
      </c>
      <c r="J75" s="12">
        <v>21761692</v>
      </c>
      <c r="K75" s="12">
        <v>21761692</v>
      </c>
      <c r="L75" s="101"/>
      <c r="O75" s="82"/>
      <c r="P75" s="82"/>
    </row>
    <row r="76" spans="1:16" x14ac:dyDescent="0.2">
      <c r="A76" s="219" t="s">
        <v>127</v>
      </c>
      <c r="B76" s="220"/>
      <c r="C76" s="220"/>
      <c r="D76" s="220"/>
      <c r="E76" s="220"/>
      <c r="F76" s="220"/>
      <c r="G76" s="220"/>
      <c r="H76" s="221"/>
      <c r="I76" s="4">
        <v>68</v>
      </c>
      <c r="J76" s="12">
        <v>67604502</v>
      </c>
      <c r="K76" s="12">
        <v>67604502</v>
      </c>
      <c r="L76" s="101"/>
      <c r="O76" s="82"/>
      <c r="P76" s="82"/>
    </row>
    <row r="77" spans="1:16" x14ac:dyDescent="0.2">
      <c r="A77" s="219" t="s">
        <v>128</v>
      </c>
      <c r="B77" s="220"/>
      <c r="C77" s="220"/>
      <c r="D77" s="220"/>
      <c r="E77" s="220"/>
      <c r="F77" s="220"/>
      <c r="G77" s="220"/>
      <c r="H77" s="221"/>
      <c r="I77" s="4">
        <v>69</v>
      </c>
      <c r="J77" s="12">
        <v>0</v>
      </c>
      <c r="K77" s="12">
        <v>0</v>
      </c>
      <c r="L77" s="101"/>
      <c r="O77" s="82"/>
      <c r="P77" s="82"/>
    </row>
    <row r="78" spans="1:16" x14ac:dyDescent="0.2">
      <c r="A78" s="219" t="s">
        <v>129</v>
      </c>
      <c r="B78" s="220"/>
      <c r="C78" s="220"/>
      <c r="D78" s="220"/>
      <c r="E78" s="220"/>
      <c r="F78" s="220"/>
      <c r="G78" s="220"/>
      <c r="H78" s="221"/>
      <c r="I78" s="4">
        <v>70</v>
      </c>
      <c r="J78" s="107">
        <v>1083195</v>
      </c>
      <c r="K78" s="12">
        <v>0</v>
      </c>
      <c r="L78" s="101"/>
      <c r="O78" s="82"/>
      <c r="P78" s="82"/>
    </row>
    <row r="79" spans="1:16" x14ac:dyDescent="0.2">
      <c r="A79" s="219" t="s">
        <v>130</v>
      </c>
      <c r="B79" s="220"/>
      <c r="C79" s="220"/>
      <c r="D79" s="220"/>
      <c r="E79" s="220"/>
      <c r="F79" s="220"/>
      <c r="G79" s="220"/>
      <c r="H79" s="221"/>
      <c r="I79" s="4">
        <v>71</v>
      </c>
      <c r="J79" s="12">
        <v>0</v>
      </c>
      <c r="K79" s="12">
        <v>0</v>
      </c>
      <c r="L79" s="101"/>
      <c r="O79" s="82"/>
      <c r="P79" s="82"/>
    </row>
    <row r="80" spans="1:16" x14ac:dyDescent="0.2">
      <c r="A80" s="219" t="s">
        <v>232</v>
      </c>
      <c r="B80" s="220"/>
      <c r="C80" s="220"/>
      <c r="D80" s="220"/>
      <c r="E80" s="220"/>
      <c r="F80" s="220"/>
      <c r="G80" s="220"/>
      <c r="H80" s="221"/>
      <c r="I80" s="4">
        <v>72</v>
      </c>
      <c r="J80" s="11">
        <f>J81-J82</f>
        <v>-511133833</v>
      </c>
      <c r="K80" s="11">
        <f>K81-K82</f>
        <v>0</v>
      </c>
      <c r="L80" s="101"/>
      <c r="O80" s="82"/>
      <c r="P80" s="82"/>
    </row>
    <row r="81" spans="1:16" x14ac:dyDescent="0.2">
      <c r="A81" s="225" t="s">
        <v>162</v>
      </c>
      <c r="B81" s="226"/>
      <c r="C81" s="226"/>
      <c r="D81" s="226"/>
      <c r="E81" s="226"/>
      <c r="F81" s="226"/>
      <c r="G81" s="226"/>
      <c r="H81" s="227"/>
      <c r="I81" s="4">
        <v>73</v>
      </c>
      <c r="J81" s="12">
        <v>0</v>
      </c>
      <c r="K81" s="12">
        <v>0</v>
      </c>
      <c r="L81" s="101"/>
      <c r="O81" s="82"/>
      <c r="P81" s="82"/>
    </row>
    <row r="82" spans="1:16" x14ac:dyDescent="0.2">
      <c r="A82" s="225" t="s">
        <v>163</v>
      </c>
      <c r="B82" s="226"/>
      <c r="C82" s="226"/>
      <c r="D82" s="226"/>
      <c r="E82" s="226"/>
      <c r="F82" s="226"/>
      <c r="G82" s="226"/>
      <c r="H82" s="227"/>
      <c r="I82" s="4">
        <v>74</v>
      </c>
      <c r="J82" s="12">
        <v>511133833</v>
      </c>
      <c r="K82" s="12">
        <v>0</v>
      </c>
      <c r="L82" s="101"/>
      <c r="O82" s="82"/>
      <c r="P82" s="82"/>
    </row>
    <row r="83" spans="1:16" x14ac:dyDescent="0.2">
      <c r="A83" s="219" t="s">
        <v>233</v>
      </c>
      <c r="B83" s="220"/>
      <c r="C83" s="220"/>
      <c r="D83" s="220"/>
      <c r="E83" s="220"/>
      <c r="F83" s="220"/>
      <c r="G83" s="220"/>
      <c r="H83" s="221"/>
      <c r="I83" s="4">
        <v>75</v>
      </c>
      <c r="J83" s="11">
        <f>J84-J85</f>
        <v>-20690809</v>
      </c>
      <c r="K83" s="11">
        <f>K84-K85</f>
        <v>51366123</v>
      </c>
      <c r="L83" s="101"/>
      <c r="O83" s="82"/>
      <c r="P83" s="82"/>
    </row>
    <row r="84" spans="1:16" x14ac:dyDescent="0.2">
      <c r="A84" s="225" t="s">
        <v>164</v>
      </c>
      <c r="B84" s="226"/>
      <c r="C84" s="226"/>
      <c r="D84" s="226"/>
      <c r="E84" s="226"/>
      <c r="F84" s="226"/>
      <c r="G84" s="226"/>
      <c r="H84" s="227"/>
      <c r="I84" s="4">
        <v>76</v>
      </c>
      <c r="J84" s="12">
        <v>0</v>
      </c>
      <c r="K84" s="12">
        <v>51366123</v>
      </c>
      <c r="L84" s="101"/>
      <c r="O84" s="82"/>
      <c r="P84" s="82"/>
    </row>
    <row r="85" spans="1:16" x14ac:dyDescent="0.2">
      <c r="A85" s="225" t="s">
        <v>165</v>
      </c>
      <c r="B85" s="226"/>
      <c r="C85" s="226"/>
      <c r="D85" s="226"/>
      <c r="E85" s="226"/>
      <c r="F85" s="226"/>
      <c r="G85" s="226"/>
      <c r="H85" s="227"/>
      <c r="I85" s="4">
        <v>77</v>
      </c>
      <c r="J85" s="12">
        <v>20690809</v>
      </c>
      <c r="K85" s="12">
        <v>0</v>
      </c>
      <c r="L85" s="101"/>
      <c r="O85" s="82"/>
      <c r="P85" s="82"/>
    </row>
    <row r="86" spans="1:16" x14ac:dyDescent="0.2">
      <c r="A86" s="219" t="s">
        <v>166</v>
      </c>
      <c r="B86" s="220"/>
      <c r="C86" s="220"/>
      <c r="D86" s="220"/>
      <c r="E86" s="220"/>
      <c r="F86" s="220"/>
      <c r="G86" s="220"/>
      <c r="H86" s="221"/>
      <c r="I86" s="4">
        <v>78</v>
      </c>
      <c r="J86" s="12">
        <v>0</v>
      </c>
      <c r="K86" s="12">
        <v>0</v>
      </c>
      <c r="L86" s="101"/>
      <c r="O86" s="82"/>
      <c r="P86" s="82"/>
    </row>
    <row r="87" spans="1:16" x14ac:dyDescent="0.2">
      <c r="A87" s="205" t="s">
        <v>15</v>
      </c>
      <c r="B87" s="206"/>
      <c r="C87" s="206"/>
      <c r="D87" s="206"/>
      <c r="E87" s="206"/>
      <c r="F87" s="206"/>
      <c r="G87" s="206"/>
      <c r="H87" s="207"/>
      <c r="I87" s="4">
        <v>79</v>
      </c>
      <c r="J87" s="11">
        <f>SUM(J88:J90)</f>
        <v>34727787</v>
      </c>
      <c r="K87" s="11">
        <f>SUM(K88:K90)</f>
        <v>37775002</v>
      </c>
      <c r="L87" s="101"/>
      <c r="O87" s="82"/>
      <c r="P87" s="82"/>
    </row>
    <row r="88" spans="1:16" x14ac:dyDescent="0.2">
      <c r="A88" s="219" t="s">
        <v>123</v>
      </c>
      <c r="B88" s="220"/>
      <c r="C88" s="220"/>
      <c r="D88" s="220"/>
      <c r="E88" s="220"/>
      <c r="F88" s="220"/>
      <c r="G88" s="220"/>
      <c r="H88" s="221"/>
      <c r="I88" s="4">
        <v>80</v>
      </c>
      <c r="J88" s="107">
        <v>15414100</v>
      </c>
      <c r="K88" s="107">
        <v>14955100</v>
      </c>
      <c r="L88" s="101"/>
      <c r="O88" s="82"/>
      <c r="P88" s="82"/>
    </row>
    <row r="89" spans="1:16" x14ac:dyDescent="0.2">
      <c r="A89" s="219" t="s">
        <v>124</v>
      </c>
      <c r="B89" s="220"/>
      <c r="C89" s="220"/>
      <c r="D89" s="220"/>
      <c r="E89" s="220"/>
      <c r="F89" s="220"/>
      <c r="G89" s="220"/>
      <c r="H89" s="221"/>
      <c r="I89" s="4">
        <v>81</v>
      </c>
      <c r="J89" s="12">
        <v>0</v>
      </c>
      <c r="K89" s="12">
        <v>0</v>
      </c>
      <c r="L89" s="101"/>
      <c r="O89" s="82"/>
      <c r="P89" s="82"/>
    </row>
    <row r="90" spans="1:16" x14ac:dyDescent="0.2">
      <c r="A90" s="219" t="s">
        <v>125</v>
      </c>
      <c r="B90" s="220"/>
      <c r="C90" s="220"/>
      <c r="D90" s="220"/>
      <c r="E90" s="220"/>
      <c r="F90" s="220"/>
      <c r="G90" s="220"/>
      <c r="H90" s="221"/>
      <c r="I90" s="4">
        <v>82</v>
      </c>
      <c r="J90" s="107">
        <v>19313687</v>
      </c>
      <c r="K90" s="107">
        <v>22819902</v>
      </c>
      <c r="L90" s="101"/>
      <c r="O90" s="82"/>
      <c r="P90" s="82"/>
    </row>
    <row r="91" spans="1:16" x14ac:dyDescent="0.2">
      <c r="A91" s="205" t="s">
        <v>16</v>
      </c>
      <c r="B91" s="206"/>
      <c r="C91" s="206"/>
      <c r="D91" s="206"/>
      <c r="E91" s="206"/>
      <c r="F91" s="206"/>
      <c r="G91" s="206"/>
      <c r="H91" s="207"/>
      <c r="I91" s="4">
        <v>83</v>
      </c>
      <c r="J91" s="11">
        <f>SUM(J92:J100)</f>
        <v>683721067</v>
      </c>
      <c r="K91" s="11">
        <f>SUM(K92:K100)</f>
        <v>527132538</v>
      </c>
      <c r="L91" s="101"/>
      <c r="O91" s="82"/>
      <c r="P91" s="82"/>
    </row>
    <row r="92" spans="1:16" x14ac:dyDescent="0.2">
      <c r="A92" s="219" t="s">
        <v>126</v>
      </c>
      <c r="B92" s="220"/>
      <c r="C92" s="220"/>
      <c r="D92" s="220"/>
      <c r="E92" s="220"/>
      <c r="F92" s="220"/>
      <c r="G92" s="220"/>
      <c r="H92" s="221"/>
      <c r="I92" s="4">
        <v>84</v>
      </c>
      <c r="J92" s="12">
        <v>0</v>
      </c>
      <c r="K92" s="12">
        <v>0</v>
      </c>
      <c r="L92" s="101"/>
      <c r="O92" s="82"/>
      <c r="P92" s="82"/>
    </row>
    <row r="93" spans="1:16" x14ac:dyDescent="0.2">
      <c r="A93" s="219" t="s">
        <v>237</v>
      </c>
      <c r="B93" s="220"/>
      <c r="C93" s="220"/>
      <c r="D93" s="220"/>
      <c r="E93" s="220"/>
      <c r="F93" s="220"/>
      <c r="G93" s="220"/>
      <c r="H93" s="221"/>
      <c r="I93" s="4">
        <v>85</v>
      </c>
      <c r="J93" s="12">
        <v>0</v>
      </c>
      <c r="K93" s="12">
        <v>0</v>
      </c>
      <c r="L93" s="101"/>
      <c r="O93" s="82"/>
      <c r="P93" s="82"/>
    </row>
    <row r="94" spans="1:16" x14ac:dyDescent="0.2">
      <c r="A94" s="219" t="s">
        <v>0</v>
      </c>
      <c r="B94" s="220"/>
      <c r="C94" s="220"/>
      <c r="D94" s="220"/>
      <c r="E94" s="220"/>
      <c r="F94" s="220"/>
      <c r="G94" s="220"/>
      <c r="H94" s="221"/>
      <c r="I94" s="4">
        <v>86</v>
      </c>
      <c r="J94" s="12">
        <v>683721067</v>
      </c>
      <c r="K94" s="12">
        <v>527132538</v>
      </c>
      <c r="L94" s="101"/>
      <c r="O94" s="82"/>
      <c r="P94" s="82"/>
    </row>
    <row r="95" spans="1:16" x14ac:dyDescent="0.2">
      <c r="A95" s="219" t="s">
        <v>238</v>
      </c>
      <c r="B95" s="220"/>
      <c r="C95" s="220"/>
      <c r="D95" s="220"/>
      <c r="E95" s="220"/>
      <c r="F95" s="220"/>
      <c r="G95" s="220"/>
      <c r="H95" s="221"/>
      <c r="I95" s="4">
        <v>87</v>
      </c>
      <c r="J95" s="12">
        <v>0</v>
      </c>
      <c r="K95" s="12">
        <v>0</v>
      </c>
      <c r="L95" s="101"/>
      <c r="O95" s="82"/>
      <c r="P95" s="82"/>
    </row>
    <row r="96" spans="1:16" x14ac:dyDescent="0.2">
      <c r="A96" s="219" t="s">
        <v>239</v>
      </c>
      <c r="B96" s="220"/>
      <c r="C96" s="220"/>
      <c r="D96" s="220"/>
      <c r="E96" s="220"/>
      <c r="F96" s="220"/>
      <c r="G96" s="220"/>
      <c r="H96" s="221"/>
      <c r="I96" s="4">
        <v>88</v>
      </c>
      <c r="J96" s="12">
        <v>0</v>
      </c>
      <c r="K96" s="12">
        <v>0</v>
      </c>
      <c r="L96" s="101"/>
      <c r="O96" s="82"/>
      <c r="P96" s="82"/>
    </row>
    <row r="97" spans="1:16" x14ac:dyDescent="0.2">
      <c r="A97" s="219" t="s">
        <v>240</v>
      </c>
      <c r="B97" s="220"/>
      <c r="C97" s="220"/>
      <c r="D97" s="220"/>
      <c r="E97" s="220"/>
      <c r="F97" s="220"/>
      <c r="G97" s="220"/>
      <c r="H97" s="221"/>
      <c r="I97" s="4">
        <v>89</v>
      </c>
      <c r="J97" s="12">
        <v>0</v>
      </c>
      <c r="K97" s="12">
        <v>0</v>
      </c>
      <c r="L97" s="101"/>
      <c r="O97" s="82"/>
      <c r="P97" s="82"/>
    </row>
    <row r="98" spans="1:16" x14ac:dyDescent="0.2">
      <c r="A98" s="219" t="s">
        <v>87</v>
      </c>
      <c r="B98" s="220"/>
      <c r="C98" s="220"/>
      <c r="D98" s="220"/>
      <c r="E98" s="220"/>
      <c r="F98" s="220"/>
      <c r="G98" s="220"/>
      <c r="H98" s="221"/>
      <c r="I98" s="4">
        <v>90</v>
      </c>
      <c r="J98" s="12">
        <v>0</v>
      </c>
      <c r="K98" s="12">
        <v>0</v>
      </c>
      <c r="L98" s="101"/>
      <c r="O98" s="82"/>
      <c r="P98" s="82"/>
    </row>
    <row r="99" spans="1:16" x14ac:dyDescent="0.2">
      <c r="A99" s="219" t="s">
        <v>85</v>
      </c>
      <c r="B99" s="220"/>
      <c r="C99" s="220"/>
      <c r="D99" s="220"/>
      <c r="E99" s="220"/>
      <c r="F99" s="220"/>
      <c r="G99" s="220"/>
      <c r="H99" s="221"/>
      <c r="I99" s="4">
        <v>91</v>
      </c>
      <c r="J99" s="12">
        <v>0</v>
      </c>
      <c r="K99" s="12">
        <v>0</v>
      </c>
      <c r="L99" s="101"/>
      <c r="O99" s="82"/>
      <c r="P99" s="82"/>
    </row>
    <row r="100" spans="1:16" x14ac:dyDescent="0.2">
      <c r="A100" s="219" t="s">
        <v>86</v>
      </c>
      <c r="B100" s="220"/>
      <c r="C100" s="220"/>
      <c r="D100" s="220"/>
      <c r="E100" s="220"/>
      <c r="F100" s="220"/>
      <c r="G100" s="220"/>
      <c r="H100" s="221"/>
      <c r="I100" s="4">
        <v>92</v>
      </c>
      <c r="J100" s="12">
        <v>0</v>
      </c>
      <c r="K100" s="12">
        <v>0</v>
      </c>
      <c r="L100" s="101"/>
      <c r="O100" s="82"/>
      <c r="P100" s="82"/>
    </row>
    <row r="101" spans="1:16" x14ac:dyDescent="0.2">
      <c r="A101" s="205" t="s">
        <v>17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11">
        <f>SUM(J102:J113)</f>
        <v>655821989</v>
      </c>
      <c r="K101" s="11">
        <f>SUM(K102:K113)</f>
        <v>641787764</v>
      </c>
      <c r="L101" s="101"/>
      <c r="O101" s="82"/>
      <c r="P101" s="82"/>
    </row>
    <row r="102" spans="1:16" x14ac:dyDescent="0.2">
      <c r="A102" s="219" t="s">
        <v>126</v>
      </c>
      <c r="B102" s="220"/>
      <c r="C102" s="220"/>
      <c r="D102" s="220"/>
      <c r="E102" s="220"/>
      <c r="F102" s="220"/>
      <c r="G102" s="220"/>
      <c r="H102" s="221"/>
      <c r="I102" s="4">
        <v>94</v>
      </c>
      <c r="J102" s="12">
        <v>50548957</v>
      </c>
      <c r="K102" s="12">
        <v>44371311</v>
      </c>
      <c r="L102" s="101"/>
      <c r="O102" s="82"/>
      <c r="P102" s="82"/>
    </row>
    <row r="103" spans="1:16" x14ac:dyDescent="0.2">
      <c r="A103" s="219" t="s">
        <v>237</v>
      </c>
      <c r="B103" s="220"/>
      <c r="C103" s="220"/>
      <c r="D103" s="220"/>
      <c r="E103" s="220"/>
      <c r="F103" s="220"/>
      <c r="G103" s="220"/>
      <c r="H103" s="221"/>
      <c r="I103" s="4">
        <v>95</v>
      </c>
      <c r="J103" s="12">
        <v>0</v>
      </c>
      <c r="K103" s="12">
        <v>0</v>
      </c>
      <c r="L103" s="101"/>
      <c r="O103" s="82"/>
      <c r="P103" s="82"/>
    </row>
    <row r="104" spans="1:16" x14ac:dyDescent="0.2">
      <c r="A104" s="219" t="s">
        <v>0</v>
      </c>
      <c r="B104" s="220"/>
      <c r="C104" s="220"/>
      <c r="D104" s="220"/>
      <c r="E104" s="220"/>
      <c r="F104" s="220"/>
      <c r="G104" s="220"/>
      <c r="H104" s="221"/>
      <c r="I104" s="4">
        <v>96</v>
      </c>
      <c r="J104" s="12">
        <v>308698786</v>
      </c>
      <c r="K104" s="12">
        <v>336081529</v>
      </c>
      <c r="L104" s="101"/>
      <c r="O104" s="82"/>
      <c r="P104" s="82"/>
    </row>
    <row r="105" spans="1:16" x14ac:dyDescent="0.2">
      <c r="A105" s="219" t="s">
        <v>238</v>
      </c>
      <c r="B105" s="220"/>
      <c r="C105" s="220"/>
      <c r="D105" s="220"/>
      <c r="E105" s="220"/>
      <c r="F105" s="220"/>
      <c r="G105" s="220"/>
      <c r="H105" s="221"/>
      <c r="I105" s="4">
        <v>97</v>
      </c>
      <c r="J105" s="12">
        <v>2376660</v>
      </c>
      <c r="K105" s="12">
        <v>887840</v>
      </c>
      <c r="L105" s="101"/>
      <c r="O105" s="82"/>
      <c r="P105" s="82"/>
    </row>
    <row r="106" spans="1:16" x14ac:dyDescent="0.2">
      <c r="A106" s="219" t="s">
        <v>239</v>
      </c>
      <c r="B106" s="220"/>
      <c r="C106" s="220"/>
      <c r="D106" s="220"/>
      <c r="E106" s="220"/>
      <c r="F106" s="220"/>
      <c r="G106" s="220"/>
      <c r="H106" s="221"/>
      <c r="I106" s="4">
        <v>98</v>
      </c>
      <c r="J106" s="12">
        <v>248398644</v>
      </c>
      <c r="K106" s="12">
        <v>225461258</v>
      </c>
      <c r="L106" s="101"/>
      <c r="O106" s="82"/>
      <c r="P106" s="82"/>
    </row>
    <row r="107" spans="1:16" x14ac:dyDescent="0.2">
      <c r="A107" s="219" t="s">
        <v>240</v>
      </c>
      <c r="B107" s="220"/>
      <c r="C107" s="220"/>
      <c r="D107" s="220"/>
      <c r="E107" s="220"/>
      <c r="F107" s="220"/>
      <c r="G107" s="220"/>
      <c r="H107" s="221"/>
      <c r="I107" s="4">
        <v>99</v>
      </c>
      <c r="J107" s="12">
        <v>0</v>
      </c>
      <c r="K107" s="12">
        <v>0</v>
      </c>
      <c r="L107" s="101"/>
      <c r="O107" s="82"/>
      <c r="P107" s="82"/>
    </row>
    <row r="108" spans="1:16" x14ac:dyDescent="0.2">
      <c r="A108" s="219" t="s">
        <v>87</v>
      </c>
      <c r="B108" s="220"/>
      <c r="C108" s="220"/>
      <c r="D108" s="220"/>
      <c r="E108" s="220"/>
      <c r="F108" s="220"/>
      <c r="G108" s="220"/>
      <c r="H108" s="221"/>
      <c r="I108" s="4">
        <v>100</v>
      </c>
      <c r="J108" s="12">
        <v>0</v>
      </c>
      <c r="K108" s="12">
        <v>0</v>
      </c>
      <c r="L108" s="101"/>
      <c r="O108" s="82"/>
      <c r="P108" s="82"/>
    </row>
    <row r="109" spans="1:16" x14ac:dyDescent="0.2">
      <c r="A109" s="219" t="s">
        <v>88</v>
      </c>
      <c r="B109" s="220"/>
      <c r="C109" s="220"/>
      <c r="D109" s="220"/>
      <c r="E109" s="220"/>
      <c r="F109" s="220"/>
      <c r="G109" s="220"/>
      <c r="H109" s="221"/>
      <c r="I109" s="4">
        <v>101</v>
      </c>
      <c r="J109" s="12">
        <v>30164814</v>
      </c>
      <c r="K109" s="12">
        <v>29095432</v>
      </c>
      <c r="L109" s="101"/>
      <c r="O109" s="82"/>
      <c r="P109" s="82"/>
    </row>
    <row r="110" spans="1:16" x14ac:dyDescent="0.2">
      <c r="A110" s="219" t="s">
        <v>89</v>
      </c>
      <c r="B110" s="220"/>
      <c r="C110" s="220"/>
      <c r="D110" s="220"/>
      <c r="E110" s="220"/>
      <c r="F110" s="220"/>
      <c r="G110" s="220"/>
      <c r="H110" s="221"/>
      <c r="I110" s="4">
        <v>102</v>
      </c>
      <c r="J110" s="107">
        <v>2919909</v>
      </c>
      <c r="K110" s="12">
        <v>2260614</v>
      </c>
      <c r="L110" s="101"/>
      <c r="O110" s="82"/>
      <c r="P110" s="82"/>
    </row>
    <row r="111" spans="1:16" x14ac:dyDescent="0.2">
      <c r="A111" s="219" t="s">
        <v>92</v>
      </c>
      <c r="B111" s="220"/>
      <c r="C111" s="220"/>
      <c r="D111" s="220"/>
      <c r="E111" s="220"/>
      <c r="F111" s="220"/>
      <c r="G111" s="220"/>
      <c r="H111" s="221"/>
      <c r="I111" s="4">
        <v>103</v>
      </c>
      <c r="J111" s="12">
        <v>681378</v>
      </c>
      <c r="K111" s="12">
        <v>681138</v>
      </c>
      <c r="L111" s="101"/>
      <c r="O111" s="82"/>
      <c r="P111" s="82"/>
    </row>
    <row r="112" spans="1:16" x14ac:dyDescent="0.2">
      <c r="A112" s="219" t="s">
        <v>90</v>
      </c>
      <c r="B112" s="220"/>
      <c r="C112" s="220"/>
      <c r="D112" s="220"/>
      <c r="E112" s="220"/>
      <c r="F112" s="220"/>
      <c r="G112" s="220"/>
      <c r="H112" s="221"/>
      <c r="I112" s="4">
        <v>104</v>
      </c>
      <c r="J112" s="12">
        <v>0</v>
      </c>
      <c r="K112" s="12">
        <v>0</v>
      </c>
      <c r="L112" s="101"/>
      <c r="O112" s="82"/>
      <c r="P112" s="82"/>
    </row>
    <row r="113" spans="1:16" x14ac:dyDescent="0.2">
      <c r="A113" s="219" t="s">
        <v>91</v>
      </c>
      <c r="B113" s="220"/>
      <c r="C113" s="220"/>
      <c r="D113" s="220"/>
      <c r="E113" s="220"/>
      <c r="F113" s="220"/>
      <c r="G113" s="220"/>
      <c r="H113" s="221"/>
      <c r="I113" s="4">
        <v>105</v>
      </c>
      <c r="J113" s="12">
        <v>12032841</v>
      </c>
      <c r="K113" s="12">
        <v>2948642</v>
      </c>
      <c r="L113" s="101"/>
      <c r="O113" s="82"/>
      <c r="P113" s="82"/>
    </row>
    <row r="114" spans="1:16" x14ac:dyDescent="0.2">
      <c r="A114" s="205" t="s">
        <v>1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2">
        <v>60999448</v>
      </c>
      <c r="K114" s="12">
        <v>58256950</v>
      </c>
      <c r="L114" s="101"/>
      <c r="O114" s="82"/>
      <c r="P114" s="82"/>
    </row>
    <row r="115" spans="1:16" x14ac:dyDescent="0.2">
      <c r="A115" s="205" t="s">
        <v>21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11">
        <f>J70+J87+J91+J101+J114</f>
        <v>2517097762</v>
      </c>
      <c r="K115" s="11">
        <f>K70+K87+K91+K101+K114</f>
        <v>2399261780</v>
      </c>
      <c r="L115" s="131"/>
      <c r="M115" s="134"/>
      <c r="N115" s="135"/>
      <c r="O115" s="82"/>
      <c r="P115" s="82"/>
    </row>
    <row r="116" spans="1:16" x14ac:dyDescent="0.2">
      <c r="A116" s="208" t="s">
        <v>51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19">
        <v>570344391</v>
      </c>
      <c r="K116" s="119">
        <v>593358567</v>
      </c>
      <c r="L116" s="101"/>
      <c r="O116" s="82"/>
      <c r="P116" s="82"/>
    </row>
    <row r="117" spans="1:16" x14ac:dyDescent="0.2">
      <c r="A117" s="211" t="s">
        <v>338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  <c r="L117" s="101"/>
    </row>
    <row r="118" spans="1:16" x14ac:dyDescent="0.2">
      <c r="A118" s="215" t="s">
        <v>180</v>
      </c>
      <c r="B118" s="216"/>
      <c r="C118" s="216"/>
      <c r="D118" s="216"/>
      <c r="E118" s="216"/>
      <c r="F118" s="216"/>
      <c r="G118" s="216"/>
      <c r="H118" s="216"/>
      <c r="I118" s="217"/>
      <c r="J118" s="217"/>
      <c r="K118" s="218"/>
      <c r="L118" s="101"/>
    </row>
    <row r="119" spans="1:16" x14ac:dyDescent="0.2">
      <c r="A119" s="219" t="s">
        <v>6</v>
      </c>
      <c r="B119" s="220"/>
      <c r="C119" s="220"/>
      <c r="D119" s="220"/>
      <c r="E119" s="220"/>
      <c r="F119" s="220"/>
      <c r="G119" s="220"/>
      <c r="H119" s="221"/>
      <c r="I119" s="4">
        <v>109</v>
      </c>
      <c r="J119" s="12">
        <v>0</v>
      </c>
      <c r="K119" s="12">
        <v>0</v>
      </c>
      <c r="L119" s="101"/>
    </row>
    <row r="120" spans="1:16" x14ac:dyDescent="0.2">
      <c r="A120" s="222" t="s">
        <v>7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19">
        <f>J86</f>
        <v>0</v>
      </c>
      <c r="K120" s="119">
        <f>K86</f>
        <v>0</v>
      </c>
      <c r="L120" s="10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03"/>
    </row>
    <row r="122" spans="1:16" x14ac:dyDescent="0.2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6" x14ac:dyDescent="0.2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 K25 J33:K33 J63:K64 J78 J75:K7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5:K68 J87:K116 J80:K85 J71:K71 K8:K24 J34:K62 J8:J32 K77:K78 J73:K74 J77 K26:K32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1:Q119"/>
  <sheetViews>
    <sheetView showGridLines="0" zoomScale="110" zoomScaleNormal="110" zoomScaleSheetLayoutView="40" workbookViewId="0">
      <selection activeCell="A26" sqref="A26:H26"/>
    </sheetView>
  </sheetViews>
  <sheetFormatPr defaultRowHeight="12.75" x14ac:dyDescent="0.2"/>
  <cols>
    <col min="3" max="3" width="5.140625" customWidth="1"/>
    <col min="7" max="7" width="25.7109375" customWidth="1"/>
    <col min="8" max="8" width="9.140625" hidden="1" customWidth="1"/>
    <col min="9" max="9" width="6.42578125" customWidth="1"/>
    <col min="10" max="10" width="12" style="75" customWidth="1"/>
    <col min="11" max="11" width="13" style="75" customWidth="1"/>
    <col min="12" max="12" width="10.7109375" style="97" bestFit="1" customWidth="1"/>
    <col min="13" max="13" width="11" style="98" customWidth="1"/>
    <col min="14" max="14" width="7.42578125" style="98" customWidth="1"/>
    <col min="15" max="15" width="5.85546875" style="97" customWidth="1"/>
    <col min="16" max="16" width="3.7109375" style="97" customWidth="1"/>
    <col min="17" max="17" width="10.5703125" customWidth="1"/>
  </cols>
  <sheetData>
    <row r="1" spans="1:17" ht="15.75" customHeight="1" x14ac:dyDescent="0.2">
      <c r="A1" s="237" t="s">
        <v>148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7" ht="12.75" customHeight="1" x14ac:dyDescent="0.2">
      <c r="A2" s="238" t="s">
        <v>332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7" ht="9" customHeight="1" x14ac:dyDescent="0.2">
      <c r="A3" s="64"/>
      <c r="B3" s="68"/>
      <c r="C3" s="68"/>
      <c r="D3" s="68"/>
      <c r="E3" s="68"/>
      <c r="F3" s="68"/>
      <c r="G3" s="68"/>
      <c r="H3" s="68"/>
      <c r="I3" s="68"/>
      <c r="J3" s="115"/>
      <c r="K3" s="116"/>
    </row>
    <row r="4" spans="1:17" x14ac:dyDescent="0.2">
      <c r="A4" s="262" t="s">
        <v>319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  <c r="P4" s="100"/>
      <c r="Q4" s="100"/>
    </row>
    <row r="5" spans="1:17" ht="35.25" thickBot="1" x14ac:dyDescent="0.25">
      <c r="A5" s="265" t="s">
        <v>53</v>
      </c>
      <c r="B5" s="265"/>
      <c r="C5" s="265"/>
      <c r="D5" s="265"/>
      <c r="E5" s="265"/>
      <c r="F5" s="265"/>
      <c r="G5" s="265"/>
      <c r="H5" s="265"/>
      <c r="I5" s="65" t="s">
        <v>274</v>
      </c>
      <c r="J5" s="117" t="s">
        <v>144</v>
      </c>
      <c r="K5" s="117" t="s">
        <v>145</v>
      </c>
      <c r="P5" s="100"/>
      <c r="Q5" s="100"/>
    </row>
    <row r="6" spans="1:17" x14ac:dyDescent="0.2">
      <c r="A6" s="246">
        <v>1</v>
      </c>
      <c r="B6" s="246"/>
      <c r="C6" s="246"/>
      <c r="D6" s="246"/>
      <c r="E6" s="246"/>
      <c r="F6" s="246"/>
      <c r="G6" s="246"/>
      <c r="H6" s="246"/>
      <c r="I6" s="66">
        <v>2</v>
      </c>
      <c r="J6" s="106">
        <v>3</v>
      </c>
      <c r="K6" s="106">
        <v>4</v>
      </c>
    </row>
    <row r="7" spans="1:17" x14ac:dyDescent="0.2">
      <c r="A7" s="215" t="s">
        <v>22</v>
      </c>
      <c r="B7" s="216"/>
      <c r="C7" s="216"/>
      <c r="D7" s="216"/>
      <c r="E7" s="216"/>
      <c r="F7" s="216"/>
      <c r="G7" s="216"/>
      <c r="H7" s="234"/>
      <c r="I7" s="6">
        <v>111</v>
      </c>
      <c r="J7" s="118">
        <f>SUM(J8:J9)</f>
        <v>1925335490</v>
      </c>
      <c r="K7" s="118">
        <f>SUM(K8:K9)</f>
        <v>1912179508</v>
      </c>
      <c r="M7" s="99"/>
      <c r="N7" s="99"/>
      <c r="O7" s="99"/>
      <c r="P7" s="101"/>
      <c r="Q7" s="101"/>
    </row>
    <row r="8" spans="1:17" x14ac:dyDescent="0.2">
      <c r="A8" s="205" t="s">
        <v>146</v>
      </c>
      <c r="B8" s="206"/>
      <c r="C8" s="206"/>
      <c r="D8" s="206"/>
      <c r="E8" s="206"/>
      <c r="F8" s="206"/>
      <c r="G8" s="206"/>
      <c r="H8" s="207"/>
      <c r="I8" s="4">
        <v>112</v>
      </c>
      <c r="J8" s="12">
        <v>1877713677</v>
      </c>
      <c r="K8" s="12">
        <v>1876859005</v>
      </c>
      <c r="M8" s="99"/>
      <c r="N8" s="99"/>
      <c r="O8" s="99"/>
      <c r="P8" s="101"/>
      <c r="Q8" s="101"/>
    </row>
    <row r="9" spans="1:17" x14ac:dyDescent="0.2">
      <c r="A9" s="205" t="s">
        <v>96</v>
      </c>
      <c r="B9" s="206"/>
      <c r="C9" s="206"/>
      <c r="D9" s="206"/>
      <c r="E9" s="206"/>
      <c r="F9" s="206"/>
      <c r="G9" s="206"/>
      <c r="H9" s="207"/>
      <c r="I9" s="4">
        <v>113</v>
      </c>
      <c r="J9" s="107">
        <v>47621813</v>
      </c>
      <c r="K9" s="12">
        <f>34896998+423505</f>
        <v>35320503</v>
      </c>
      <c r="M9" s="99"/>
      <c r="N9" s="99"/>
      <c r="O9" s="99"/>
      <c r="P9" s="101"/>
      <c r="Q9" s="101"/>
    </row>
    <row r="10" spans="1:17" x14ac:dyDescent="0.2">
      <c r="A10" s="205" t="s">
        <v>10</v>
      </c>
      <c r="B10" s="206"/>
      <c r="C10" s="206"/>
      <c r="D10" s="206"/>
      <c r="E10" s="206"/>
      <c r="F10" s="206"/>
      <c r="G10" s="206"/>
      <c r="H10" s="207"/>
      <c r="I10" s="4">
        <v>114</v>
      </c>
      <c r="J10" s="11">
        <f>J11+J12+J16+J20+J21+J22+J25+J26</f>
        <v>1901292014</v>
      </c>
      <c r="K10" s="11">
        <f>K11+K12+K16+K20+K21+K22+K25+K26</f>
        <v>1918034607</v>
      </c>
      <c r="M10" s="99"/>
      <c r="N10" s="99"/>
      <c r="O10" s="99"/>
      <c r="P10" s="101"/>
      <c r="Q10" s="101"/>
    </row>
    <row r="11" spans="1:17" x14ac:dyDescent="0.2">
      <c r="A11" s="205" t="s">
        <v>97</v>
      </c>
      <c r="B11" s="206"/>
      <c r="C11" s="206"/>
      <c r="D11" s="206"/>
      <c r="E11" s="206"/>
      <c r="F11" s="206"/>
      <c r="G11" s="206"/>
      <c r="H11" s="207"/>
      <c r="I11" s="4">
        <v>115</v>
      </c>
      <c r="J11" s="12">
        <v>39716485</v>
      </c>
      <c r="K11" s="12">
        <v>6160046</v>
      </c>
      <c r="M11" s="99"/>
      <c r="N11" s="99"/>
      <c r="O11" s="99"/>
      <c r="P11" s="101"/>
      <c r="Q11" s="101"/>
    </row>
    <row r="12" spans="1:17" x14ac:dyDescent="0.2">
      <c r="A12" s="205" t="s">
        <v>18</v>
      </c>
      <c r="B12" s="206"/>
      <c r="C12" s="206"/>
      <c r="D12" s="206"/>
      <c r="E12" s="206"/>
      <c r="F12" s="206"/>
      <c r="G12" s="206"/>
      <c r="H12" s="207"/>
      <c r="I12" s="4">
        <v>116</v>
      </c>
      <c r="J12" s="11">
        <f>SUM(J13:J15)</f>
        <v>1202290815</v>
      </c>
      <c r="K12" s="11">
        <f>SUM(K13:K15)</f>
        <v>1210180322</v>
      </c>
      <c r="M12" s="99"/>
      <c r="N12" s="99"/>
      <c r="O12" s="99"/>
      <c r="P12" s="101"/>
      <c r="Q12" s="101"/>
    </row>
    <row r="13" spans="1:17" x14ac:dyDescent="0.2">
      <c r="A13" s="219" t="s">
        <v>140</v>
      </c>
      <c r="B13" s="220"/>
      <c r="C13" s="220"/>
      <c r="D13" s="220"/>
      <c r="E13" s="220"/>
      <c r="F13" s="220"/>
      <c r="G13" s="220"/>
      <c r="H13" s="221"/>
      <c r="I13" s="4">
        <v>117</v>
      </c>
      <c r="J13" s="107">
        <v>645295345</v>
      </c>
      <c r="K13" s="12">
        <v>653699778</v>
      </c>
      <c r="M13" s="99"/>
      <c r="N13" s="99"/>
      <c r="O13" s="99"/>
      <c r="P13" s="101"/>
      <c r="Q13" s="101"/>
    </row>
    <row r="14" spans="1:17" x14ac:dyDescent="0.2">
      <c r="A14" s="219" t="s">
        <v>141</v>
      </c>
      <c r="B14" s="220"/>
      <c r="C14" s="220"/>
      <c r="D14" s="220"/>
      <c r="E14" s="220"/>
      <c r="F14" s="220"/>
      <c r="G14" s="220"/>
      <c r="H14" s="221"/>
      <c r="I14" s="4">
        <v>118</v>
      </c>
      <c r="J14" s="107">
        <v>337777686</v>
      </c>
      <c r="K14" s="107">
        <v>315325052</v>
      </c>
      <c r="M14" s="99"/>
      <c r="N14" s="99"/>
      <c r="O14" s="99"/>
      <c r="P14" s="101"/>
      <c r="Q14" s="101"/>
    </row>
    <row r="15" spans="1:17" x14ac:dyDescent="0.2">
      <c r="A15" s="219" t="s">
        <v>55</v>
      </c>
      <c r="B15" s="220"/>
      <c r="C15" s="220"/>
      <c r="D15" s="220"/>
      <c r="E15" s="220"/>
      <c r="F15" s="220"/>
      <c r="G15" s="220"/>
      <c r="H15" s="221"/>
      <c r="I15" s="4">
        <v>119</v>
      </c>
      <c r="J15" s="107">
        <v>219217784</v>
      </c>
      <c r="K15" s="12">
        <v>241155492</v>
      </c>
      <c r="M15" s="99"/>
      <c r="N15" s="99"/>
      <c r="O15" s="99"/>
      <c r="P15" s="101"/>
      <c r="Q15" s="101"/>
    </row>
    <row r="16" spans="1:17" x14ac:dyDescent="0.2">
      <c r="A16" s="205" t="s">
        <v>19</v>
      </c>
      <c r="B16" s="206"/>
      <c r="C16" s="206"/>
      <c r="D16" s="206"/>
      <c r="E16" s="206"/>
      <c r="F16" s="206"/>
      <c r="G16" s="206"/>
      <c r="H16" s="207"/>
      <c r="I16" s="4">
        <v>120</v>
      </c>
      <c r="J16" s="11">
        <f>SUM(J17:J19)</f>
        <v>388282194</v>
      </c>
      <c r="K16" s="11">
        <f>SUM(K17:K19)</f>
        <v>353153057</v>
      </c>
      <c r="M16" s="99"/>
      <c r="N16" s="99"/>
      <c r="O16" s="99"/>
      <c r="P16" s="99"/>
      <c r="Q16" s="101"/>
    </row>
    <row r="17" spans="1:17" x14ac:dyDescent="0.2">
      <c r="A17" s="219" t="s">
        <v>56</v>
      </c>
      <c r="B17" s="220"/>
      <c r="C17" s="220"/>
      <c r="D17" s="220"/>
      <c r="E17" s="220"/>
      <c r="F17" s="220"/>
      <c r="G17" s="220"/>
      <c r="H17" s="221"/>
      <c r="I17" s="4">
        <v>121</v>
      </c>
      <c r="J17" s="12">
        <v>238796037</v>
      </c>
      <c r="K17" s="12">
        <v>219527819</v>
      </c>
      <c r="M17" s="99"/>
      <c r="N17" s="99"/>
      <c r="O17" s="99"/>
      <c r="P17" s="99"/>
      <c r="Q17" s="101"/>
    </row>
    <row r="18" spans="1:17" x14ac:dyDescent="0.2">
      <c r="A18" s="219" t="s">
        <v>57</v>
      </c>
      <c r="B18" s="220"/>
      <c r="C18" s="220"/>
      <c r="D18" s="220"/>
      <c r="E18" s="220"/>
      <c r="F18" s="220"/>
      <c r="G18" s="220"/>
      <c r="H18" s="221"/>
      <c r="I18" s="4">
        <v>122</v>
      </c>
      <c r="J18" s="12">
        <v>95348005</v>
      </c>
      <c r="K18" s="12">
        <v>86153773</v>
      </c>
      <c r="M18" s="99"/>
      <c r="N18" s="99"/>
      <c r="O18" s="99"/>
      <c r="P18" s="99"/>
      <c r="Q18" s="101"/>
    </row>
    <row r="19" spans="1:17" x14ac:dyDescent="0.2">
      <c r="A19" s="219" t="s">
        <v>58</v>
      </c>
      <c r="B19" s="220"/>
      <c r="C19" s="220"/>
      <c r="D19" s="220"/>
      <c r="E19" s="220"/>
      <c r="F19" s="220"/>
      <c r="G19" s="220"/>
      <c r="H19" s="221"/>
      <c r="I19" s="4">
        <v>123</v>
      </c>
      <c r="J19" s="12">
        <v>54138152</v>
      </c>
      <c r="K19" s="12">
        <v>47471465</v>
      </c>
      <c r="M19" s="99"/>
      <c r="N19" s="99"/>
      <c r="O19" s="99"/>
      <c r="P19" s="99"/>
      <c r="Q19" s="101"/>
    </row>
    <row r="20" spans="1:17" x14ac:dyDescent="0.2">
      <c r="A20" s="205" t="s">
        <v>98</v>
      </c>
      <c r="B20" s="206"/>
      <c r="C20" s="206"/>
      <c r="D20" s="206"/>
      <c r="E20" s="206"/>
      <c r="F20" s="206"/>
      <c r="G20" s="206"/>
      <c r="H20" s="207"/>
      <c r="I20" s="4">
        <v>124</v>
      </c>
      <c r="J20" s="107">
        <v>85504692</v>
      </c>
      <c r="K20" s="107">
        <v>84985112</v>
      </c>
      <c r="M20" s="99"/>
      <c r="N20" s="99"/>
      <c r="O20" s="99"/>
      <c r="P20" s="99"/>
      <c r="Q20" s="101"/>
    </row>
    <row r="21" spans="1:17" x14ac:dyDescent="0.2">
      <c r="A21" s="205" t="s">
        <v>99</v>
      </c>
      <c r="B21" s="206"/>
      <c r="C21" s="206"/>
      <c r="D21" s="206"/>
      <c r="E21" s="206"/>
      <c r="F21" s="206"/>
      <c r="G21" s="206"/>
      <c r="H21" s="207"/>
      <c r="I21" s="4">
        <v>125</v>
      </c>
      <c r="J21" s="107">
        <v>116787316</v>
      </c>
      <c r="K21" s="107">
        <v>124787229</v>
      </c>
      <c r="M21" s="99"/>
      <c r="N21" s="99"/>
      <c r="O21" s="99"/>
      <c r="P21" s="101"/>
      <c r="Q21" s="101"/>
    </row>
    <row r="22" spans="1:17" x14ac:dyDescent="0.2">
      <c r="A22" s="205" t="s">
        <v>20</v>
      </c>
      <c r="B22" s="206"/>
      <c r="C22" s="206"/>
      <c r="D22" s="206"/>
      <c r="E22" s="206"/>
      <c r="F22" s="206"/>
      <c r="G22" s="206"/>
      <c r="H22" s="207"/>
      <c r="I22" s="4">
        <v>126</v>
      </c>
      <c r="J22" s="11">
        <f>SUM(J23:J24)</f>
        <v>23984943</v>
      </c>
      <c r="K22" s="11">
        <f>SUM(K23:K24)</f>
        <v>35210170</v>
      </c>
      <c r="M22" s="99"/>
      <c r="N22" s="99"/>
      <c r="O22" s="99"/>
      <c r="P22" s="101"/>
      <c r="Q22" s="101"/>
    </row>
    <row r="23" spans="1:17" x14ac:dyDescent="0.2">
      <c r="A23" s="219" t="s">
        <v>131</v>
      </c>
      <c r="B23" s="220"/>
      <c r="C23" s="220"/>
      <c r="D23" s="220"/>
      <c r="E23" s="220"/>
      <c r="F23" s="220"/>
      <c r="G23" s="220"/>
      <c r="H23" s="221"/>
      <c r="I23" s="4">
        <v>127</v>
      </c>
      <c r="J23" s="107">
        <v>10400000</v>
      </c>
      <c r="K23" s="107">
        <v>10530732</v>
      </c>
      <c r="M23" s="99"/>
      <c r="N23" s="99"/>
      <c r="O23" s="99"/>
      <c r="P23" s="101"/>
      <c r="Q23" s="101"/>
    </row>
    <row r="24" spans="1:17" x14ac:dyDescent="0.2">
      <c r="A24" s="219" t="s">
        <v>132</v>
      </c>
      <c r="B24" s="220"/>
      <c r="C24" s="220"/>
      <c r="D24" s="220"/>
      <c r="E24" s="220"/>
      <c r="F24" s="220"/>
      <c r="G24" s="220"/>
      <c r="H24" s="221"/>
      <c r="I24" s="4">
        <v>128</v>
      </c>
      <c r="J24" s="107">
        <v>13584943</v>
      </c>
      <c r="K24" s="107">
        <v>24679438</v>
      </c>
      <c r="M24" s="99"/>
      <c r="N24" s="99"/>
      <c r="O24" s="99"/>
      <c r="P24" s="101"/>
      <c r="Q24" s="101"/>
    </row>
    <row r="25" spans="1:17" x14ac:dyDescent="0.2">
      <c r="A25" s="205" t="s">
        <v>100</v>
      </c>
      <c r="B25" s="206"/>
      <c r="C25" s="206"/>
      <c r="D25" s="206"/>
      <c r="E25" s="206"/>
      <c r="F25" s="206"/>
      <c r="G25" s="206"/>
      <c r="H25" s="207"/>
      <c r="I25" s="4">
        <v>129</v>
      </c>
      <c r="J25" s="12">
        <v>14553108</v>
      </c>
      <c r="K25" s="107">
        <v>0</v>
      </c>
      <c r="M25" s="99"/>
      <c r="N25" s="99"/>
      <c r="O25" s="99"/>
      <c r="P25" s="101"/>
      <c r="Q25" s="101"/>
    </row>
    <row r="26" spans="1:17" x14ac:dyDescent="0.2">
      <c r="A26" s="205" t="s">
        <v>44</v>
      </c>
      <c r="B26" s="206"/>
      <c r="C26" s="206"/>
      <c r="D26" s="206"/>
      <c r="E26" s="206"/>
      <c r="F26" s="206"/>
      <c r="G26" s="206"/>
      <c r="H26" s="207"/>
      <c r="I26" s="4">
        <v>130</v>
      </c>
      <c r="J26" s="107">
        <v>30172461</v>
      </c>
      <c r="K26" s="107">
        <v>103558671</v>
      </c>
      <c r="M26" s="99"/>
      <c r="N26" s="99"/>
      <c r="O26" s="99"/>
      <c r="P26" s="101"/>
      <c r="Q26" s="101"/>
    </row>
    <row r="27" spans="1:17" x14ac:dyDescent="0.2">
      <c r="A27" s="205" t="s">
        <v>208</v>
      </c>
      <c r="B27" s="206"/>
      <c r="C27" s="206"/>
      <c r="D27" s="206"/>
      <c r="E27" s="206"/>
      <c r="F27" s="206"/>
      <c r="G27" s="206"/>
      <c r="H27" s="207"/>
      <c r="I27" s="4">
        <v>131</v>
      </c>
      <c r="J27" s="11">
        <f>SUM(J28:J32)</f>
        <v>27084714</v>
      </c>
      <c r="K27" s="11">
        <f>SUM(K28:K32)</f>
        <v>138112976</v>
      </c>
      <c r="M27" s="99"/>
      <c r="N27" s="99"/>
      <c r="O27" s="99"/>
      <c r="P27" s="101"/>
      <c r="Q27" s="101"/>
    </row>
    <row r="28" spans="1:17" x14ac:dyDescent="0.2">
      <c r="A28" s="205" t="s">
        <v>315</v>
      </c>
      <c r="B28" s="206"/>
      <c r="C28" s="206"/>
      <c r="D28" s="206"/>
      <c r="E28" s="206"/>
      <c r="F28" s="206"/>
      <c r="G28" s="206"/>
      <c r="H28" s="207"/>
      <c r="I28" s="4">
        <v>132</v>
      </c>
      <c r="J28" s="12">
        <v>15060643</v>
      </c>
      <c r="K28" s="12">
        <v>111753392</v>
      </c>
      <c r="M28" s="99"/>
      <c r="N28" s="99"/>
      <c r="O28" s="99"/>
      <c r="P28" s="101"/>
      <c r="Q28" s="101"/>
    </row>
    <row r="29" spans="1:17" x14ac:dyDescent="0.2">
      <c r="A29" s="205" t="s">
        <v>316</v>
      </c>
      <c r="B29" s="206"/>
      <c r="C29" s="206"/>
      <c r="D29" s="206"/>
      <c r="E29" s="206"/>
      <c r="F29" s="206"/>
      <c r="G29" s="206"/>
      <c r="H29" s="207"/>
      <c r="I29" s="4">
        <v>133</v>
      </c>
      <c r="J29" s="12">
        <v>11960733</v>
      </c>
      <c r="K29" s="12">
        <v>22174091</v>
      </c>
      <c r="M29" s="99"/>
      <c r="N29" s="99"/>
      <c r="O29" s="99"/>
      <c r="P29" s="101"/>
      <c r="Q29" s="101"/>
    </row>
    <row r="30" spans="1:17" x14ac:dyDescent="0.2">
      <c r="A30" s="205" t="s">
        <v>133</v>
      </c>
      <c r="B30" s="206"/>
      <c r="C30" s="206"/>
      <c r="D30" s="206"/>
      <c r="E30" s="206"/>
      <c r="F30" s="206"/>
      <c r="G30" s="206"/>
      <c r="H30" s="207"/>
      <c r="I30" s="4">
        <v>134</v>
      </c>
      <c r="J30" s="107">
        <v>0</v>
      </c>
      <c r="K30" s="107">
        <v>0</v>
      </c>
      <c r="M30" s="99"/>
      <c r="N30" s="99"/>
      <c r="O30" s="99"/>
      <c r="P30" s="101"/>
      <c r="Q30" s="101"/>
    </row>
    <row r="31" spans="1:17" x14ac:dyDescent="0.2">
      <c r="A31" s="205" t="s">
        <v>218</v>
      </c>
      <c r="B31" s="206"/>
      <c r="C31" s="206"/>
      <c r="D31" s="206"/>
      <c r="E31" s="206"/>
      <c r="F31" s="206"/>
      <c r="G31" s="206"/>
      <c r="H31" s="207"/>
      <c r="I31" s="4">
        <v>135</v>
      </c>
      <c r="J31" s="12">
        <v>63338</v>
      </c>
      <c r="K31" s="12">
        <v>4185493</v>
      </c>
      <c r="M31" s="99"/>
      <c r="N31" s="99"/>
      <c r="O31" s="99"/>
      <c r="P31" s="101"/>
      <c r="Q31" s="101"/>
    </row>
    <row r="32" spans="1:17" x14ac:dyDescent="0.2">
      <c r="A32" s="205" t="s">
        <v>134</v>
      </c>
      <c r="B32" s="206"/>
      <c r="C32" s="206"/>
      <c r="D32" s="206"/>
      <c r="E32" s="206"/>
      <c r="F32" s="206"/>
      <c r="G32" s="206"/>
      <c r="H32" s="207"/>
      <c r="I32" s="4">
        <v>136</v>
      </c>
      <c r="J32" s="12">
        <v>0</v>
      </c>
      <c r="K32" s="12">
        <v>0</v>
      </c>
      <c r="M32" s="99"/>
      <c r="N32" s="99"/>
      <c r="O32" s="99"/>
      <c r="P32" s="101"/>
      <c r="Q32" s="101"/>
    </row>
    <row r="33" spans="1:17" x14ac:dyDescent="0.2">
      <c r="A33" s="205" t="s">
        <v>209</v>
      </c>
      <c r="B33" s="206"/>
      <c r="C33" s="206"/>
      <c r="D33" s="206"/>
      <c r="E33" s="206"/>
      <c r="F33" s="206"/>
      <c r="G33" s="206"/>
      <c r="H33" s="207"/>
      <c r="I33" s="4">
        <v>137</v>
      </c>
      <c r="J33" s="11">
        <f>SUM(J34:J37)</f>
        <v>74408779</v>
      </c>
      <c r="K33" s="11">
        <f>SUM(K34:K37)</f>
        <v>93512926</v>
      </c>
      <c r="M33" s="99"/>
      <c r="N33" s="99"/>
      <c r="O33" s="99"/>
      <c r="P33" s="101"/>
      <c r="Q33" s="101"/>
    </row>
    <row r="34" spans="1:17" x14ac:dyDescent="0.2">
      <c r="A34" s="205" t="s">
        <v>59</v>
      </c>
      <c r="B34" s="206"/>
      <c r="C34" s="206"/>
      <c r="D34" s="206"/>
      <c r="E34" s="206"/>
      <c r="F34" s="206"/>
      <c r="G34" s="206"/>
      <c r="H34" s="207"/>
      <c r="I34" s="4">
        <v>138</v>
      </c>
      <c r="J34" s="12">
        <v>4982809</v>
      </c>
      <c r="K34" s="12">
        <v>22517209</v>
      </c>
      <c r="M34" s="99"/>
      <c r="N34" s="99"/>
      <c r="O34" s="99"/>
      <c r="P34" s="101"/>
      <c r="Q34" s="101"/>
    </row>
    <row r="35" spans="1:17" x14ac:dyDescent="0.2">
      <c r="A35" s="205" t="s">
        <v>317</v>
      </c>
      <c r="B35" s="206"/>
      <c r="C35" s="206"/>
      <c r="D35" s="206"/>
      <c r="E35" s="206"/>
      <c r="F35" s="206"/>
      <c r="G35" s="206"/>
      <c r="H35" s="207"/>
      <c r="I35" s="4">
        <v>139</v>
      </c>
      <c r="J35" s="12">
        <v>65958059</v>
      </c>
      <c r="K35" s="12">
        <v>70995717</v>
      </c>
      <c r="M35" s="99"/>
      <c r="N35" s="99"/>
      <c r="O35" s="99"/>
      <c r="P35" s="101"/>
      <c r="Q35" s="101"/>
    </row>
    <row r="36" spans="1:17" x14ac:dyDescent="0.2">
      <c r="A36" s="205" t="s">
        <v>219</v>
      </c>
      <c r="B36" s="206"/>
      <c r="C36" s="206"/>
      <c r="D36" s="206"/>
      <c r="E36" s="206"/>
      <c r="F36" s="206"/>
      <c r="G36" s="206"/>
      <c r="H36" s="207"/>
      <c r="I36" s="4">
        <v>140</v>
      </c>
      <c r="J36" s="12">
        <v>3467911</v>
      </c>
      <c r="K36" s="12">
        <v>0</v>
      </c>
      <c r="M36" s="99"/>
      <c r="N36" s="99"/>
      <c r="O36" s="99"/>
      <c r="P36" s="101"/>
      <c r="Q36" s="101"/>
    </row>
    <row r="37" spans="1:17" x14ac:dyDescent="0.2">
      <c r="A37" s="205" t="s">
        <v>60</v>
      </c>
      <c r="B37" s="206"/>
      <c r="C37" s="206"/>
      <c r="D37" s="206"/>
      <c r="E37" s="206"/>
      <c r="F37" s="206"/>
      <c r="G37" s="206"/>
      <c r="H37" s="207"/>
      <c r="I37" s="4">
        <v>141</v>
      </c>
      <c r="J37" s="12">
        <v>0</v>
      </c>
      <c r="K37" s="12">
        <v>0</v>
      </c>
      <c r="M37" s="99"/>
      <c r="N37" s="99"/>
      <c r="O37" s="99"/>
      <c r="P37" s="101"/>
      <c r="Q37" s="101"/>
    </row>
    <row r="38" spans="1:17" x14ac:dyDescent="0.2">
      <c r="A38" s="205" t="s">
        <v>190</v>
      </c>
      <c r="B38" s="206"/>
      <c r="C38" s="206"/>
      <c r="D38" s="206"/>
      <c r="E38" s="206"/>
      <c r="F38" s="206"/>
      <c r="G38" s="206"/>
      <c r="H38" s="207"/>
      <c r="I38" s="4">
        <v>142</v>
      </c>
      <c r="J38" s="12">
        <v>0</v>
      </c>
      <c r="K38" s="12">
        <v>0</v>
      </c>
      <c r="M38" s="99"/>
      <c r="N38" s="99"/>
      <c r="O38" s="99"/>
      <c r="P38" s="101"/>
      <c r="Q38" s="101"/>
    </row>
    <row r="39" spans="1:17" x14ac:dyDescent="0.2">
      <c r="A39" s="205" t="s">
        <v>191</v>
      </c>
      <c r="B39" s="206"/>
      <c r="C39" s="206"/>
      <c r="D39" s="206"/>
      <c r="E39" s="206"/>
      <c r="F39" s="206"/>
      <c r="G39" s="206"/>
      <c r="H39" s="207"/>
      <c r="I39" s="4">
        <v>143</v>
      </c>
      <c r="J39" s="12">
        <v>0</v>
      </c>
      <c r="K39" s="12">
        <v>0</v>
      </c>
      <c r="M39" s="99"/>
      <c r="N39" s="99"/>
      <c r="O39" s="99"/>
      <c r="P39" s="101"/>
      <c r="Q39" s="101"/>
    </row>
    <row r="40" spans="1:17" x14ac:dyDescent="0.2">
      <c r="A40" s="205" t="s">
        <v>220</v>
      </c>
      <c r="B40" s="206"/>
      <c r="C40" s="206"/>
      <c r="D40" s="206"/>
      <c r="E40" s="206"/>
      <c r="F40" s="206"/>
      <c r="G40" s="206"/>
      <c r="H40" s="207"/>
      <c r="I40" s="4">
        <v>144</v>
      </c>
      <c r="J40" s="12">
        <v>0</v>
      </c>
      <c r="K40" s="12">
        <v>0</v>
      </c>
      <c r="M40" s="99"/>
      <c r="N40" s="99"/>
      <c r="O40" s="99"/>
      <c r="P40" s="101"/>
      <c r="Q40" s="101"/>
    </row>
    <row r="41" spans="1:17" x14ac:dyDescent="0.2">
      <c r="A41" s="205" t="s">
        <v>221</v>
      </c>
      <c r="B41" s="206"/>
      <c r="C41" s="206"/>
      <c r="D41" s="206"/>
      <c r="E41" s="206"/>
      <c r="F41" s="206"/>
      <c r="G41" s="206"/>
      <c r="H41" s="207"/>
      <c r="I41" s="4">
        <v>145</v>
      </c>
      <c r="J41" s="12">
        <v>0</v>
      </c>
      <c r="K41" s="12">
        <v>0</v>
      </c>
      <c r="M41" s="99"/>
      <c r="N41" s="99"/>
      <c r="O41" s="99"/>
      <c r="P41" s="101"/>
      <c r="Q41" s="101"/>
    </row>
    <row r="42" spans="1:17" x14ac:dyDescent="0.2">
      <c r="A42" s="205" t="s">
        <v>210</v>
      </c>
      <c r="B42" s="206"/>
      <c r="C42" s="206"/>
      <c r="D42" s="206"/>
      <c r="E42" s="206"/>
      <c r="F42" s="206"/>
      <c r="G42" s="206"/>
      <c r="H42" s="207"/>
      <c r="I42" s="4">
        <v>146</v>
      </c>
      <c r="J42" s="110">
        <f>J7+J27+J38+J40</f>
        <v>1952420204</v>
      </c>
      <c r="K42" s="11">
        <f>K7+K27+K38+K40</f>
        <v>2050292484</v>
      </c>
      <c r="M42" s="99"/>
      <c r="N42" s="99"/>
      <c r="O42" s="99"/>
      <c r="P42" s="101"/>
      <c r="Q42" s="101"/>
    </row>
    <row r="43" spans="1:17" x14ac:dyDescent="0.2">
      <c r="A43" s="205" t="s">
        <v>211</v>
      </c>
      <c r="B43" s="206"/>
      <c r="C43" s="206"/>
      <c r="D43" s="206"/>
      <c r="E43" s="206"/>
      <c r="F43" s="206"/>
      <c r="G43" s="206"/>
      <c r="H43" s="207"/>
      <c r="I43" s="4">
        <v>147</v>
      </c>
      <c r="J43" s="11">
        <f>J10+J33+J39+J41</f>
        <v>1975700793</v>
      </c>
      <c r="K43" s="11">
        <f>K10+K33+K39+K41</f>
        <v>2011547533</v>
      </c>
      <c r="M43" s="99"/>
      <c r="N43" s="99"/>
      <c r="O43" s="99"/>
      <c r="P43" s="101"/>
      <c r="Q43" s="101"/>
    </row>
    <row r="44" spans="1:17" x14ac:dyDescent="0.2">
      <c r="A44" s="205" t="s">
        <v>230</v>
      </c>
      <c r="B44" s="206"/>
      <c r="C44" s="206"/>
      <c r="D44" s="206"/>
      <c r="E44" s="206"/>
      <c r="F44" s="206"/>
      <c r="G44" s="206"/>
      <c r="H44" s="207"/>
      <c r="I44" s="4">
        <v>148</v>
      </c>
      <c r="J44" s="11">
        <f>J42-J43</f>
        <v>-23280589</v>
      </c>
      <c r="K44" s="11">
        <f>K42-K43</f>
        <v>38744951</v>
      </c>
      <c r="M44" s="99"/>
      <c r="N44" s="99"/>
      <c r="O44" s="99"/>
      <c r="P44" s="101"/>
      <c r="Q44" s="101"/>
    </row>
    <row r="45" spans="1:17" x14ac:dyDescent="0.2">
      <c r="A45" s="225" t="s">
        <v>213</v>
      </c>
      <c r="B45" s="226"/>
      <c r="C45" s="226"/>
      <c r="D45" s="226"/>
      <c r="E45" s="226"/>
      <c r="F45" s="226"/>
      <c r="G45" s="226"/>
      <c r="H45" s="227"/>
      <c r="I45" s="4">
        <v>149</v>
      </c>
      <c r="J45" s="11">
        <f>IF(J42&gt;J43,J42-J43,0)</f>
        <v>0</v>
      </c>
      <c r="K45" s="11">
        <f>IF(K42&gt;K43,K42-K43,0)</f>
        <v>38744951</v>
      </c>
      <c r="M45" s="99"/>
      <c r="N45" s="99"/>
      <c r="O45" s="99"/>
      <c r="P45" s="101"/>
      <c r="Q45" s="101"/>
    </row>
    <row r="46" spans="1:17" x14ac:dyDescent="0.2">
      <c r="A46" s="225" t="s">
        <v>214</v>
      </c>
      <c r="B46" s="226"/>
      <c r="C46" s="226"/>
      <c r="D46" s="226"/>
      <c r="E46" s="226"/>
      <c r="F46" s="226"/>
      <c r="G46" s="226"/>
      <c r="H46" s="227"/>
      <c r="I46" s="4">
        <v>150</v>
      </c>
      <c r="J46" s="11">
        <f>IF(J43&gt;J42,J43-J42,0)</f>
        <v>23280589</v>
      </c>
      <c r="K46" s="11">
        <f>IF(K43&gt;K42,K43-K42,0)</f>
        <v>0</v>
      </c>
      <c r="M46" s="99"/>
      <c r="N46" s="99"/>
      <c r="O46" s="99"/>
      <c r="P46" s="101"/>
      <c r="Q46" s="101"/>
    </row>
    <row r="47" spans="1:17" x14ac:dyDescent="0.2">
      <c r="A47" s="205" t="s">
        <v>212</v>
      </c>
      <c r="B47" s="206"/>
      <c r="C47" s="206"/>
      <c r="D47" s="206"/>
      <c r="E47" s="206"/>
      <c r="F47" s="206"/>
      <c r="G47" s="206"/>
      <c r="H47" s="207"/>
      <c r="I47" s="4">
        <v>151</v>
      </c>
      <c r="J47" s="12">
        <v>-2589780</v>
      </c>
      <c r="K47" s="107">
        <v>-12621172</v>
      </c>
      <c r="M47" s="99"/>
      <c r="N47" s="99"/>
      <c r="O47" s="99"/>
      <c r="P47" s="101"/>
      <c r="Q47" s="101"/>
    </row>
    <row r="48" spans="1:17" x14ac:dyDescent="0.2">
      <c r="A48" s="205" t="s">
        <v>231</v>
      </c>
      <c r="B48" s="206"/>
      <c r="C48" s="206"/>
      <c r="D48" s="206"/>
      <c r="E48" s="206"/>
      <c r="F48" s="206"/>
      <c r="G48" s="206"/>
      <c r="H48" s="207"/>
      <c r="I48" s="4">
        <v>152</v>
      </c>
      <c r="J48" s="110">
        <f>J44-J47</f>
        <v>-20690809</v>
      </c>
      <c r="K48" s="11">
        <f>K44-K47</f>
        <v>51366123</v>
      </c>
      <c r="M48" s="99"/>
      <c r="N48" s="99"/>
      <c r="O48" s="99"/>
      <c r="P48" s="101"/>
      <c r="Q48" s="101"/>
    </row>
    <row r="49" spans="1:17" x14ac:dyDescent="0.2">
      <c r="A49" s="225" t="s">
        <v>187</v>
      </c>
      <c r="B49" s="226"/>
      <c r="C49" s="226"/>
      <c r="D49" s="226"/>
      <c r="E49" s="226"/>
      <c r="F49" s="226"/>
      <c r="G49" s="226"/>
      <c r="H49" s="227"/>
      <c r="I49" s="4">
        <v>153</v>
      </c>
      <c r="J49" s="11">
        <f>IF(J48&gt;0,J48,0)</f>
        <v>0</v>
      </c>
      <c r="K49" s="110">
        <f>IF(K48&gt;0,K48,0)</f>
        <v>51366123</v>
      </c>
      <c r="M49" s="99"/>
      <c r="N49" s="99"/>
      <c r="O49" s="99"/>
      <c r="P49" s="101"/>
      <c r="Q49" s="101"/>
    </row>
    <row r="50" spans="1:17" x14ac:dyDescent="0.2">
      <c r="A50" s="257" t="s">
        <v>215</v>
      </c>
      <c r="B50" s="258"/>
      <c r="C50" s="258"/>
      <c r="D50" s="258"/>
      <c r="E50" s="258"/>
      <c r="F50" s="258"/>
      <c r="G50" s="258"/>
      <c r="H50" s="259"/>
      <c r="I50" s="5">
        <v>154</v>
      </c>
      <c r="J50" s="15">
        <f>IF(J48&lt;0,-J48,0)</f>
        <v>20690809</v>
      </c>
      <c r="K50" s="15">
        <f>IF(K48&lt;0,-K48,0)</f>
        <v>0</v>
      </c>
      <c r="M50" s="99"/>
      <c r="N50" s="99"/>
      <c r="O50" s="99"/>
      <c r="P50" s="101"/>
      <c r="Q50" s="101"/>
    </row>
    <row r="51" spans="1:17" x14ac:dyDescent="0.2">
      <c r="A51" s="211" t="s">
        <v>108</v>
      </c>
      <c r="B51" s="212"/>
      <c r="C51" s="212"/>
      <c r="D51" s="212"/>
      <c r="E51" s="212"/>
      <c r="F51" s="212"/>
      <c r="G51" s="212"/>
      <c r="H51" s="212"/>
      <c r="I51" s="255"/>
      <c r="J51" s="255"/>
      <c r="K51" s="256"/>
      <c r="M51" s="99"/>
      <c r="N51" s="99"/>
      <c r="O51" s="99"/>
      <c r="P51" s="101"/>
      <c r="Q51" s="101"/>
    </row>
    <row r="52" spans="1:17" x14ac:dyDescent="0.2">
      <c r="A52" s="215" t="s">
        <v>181</v>
      </c>
      <c r="B52" s="216"/>
      <c r="C52" s="216"/>
      <c r="D52" s="216"/>
      <c r="E52" s="216"/>
      <c r="F52" s="216"/>
      <c r="G52" s="216"/>
      <c r="H52" s="216"/>
      <c r="I52" s="217"/>
      <c r="J52" s="217"/>
      <c r="K52" s="260"/>
      <c r="M52" s="99"/>
      <c r="N52" s="99"/>
      <c r="O52" s="99"/>
      <c r="P52" s="101"/>
      <c r="Q52" s="101"/>
    </row>
    <row r="53" spans="1:17" x14ac:dyDescent="0.2">
      <c r="A53" s="249" t="s">
        <v>228</v>
      </c>
      <c r="B53" s="250"/>
      <c r="C53" s="250"/>
      <c r="D53" s="250"/>
      <c r="E53" s="250"/>
      <c r="F53" s="250"/>
      <c r="G53" s="250"/>
      <c r="H53" s="251"/>
      <c r="I53" s="4">
        <v>155</v>
      </c>
      <c r="J53" s="12">
        <v>0</v>
      </c>
      <c r="K53" s="12">
        <v>0</v>
      </c>
      <c r="L53" s="102"/>
      <c r="M53" s="99"/>
      <c r="N53" s="99"/>
      <c r="O53" s="99"/>
      <c r="P53" s="101"/>
      <c r="Q53" s="101"/>
    </row>
    <row r="54" spans="1:17" x14ac:dyDescent="0.2">
      <c r="A54" s="249" t="s">
        <v>229</v>
      </c>
      <c r="B54" s="250"/>
      <c r="C54" s="250"/>
      <c r="D54" s="250"/>
      <c r="E54" s="250"/>
      <c r="F54" s="250"/>
      <c r="G54" s="250"/>
      <c r="H54" s="251"/>
      <c r="I54" s="4">
        <v>156</v>
      </c>
      <c r="J54" s="119">
        <v>0</v>
      </c>
      <c r="K54" s="119">
        <v>0</v>
      </c>
      <c r="L54" s="102"/>
      <c r="M54" s="99"/>
      <c r="N54" s="99"/>
      <c r="O54" s="99"/>
      <c r="P54" s="101"/>
      <c r="Q54" s="101"/>
    </row>
    <row r="55" spans="1:17" x14ac:dyDescent="0.2">
      <c r="A55" s="211" t="s">
        <v>184</v>
      </c>
      <c r="B55" s="212"/>
      <c r="C55" s="212"/>
      <c r="D55" s="212"/>
      <c r="E55" s="212"/>
      <c r="F55" s="212"/>
      <c r="G55" s="212"/>
      <c r="H55" s="212"/>
      <c r="I55" s="255"/>
      <c r="J55" s="255"/>
      <c r="K55" s="261"/>
      <c r="M55" s="99"/>
      <c r="N55" s="99"/>
      <c r="O55" s="99"/>
      <c r="P55" s="101"/>
      <c r="Q55" s="101"/>
    </row>
    <row r="56" spans="1:17" x14ac:dyDescent="0.2">
      <c r="A56" s="215" t="s">
        <v>199</v>
      </c>
      <c r="B56" s="216"/>
      <c r="C56" s="216"/>
      <c r="D56" s="216"/>
      <c r="E56" s="216"/>
      <c r="F56" s="216"/>
      <c r="G56" s="216"/>
      <c r="H56" s="234"/>
      <c r="I56" s="17">
        <v>157</v>
      </c>
      <c r="J56" s="112">
        <f>J48</f>
        <v>-20690809</v>
      </c>
      <c r="K56" s="113">
        <f>K48</f>
        <v>51366123</v>
      </c>
      <c r="M56" s="99"/>
      <c r="N56" s="99"/>
      <c r="O56" s="99"/>
      <c r="P56" s="101"/>
      <c r="Q56" s="101"/>
    </row>
    <row r="57" spans="1:17" x14ac:dyDescent="0.2">
      <c r="A57" s="205" t="s">
        <v>216</v>
      </c>
      <c r="B57" s="206"/>
      <c r="C57" s="206"/>
      <c r="D57" s="206"/>
      <c r="E57" s="206"/>
      <c r="F57" s="206"/>
      <c r="G57" s="206"/>
      <c r="H57" s="207"/>
      <c r="I57" s="4">
        <v>158</v>
      </c>
      <c r="J57" s="11">
        <f>SUM(J58:J64)</f>
        <v>0</v>
      </c>
      <c r="K57" s="11">
        <f>SUM(K58:K64)</f>
        <v>0</v>
      </c>
      <c r="M57" s="99"/>
      <c r="N57" s="99"/>
      <c r="O57" s="99"/>
      <c r="P57" s="101"/>
      <c r="Q57" s="101"/>
    </row>
    <row r="58" spans="1:17" x14ac:dyDescent="0.2">
      <c r="A58" s="205" t="s">
        <v>222</v>
      </c>
      <c r="B58" s="206"/>
      <c r="C58" s="206"/>
      <c r="D58" s="206"/>
      <c r="E58" s="206"/>
      <c r="F58" s="206"/>
      <c r="G58" s="206"/>
      <c r="H58" s="207"/>
      <c r="I58" s="4">
        <v>159</v>
      </c>
      <c r="J58" s="12">
        <v>0</v>
      </c>
      <c r="K58" s="12">
        <v>0</v>
      </c>
      <c r="M58" s="99"/>
      <c r="N58" s="99"/>
      <c r="O58" s="99"/>
      <c r="P58" s="101"/>
      <c r="Q58" s="101"/>
    </row>
    <row r="59" spans="1:17" x14ac:dyDescent="0.2">
      <c r="A59" s="205" t="s">
        <v>223</v>
      </c>
      <c r="B59" s="206"/>
      <c r="C59" s="206"/>
      <c r="D59" s="206"/>
      <c r="E59" s="206"/>
      <c r="F59" s="206"/>
      <c r="G59" s="206"/>
      <c r="H59" s="207"/>
      <c r="I59" s="4">
        <v>160</v>
      </c>
      <c r="J59" s="12">
        <v>0</v>
      </c>
      <c r="K59" s="12">
        <v>0</v>
      </c>
      <c r="M59" s="99"/>
      <c r="N59" s="99"/>
      <c r="O59" s="99"/>
      <c r="P59" s="101"/>
      <c r="Q59" s="101"/>
    </row>
    <row r="60" spans="1:17" x14ac:dyDescent="0.2">
      <c r="A60" s="205" t="s">
        <v>37</v>
      </c>
      <c r="B60" s="206"/>
      <c r="C60" s="206"/>
      <c r="D60" s="206"/>
      <c r="E60" s="206"/>
      <c r="F60" s="206"/>
      <c r="G60" s="206"/>
      <c r="H60" s="207"/>
      <c r="I60" s="4">
        <v>161</v>
      </c>
      <c r="J60" s="12">
        <v>0</v>
      </c>
      <c r="K60" s="12">
        <v>0</v>
      </c>
      <c r="M60" s="99"/>
      <c r="N60" s="99"/>
      <c r="O60" s="99"/>
      <c r="P60" s="101"/>
      <c r="Q60" s="101"/>
    </row>
    <row r="61" spans="1:17" x14ac:dyDescent="0.2">
      <c r="A61" s="205" t="s">
        <v>224</v>
      </c>
      <c r="B61" s="206"/>
      <c r="C61" s="206"/>
      <c r="D61" s="206"/>
      <c r="E61" s="206"/>
      <c r="F61" s="206"/>
      <c r="G61" s="206"/>
      <c r="H61" s="207"/>
      <c r="I61" s="4">
        <v>162</v>
      </c>
      <c r="J61" s="12">
        <v>0</v>
      </c>
      <c r="K61" s="12">
        <v>0</v>
      </c>
      <c r="M61" s="99"/>
      <c r="N61" s="99"/>
      <c r="O61" s="99"/>
      <c r="P61" s="101"/>
      <c r="Q61" s="101"/>
    </row>
    <row r="62" spans="1:17" x14ac:dyDescent="0.2">
      <c r="A62" s="205" t="s">
        <v>225</v>
      </c>
      <c r="B62" s="206"/>
      <c r="C62" s="206"/>
      <c r="D62" s="206"/>
      <c r="E62" s="206"/>
      <c r="F62" s="206"/>
      <c r="G62" s="206"/>
      <c r="H62" s="207"/>
      <c r="I62" s="4">
        <v>163</v>
      </c>
      <c r="J62" s="12">
        <v>0</v>
      </c>
      <c r="K62" s="12">
        <v>0</v>
      </c>
      <c r="M62" s="99"/>
      <c r="N62" s="99"/>
      <c r="O62" s="99"/>
      <c r="P62" s="101"/>
      <c r="Q62" s="101"/>
    </row>
    <row r="63" spans="1:17" x14ac:dyDescent="0.2">
      <c r="A63" s="205" t="s">
        <v>226</v>
      </c>
      <c r="B63" s="206"/>
      <c r="C63" s="206"/>
      <c r="D63" s="206"/>
      <c r="E63" s="206"/>
      <c r="F63" s="206"/>
      <c r="G63" s="206"/>
      <c r="H63" s="207"/>
      <c r="I63" s="4">
        <v>164</v>
      </c>
      <c r="J63" s="12">
        <v>0</v>
      </c>
      <c r="K63" s="12">
        <v>0</v>
      </c>
      <c r="M63" s="99"/>
      <c r="N63" s="99"/>
      <c r="O63" s="99"/>
      <c r="P63" s="101"/>
      <c r="Q63" s="101"/>
    </row>
    <row r="64" spans="1:17" x14ac:dyDescent="0.2">
      <c r="A64" s="205" t="s">
        <v>227</v>
      </c>
      <c r="B64" s="206"/>
      <c r="C64" s="206"/>
      <c r="D64" s="206"/>
      <c r="E64" s="206"/>
      <c r="F64" s="206"/>
      <c r="G64" s="206"/>
      <c r="H64" s="207"/>
      <c r="I64" s="4">
        <v>165</v>
      </c>
      <c r="J64" s="12">
        <v>0</v>
      </c>
      <c r="K64" s="12">
        <v>0</v>
      </c>
      <c r="M64" s="99"/>
      <c r="N64" s="99"/>
      <c r="O64" s="99"/>
      <c r="P64" s="101"/>
      <c r="Q64" s="101"/>
    </row>
    <row r="65" spans="1:17" x14ac:dyDescent="0.2">
      <c r="A65" s="205" t="s">
        <v>217</v>
      </c>
      <c r="B65" s="206"/>
      <c r="C65" s="206"/>
      <c r="D65" s="206"/>
      <c r="E65" s="206"/>
      <c r="F65" s="206"/>
      <c r="G65" s="206"/>
      <c r="H65" s="207"/>
      <c r="I65" s="4">
        <v>166</v>
      </c>
      <c r="J65" s="12">
        <v>0</v>
      </c>
      <c r="K65" s="12">
        <v>0</v>
      </c>
      <c r="M65" s="99"/>
      <c r="N65" s="99"/>
      <c r="O65" s="99"/>
      <c r="P65" s="101"/>
      <c r="Q65" s="101"/>
    </row>
    <row r="66" spans="1:17" x14ac:dyDescent="0.2">
      <c r="A66" s="205" t="s">
        <v>188</v>
      </c>
      <c r="B66" s="206"/>
      <c r="C66" s="206"/>
      <c r="D66" s="206"/>
      <c r="E66" s="206"/>
      <c r="F66" s="206"/>
      <c r="G66" s="206"/>
      <c r="H66" s="207"/>
      <c r="I66" s="4">
        <v>167</v>
      </c>
      <c r="J66" s="11">
        <f>J57-J65</f>
        <v>0</v>
      </c>
      <c r="K66" s="11">
        <f>K57-K65</f>
        <v>0</v>
      </c>
      <c r="M66" s="99"/>
      <c r="N66" s="99"/>
      <c r="O66" s="99"/>
      <c r="P66" s="101"/>
      <c r="Q66" s="101"/>
    </row>
    <row r="67" spans="1:17" x14ac:dyDescent="0.2">
      <c r="A67" s="205" t="s">
        <v>189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5">
        <f>J56+J66</f>
        <v>-20690809</v>
      </c>
      <c r="K67" s="15">
        <f>K56+K66</f>
        <v>51366123</v>
      </c>
      <c r="L67" s="102"/>
      <c r="M67" s="99"/>
      <c r="N67" s="99"/>
      <c r="O67" s="99"/>
      <c r="P67" s="101"/>
      <c r="Q67" s="101"/>
    </row>
    <row r="68" spans="1:17" x14ac:dyDescent="0.2">
      <c r="A68" s="211" t="s">
        <v>183</v>
      </c>
      <c r="B68" s="212"/>
      <c r="C68" s="212"/>
      <c r="D68" s="212"/>
      <c r="E68" s="212"/>
      <c r="F68" s="212"/>
      <c r="G68" s="212"/>
      <c r="H68" s="212"/>
      <c r="I68" s="255"/>
      <c r="J68" s="255"/>
      <c r="K68" s="256"/>
      <c r="M68" s="99"/>
      <c r="N68" s="99"/>
      <c r="O68" s="99"/>
      <c r="P68" s="101"/>
      <c r="Q68" s="101"/>
    </row>
    <row r="69" spans="1:17" x14ac:dyDescent="0.2">
      <c r="A69" s="215" t="s">
        <v>182</v>
      </c>
      <c r="B69" s="216"/>
      <c r="C69" s="216"/>
      <c r="D69" s="216"/>
      <c r="E69" s="216"/>
      <c r="F69" s="216"/>
      <c r="G69" s="216"/>
      <c r="H69" s="216"/>
      <c r="I69" s="247"/>
      <c r="J69" s="247"/>
      <c r="K69" s="248"/>
      <c r="M69" s="99"/>
      <c r="N69" s="99"/>
      <c r="O69" s="99"/>
      <c r="P69" s="101"/>
      <c r="Q69" s="101"/>
    </row>
    <row r="70" spans="1:17" x14ac:dyDescent="0.2">
      <c r="A70" s="249" t="s">
        <v>228</v>
      </c>
      <c r="B70" s="250"/>
      <c r="C70" s="250"/>
      <c r="D70" s="250"/>
      <c r="E70" s="250"/>
      <c r="F70" s="250"/>
      <c r="G70" s="250"/>
      <c r="H70" s="251"/>
      <c r="I70" s="4">
        <v>169</v>
      </c>
      <c r="J70" s="107"/>
      <c r="K70" s="107"/>
      <c r="M70" s="99"/>
      <c r="N70" s="99"/>
      <c r="O70" s="99"/>
      <c r="P70" s="101"/>
      <c r="Q70" s="101"/>
    </row>
    <row r="71" spans="1:17" x14ac:dyDescent="0.2">
      <c r="A71" s="252" t="s">
        <v>229</v>
      </c>
      <c r="B71" s="253"/>
      <c r="C71" s="253"/>
      <c r="D71" s="253"/>
      <c r="E71" s="253"/>
      <c r="F71" s="253"/>
      <c r="G71" s="253"/>
      <c r="H71" s="254"/>
      <c r="I71" s="7">
        <v>170</v>
      </c>
      <c r="J71" s="120"/>
      <c r="K71" s="120"/>
      <c r="M71" s="99"/>
      <c r="N71" s="99"/>
      <c r="O71" s="99"/>
      <c r="P71" s="101"/>
      <c r="Q71" s="101"/>
    </row>
    <row r="72" spans="1:17" x14ac:dyDescent="0.2">
      <c r="M72" s="99"/>
      <c r="N72" s="99"/>
    </row>
    <row r="73" spans="1:17" x14ac:dyDescent="0.2">
      <c r="M73" s="99"/>
      <c r="N73" s="99"/>
    </row>
    <row r="74" spans="1:17" x14ac:dyDescent="0.2">
      <c r="M74" s="99"/>
      <c r="N74" s="99"/>
    </row>
    <row r="75" spans="1:17" x14ac:dyDescent="0.2">
      <c r="M75" s="99"/>
      <c r="N75" s="99"/>
    </row>
    <row r="76" spans="1:17" x14ac:dyDescent="0.2">
      <c r="M76" s="99"/>
      <c r="N76" s="99"/>
    </row>
    <row r="77" spans="1:17" x14ac:dyDescent="0.2">
      <c r="M77" s="99"/>
      <c r="N77" s="99"/>
    </row>
    <row r="78" spans="1:17" x14ac:dyDescent="0.2">
      <c r="K78" s="109"/>
      <c r="M78" s="99"/>
      <c r="N78" s="99"/>
    </row>
    <row r="79" spans="1:17" x14ac:dyDescent="0.2">
      <c r="M79" s="99"/>
      <c r="N79" s="99"/>
    </row>
    <row r="80" spans="1:17" x14ac:dyDescent="0.2">
      <c r="M80" s="99"/>
      <c r="N80" s="99"/>
    </row>
    <row r="81" spans="11:14" x14ac:dyDescent="0.2">
      <c r="M81" s="99"/>
      <c r="N81" s="99"/>
    </row>
    <row r="82" spans="11:14" x14ac:dyDescent="0.2">
      <c r="M82" s="99"/>
      <c r="N82" s="99"/>
    </row>
    <row r="83" spans="11:14" x14ac:dyDescent="0.2">
      <c r="M83" s="99"/>
      <c r="N83" s="99"/>
    </row>
    <row r="84" spans="11:14" x14ac:dyDescent="0.2">
      <c r="M84" s="99"/>
      <c r="N84" s="99"/>
    </row>
    <row r="85" spans="11:14" x14ac:dyDescent="0.2">
      <c r="M85" s="99"/>
      <c r="N85" s="99"/>
    </row>
    <row r="86" spans="11:14" x14ac:dyDescent="0.2">
      <c r="M86" s="99"/>
      <c r="N86" s="99"/>
    </row>
    <row r="87" spans="11:14" x14ac:dyDescent="0.2">
      <c r="M87" s="99"/>
      <c r="N87" s="99"/>
    </row>
    <row r="88" spans="11:14" x14ac:dyDescent="0.2">
      <c r="K88" s="109"/>
      <c r="M88" s="99"/>
      <c r="N88" s="99"/>
    </row>
    <row r="89" spans="11:14" x14ac:dyDescent="0.2">
      <c r="M89" s="99"/>
      <c r="N89" s="99"/>
    </row>
    <row r="90" spans="11:14" x14ac:dyDescent="0.2">
      <c r="K90" s="109"/>
      <c r="M90" s="99"/>
      <c r="N90" s="99"/>
    </row>
    <row r="91" spans="11:14" x14ac:dyDescent="0.2">
      <c r="M91" s="99"/>
      <c r="N91" s="99"/>
    </row>
    <row r="92" spans="11:14" x14ac:dyDescent="0.2">
      <c r="M92" s="99"/>
      <c r="N92" s="99"/>
    </row>
    <row r="93" spans="11:14" x14ac:dyDescent="0.2">
      <c r="M93" s="99"/>
      <c r="N93" s="99"/>
    </row>
    <row r="94" spans="11:14" x14ac:dyDescent="0.2">
      <c r="M94" s="99"/>
      <c r="N94" s="99"/>
    </row>
    <row r="95" spans="11:14" x14ac:dyDescent="0.2">
      <c r="M95" s="99"/>
      <c r="N95" s="99"/>
    </row>
    <row r="96" spans="11:14" x14ac:dyDescent="0.2">
      <c r="M96" s="99"/>
      <c r="N96" s="99"/>
    </row>
    <row r="97" spans="11:14" x14ac:dyDescent="0.2">
      <c r="M97" s="99"/>
      <c r="N97" s="99"/>
    </row>
    <row r="98" spans="11:14" x14ac:dyDescent="0.2">
      <c r="M98" s="99"/>
      <c r="N98" s="99"/>
    </row>
    <row r="99" spans="11:14" x14ac:dyDescent="0.2">
      <c r="M99" s="99"/>
      <c r="N99" s="99"/>
    </row>
    <row r="100" spans="11:14" x14ac:dyDescent="0.2">
      <c r="M100" s="99"/>
      <c r="N100" s="99"/>
    </row>
    <row r="101" spans="11:14" x14ac:dyDescent="0.2">
      <c r="M101" s="99"/>
      <c r="N101" s="99"/>
    </row>
    <row r="102" spans="11:14" x14ac:dyDescent="0.2">
      <c r="M102" s="99"/>
      <c r="N102" s="99"/>
    </row>
    <row r="103" spans="11:14" x14ac:dyDescent="0.2">
      <c r="M103" s="99"/>
      <c r="N103" s="99"/>
    </row>
    <row r="104" spans="11:14" x14ac:dyDescent="0.2">
      <c r="M104" s="99"/>
      <c r="N104" s="99"/>
    </row>
    <row r="105" spans="11:14" x14ac:dyDescent="0.2">
      <c r="M105" s="99"/>
      <c r="N105" s="99"/>
    </row>
    <row r="106" spans="11:14" x14ac:dyDescent="0.2">
      <c r="M106" s="99"/>
      <c r="N106" s="99"/>
    </row>
    <row r="107" spans="11:14" x14ac:dyDescent="0.2">
      <c r="M107" s="99"/>
      <c r="N107" s="99"/>
    </row>
    <row r="108" spans="11:14" x14ac:dyDescent="0.2">
      <c r="M108" s="99"/>
      <c r="N108" s="99"/>
    </row>
    <row r="109" spans="11:14" x14ac:dyDescent="0.2">
      <c r="M109" s="99"/>
      <c r="N109" s="99"/>
    </row>
    <row r="110" spans="11:14" x14ac:dyDescent="0.2">
      <c r="K110" s="109"/>
      <c r="M110" s="99"/>
      <c r="N110" s="99"/>
    </row>
    <row r="111" spans="11:14" x14ac:dyDescent="0.2">
      <c r="M111" s="99"/>
      <c r="N111" s="99"/>
    </row>
    <row r="112" spans="11:14" x14ac:dyDescent="0.2">
      <c r="M112" s="99"/>
      <c r="N112" s="99"/>
    </row>
    <row r="113" spans="10:14" x14ac:dyDescent="0.2">
      <c r="J113" s="109"/>
      <c r="M113" s="99"/>
      <c r="N113" s="99"/>
    </row>
    <row r="114" spans="10:14" x14ac:dyDescent="0.2">
      <c r="M114" s="99"/>
      <c r="N114" s="99"/>
    </row>
    <row r="115" spans="10:14" x14ac:dyDescent="0.2">
      <c r="M115" s="99"/>
      <c r="N115" s="99"/>
    </row>
    <row r="116" spans="10:14" x14ac:dyDescent="0.2">
      <c r="M116" s="99"/>
      <c r="N116" s="99"/>
    </row>
    <row r="117" spans="10:14" x14ac:dyDescent="0.2">
      <c r="M117" s="99"/>
      <c r="N117" s="99"/>
    </row>
    <row r="118" spans="10:14" x14ac:dyDescent="0.2">
      <c r="M118" s="99"/>
      <c r="N118" s="99"/>
    </row>
    <row r="119" spans="10:14" x14ac:dyDescent="0.2">
      <c r="M119" s="99"/>
      <c r="N119" s="99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6:K46 J48:K50 J12:J46 K12:K24 J7:K10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76" t="s">
        <v>192</v>
      </c>
      <c r="B1" s="277"/>
      <c r="C1" s="277"/>
      <c r="D1" s="277"/>
      <c r="E1" s="277"/>
      <c r="F1" s="277"/>
      <c r="G1" s="277"/>
      <c r="H1" s="277"/>
      <c r="I1" s="277"/>
      <c r="J1" s="278"/>
      <c r="K1" s="279"/>
    </row>
    <row r="2" spans="1:11" x14ac:dyDescent="0.2">
      <c r="A2" s="281" t="s">
        <v>312</v>
      </c>
      <c r="B2" s="282"/>
      <c r="C2" s="282"/>
      <c r="D2" s="282"/>
      <c r="E2" s="282"/>
      <c r="F2" s="282"/>
      <c r="G2" s="282"/>
      <c r="H2" s="282"/>
      <c r="I2" s="282"/>
      <c r="J2" s="278"/>
      <c r="K2" s="280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83" t="s">
        <v>311</v>
      </c>
      <c r="B4" s="284"/>
      <c r="C4" s="284"/>
      <c r="D4" s="284"/>
      <c r="E4" s="284"/>
      <c r="F4" s="284"/>
      <c r="G4" s="284"/>
      <c r="H4" s="284"/>
      <c r="I4" s="284"/>
      <c r="J4" s="284"/>
      <c r="K4" s="285"/>
    </row>
    <row r="5" spans="1:11" ht="24" thickBot="1" x14ac:dyDescent="0.25">
      <c r="A5" s="286" t="s">
        <v>53</v>
      </c>
      <c r="B5" s="286"/>
      <c r="C5" s="286"/>
      <c r="D5" s="286"/>
      <c r="E5" s="286"/>
      <c r="F5" s="286"/>
      <c r="G5" s="286"/>
      <c r="H5" s="286"/>
      <c r="I5" s="70" t="s">
        <v>274</v>
      </c>
      <c r="J5" s="71" t="s">
        <v>144</v>
      </c>
      <c r="K5" s="71" t="s">
        <v>145</v>
      </c>
    </row>
    <row r="6" spans="1:11" x14ac:dyDescent="0.2">
      <c r="A6" s="287">
        <v>1</v>
      </c>
      <c r="B6" s="287"/>
      <c r="C6" s="287"/>
      <c r="D6" s="287"/>
      <c r="E6" s="287"/>
      <c r="F6" s="287"/>
      <c r="G6" s="287"/>
      <c r="H6" s="287"/>
      <c r="I6" s="72">
        <v>2</v>
      </c>
      <c r="J6" s="73" t="s">
        <v>276</v>
      </c>
      <c r="K6" s="73" t="s">
        <v>277</v>
      </c>
    </row>
    <row r="7" spans="1:11" x14ac:dyDescent="0.2">
      <c r="A7" s="268" t="s">
        <v>149</v>
      </c>
      <c r="B7" s="269"/>
      <c r="C7" s="269"/>
      <c r="D7" s="269"/>
      <c r="E7" s="269"/>
      <c r="F7" s="269"/>
      <c r="G7" s="269"/>
      <c r="H7" s="269"/>
      <c r="I7" s="270"/>
      <c r="J7" s="270"/>
      <c r="K7" s="271"/>
    </row>
    <row r="8" spans="1:11" x14ac:dyDescent="0.2">
      <c r="A8" s="219" t="s">
        <v>194</v>
      </c>
      <c r="B8" s="220"/>
      <c r="C8" s="220"/>
      <c r="D8" s="220"/>
      <c r="E8" s="220"/>
      <c r="F8" s="220"/>
      <c r="G8" s="220"/>
      <c r="H8" s="220"/>
      <c r="I8" s="4">
        <v>1</v>
      </c>
      <c r="J8" s="8"/>
      <c r="K8" s="12"/>
    </row>
    <row r="9" spans="1:11" x14ac:dyDescent="0.2">
      <c r="A9" s="219" t="s">
        <v>113</v>
      </c>
      <c r="B9" s="220"/>
      <c r="C9" s="220"/>
      <c r="D9" s="220"/>
      <c r="E9" s="220"/>
      <c r="F9" s="220"/>
      <c r="G9" s="220"/>
      <c r="H9" s="220"/>
      <c r="I9" s="4">
        <v>2</v>
      </c>
      <c r="J9" s="8"/>
      <c r="K9" s="12"/>
    </row>
    <row r="10" spans="1:11" x14ac:dyDescent="0.2">
      <c r="A10" s="219" t="s">
        <v>114</v>
      </c>
      <c r="B10" s="220"/>
      <c r="C10" s="220"/>
      <c r="D10" s="220"/>
      <c r="E10" s="220"/>
      <c r="F10" s="220"/>
      <c r="G10" s="220"/>
      <c r="H10" s="220"/>
      <c r="I10" s="4">
        <v>3</v>
      </c>
      <c r="J10" s="8"/>
      <c r="K10" s="12"/>
    </row>
    <row r="11" spans="1:11" x14ac:dyDescent="0.2">
      <c r="A11" s="219" t="s">
        <v>115</v>
      </c>
      <c r="B11" s="220"/>
      <c r="C11" s="220"/>
      <c r="D11" s="220"/>
      <c r="E11" s="220"/>
      <c r="F11" s="220"/>
      <c r="G11" s="220"/>
      <c r="H11" s="220"/>
      <c r="I11" s="4">
        <v>4</v>
      </c>
      <c r="J11" s="8"/>
      <c r="K11" s="12"/>
    </row>
    <row r="12" spans="1:11" x14ac:dyDescent="0.2">
      <c r="A12" s="219" t="s">
        <v>116</v>
      </c>
      <c r="B12" s="220"/>
      <c r="C12" s="220"/>
      <c r="D12" s="220"/>
      <c r="E12" s="220"/>
      <c r="F12" s="220"/>
      <c r="G12" s="220"/>
      <c r="H12" s="220"/>
      <c r="I12" s="4">
        <v>5</v>
      </c>
      <c r="J12" s="8"/>
      <c r="K12" s="12"/>
    </row>
    <row r="13" spans="1:11" x14ac:dyDescent="0.2">
      <c r="A13" s="205" t="s">
        <v>193</v>
      </c>
      <c r="B13" s="206"/>
      <c r="C13" s="206"/>
      <c r="D13" s="206"/>
      <c r="E13" s="206"/>
      <c r="F13" s="206"/>
      <c r="G13" s="206"/>
      <c r="H13" s="206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19" t="s">
        <v>117</v>
      </c>
      <c r="B14" s="220"/>
      <c r="C14" s="220"/>
      <c r="D14" s="220"/>
      <c r="E14" s="220"/>
      <c r="F14" s="220"/>
      <c r="G14" s="220"/>
      <c r="H14" s="220"/>
      <c r="I14" s="4">
        <v>7</v>
      </c>
      <c r="J14" s="8"/>
      <c r="K14" s="12"/>
    </row>
    <row r="15" spans="1:11" x14ac:dyDescent="0.2">
      <c r="A15" s="219" t="s">
        <v>118</v>
      </c>
      <c r="B15" s="220"/>
      <c r="C15" s="220"/>
      <c r="D15" s="220"/>
      <c r="E15" s="220"/>
      <c r="F15" s="220"/>
      <c r="G15" s="220"/>
      <c r="H15" s="220"/>
      <c r="I15" s="4">
        <v>8</v>
      </c>
      <c r="J15" s="8"/>
      <c r="K15" s="12"/>
    </row>
    <row r="16" spans="1:11" x14ac:dyDescent="0.2">
      <c r="A16" s="219" t="s">
        <v>119</v>
      </c>
      <c r="B16" s="220"/>
      <c r="C16" s="220"/>
      <c r="D16" s="220"/>
      <c r="E16" s="220"/>
      <c r="F16" s="220"/>
      <c r="G16" s="220"/>
      <c r="H16" s="220"/>
      <c r="I16" s="4">
        <v>9</v>
      </c>
      <c r="J16" s="8"/>
      <c r="K16" s="12"/>
    </row>
    <row r="17" spans="1:11" x14ac:dyDescent="0.2">
      <c r="A17" s="219" t="s">
        <v>120</v>
      </c>
      <c r="B17" s="220"/>
      <c r="C17" s="220"/>
      <c r="D17" s="220"/>
      <c r="E17" s="220"/>
      <c r="F17" s="220"/>
      <c r="G17" s="220"/>
      <c r="H17" s="220"/>
      <c r="I17" s="4">
        <v>10</v>
      </c>
      <c r="J17" s="8"/>
      <c r="K17" s="12"/>
    </row>
    <row r="18" spans="1:11" x14ac:dyDescent="0.2">
      <c r="A18" s="219" t="s">
        <v>121</v>
      </c>
      <c r="B18" s="220"/>
      <c r="C18" s="220"/>
      <c r="D18" s="220"/>
      <c r="E18" s="220"/>
      <c r="F18" s="220"/>
      <c r="G18" s="220"/>
      <c r="H18" s="220"/>
      <c r="I18" s="4">
        <v>11</v>
      </c>
      <c r="J18" s="8"/>
      <c r="K18" s="12"/>
    </row>
    <row r="19" spans="1:11" x14ac:dyDescent="0.2">
      <c r="A19" s="219" t="s">
        <v>122</v>
      </c>
      <c r="B19" s="220"/>
      <c r="C19" s="220"/>
      <c r="D19" s="220"/>
      <c r="E19" s="220"/>
      <c r="F19" s="220"/>
      <c r="G19" s="220"/>
      <c r="H19" s="220"/>
      <c r="I19" s="4">
        <v>12</v>
      </c>
      <c r="J19" s="8"/>
      <c r="K19" s="12"/>
    </row>
    <row r="20" spans="1:11" x14ac:dyDescent="0.2">
      <c r="A20" s="205" t="s">
        <v>39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05" t="s">
        <v>101</v>
      </c>
      <c r="B21" s="272"/>
      <c r="C21" s="272"/>
      <c r="D21" s="272"/>
      <c r="E21" s="272"/>
      <c r="F21" s="272"/>
      <c r="G21" s="272"/>
      <c r="H21" s="273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66" t="s">
        <v>102</v>
      </c>
      <c r="B22" s="274"/>
      <c r="C22" s="274"/>
      <c r="D22" s="274"/>
      <c r="E22" s="274"/>
      <c r="F22" s="274"/>
      <c r="G22" s="274"/>
      <c r="H22" s="275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68" t="s">
        <v>152</v>
      </c>
      <c r="B23" s="269"/>
      <c r="C23" s="269"/>
      <c r="D23" s="269"/>
      <c r="E23" s="269"/>
      <c r="F23" s="269"/>
      <c r="G23" s="269"/>
      <c r="H23" s="269"/>
      <c r="I23" s="270"/>
      <c r="J23" s="270"/>
      <c r="K23" s="271"/>
    </row>
    <row r="24" spans="1:11" x14ac:dyDescent="0.2">
      <c r="A24" s="219" t="s">
        <v>158</v>
      </c>
      <c r="B24" s="220"/>
      <c r="C24" s="220"/>
      <c r="D24" s="220"/>
      <c r="E24" s="220"/>
      <c r="F24" s="220"/>
      <c r="G24" s="220"/>
      <c r="H24" s="220"/>
      <c r="I24" s="4">
        <v>16</v>
      </c>
      <c r="J24" s="8"/>
      <c r="K24" s="12"/>
    </row>
    <row r="25" spans="1:11" x14ac:dyDescent="0.2">
      <c r="A25" s="219" t="s">
        <v>159</v>
      </c>
      <c r="B25" s="220"/>
      <c r="C25" s="220"/>
      <c r="D25" s="220"/>
      <c r="E25" s="220"/>
      <c r="F25" s="220"/>
      <c r="G25" s="220"/>
      <c r="H25" s="220"/>
      <c r="I25" s="4">
        <v>17</v>
      </c>
      <c r="J25" s="8"/>
      <c r="K25" s="12"/>
    </row>
    <row r="26" spans="1:11" x14ac:dyDescent="0.2">
      <c r="A26" s="219" t="s">
        <v>40</v>
      </c>
      <c r="B26" s="220"/>
      <c r="C26" s="220"/>
      <c r="D26" s="220"/>
      <c r="E26" s="220"/>
      <c r="F26" s="220"/>
      <c r="G26" s="220"/>
      <c r="H26" s="220"/>
      <c r="I26" s="4">
        <v>18</v>
      </c>
      <c r="J26" s="8"/>
      <c r="K26" s="12"/>
    </row>
    <row r="27" spans="1:11" x14ac:dyDescent="0.2">
      <c r="A27" s="219" t="s">
        <v>41</v>
      </c>
      <c r="B27" s="220"/>
      <c r="C27" s="220"/>
      <c r="D27" s="220"/>
      <c r="E27" s="220"/>
      <c r="F27" s="220"/>
      <c r="G27" s="220"/>
      <c r="H27" s="220"/>
      <c r="I27" s="4">
        <v>19</v>
      </c>
      <c r="J27" s="8"/>
      <c r="K27" s="12"/>
    </row>
    <row r="28" spans="1:11" x14ac:dyDescent="0.2">
      <c r="A28" s="219" t="s">
        <v>160</v>
      </c>
      <c r="B28" s="220"/>
      <c r="C28" s="220"/>
      <c r="D28" s="220"/>
      <c r="E28" s="220"/>
      <c r="F28" s="220"/>
      <c r="G28" s="220"/>
      <c r="H28" s="220"/>
      <c r="I28" s="4">
        <v>20</v>
      </c>
      <c r="J28" s="8"/>
      <c r="K28" s="12"/>
    </row>
    <row r="29" spans="1:11" x14ac:dyDescent="0.2">
      <c r="A29" s="205" t="s">
        <v>107</v>
      </c>
      <c r="B29" s="206"/>
      <c r="C29" s="206"/>
      <c r="D29" s="206"/>
      <c r="E29" s="206"/>
      <c r="F29" s="206"/>
      <c r="G29" s="206"/>
      <c r="H29" s="206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19" t="s">
        <v>2</v>
      </c>
      <c r="B30" s="220"/>
      <c r="C30" s="220"/>
      <c r="D30" s="220"/>
      <c r="E30" s="220"/>
      <c r="F30" s="220"/>
      <c r="G30" s="220"/>
      <c r="H30" s="220"/>
      <c r="I30" s="4">
        <v>22</v>
      </c>
      <c r="J30" s="8"/>
      <c r="K30" s="12"/>
    </row>
    <row r="31" spans="1:11" x14ac:dyDescent="0.2">
      <c r="A31" s="219" t="s">
        <v>3</v>
      </c>
      <c r="B31" s="220"/>
      <c r="C31" s="220"/>
      <c r="D31" s="220"/>
      <c r="E31" s="220"/>
      <c r="F31" s="220"/>
      <c r="G31" s="220"/>
      <c r="H31" s="220"/>
      <c r="I31" s="4">
        <v>23</v>
      </c>
      <c r="J31" s="8"/>
      <c r="K31" s="12"/>
    </row>
    <row r="32" spans="1:11" x14ac:dyDescent="0.2">
      <c r="A32" s="219" t="s">
        <v>4</v>
      </c>
      <c r="B32" s="220"/>
      <c r="C32" s="220"/>
      <c r="D32" s="220"/>
      <c r="E32" s="220"/>
      <c r="F32" s="220"/>
      <c r="G32" s="220"/>
      <c r="H32" s="220"/>
      <c r="I32" s="4">
        <v>24</v>
      </c>
      <c r="J32" s="8"/>
      <c r="K32" s="12"/>
    </row>
    <row r="33" spans="1:11" x14ac:dyDescent="0.2">
      <c r="A33" s="205" t="s">
        <v>42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05" t="s">
        <v>103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05" t="s">
        <v>104</v>
      </c>
      <c r="B35" s="206"/>
      <c r="C35" s="206"/>
      <c r="D35" s="206"/>
      <c r="E35" s="206"/>
      <c r="F35" s="206"/>
      <c r="G35" s="206"/>
      <c r="H35" s="206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68" t="s">
        <v>153</v>
      </c>
      <c r="B36" s="269"/>
      <c r="C36" s="269"/>
      <c r="D36" s="269"/>
      <c r="E36" s="269"/>
      <c r="F36" s="269"/>
      <c r="G36" s="269"/>
      <c r="H36" s="269"/>
      <c r="I36" s="270">
        <v>0</v>
      </c>
      <c r="J36" s="270"/>
      <c r="K36" s="271"/>
    </row>
    <row r="37" spans="1:11" x14ac:dyDescent="0.2">
      <c r="A37" s="219" t="s">
        <v>167</v>
      </c>
      <c r="B37" s="220"/>
      <c r="C37" s="220"/>
      <c r="D37" s="220"/>
      <c r="E37" s="220"/>
      <c r="F37" s="220"/>
      <c r="G37" s="220"/>
      <c r="H37" s="220"/>
      <c r="I37" s="4">
        <v>28</v>
      </c>
      <c r="J37" s="8"/>
      <c r="K37" s="12"/>
    </row>
    <row r="38" spans="1:11" x14ac:dyDescent="0.2">
      <c r="A38" s="219" t="s">
        <v>25</v>
      </c>
      <c r="B38" s="220"/>
      <c r="C38" s="220"/>
      <c r="D38" s="220"/>
      <c r="E38" s="220"/>
      <c r="F38" s="220"/>
      <c r="G38" s="220"/>
      <c r="H38" s="220"/>
      <c r="I38" s="4">
        <v>29</v>
      </c>
      <c r="J38" s="8"/>
      <c r="K38" s="12"/>
    </row>
    <row r="39" spans="1:11" x14ac:dyDescent="0.2">
      <c r="A39" s="219" t="s">
        <v>26</v>
      </c>
      <c r="B39" s="220"/>
      <c r="C39" s="220"/>
      <c r="D39" s="220"/>
      <c r="E39" s="220"/>
      <c r="F39" s="220"/>
      <c r="G39" s="220"/>
      <c r="H39" s="220"/>
      <c r="I39" s="4">
        <v>30</v>
      </c>
      <c r="J39" s="8"/>
      <c r="K39" s="12"/>
    </row>
    <row r="40" spans="1:11" x14ac:dyDescent="0.2">
      <c r="A40" s="205" t="s">
        <v>43</v>
      </c>
      <c r="B40" s="206"/>
      <c r="C40" s="206"/>
      <c r="D40" s="206"/>
      <c r="E40" s="206"/>
      <c r="F40" s="206"/>
      <c r="G40" s="206"/>
      <c r="H40" s="206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19" t="s">
        <v>27</v>
      </c>
      <c r="B41" s="220"/>
      <c r="C41" s="220"/>
      <c r="D41" s="220"/>
      <c r="E41" s="220"/>
      <c r="F41" s="220"/>
      <c r="G41" s="220"/>
      <c r="H41" s="220"/>
      <c r="I41" s="4">
        <v>32</v>
      </c>
      <c r="J41" s="8"/>
      <c r="K41" s="12"/>
    </row>
    <row r="42" spans="1:11" x14ac:dyDescent="0.2">
      <c r="A42" s="219" t="s">
        <v>28</v>
      </c>
      <c r="B42" s="220"/>
      <c r="C42" s="220"/>
      <c r="D42" s="220"/>
      <c r="E42" s="220"/>
      <c r="F42" s="220"/>
      <c r="G42" s="220"/>
      <c r="H42" s="220"/>
      <c r="I42" s="4">
        <v>33</v>
      </c>
      <c r="J42" s="8"/>
      <c r="K42" s="12"/>
    </row>
    <row r="43" spans="1:11" x14ac:dyDescent="0.2">
      <c r="A43" s="219" t="s">
        <v>29</v>
      </c>
      <c r="B43" s="220"/>
      <c r="C43" s="220"/>
      <c r="D43" s="220"/>
      <c r="E43" s="220"/>
      <c r="F43" s="220"/>
      <c r="G43" s="220"/>
      <c r="H43" s="220"/>
      <c r="I43" s="4">
        <v>34</v>
      </c>
      <c r="J43" s="8"/>
      <c r="K43" s="12"/>
    </row>
    <row r="44" spans="1:11" x14ac:dyDescent="0.2">
      <c r="A44" s="219" t="s">
        <v>30</v>
      </c>
      <c r="B44" s="220"/>
      <c r="C44" s="220"/>
      <c r="D44" s="220"/>
      <c r="E44" s="220"/>
      <c r="F44" s="220"/>
      <c r="G44" s="220"/>
      <c r="H44" s="220"/>
      <c r="I44" s="4">
        <v>35</v>
      </c>
      <c r="J44" s="8"/>
      <c r="K44" s="12"/>
    </row>
    <row r="45" spans="1:11" x14ac:dyDescent="0.2">
      <c r="A45" s="219" t="s">
        <v>31</v>
      </c>
      <c r="B45" s="220"/>
      <c r="C45" s="220"/>
      <c r="D45" s="220"/>
      <c r="E45" s="220"/>
      <c r="F45" s="220"/>
      <c r="G45" s="220"/>
      <c r="H45" s="220"/>
      <c r="I45" s="4">
        <v>36</v>
      </c>
      <c r="J45" s="8"/>
      <c r="K45" s="12"/>
    </row>
    <row r="46" spans="1:11" x14ac:dyDescent="0.2">
      <c r="A46" s="205" t="s">
        <v>142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05" t="s">
        <v>155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05" t="s">
        <v>156</v>
      </c>
      <c r="B48" s="206"/>
      <c r="C48" s="206"/>
      <c r="D48" s="206"/>
      <c r="E48" s="206"/>
      <c r="F48" s="206"/>
      <c r="G48" s="206"/>
      <c r="H48" s="206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05" t="s">
        <v>143</v>
      </c>
      <c r="B49" s="206"/>
      <c r="C49" s="206"/>
      <c r="D49" s="206"/>
      <c r="E49" s="206"/>
      <c r="F49" s="206"/>
      <c r="G49" s="206"/>
      <c r="H49" s="206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05" t="s">
        <v>13</v>
      </c>
      <c r="B50" s="206"/>
      <c r="C50" s="206"/>
      <c r="D50" s="206"/>
      <c r="E50" s="206"/>
      <c r="F50" s="206"/>
      <c r="G50" s="206"/>
      <c r="H50" s="206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05" t="s">
        <v>154</v>
      </c>
      <c r="B51" s="206"/>
      <c r="C51" s="206"/>
      <c r="D51" s="206"/>
      <c r="E51" s="206"/>
      <c r="F51" s="206"/>
      <c r="G51" s="206"/>
      <c r="H51" s="206"/>
      <c r="I51" s="4">
        <v>42</v>
      </c>
      <c r="J51" s="8"/>
      <c r="K51" s="12"/>
    </row>
    <row r="52" spans="1:11" x14ac:dyDescent="0.2">
      <c r="A52" s="205" t="s">
        <v>169</v>
      </c>
      <c r="B52" s="206"/>
      <c r="C52" s="206"/>
      <c r="D52" s="206"/>
      <c r="E52" s="206"/>
      <c r="F52" s="206"/>
      <c r="G52" s="206"/>
      <c r="H52" s="206"/>
      <c r="I52" s="4">
        <v>43</v>
      </c>
      <c r="J52" s="8"/>
      <c r="K52" s="12"/>
    </row>
    <row r="53" spans="1:11" x14ac:dyDescent="0.2">
      <c r="A53" s="205" t="s">
        <v>170</v>
      </c>
      <c r="B53" s="206"/>
      <c r="C53" s="206"/>
      <c r="D53" s="206"/>
      <c r="E53" s="206"/>
      <c r="F53" s="206"/>
      <c r="G53" s="206"/>
      <c r="H53" s="206"/>
      <c r="I53" s="4">
        <v>44</v>
      </c>
      <c r="J53" s="8"/>
      <c r="K53" s="12"/>
    </row>
    <row r="54" spans="1:11" x14ac:dyDescent="0.2">
      <c r="A54" s="266" t="s">
        <v>171</v>
      </c>
      <c r="B54" s="267"/>
      <c r="C54" s="267"/>
      <c r="D54" s="267"/>
      <c r="E54" s="267"/>
      <c r="F54" s="267"/>
      <c r="G54" s="267"/>
      <c r="H54" s="267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4" t="s">
        <v>168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opLeftCell="A43" zoomScale="120" zoomScaleNormal="120" zoomScaleSheetLayoutView="110" workbookViewId="0">
      <selection activeCell="J47" sqref="J47"/>
    </sheetView>
  </sheetViews>
  <sheetFormatPr defaultRowHeight="12.75" x14ac:dyDescent="0.2"/>
  <cols>
    <col min="1" max="4" width="8.42578125" customWidth="1"/>
    <col min="5" max="5" width="23.5703125" customWidth="1"/>
    <col min="6" max="6" width="12.85546875" customWidth="1"/>
    <col min="7" max="7" width="0.42578125" customWidth="1"/>
    <col min="8" max="8" width="0.28515625" customWidth="1"/>
    <col min="9" max="9" width="8.140625" customWidth="1"/>
    <col min="10" max="10" width="10.140625" style="75" customWidth="1"/>
    <col min="11" max="11" width="10.140625" style="75" bestFit="1" customWidth="1"/>
    <col min="12" max="12" width="11.5703125" customWidth="1"/>
    <col min="13" max="14" width="11.140625" bestFit="1" customWidth="1"/>
  </cols>
  <sheetData>
    <row r="1" spans="1:13" ht="15.75" x14ac:dyDescent="0.2">
      <c r="A1" s="276" t="s">
        <v>157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3" ht="12.75" customHeight="1" x14ac:dyDescent="0.2">
      <c r="A2" s="281" t="s">
        <v>332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x14ac:dyDescent="0.2">
      <c r="A3" s="69"/>
      <c r="B3" s="137"/>
      <c r="C3" s="137"/>
      <c r="D3" s="137"/>
      <c r="E3" s="137"/>
      <c r="F3" s="137"/>
      <c r="G3" s="137"/>
      <c r="H3" s="137"/>
      <c r="I3" s="137"/>
      <c r="J3" s="108"/>
      <c r="K3" s="3"/>
    </row>
    <row r="4" spans="1:13" ht="12.75" customHeight="1" x14ac:dyDescent="0.2">
      <c r="A4" s="240" t="s">
        <v>319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3" ht="24" thickBot="1" x14ac:dyDescent="0.25">
      <c r="A5" s="286" t="s">
        <v>53</v>
      </c>
      <c r="B5" s="286"/>
      <c r="C5" s="286"/>
      <c r="D5" s="286"/>
      <c r="E5" s="286"/>
      <c r="F5" s="286"/>
      <c r="G5" s="286"/>
      <c r="H5" s="286"/>
      <c r="I5" s="125" t="s">
        <v>274</v>
      </c>
      <c r="J5" s="71" t="s">
        <v>336</v>
      </c>
      <c r="K5" s="71" t="s">
        <v>337</v>
      </c>
    </row>
    <row r="6" spans="1:13" x14ac:dyDescent="0.2">
      <c r="A6" s="287">
        <v>1</v>
      </c>
      <c r="B6" s="287"/>
      <c r="C6" s="287"/>
      <c r="D6" s="287"/>
      <c r="E6" s="287"/>
      <c r="F6" s="287"/>
      <c r="G6" s="287"/>
      <c r="H6" s="287"/>
      <c r="I6" s="72">
        <v>2</v>
      </c>
      <c r="J6" s="73" t="s">
        <v>276</v>
      </c>
      <c r="K6" s="73" t="s">
        <v>277</v>
      </c>
    </row>
    <row r="7" spans="1:13" x14ac:dyDescent="0.2">
      <c r="A7" s="268" t="s">
        <v>149</v>
      </c>
      <c r="B7" s="269"/>
      <c r="C7" s="269"/>
      <c r="D7" s="269"/>
      <c r="E7" s="269"/>
      <c r="F7" s="269"/>
      <c r="G7" s="269"/>
      <c r="H7" s="269"/>
      <c r="I7" s="288"/>
      <c r="J7" s="288"/>
      <c r="K7" s="289"/>
    </row>
    <row r="8" spans="1:13" x14ac:dyDescent="0.2">
      <c r="A8" s="219" t="s">
        <v>32</v>
      </c>
      <c r="B8" s="220"/>
      <c r="C8" s="220"/>
      <c r="D8" s="220"/>
      <c r="E8" s="220"/>
      <c r="F8" s="220"/>
      <c r="G8" s="220"/>
      <c r="H8" s="220"/>
      <c r="I8" s="4">
        <v>1</v>
      </c>
      <c r="J8" s="12">
        <v>-23280589</v>
      </c>
      <c r="K8" s="12">
        <v>38744951</v>
      </c>
      <c r="L8" s="82"/>
      <c r="M8" s="82"/>
    </row>
    <row r="9" spans="1:13" x14ac:dyDescent="0.2">
      <c r="A9" s="219" t="s">
        <v>33</v>
      </c>
      <c r="B9" s="220"/>
      <c r="C9" s="220"/>
      <c r="D9" s="220"/>
      <c r="E9" s="220"/>
      <c r="F9" s="220"/>
      <c r="G9" s="220"/>
      <c r="H9" s="220"/>
      <c r="I9" s="4">
        <v>2</v>
      </c>
      <c r="J9" s="12">
        <v>85504692</v>
      </c>
      <c r="K9" s="12">
        <v>84985112</v>
      </c>
      <c r="L9" s="82"/>
      <c r="M9" s="82"/>
    </row>
    <row r="10" spans="1:13" x14ac:dyDescent="0.2">
      <c r="A10" s="219" t="s">
        <v>34</v>
      </c>
      <c r="B10" s="220"/>
      <c r="C10" s="220"/>
      <c r="D10" s="220"/>
      <c r="E10" s="220"/>
      <c r="F10" s="220"/>
      <c r="G10" s="220"/>
      <c r="H10" s="220"/>
      <c r="I10" s="4">
        <v>3</v>
      </c>
      <c r="J10" s="12">
        <v>0</v>
      </c>
      <c r="K10" s="12">
        <v>0</v>
      </c>
      <c r="M10" s="82"/>
    </row>
    <row r="11" spans="1:13" x14ac:dyDescent="0.2">
      <c r="A11" s="219" t="s">
        <v>35</v>
      </c>
      <c r="B11" s="220"/>
      <c r="C11" s="220"/>
      <c r="D11" s="220"/>
      <c r="E11" s="220"/>
      <c r="F11" s="220"/>
      <c r="G11" s="220"/>
      <c r="H11" s="220"/>
      <c r="I11" s="4">
        <v>4</v>
      </c>
      <c r="J11" s="12">
        <v>18752857</v>
      </c>
      <c r="K11" s="12">
        <v>25068718</v>
      </c>
      <c r="L11" s="82"/>
      <c r="M11" s="82"/>
    </row>
    <row r="12" spans="1:13" x14ac:dyDescent="0.2">
      <c r="A12" s="219" t="s">
        <v>36</v>
      </c>
      <c r="B12" s="220"/>
      <c r="C12" s="220"/>
      <c r="D12" s="220"/>
      <c r="E12" s="220"/>
      <c r="F12" s="220"/>
      <c r="G12" s="220"/>
      <c r="H12" s="220"/>
      <c r="I12" s="4">
        <v>5</v>
      </c>
      <c r="J12" s="12">
        <v>36941192</v>
      </c>
      <c r="K12" s="12">
        <v>18535238</v>
      </c>
      <c r="M12" s="82"/>
    </row>
    <row r="13" spans="1:13" x14ac:dyDescent="0.2">
      <c r="A13" s="219" t="s">
        <v>45</v>
      </c>
      <c r="B13" s="220"/>
      <c r="C13" s="220"/>
      <c r="D13" s="220"/>
      <c r="E13" s="220"/>
      <c r="F13" s="220"/>
      <c r="G13" s="220"/>
      <c r="H13" s="220"/>
      <c r="I13" s="4">
        <v>6</v>
      </c>
      <c r="J13" s="12">
        <v>49546882</v>
      </c>
      <c r="K13" s="12">
        <v>143638538</v>
      </c>
      <c r="M13" s="82"/>
    </row>
    <row r="14" spans="1:13" x14ac:dyDescent="0.2">
      <c r="A14" s="205" t="s">
        <v>150</v>
      </c>
      <c r="B14" s="206"/>
      <c r="C14" s="206"/>
      <c r="D14" s="206"/>
      <c r="E14" s="206"/>
      <c r="F14" s="206"/>
      <c r="G14" s="206"/>
      <c r="H14" s="206"/>
      <c r="I14" s="4">
        <v>7</v>
      </c>
      <c r="J14" s="11">
        <f>SUM(J8:J13)</f>
        <v>167465034</v>
      </c>
      <c r="K14" s="141">
        <f>SUM(K8:K13)</f>
        <v>310972557</v>
      </c>
      <c r="M14" s="82"/>
    </row>
    <row r="15" spans="1:13" x14ac:dyDescent="0.2">
      <c r="A15" s="219" t="s">
        <v>46</v>
      </c>
      <c r="B15" s="220"/>
      <c r="C15" s="220"/>
      <c r="D15" s="220"/>
      <c r="E15" s="220"/>
      <c r="F15" s="220"/>
      <c r="G15" s="220"/>
      <c r="H15" s="220"/>
      <c r="I15" s="4">
        <v>8</v>
      </c>
      <c r="J15" s="12">
        <v>9012128</v>
      </c>
      <c r="K15" s="12">
        <v>1603364</v>
      </c>
      <c r="M15" s="82"/>
    </row>
    <row r="16" spans="1:13" x14ac:dyDescent="0.2">
      <c r="A16" s="219" t="s">
        <v>47</v>
      </c>
      <c r="B16" s="220"/>
      <c r="C16" s="220"/>
      <c r="D16" s="220"/>
      <c r="E16" s="220"/>
      <c r="F16" s="220"/>
      <c r="G16" s="220"/>
      <c r="H16" s="220"/>
      <c r="I16" s="4">
        <v>9</v>
      </c>
      <c r="J16" s="12">
        <v>0</v>
      </c>
      <c r="K16" s="12"/>
      <c r="M16" s="82"/>
    </row>
    <row r="17" spans="1:15" x14ac:dyDescent="0.2">
      <c r="A17" s="219" t="s">
        <v>48</v>
      </c>
      <c r="B17" s="220"/>
      <c r="C17" s="220"/>
      <c r="D17" s="220"/>
      <c r="E17" s="220"/>
      <c r="F17" s="220"/>
      <c r="G17" s="220"/>
      <c r="H17" s="220"/>
      <c r="I17" s="4">
        <v>10</v>
      </c>
      <c r="J17" s="12">
        <v>0</v>
      </c>
      <c r="K17" s="12">
        <v>0</v>
      </c>
      <c r="M17" s="82"/>
    </row>
    <row r="18" spans="1:15" x14ac:dyDescent="0.2">
      <c r="A18" s="219" t="s">
        <v>49</v>
      </c>
      <c r="B18" s="220"/>
      <c r="C18" s="220"/>
      <c r="D18" s="220"/>
      <c r="E18" s="220"/>
      <c r="F18" s="220"/>
      <c r="G18" s="220"/>
      <c r="H18" s="220"/>
      <c r="I18" s="4">
        <v>11</v>
      </c>
      <c r="J18" s="107">
        <v>11279719</v>
      </c>
      <c r="K18" s="12">
        <v>113329699</v>
      </c>
      <c r="L18" s="82"/>
      <c r="M18" s="82"/>
    </row>
    <row r="19" spans="1:15" x14ac:dyDescent="0.2">
      <c r="A19" s="205" t="s">
        <v>151</v>
      </c>
      <c r="B19" s="206"/>
      <c r="C19" s="206"/>
      <c r="D19" s="206"/>
      <c r="E19" s="206"/>
      <c r="F19" s="206"/>
      <c r="G19" s="206"/>
      <c r="H19" s="206"/>
      <c r="I19" s="4">
        <v>12</v>
      </c>
      <c r="J19" s="11">
        <f>SUM(J15:J18)</f>
        <v>20291847</v>
      </c>
      <c r="K19" s="141">
        <f>SUM(K15:K18)</f>
        <v>114933063</v>
      </c>
      <c r="M19" s="82"/>
      <c r="N19" s="82"/>
      <c r="O19" s="82"/>
    </row>
    <row r="20" spans="1:15" x14ac:dyDescent="0.2">
      <c r="A20" s="205" t="s">
        <v>322</v>
      </c>
      <c r="B20" s="206"/>
      <c r="C20" s="206"/>
      <c r="D20" s="206"/>
      <c r="E20" s="206"/>
      <c r="F20" s="206"/>
      <c r="G20" s="206"/>
      <c r="H20" s="206"/>
      <c r="I20" s="4">
        <v>13</v>
      </c>
      <c r="J20" s="11">
        <f>IF(J14&gt;J19,J14-J19,0)</f>
        <v>147173187</v>
      </c>
      <c r="K20" s="141">
        <f>IF(K14&gt;K19,K14-K19,0)</f>
        <v>196039494</v>
      </c>
      <c r="M20" s="82"/>
    </row>
    <row r="21" spans="1:15" x14ac:dyDescent="0.2">
      <c r="A21" s="205" t="s">
        <v>323</v>
      </c>
      <c r="B21" s="206"/>
      <c r="C21" s="206"/>
      <c r="D21" s="206"/>
      <c r="E21" s="206"/>
      <c r="F21" s="206"/>
      <c r="G21" s="206"/>
      <c r="H21" s="206"/>
      <c r="I21" s="4">
        <v>14</v>
      </c>
      <c r="J21" s="11">
        <f>IF(J19&gt;J14,J19-J14,0)</f>
        <v>0</v>
      </c>
      <c r="K21" s="11">
        <f>IF(K19&gt;K14,K19-K14,0)</f>
        <v>0</v>
      </c>
      <c r="M21" s="82"/>
      <c r="N21" s="82"/>
    </row>
    <row r="22" spans="1:15" x14ac:dyDescent="0.2">
      <c r="A22" s="268" t="s">
        <v>152</v>
      </c>
      <c r="B22" s="269"/>
      <c r="C22" s="269"/>
      <c r="D22" s="269"/>
      <c r="E22" s="269"/>
      <c r="F22" s="269"/>
      <c r="G22" s="269"/>
      <c r="H22" s="269"/>
      <c r="I22" s="288"/>
      <c r="J22" s="288"/>
      <c r="K22" s="289"/>
      <c r="M22" s="82"/>
    </row>
    <row r="23" spans="1:15" x14ac:dyDescent="0.2">
      <c r="A23" s="219" t="s">
        <v>172</v>
      </c>
      <c r="B23" s="220"/>
      <c r="C23" s="220"/>
      <c r="D23" s="220"/>
      <c r="E23" s="220"/>
      <c r="F23" s="220"/>
      <c r="G23" s="220"/>
      <c r="H23" s="220"/>
      <c r="I23" s="4">
        <v>15</v>
      </c>
      <c r="J23" s="12">
        <v>176890</v>
      </c>
      <c r="K23" s="12">
        <v>448477</v>
      </c>
      <c r="M23" s="82"/>
    </row>
    <row r="24" spans="1:15" x14ac:dyDescent="0.2">
      <c r="A24" s="219" t="s">
        <v>173</v>
      </c>
      <c r="B24" s="220"/>
      <c r="C24" s="220"/>
      <c r="D24" s="220"/>
      <c r="E24" s="220"/>
      <c r="F24" s="220"/>
      <c r="G24" s="220"/>
      <c r="H24" s="220"/>
      <c r="I24" s="4">
        <v>16</v>
      </c>
      <c r="J24" s="107">
        <v>61121</v>
      </c>
      <c r="K24" s="12">
        <v>0</v>
      </c>
      <c r="M24" s="82"/>
    </row>
    <row r="25" spans="1:15" x14ac:dyDescent="0.2">
      <c r="A25" s="219" t="s">
        <v>174</v>
      </c>
      <c r="B25" s="220"/>
      <c r="C25" s="220"/>
      <c r="D25" s="220"/>
      <c r="E25" s="220"/>
      <c r="F25" s="220"/>
      <c r="G25" s="220"/>
      <c r="H25" s="220"/>
      <c r="I25" s="4">
        <v>17</v>
      </c>
      <c r="J25" s="12">
        <v>14384497</v>
      </c>
      <c r="K25" s="12">
        <v>13176969</v>
      </c>
      <c r="M25" s="82"/>
    </row>
    <row r="26" spans="1:15" x14ac:dyDescent="0.2">
      <c r="A26" s="219" t="s">
        <v>175</v>
      </c>
      <c r="B26" s="220"/>
      <c r="C26" s="220"/>
      <c r="D26" s="220"/>
      <c r="E26" s="220"/>
      <c r="F26" s="220"/>
      <c r="G26" s="220"/>
      <c r="H26" s="220"/>
      <c r="I26" s="4">
        <v>18</v>
      </c>
      <c r="J26" s="12">
        <v>0</v>
      </c>
      <c r="K26" s="12">
        <v>0</v>
      </c>
      <c r="M26" s="82"/>
    </row>
    <row r="27" spans="1:15" x14ac:dyDescent="0.2">
      <c r="A27" s="219" t="s">
        <v>176</v>
      </c>
      <c r="B27" s="220"/>
      <c r="C27" s="220"/>
      <c r="D27" s="220"/>
      <c r="E27" s="220"/>
      <c r="F27" s="220"/>
      <c r="G27" s="220"/>
      <c r="H27" s="220"/>
      <c r="I27" s="4">
        <v>19</v>
      </c>
      <c r="J27" s="12">
        <v>43797208</v>
      </c>
      <c r="K27" s="12">
        <v>39728965</v>
      </c>
      <c r="M27" s="82"/>
    </row>
    <row r="28" spans="1:15" x14ac:dyDescent="0.2">
      <c r="A28" s="205" t="s">
        <v>161</v>
      </c>
      <c r="B28" s="206"/>
      <c r="C28" s="206"/>
      <c r="D28" s="206"/>
      <c r="E28" s="206"/>
      <c r="F28" s="206"/>
      <c r="G28" s="206"/>
      <c r="H28" s="206"/>
      <c r="I28" s="4">
        <v>20</v>
      </c>
      <c r="J28" s="11">
        <f>SUM(J23:J27)</f>
        <v>58419716</v>
      </c>
      <c r="K28" s="141">
        <f>SUM(K23:K27)</f>
        <v>53354411</v>
      </c>
      <c r="M28" s="82"/>
    </row>
    <row r="29" spans="1:15" x14ac:dyDescent="0.2">
      <c r="A29" s="219" t="s">
        <v>109</v>
      </c>
      <c r="B29" s="220"/>
      <c r="C29" s="220"/>
      <c r="D29" s="220"/>
      <c r="E29" s="220"/>
      <c r="F29" s="220"/>
      <c r="G29" s="220"/>
      <c r="H29" s="220"/>
      <c r="I29" s="4">
        <v>21</v>
      </c>
      <c r="J29" s="12">
        <v>69779723</v>
      </c>
      <c r="K29" s="12">
        <v>40552662</v>
      </c>
      <c r="M29" s="82"/>
    </row>
    <row r="30" spans="1:15" x14ac:dyDescent="0.2">
      <c r="A30" s="219" t="s">
        <v>110</v>
      </c>
      <c r="B30" s="220"/>
      <c r="C30" s="220"/>
      <c r="D30" s="220"/>
      <c r="E30" s="220"/>
      <c r="F30" s="220"/>
      <c r="G30" s="220"/>
      <c r="H30" s="220"/>
      <c r="I30" s="4">
        <v>22</v>
      </c>
      <c r="J30" s="107">
        <v>0</v>
      </c>
      <c r="K30" s="12">
        <v>16795015</v>
      </c>
      <c r="M30" s="82"/>
    </row>
    <row r="31" spans="1:15" x14ac:dyDescent="0.2">
      <c r="A31" s="219" t="s">
        <v>14</v>
      </c>
      <c r="B31" s="220"/>
      <c r="C31" s="220"/>
      <c r="D31" s="220"/>
      <c r="E31" s="220"/>
      <c r="F31" s="220"/>
      <c r="G31" s="220"/>
      <c r="H31" s="220"/>
      <c r="I31" s="4">
        <v>23</v>
      </c>
      <c r="J31" s="12">
        <v>7640634</v>
      </c>
      <c r="K31" s="12">
        <v>15861744</v>
      </c>
      <c r="M31" s="82"/>
    </row>
    <row r="32" spans="1:15" x14ac:dyDescent="0.2">
      <c r="A32" s="205" t="s">
        <v>5</v>
      </c>
      <c r="B32" s="206"/>
      <c r="C32" s="206"/>
      <c r="D32" s="206"/>
      <c r="E32" s="206"/>
      <c r="F32" s="206"/>
      <c r="G32" s="206"/>
      <c r="H32" s="206"/>
      <c r="I32" s="4">
        <v>24</v>
      </c>
      <c r="J32" s="11">
        <f>SUM(J29:J31)</f>
        <v>77420357</v>
      </c>
      <c r="K32" s="141">
        <f>SUM(K29:K31)</f>
        <v>73209421</v>
      </c>
      <c r="M32" s="82"/>
    </row>
    <row r="33" spans="1:13" x14ac:dyDescent="0.2">
      <c r="A33" s="205" t="s">
        <v>324</v>
      </c>
      <c r="B33" s="206"/>
      <c r="C33" s="206"/>
      <c r="D33" s="206"/>
      <c r="E33" s="206"/>
      <c r="F33" s="206"/>
      <c r="G33" s="206"/>
      <c r="H33" s="206"/>
      <c r="I33" s="4">
        <v>25</v>
      </c>
      <c r="J33" s="11">
        <f>IF(J28&gt;J32,J28-J32,0)</f>
        <v>0</v>
      </c>
      <c r="K33" s="141">
        <f>IF(K28&gt;K32,K28-K32,0)</f>
        <v>0</v>
      </c>
      <c r="M33" s="82"/>
    </row>
    <row r="34" spans="1:13" x14ac:dyDescent="0.2">
      <c r="A34" s="205" t="s">
        <v>325</v>
      </c>
      <c r="B34" s="206"/>
      <c r="C34" s="206"/>
      <c r="D34" s="206"/>
      <c r="E34" s="206"/>
      <c r="F34" s="206"/>
      <c r="G34" s="206"/>
      <c r="H34" s="206"/>
      <c r="I34" s="4">
        <v>26</v>
      </c>
      <c r="J34" s="11">
        <f>IF(J32&gt;J28,J32-J28,0)</f>
        <v>19000641</v>
      </c>
      <c r="K34" s="141">
        <f>IF(K32&gt;K28,K32-K28,0)</f>
        <v>19855010</v>
      </c>
      <c r="M34" s="82"/>
    </row>
    <row r="35" spans="1:13" x14ac:dyDescent="0.2">
      <c r="A35" s="268" t="s">
        <v>153</v>
      </c>
      <c r="B35" s="269"/>
      <c r="C35" s="269"/>
      <c r="D35" s="269"/>
      <c r="E35" s="269"/>
      <c r="F35" s="269"/>
      <c r="G35" s="269"/>
      <c r="H35" s="269"/>
      <c r="I35" s="288"/>
      <c r="J35" s="288"/>
      <c r="K35" s="289"/>
      <c r="M35" s="82"/>
    </row>
    <row r="36" spans="1:13" x14ac:dyDescent="0.2">
      <c r="A36" s="219" t="s">
        <v>167</v>
      </c>
      <c r="B36" s="220"/>
      <c r="C36" s="220"/>
      <c r="D36" s="220"/>
      <c r="E36" s="220"/>
      <c r="F36" s="220"/>
      <c r="G36" s="220"/>
      <c r="H36" s="220"/>
      <c r="I36" s="4">
        <v>27</v>
      </c>
      <c r="J36" s="8">
        <v>0</v>
      </c>
      <c r="K36" s="12">
        <v>0</v>
      </c>
      <c r="M36" s="82"/>
    </row>
    <row r="37" spans="1:13" x14ac:dyDescent="0.2">
      <c r="A37" s="219" t="s">
        <v>25</v>
      </c>
      <c r="B37" s="220"/>
      <c r="C37" s="220"/>
      <c r="D37" s="220"/>
      <c r="E37" s="220"/>
      <c r="F37" s="220"/>
      <c r="G37" s="220"/>
      <c r="H37" s="220"/>
      <c r="I37" s="4">
        <v>28</v>
      </c>
      <c r="J37" s="12">
        <v>73551531</v>
      </c>
      <c r="K37" s="12">
        <v>146933661</v>
      </c>
      <c r="M37" s="82"/>
    </row>
    <row r="38" spans="1:13" x14ac:dyDescent="0.2">
      <c r="A38" s="219" t="s">
        <v>26</v>
      </c>
      <c r="B38" s="220"/>
      <c r="C38" s="220"/>
      <c r="D38" s="220"/>
      <c r="E38" s="220"/>
      <c r="F38" s="220"/>
      <c r="G38" s="220"/>
      <c r="H38" s="220"/>
      <c r="I38" s="4">
        <v>29</v>
      </c>
      <c r="J38" s="12">
        <v>0</v>
      </c>
      <c r="K38" s="12">
        <v>0</v>
      </c>
      <c r="M38" s="82"/>
    </row>
    <row r="39" spans="1:13" x14ac:dyDescent="0.2">
      <c r="A39" s="205" t="s">
        <v>61</v>
      </c>
      <c r="B39" s="206"/>
      <c r="C39" s="206"/>
      <c r="D39" s="206"/>
      <c r="E39" s="206"/>
      <c r="F39" s="206"/>
      <c r="G39" s="206"/>
      <c r="H39" s="206"/>
      <c r="I39" s="4">
        <v>30</v>
      </c>
      <c r="J39" s="11">
        <f>SUM(J36:J38)</f>
        <v>73551531</v>
      </c>
      <c r="K39" s="141">
        <f>SUM(K36:K38)</f>
        <v>146933661</v>
      </c>
      <c r="L39" s="105"/>
      <c r="M39" s="82"/>
    </row>
    <row r="40" spans="1:13" x14ac:dyDescent="0.2">
      <c r="A40" s="219" t="s">
        <v>27</v>
      </c>
      <c r="B40" s="220"/>
      <c r="C40" s="220"/>
      <c r="D40" s="220"/>
      <c r="E40" s="220"/>
      <c r="F40" s="220"/>
      <c r="G40" s="220"/>
      <c r="H40" s="220"/>
      <c r="I40" s="4">
        <v>31</v>
      </c>
      <c r="J40" s="12">
        <v>227872274</v>
      </c>
      <c r="K40" s="12">
        <v>267243650</v>
      </c>
      <c r="L40" s="104"/>
      <c r="M40" s="82"/>
    </row>
    <row r="41" spans="1:13" x14ac:dyDescent="0.2">
      <c r="A41" s="219" t="s">
        <v>28</v>
      </c>
      <c r="B41" s="220"/>
      <c r="C41" s="220"/>
      <c r="D41" s="220"/>
      <c r="E41" s="220"/>
      <c r="F41" s="220"/>
      <c r="G41" s="220"/>
      <c r="H41" s="220"/>
      <c r="I41" s="4">
        <v>32</v>
      </c>
      <c r="J41" s="12">
        <v>0</v>
      </c>
      <c r="K41" s="12">
        <v>0</v>
      </c>
      <c r="L41" s="105"/>
      <c r="M41" s="82"/>
    </row>
    <row r="42" spans="1:13" x14ac:dyDescent="0.2">
      <c r="A42" s="219" t="s">
        <v>29</v>
      </c>
      <c r="B42" s="220"/>
      <c r="C42" s="220"/>
      <c r="D42" s="220"/>
      <c r="E42" s="220"/>
      <c r="F42" s="220"/>
      <c r="G42" s="220"/>
      <c r="H42" s="220"/>
      <c r="I42" s="4">
        <v>33</v>
      </c>
      <c r="J42" s="107">
        <v>1937000</v>
      </c>
      <c r="K42" s="12">
        <v>24014218</v>
      </c>
      <c r="L42" s="104"/>
      <c r="M42" s="82"/>
    </row>
    <row r="43" spans="1:13" x14ac:dyDescent="0.2">
      <c r="A43" s="219" t="s">
        <v>30</v>
      </c>
      <c r="B43" s="220"/>
      <c r="C43" s="220"/>
      <c r="D43" s="220"/>
      <c r="E43" s="220"/>
      <c r="F43" s="220"/>
      <c r="G43" s="220"/>
      <c r="H43" s="220"/>
      <c r="I43" s="4">
        <v>34</v>
      </c>
      <c r="J43" s="12">
        <v>0</v>
      </c>
      <c r="K43" s="12">
        <v>0</v>
      </c>
      <c r="M43" s="82"/>
    </row>
    <row r="44" spans="1:13" x14ac:dyDescent="0.2">
      <c r="A44" s="219" t="s">
        <v>31</v>
      </c>
      <c r="B44" s="220"/>
      <c r="C44" s="220"/>
      <c r="D44" s="220"/>
      <c r="E44" s="220"/>
      <c r="F44" s="220"/>
      <c r="G44" s="220"/>
      <c r="H44" s="220"/>
      <c r="I44" s="4">
        <v>35</v>
      </c>
      <c r="J44" s="12">
        <v>0</v>
      </c>
      <c r="K44" s="12">
        <v>0</v>
      </c>
      <c r="M44" s="82"/>
    </row>
    <row r="45" spans="1:13" x14ac:dyDescent="0.2">
      <c r="A45" s="205" t="s">
        <v>62</v>
      </c>
      <c r="B45" s="206"/>
      <c r="C45" s="206"/>
      <c r="D45" s="206"/>
      <c r="E45" s="206"/>
      <c r="F45" s="206"/>
      <c r="G45" s="206"/>
      <c r="H45" s="206"/>
      <c r="I45" s="4">
        <v>36</v>
      </c>
      <c r="J45" s="11">
        <f>SUM(J40:J44)</f>
        <v>229809274</v>
      </c>
      <c r="K45" s="141">
        <f>SUM(K40:K44)</f>
        <v>291257868</v>
      </c>
      <c r="M45" s="82"/>
    </row>
    <row r="46" spans="1:13" x14ac:dyDescent="0.2">
      <c r="A46" s="205" t="s">
        <v>326</v>
      </c>
      <c r="B46" s="206"/>
      <c r="C46" s="206"/>
      <c r="D46" s="206"/>
      <c r="E46" s="206"/>
      <c r="F46" s="206"/>
      <c r="G46" s="206"/>
      <c r="H46" s="206"/>
      <c r="I46" s="4">
        <v>37</v>
      </c>
      <c r="J46" s="11">
        <f>IF(J39&gt;J45,J39-J45,0)</f>
        <v>0</v>
      </c>
      <c r="K46" s="141">
        <f>IF(K39&gt;K45,K39-K45,0)</f>
        <v>0</v>
      </c>
      <c r="M46" s="82"/>
    </row>
    <row r="47" spans="1:13" x14ac:dyDescent="0.2">
      <c r="A47" s="205" t="s">
        <v>327</v>
      </c>
      <c r="B47" s="206"/>
      <c r="C47" s="206"/>
      <c r="D47" s="206"/>
      <c r="E47" s="206"/>
      <c r="F47" s="206"/>
      <c r="G47" s="206"/>
      <c r="H47" s="206"/>
      <c r="I47" s="4">
        <v>38</v>
      </c>
      <c r="J47" s="11">
        <f>IF(J45&gt;J39,J45-J39,0)</f>
        <v>156257743</v>
      </c>
      <c r="K47" s="141">
        <f>IF(K45&gt;K39,K45-K39,0)</f>
        <v>144324207</v>
      </c>
      <c r="M47" s="82"/>
    </row>
    <row r="48" spans="1:13" x14ac:dyDescent="0.2">
      <c r="A48" s="219" t="s">
        <v>63</v>
      </c>
      <c r="B48" s="220"/>
      <c r="C48" s="220"/>
      <c r="D48" s="220"/>
      <c r="E48" s="220"/>
      <c r="F48" s="220"/>
      <c r="G48" s="220"/>
      <c r="H48" s="220"/>
      <c r="I48" s="4">
        <v>39</v>
      </c>
      <c r="J48" s="11">
        <f>IF(J20-J21+J33-J34+J46-J47&gt;0,J20-J21+J33-J34+J46-J47,0)</f>
        <v>0</v>
      </c>
      <c r="K48" s="11">
        <f>IF(K20-K21+K33-K34+K46-K47&gt;0,K20-K21+K33-K34+K46-K47,0)</f>
        <v>31860277</v>
      </c>
      <c r="L48" s="82"/>
      <c r="M48" s="82"/>
    </row>
    <row r="49" spans="1:13" x14ac:dyDescent="0.2">
      <c r="A49" s="219" t="s">
        <v>64</v>
      </c>
      <c r="B49" s="220"/>
      <c r="C49" s="220"/>
      <c r="D49" s="220"/>
      <c r="E49" s="220"/>
      <c r="F49" s="220"/>
      <c r="G49" s="220"/>
      <c r="H49" s="220"/>
      <c r="I49" s="4">
        <v>40</v>
      </c>
      <c r="J49" s="11">
        <f>IF(J21-J20+J34-J33+J47-J46&gt;0,J21-J20+J34-J33+J47-J46,0)</f>
        <v>28085197</v>
      </c>
      <c r="K49" s="11">
        <f>IF(K21-K20+K34-K33+K47-K46&gt;0,K21-K20+K34-K33+K47-K46,0)</f>
        <v>0</v>
      </c>
      <c r="L49" s="82"/>
      <c r="M49" s="82"/>
    </row>
    <row r="50" spans="1:13" x14ac:dyDescent="0.2">
      <c r="A50" s="219" t="s">
        <v>154</v>
      </c>
      <c r="B50" s="220"/>
      <c r="C50" s="220"/>
      <c r="D50" s="220"/>
      <c r="E50" s="220"/>
      <c r="F50" s="220"/>
      <c r="G50" s="220"/>
      <c r="H50" s="220"/>
      <c r="I50" s="4">
        <v>41</v>
      </c>
      <c r="J50" s="12">
        <v>69132910</v>
      </c>
      <c r="K50" s="12">
        <v>41047713</v>
      </c>
      <c r="L50" s="82"/>
      <c r="M50" s="82"/>
    </row>
    <row r="51" spans="1:13" x14ac:dyDescent="0.2">
      <c r="A51" s="219" t="s">
        <v>169</v>
      </c>
      <c r="B51" s="220"/>
      <c r="C51" s="220"/>
      <c r="D51" s="220"/>
      <c r="E51" s="220"/>
      <c r="F51" s="220"/>
      <c r="G51" s="220"/>
      <c r="H51" s="220"/>
      <c r="I51" s="4">
        <v>42</v>
      </c>
      <c r="J51" s="12">
        <v>0</v>
      </c>
      <c r="K51" s="12">
        <v>0</v>
      </c>
      <c r="L51" s="82"/>
      <c r="M51" s="82"/>
    </row>
    <row r="52" spans="1:13" x14ac:dyDescent="0.2">
      <c r="A52" s="219" t="s">
        <v>170</v>
      </c>
      <c r="B52" s="220"/>
      <c r="C52" s="220"/>
      <c r="D52" s="220"/>
      <c r="E52" s="220"/>
      <c r="F52" s="220"/>
      <c r="G52" s="220"/>
      <c r="H52" s="220"/>
      <c r="I52" s="4">
        <v>43</v>
      </c>
      <c r="J52" s="12">
        <v>28085197</v>
      </c>
      <c r="K52" s="12">
        <v>-31860277</v>
      </c>
      <c r="M52" s="82"/>
    </row>
    <row r="53" spans="1:13" x14ac:dyDescent="0.2">
      <c r="A53" s="222" t="s">
        <v>171</v>
      </c>
      <c r="B53" s="223"/>
      <c r="C53" s="223"/>
      <c r="D53" s="223"/>
      <c r="E53" s="223"/>
      <c r="F53" s="223"/>
      <c r="G53" s="223"/>
      <c r="H53" s="223"/>
      <c r="I53" s="7">
        <v>44</v>
      </c>
      <c r="J53" s="15">
        <f>J50+J51-J52</f>
        <v>41047713</v>
      </c>
      <c r="K53" s="15">
        <f>K50+K51-K52</f>
        <v>72907990</v>
      </c>
      <c r="L53" s="82"/>
      <c r="M53" s="82"/>
    </row>
    <row r="54" spans="1:13" x14ac:dyDescent="0.2">
      <c r="L54" s="82"/>
      <c r="M54" s="82"/>
    </row>
    <row r="58" spans="1:13" x14ac:dyDescent="0.2">
      <c r="J58" s="81"/>
    </row>
  </sheetData>
  <mergeCells count="52">
    <mergeCell ref="A7:K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43:H43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</mergeCells>
  <dataValidations count="2"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32" zoomScaleNormal="132" zoomScaleSheetLayoutView="110" workbookViewId="0">
      <selection activeCell="E28" sqref="E28"/>
    </sheetView>
  </sheetViews>
  <sheetFormatPr defaultRowHeight="12.75" x14ac:dyDescent="0.2"/>
  <cols>
    <col min="1" max="1" width="9.140625" style="75"/>
    <col min="2" max="2" width="4.42578125" style="75" customWidth="1"/>
    <col min="3" max="3" width="9.140625" style="75" customWidth="1"/>
    <col min="4" max="4" width="7.5703125" style="75" customWidth="1"/>
    <col min="5" max="5" width="12" style="75" customWidth="1"/>
    <col min="6" max="6" width="9.140625" style="75"/>
    <col min="7" max="7" width="4.5703125" style="75" customWidth="1"/>
    <col min="8" max="8" width="1.140625" style="75" customWidth="1"/>
    <col min="9" max="9" width="6.140625" style="75" customWidth="1"/>
    <col min="10" max="10" width="10.85546875" style="75" bestFit="1" customWidth="1"/>
    <col min="11" max="11" width="10.85546875" style="105" bestFit="1" customWidth="1"/>
    <col min="12" max="12" width="12.7109375" style="81" bestFit="1" customWidth="1"/>
    <col min="13" max="13" width="11.7109375" style="75" bestFit="1" customWidth="1"/>
    <col min="14" max="16384" width="9.140625" style="75"/>
  </cols>
  <sheetData>
    <row r="1" spans="1:13" ht="15.75" customHeight="1" x14ac:dyDescent="0.2">
      <c r="A1" s="298" t="s">
        <v>275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3" x14ac:dyDescent="0.2">
      <c r="A2" s="300" t="s">
        <v>333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3" ht="12.75" customHeight="1" x14ac:dyDescent="0.2">
      <c r="A3" s="127"/>
      <c r="B3" s="128"/>
      <c r="C3" s="126"/>
      <c r="D3" s="126"/>
      <c r="E3" s="128"/>
      <c r="F3" s="128"/>
      <c r="G3" s="128"/>
      <c r="H3" s="128"/>
      <c r="I3" s="128"/>
      <c r="J3" s="128"/>
      <c r="K3" s="138"/>
    </row>
    <row r="4" spans="1:13" x14ac:dyDescent="0.2">
      <c r="A4" s="240" t="s">
        <v>319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3" ht="27.75" customHeight="1" thickBot="1" x14ac:dyDescent="0.25">
      <c r="A5" s="301" t="s">
        <v>53</v>
      </c>
      <c r="B5" s="301"/>
      <c r="C5" s="301"/>
      <c r="D5" s="301"/>
      <c r="E5" s="301"/>
      <c r="F5" s="301"/>
      <c r="G5" s="301"/>
      <c r="H5" s="301"/>
      <c r="I5" s="139" t="s">
        <v>274</v>
      </c>
      <c r="J5" s="111" t="s">
        <v>144</v>
      </c>
      <c r="K5" s="111" t="s">
        <v>145</v>
      </c>
    </row>
    <row r="6" spans="1:13" x14ac:dyDescent="0.2">
      <c r="A6" s="302">
        <v>1</v>
      </c>
      <c r="B6" s="302"/>
      <c r="C6" s="302"/>
      <c r="D6" s="302"/>
      <c r="E6" s="302"/>
      <c r="F6" s="302"/>
      <c r="G6" s="302"/>
      <c r="H6" s="302"/>
      <c r="I6" s="140">
        <v>2</v>
      </c>
      <c r="J6" s="73" t="s">
        <v>276</v>
      </c>
      <c r="K6" s="73" t="s">
        <v>277</v>
      </c>
    </row>
    <row r="7" spans="1:13" x14ac:dyDescent="0.2">
      <c r="A7" s="219" t="s">
        <v>278</v>
      </c>
      <c r="B7" s="220"/>
      <c r="C7" s="220"/>
      <c r="D7" s="220"/>
      <c r="E7" s="220"/>
      <c r="F7" s="220"/>
      <c r="G7" s="220"/>
      <c r="H7" s="220"/>
      <c r="I7" s="4">
        <v>1</v>
      </c>
      <c r="J7" s="112">
        <v>1626000899.7066262</v>
      </c>
      <c r="K7" s="112">
        <v>1084000600</v>
      </c>
      <c r="M7" s="81"/>
    </row>
    <row r="8" spans="1:13" x14ac:dyDescent="0.2">
      <c r="A8" s="219" t="s">
        <v>279</v>
      </c>
      <c r="B8" s="220"/>
      <c r="C8" s="220"/>
      <c r="D8" s="220"/>
      <c r="E8" s="220"/>
      <c r="F8" s="220"/>
      <c r="G8" s="220"/>
      <c r="H8" s="220"/>
      <c r="I8" s="4">
        <v>2</v>
      </c>
      <c r="J8" s="12">
        <v>25561463</v>
      </c>
      <c r="K8" s="12">
        <v>44785613</v>
      </c>
      <c r="M8" s="81"/>
    </row>
    <row r="9" spans="1:13" x14ac:dyDescent="0.2">
      <c r="A9" s="219" t="s">
        <v>280</v>
      </c>
      <c r="B9" s="220"/>
      <c r="C9" s="220"/>
      <c r="D9" s="220"/>
      <c r="E9" s="220"/>
      <c r="F9" s="220"/>
      <c r="G9" s="220"/>
      <c r="H9" s="220"/>
      <c r="I9" s="4">
        <v>3</v>
      </c>
      <c r="J9" s="12">
        <v>-37910250</v>
      </c>
      <c r="K9" s="107">
        <v>-45842810</v>
      </c>
      <c r="M9" s="81"/>
    </row>
    <row r="10" spans="1:13" x14ac:dyDescent="0.2">
      <c r="A10" s="219" t="s">
        <v>281</v>
      </c>
      <c r="B10" s="220"/>
      <c r="C10" s="220"/>
      <c r="D10" s="220"/>
      <c r="E10" s="220"/>
      <c r="F10" s="220"/>
      <c r="G10" s="220"/>
      <c r="H10" s="220"/>
      <c r="I10" s="4">
        <v>4</v>
      </c>
      <c r="J10" s="12">
        <v>-511133833</v>
      </c>
      <c r="K10" s="12">
        <v>0</v>
      </c>
      <c r="M10" s="81"/>
    </row>
    <row r="11" spans="1:13" ht="12.75" customHeight="1" x14ac:dyDescent="0.2">
      <c r="A11" s="219" t="s">
        <v>282</v>
      </c>
      <c r="B11" s="220"/>
      <c r="C11" s="220"/>
      <c r="D11" s="220"/>
      <c r="E11" s="220"/>
      <c r="F11" s="220"/>
      <c r="G11" s="220"/>
      <c r="H11" s="220"/>
      <c r="I11" s="4">
        <v>5</v>
      </c>
      <c r="J11" s="12">
        <v>-20690809</v>
      </c>
      <c r="K11" s="12">
        <v>51366123</v>
      </c>
      <c r="M11" s="81"/>
    </row>
    <row r="12" spans="1:13" ht="12.75" customHeight="1" x14ac:dyDescent="0.2">
      <c r="A12" s="219" t="s">
        <v>283</v>
      </c>
      <c r="B12" s="220"/>
      <c r="C12" s="220"/>
      <c r="D12" s="220"/>
      <c r="E12" s="220"/>
      <c r="F12" s="220"/>
      <c r="G12" s="220"/>
      <c r="H12" s="220"/>
      <c r="I12" s="4">
        <v>6</v>
      </c>
      <c r="J12" s="12">
        <v>0</v>
      </c>
      <c r="K12" s="12">
        <v>0</v>
      </c>
      <c r="M12" s="81"/>
    </row>
    <row r="13" spans="1:13" ht="12.75" customHeight="1" x14ac:dyDescent="0.2">
      <c r="A13" s="219" t="s">
        <v>284</v>
      </c>
      <c r="B13" s="220"/>
      <c r="C13" s="220"/>
      <c r="D13" s="220"/>
      <c r="E13" s="220"/>
      <c r="F13" s="220"/>
      <c r="G13" s="220"/>
      <c r="H13" s="220"/>
      <c r="I13" s="4">
        <v>7</v>
      </c>
      <c r="J13" s="12">
        <v>0</v>
      </c>
      <c r="K13" s="12">
        <v>0</v>
      </c>
      <c r="M13" s="81"/>
    </row>
    <row r="14" spans="1:13" ht="12.75" customHeight="1" x14ac:dyDescent="0.2">
      <c r="A14" s="219" t="s">
        <v>285</v>
      </c>
      <c r="B14" s="220"/>
      <c r="C14" s="220"/>
      <c r="D14" s="220"/>
      <c r="E14" s="220"/>
      <c r="F14" s="220"/>
      <c r="G14" s="220"/>
      <c r="H14" s="220"/>
      <c r="I14" s="4">
        <v>8</v>
      </c>
      <c r="J14" s="12">
        <v>0</v>
      </c>
      <c r="K14" s="12">
        <v>0</v>
      </c>
      <c r="M14" s="81"/>
    </row>
    <row r="15" spans="1:13" ht="12.75" customHeight="1" x14ac:dyDescent="0.2">
      <c r="A15" s="219" t="s">
        <v>286</v>
      </c>
      <c r="B15" s="220"/>
      <c r="C15" s="220"/>
      <c r="D15" s="220"/>
      <c r="E15" s="220"/>
      <c r="F15" s="220"/>
      <c r="G15" s="220"/>
      <c r="H15" s="220"/>
      <c r="I15" s="4">
        <v>9</v>
      </c>
      <c r="J15" s="12">
        <v>0</v>
      </c>
      <c r="K15" s="12">
        <v>0</v>
      </c>
      <c r="M15" s="81"/>
    </row>
    <row r="16" spans="1:13" ht="12.75" customHeight="1" x14ac:dyDescent="0.2">
      <c r="A16" s="205" t="s">
        <v>287</v>
      </c>
      <c r="B16" s="206"/>
      <c r="C16" s="206"/>
      <c r="D16" s="206"/>
      <c r="E16" s="206"/>
      <c r="F16" s="206"/>
      <c r="G16" s="206"/>
      <c r="H16" s="206"/>
      <c r="I16" s="4">
        <v>10</v>
      </c>
      <c r="J16" s="11">
        <f>SUM(J7:J15)</f>
        <v>1081827470.7066262</v>
      </c>
      <c r="K16" s="11">
        <f>SUM(K7:K15)</f>
        <v>1134309526</v>
      </c>
      <c r="L16" s="102"/>
      <c r="M16" s="81"/>
    </row>
    <row r="17" spans="1:13" ht="12.75" customHeight="1" x14ac:dyDescent="0.2">
      <c r="A17" s="219" t="s">
        <v>288</v>
      </c>
      <c r="B17" s="220"/>
      <c r="C17" s="220"/>
      <c r="D17" s="220"/>
      <c r="E17" s="220"/>
      <c r="F17" s="220"/>
      <c r="G17" s="220"/>
      <c r="H17" s="220"/>
      <c r="I17" s="4">
        <v>11</v>
      </c>
      <c r="J17" s="12">
        <v>0</v>
      </c>
      <c r="K17" s="12">
        <v>0</v>
      </c>
      <c r="M17" s="81"/>
    </row>
    <row r="18" spans="1:13" ht="12.75" customHeight="1" x14ac:dyDescent="0.2">
      <c r="A18" s="219" t="s">
        <v>289</v>
      </c>
      <c r="B18" s="220"/>
      <c r="C18" s="220"/>
      <c r="D18" s="220"/>
      <c r="E18" s="220"/>
      <c r="F18" s="220"/>
      <c r="G18" s="220"/>
      <c r="H18" s="220"/>
      <c r="I18" s="4">
        <v>12</v>
      </c>
      <c r="J18" s="12">
        <v>0</v>
      </c>
      <c r="K18" s="12">
        <v>0</v>
      </c>
      <c r="M18" s="81"/>
    </row>
    <row r="19" spans="1:13" ht="12.75" customHeight="1" x14ac:dyDescent="0.2">
      <c r="A19" s="219" t="s">
        <v>290</v>
      </c>
      <c r="B19" s="220"/>
      <c r="C19" s="220"/>
      <c r="D19" s="220"/>
      <c r="E19" s="220"/>
      <c r="F19" s="220"/>
      <c r="G19" s="220"/>
      <c r="H19" s="220"/>
      <c r="I19" s="4">
        <v>13</v>
      </c>
      <c r="J19" s="12">
        <v>0</v>
      </c>
      <c r="K19" s="12">
        <v>0</v>
      </c>
      <c r="M19" s="81"/>
    </row>
    <row r="20" spans="1:13" ht="12.75" customHeight="1" x14ac:dyDescent="0.2">
      <c r="A20" s="219" t="s">
        <v>291</v>
      </c>
      <c r="B20" s="220"/>
      <c r="C20" s="220"/>
      <c r="D20" s="220"/>
      <c r="E20" s="220"/>
      <c r="F20" s="220"/>
      <c r="G20" s="220"/>
      <c r="H20" s="220"/>
      <c r="I20" s="4">
        <v>14</v>
      </c>
      <c r="J20" s="12">
        <v>0</v>
      </c>
      <c r="K20" s="12">
        <v>0</v>
      </c>
      <c r="M20" s="81"/>
    </row>
    <row r="21" spans="1:13" ht="12.75" customHeight="1" x14ac:dyDescent="0.2">
      <c r="A21" s="219" t="s">
        <v>292</v>
      </c>
      <c r="B21" s="220"/>
      <c r="C21" s="220"/>
      <c r="D21" s="220"/>
      <c r="E21" s="220"/>
      <c r="F21" s="220"/>
      <c r="G21" s="220"/>
      <c r="H21" s="220"/>
      <c r="I21" s="4">
        <v>15</v>
      </c>
      <c r="J21" s="12">
        <v>0</v>
      </c>
      <c r="K21" s="12">
        <v>0</v>
      </c>
      <c r="M21" s="81"/>
    </row>
    <row r="22" spans="1:13" ht="12.75" customHeight="1" x14ac:dyDescent="0.2">
      <c r="A22" s="219" t="s">
        <v>293</v>
      </c>
      <c r="B22" s="220"/>
      <c r="C22" s="220"/>
      <c r="D22" s="220"/>
      <c r="E22" s="220"/>
      <c r="F22" s="220"/>
      <c r="G22" s="220"/>
      <c r="H22" s="220"/>
      <c r="I22" s="4">
        <v>16</v>
      </c>
      <c r="J22" s="12">
        <v>-79342370</v>
      </c>
      <c r="K22" s="12">
        <v>52482055</v>
      </c>
      <c r="M22" s="81"/>
    </row>
    <row r="23" spans="1:13" ht="12.75" customHeight="1" x14ac:dyDescent="0.2">
      <c r="A23" s="205" t="s">
        <v>294</v>
      </c>
      <c r="B23" s="206"/>
      <c r="C23" s="206"/>
      <c r="D23" s="206"/>
      <c r="E23" s="206"/>
      <c r="F23" s="206"/>
      <c r="G23" s="206"/>
      <c r="H23" s="206"/>
      <c r="I23" s="4">
        <v>17</v>
      </c>
      <c r="J23" s="15">
        <f>SUM(J17:J22)</f>
        <v>-79342370</v>
      </c>
      <c r="K23" s="15">
        <f>SUM(K17:K22)</f>
        <v>52482055</v>
      </c>
      <c r="M23" s="81"/>
    </row>
    <row r="24" spans="1:13" ht="12.75" customHeight="1" x14ac:dyDescent="0.2">
      <c r="A24" s="292"/>
      <c r="B24" s="293"/>
      <c r="C24" s="293"/>
      <c r="D24" s="293"/>
      <c r="E24" s="293"/>
      <c r="F24" s="293"/>
      <c r="G24" s="293"/>
      <c r="H24" s="293"/>
      <c r="I24" s="294"/>
      <c r="J24" s="294"/>
      <c r="K24" s="295"/>
      <c r="M24" s="81"/>
    </row>
    <row r="25" spans="1:13" ht="12.75" customHeight="1" x14ac:dyDescent="0.2">
      <c r="A25" s="296" t="s">
        <v>295</v>
      </c>
      <c r="B25" s="297"/>
      <c r="C25" s="297"/>
      <c r="D25" s="297"/>
      <c r="E25" s="297"/>
      <c r="F25" s="297"/>
      <c r="G25" s="297"/>
      <c r="H25" s="297"/>
      <c r="I25" s="17">
        <v>18</v>
      </c>
      <c r="J25" s="113">
        <v>0</v>
      </c>
      <c r="K25" s="113">
        <v>0</v>
      </c>
      <c r="M25" s="81"/>
    </row>
    <row r="26" spans="1:13" ht="23.25" customHeight="1" x14ac:dyDescent="0.2">
      <c r="A26" s="222" t="s">
        <v>296</v>
      </c>
      <c r="B26" s="223"/>
      <c r="C26" s="223"/>
      <c r="D26" s="223"/>
      <c r="E26" s="223"/>
      <c r="F26" s="223"/>
      <c r="G26" s="223"/>
      <c r="H26" s="223"/>
      <c r="I26" s="7">
        <v>19</v>
      </c>
      <c r="J26" s="114">
        <v>0</v>
      </c>
      <c r="K26" s="15">
        <v>0</v>
      </c>
      <c r="M26" s="81"/>
    </row>
    <row r="27" spans="1:13" ht="30" customHeight="1" x14ac:dyDescent="0.2">
      <c r="A27" s="290" t="s">
        <v>297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  <row r="28" spans="1:13" ht="12.75" customHeight="1" x14ac:dyDescent="0.2"/>
    <row r="29" spans="1:13" x14ac:dyDescent="0.2">
      <c r="K29" s="104"/>
    </row>
  </sheetData>
  <protectedRanges>
    <protectedRange sqref="E2 E4" name="Range1_1"/>
    <protectedRange sqref="G2:H2 G4:H4" name="Range1"/>
  </protectedRanges>
  <mergeCells count="26">
    <mergeCell ref="A7:H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6:H26"/>
    <mergeCell ref="A27:K27"/>
    <mergeCell ref="A20:H20"/>
    <mergeCell ref="A21:H21"/>
    <mergeCell ref="A22:H22"/>
    <mergeCell ref="A23:H23"/>
    <mergeCell ref="A24:K24"/>
    <mergeCell ref="A25:H25"/>
  </mergeCells>
  <conditionalFormatting sqref="G4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notEqual" allowBlank="1" showInputMessage="1" showErrorMessage="1" errorTitle="Pogrešan unos" error="Mogu se unijeti samo cjelobrojne vrijednosti." sqref="J25:K26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zoomScale="110" zoomScaleNormal="110" zoomScaleSheetLayoutView="110" workbookViewId="0">
      <selection activeCell="K29" sqref="K29"/>
    </sheetView>
  </sheetViews>
  <sheetFormatPr defaultRowHeight="12.75" x14ac:dyDescent="0.2"/>
  <cols>
    <col min="1" max="6" width="15.42578125" style="88" customWidth="1"/>
    <col min="7" max="16384" width="9.140625" style="88"/>
  </cols>
  <sheetData>
    <row r="1" spans="1:6" x14ac:dyDescent="0.2">
      <c r="A1" s="123" t="s">
        <v>318</v>
      </c>
    </row>
    <row r="3" spans="1:6" ht="29.25" customHeight="1" x14ac:dyDescent="0.2">
      <c r="A3" s="303" t="s">
        <v>334</v>
      </c>
      <c r="B3" s="303"/>
      <c r="C3" s="303"/>
      <c r="D3" s="303"/>
      <c r="E3" s="304"/>
      <c r="F3" s="304"/>
    </row>
    <row r="4" spans="1:6" ht="29.25" customHeight="1" x14ac:dyDescent="0.2">
      <c r="A4" s="304"/>
      <c r="B4" s="304"/>
      <c r="C4" s="304"/>
      <c r="D4" s="304"/>
      <c r="E4" s="304"/>
      <c r="F4" s="304"/>
    </row>
  </sheetData>
  <mergeCells count="1">
    <mergeCell ref="A3:F4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NT_D</vt:lpstr>
      <vt:lpstr>nt</vt:lpstr>
      <vt:lpstr>pk</vt:lpstr>
      <vt:lpstr>bilješke </vt:lpstr>
      <vt:lpstr>'bilješke '!Print_Area</vt:lpstr>
      <vt:lpstr>'opći podaci'!Print_Area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informatika</cp:lastModifiedBy>
  <cp:lastPrinted>2014-03-12T08:02:27Z</cp:lastPrinted>
  <dcterms:created xsi:type="dcterms:W3CDTF">2008-10-17T11:51:54Z</dcterms:created>
  <dcterms:modified xsi:type="dcterms:W3CDTF">2014-03-31T07:41:51Z</dcterms:modified>
</cp:coreProperties>
</file>