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2105" yWindow="-165" windowWidth="11145" windowHeight="9930"/>
  </bookViews>
  <sheets>
    <sheet name="opći podaci" sheetId="15" r:id="rId1"/>
    <sheet name="bilanca" sheetId="19" r:id="rId2"/>
    <sheet name="rdg" sheetId="18" r:id="rId3"/>
    <sheet name="NT_D" sheetId="21" state="hidden" r:id="rId4"/>
    <sheet name="nt" sheetId="20" r:id="rId5"/>
    <sheet name="pk" sheetId="17" r:id="rId6"/>
    <sheet name="bilješke " sheetId="22" r:id="rId7"/>
  </sheets>
  <definedNames>
    <definedName name="_xlnm.Print_Titles" localSheetId="1">bilanca!$4:$6</definedName>
    <definedName name="_xlnm.Print_Area" localSheetId="1">bilanca!$A$1:$K$120</definedName>
    <definedName name="_xlnm.Print_Area" localSheetId="6">'bilješke '!$A$1:$J$21</definedName>
    <definedName name="_xlnm.Print_Area" localSheetId="4">nt!$A$1:$K$53</definedName>
    <definedName name="_xlnm.Print_Area" localSheetId="0">'opći podaci'!$A$1:$I$64</definedName>
    <definedName name="_xlnm.Print_Area" localSheetId="5">pk!$A$1:$K$29</definedName>
    <definedName name="_xlnm.Print_Area" localSheetId="2">rdg!$A$1:$K$72</definedName>
  </definedNames>
  <calcPr calcId="145621"/>
</workbook>
</file>

<file path=xl/calcChain.xml><?xml version="1.0" encoding="utf-8"?>
<calcChain xmlns="http://schemas.openxmlformats.org/spreadsheetml/2006/main">
  <c r="K13" i="20" l="1"/>
  <c r="J53" i="18" l="1"/>
  <c r="J120" i="19" l="1"/>
  <c r="J19" i="19" l="1"/>
  <c r="J18" i="19"/>
  <c r="J119" i="19" l="1"/>
  <c r="J70" i="18"/>
  <c r="J40" i="20" l="1"/>
  <c r="K40" i="20"/>
  <c r="J31" i="20"/>
  <c r="K31" i="20"/>
  <c r="K120" i="19" l="1"/>
  <c r="J27" i="20" l="1"/>
  <c r="J7" i="18" l="1"/>
  <c r="J42" i="19"/>
  <c r="K54" i="21"/>
  <c r="J54" i="21"/>
  <c r="K20" i="21"/>
  <c r="K13" i="21"/>
  <c r="K22" i="21"/>
  <c r="K33" i="21"/>
  <c r="K29" i="21"/>
  <c r="K46" i="21"/>
  <c r="K40" i="21"/>
  <c r="J20" i="21"/>
  <c r="J21" i="21" s="1"/>
  <c r="J13" i="21"/>
  <c r="J33" i="21"/>
  <c r="J34" i="21" s="1"/>
  <c r="J29" i="21"/>
  <c r="J46" i="21"/>
  <c r="J48" i="21"/>
  <c r="J40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J16" i="17"/>
  <c r="J23" i="17"/>
  <c r="K23" i="17"/>
  <c r="K47" i="21"/>
  <c r="K21" i="21"/>
  <c r="J25" i="17" l="1"/>
  <c r="K25" i="17"/>
  <c r="K16" i="17"/>
  <c r="J33" i="20"/>
  <c r="J20" i="20"/>
  <c r="J34" i="20"/>
  <c r="J35" i="21"/>
  <c r="J47" i="21"/>
  <c r="J50" i="21" s="1"/>
  <c r="K48" i="21"/>
  <c r="J22" i="21"/>
  <c r="J49" i="21" s="1"/>
  <c r="K35" i="21"/>
  <c r="J46" i="20"/>
  <c r="J21" i="20"/>
  <c r="J52" i="20" s="1"/>
  <c r="J53" i="20" s="1"/>
  <c r="J10" i="18"/>
  <c r="J43" i="18" s="1"/>
  <c r="K34" i="21"/>
  <c r="J42" i="18"/>
  <c r="J70" i="19"/>
  <c r="K47" i="20"/>
  <c r="K46" i="20"/>
  <c r="K33" i="20"/>
  <c r="K34" i="20"/>
  <c r="K20" i="20"/>
  <c r="K21" i="20"/>
  <c r="K42" i="18"/>
  <c r="K10" i="18"/>
  <c r="K70" i="19"/>
  <c r="K41" i="19"/>
  <c r="K9" i="19"/>
  <c r="J47" i="20"/>
  <c r="J41" i="19"/>
  <c r="J9" i="19"/>
  <c r="K52" i="20" l="1"/>
  <c r="K53" i="20" s="1"/>
  <c r="J115" i="19"/>
  <c r="K115" i="19"/>
  <c r="K119" i="19"/>
  <c r="K43" i="18"/>
  <c r="K44" i="18" s="1"/>
  <c r="J49" i="20"/>
  <c r="J46" i="18"/>
  <c r="K49" i="21"/>
  <c r="J45" i="18"/>
  <c r="J44" i="18"/>
  <c r="J48" i="18" s="1"/>
  <c r="K50" i="21"/>
  <c r="K67" i="19"/>
  <c r="K49" i="20"/>
  <c r="K48" i="20"/>
  <c r="J48" i="20"/>
  <c r="J67" i="19"/>
  <c r="J50" i="18" l="1"/>
  <c r="J56" i="18"/>
  <c r="J67" i="18" s="1"/>
  <c r="K46" i="18"/>
  <c r="K45" i="18"/>
  <c r="K48" i="18"/>
  <c r="K53" i="18" s="1"/>
  <c r="J49" i="18"/>
  <c r="K50" i="18" l="1"/>
  <c r="K56" i="18"/>
  <c r="K67" i="18" s="1"/>
  <c r="K70" i="18" s="1"/>
  <c r="K49" i="18"/>
</calcChain>
</file>

<file path=xl/sharedStrings.xml><?xml version="1.0" encoding="utf-8"?>
<sst xmlns="http://schemas.openxmlformats.org/spreadsheetml/2006/main" count="413" uniqueCount="361">
  <si>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</si>
  <si>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</si>
  <si>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</si>
  <si>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</si>
  <si>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</si>
  <si>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</si>
  <si>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</si>
  <si>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</si>
  <si>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</si>
  <si>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</si>
  <si>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</si>
  <si>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</si>
  <si>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</si>
  <si>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</si>
  <si>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</si>
  <si>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</si>
  <si>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</si>
  <si>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</si>
  <si>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</si>
  <si>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</si>
  <si>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</si>
  <si>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</si>
  <si>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</si>
  <si>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</si>
  <si>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</si>
  <si>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</si>
  <si>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</si>
  <si>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</si>
  <si>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</si>
  <si>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</si>
  <si>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</si>
  <si>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</si>
  <si>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</si>
  <si>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</si>
  <si>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</si>
  <si>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</si>
  <si>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</si>
  <si>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</si>
  <si>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</si>
  <si>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</si>
  <si>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</si>
  <si>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</si>
  <si>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</si>
  <si>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</si>
  <si>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</si>
  <si>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</si>
  <si>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</si>
  <si>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</si>
  <si>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</si>
  <si>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</si>
  <si>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</si>
  <si>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</si>
  <si>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</si>
  <si>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</si>
  <si>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</si>
  <si>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</si>
  <si>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</si>
  <si>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</si>
  <si>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</si>
  <si>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</si>
  <si>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</si>
  <si>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</si>
  <si>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</si>
  <si>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</si>
  <si>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</si>
  <si>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</si>
  <si>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</si>
  <si>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</si>
  <si>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</si>
  <si>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</si>
  <si>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</si>
  <si>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</si>
  <si>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</si>
  <si>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</si>
  <si>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</si>
  <si>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</si>
  <si>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</si>
  <si>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</si>
  <si>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</si>
  <si>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</si>
  <si>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</si>
  <si>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</si>
  <si>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</si>
  <si>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</si>
  <si>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</si>
  <si>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</si>
  <si>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</si>
  <si>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</si>
  <si>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</si>
  <si>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</si>
  <si>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</si>
  <si>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</si>
  <si>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</si>
  <si>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</si>
  <si>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</si>
  <si>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</si>
  <si>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</si>
  <si>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</si>
  <si>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</si>
  <si>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</si>
  <si>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</si>
  <si>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</si>
  <si>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</si>
  <si>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</si>
  <si>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</si>
  <si>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</si>
  <si>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</si>
  <si>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</si>
  <si>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</si>
  <si>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</si>
  <si>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</si>
  <si>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</si>
  <si>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</si>
  <si>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</si>
  <si>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</si>
  <si>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</si>
  <si>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</si>
  <si>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</si>
  <si>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</si>
  <si>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</si>
  <si>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</si>
  <si>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</si>
  <si>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</si>
  <si>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</si>
  <si>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</si>
  <si>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</si>
  <si>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</si>
  <si>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</si>
  <si>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</si>
  <si>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</si>
  <si>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</si>
  <si>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</si>
  <si>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</si>
  <si>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</si>
  <si>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</si>
  <si>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</si>
  <si>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</si>
  <si>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</si>
  <si>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</si>
  <si>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</si>
  <si>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</si>
  <si>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</si>
  <si>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</si>
  <si>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</si>
  <si>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</si>
  <si>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</si>
  <si>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</si>
  <si>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</si>
  <si>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</si>
  <si>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</si>
  <si>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</si>
  <si>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</si>
  <si>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</si>
  <si>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</si>
  <si>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</si>
  <si>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</si>
  <si>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</si>
  <si>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</si>
  <si>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</si>
  <si>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</si>
  <si>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</si>
  <si>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</si>
  <si>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</si>
  <si>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</si>
  <si>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</si>
  <si>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</si>
  <si>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</si>
  <si>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</si>
  <si>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</si>
  <si>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</si>
  <si>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</si>
  <si>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</si>
  <si>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</si>
  <si>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</si>
  <si>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</si>
  <si>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</si>
  <si>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</si>
  <si>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</si>
  <si>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</si>
  <si>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</si>
  <si>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</si>
  <si>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</si>
  <si>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</si>
  <si>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</si>
  <si>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</si>
  <si>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</si>
  <si>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</si>
  <si>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</si>
  <si>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</si>
  <si>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</si>
  <si>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</si>
  <si>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</si>
  <si>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</si>
  <si>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</si>
  <si>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</si>
  <si>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</si>
  <si>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</si>
  <si>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</si>
  <si>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</si>
  <si>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</si>
  <si>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</si>
  <si>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</si>
  <si>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</si>
  <si>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</si>
  <si>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</si>
  <si>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</si>
  <si>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</si>
  <si>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</si>
  <si>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</si>
  <si>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</si>
  <si>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</si>
  <si>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</si>
  <si>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</si>
  <si>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</si>
  <si>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</si>
  <si>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</si>
  <si>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</si>
  <si>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</si>
  <si>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</si>
  <si>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</si>
  <si>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</si>
  <si>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</si>
  <si>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</si>
  <si>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</si>
  <si>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</si>
  <si>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</si>
  <si>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</si>
  <si>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</si>
  <si>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</si>
  <si>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</si>
  <si>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</si>
  <si>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</si>
  <si>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</si>
  <si>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</si>
  <si>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</si>
  <si>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</si>
  <si>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</si>
  <si>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</si>
  <si>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</si>
  <si>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</si>
  <si>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</si>
  <si>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</si>
  <si>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</si>
  <si>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</si>
  <si>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</si>
  <si>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</si>
  <si>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</si>
  <si>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</si>
  <si>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</si>
  <si>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</si>
  <si>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</si>
  <si>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</si>
  <si>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</si>
  <si>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</si>
  <si>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</si>
  <si>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</si>
  <si>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</si>
  <si>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</si>
  <si>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</si>
  <si>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</si>
  <si>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</si>
  <si>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</si>
  <si>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</si>
  <si>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</si>
  <si>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</si>
  <si>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</si>
  <si>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</si>
  <si>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</si>
  <si>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</si>
  <si>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</si>
  <si>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</si>
  <si>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</si>
  <si>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</si>
  <si>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</si>
  <si>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</si>
  <si>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</si>
  <si>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</si>
  <si>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</si>
  <si>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</si>
  <si>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</si>
  <si>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</si>
  <si>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</si>
  <si>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</si>
  <si>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</si>
  <si>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</si>
  <si>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</si>
  <si>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</si>
  <si>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</si>
  <si>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</si>
  <si>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</si>
  <si>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</si>
  <si>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</si>
  <si>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</si>
  <si>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</si>
  <si>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</si>
  <si>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</si>
  <si>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</si>
  <si>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</si>
  <si>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</si>
  <si>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</si>
  <si>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</si>
  <si>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</si>
  <si>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</si>
  <si>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</si>
  <si>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</si>
  <si>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</si>
  <si>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</si>
  <si>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</si>
  <si>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</si>
  <si>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</si>
  <si>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</si>
  <si>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</si>
  <si>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</si>
  <si>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</si>
  <si>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</si>
  <si>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</si>
  <si>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</si>
  <si>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</si>
  <si>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</si>
  <si>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</si>
  <si>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</si>
  <si>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</si>
  <si>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</si>
  <si>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</si>
  <si>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</si>
  <si>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</si>
  <si>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</si>
  <si>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</si>
  <si>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</si>
  <si>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</si>
  <si>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</si>
  <si>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</si>
  <si>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</si>
  <si>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</si>
  <si>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</si>
  <si>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</si>
  <si>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</si>
  <si>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</si>
  <si>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</si>
  <si>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</si>
  <si>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</si>
  <si>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</si>
  <si>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</si>
  <si>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</si>
  <si>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>stanje na dan 31.12.2012.</t>
  </si>
  <si>
    <t>za razdoblje od 1.1.2012. do 31.12.2012.</t>
  </si>
  <si>
    <t>u razdoblju 1.1.2012. do 31.12.2012.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</si>
  <si>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</si>
  <si>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</si>
  <si>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</si>
  <si>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</si>
  <si>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</si>
  <si>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</si>
  <si>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</si>
  <si>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Računovodstvene politike u 2012. godini nisu se mijenjale.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</si>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</sst>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5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2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18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2" applyFont="1" applyBorder="1" applyAlignment="1" applyProtection="1">
      <alignment vertical="center"/>
      <protection hidden="1"/>
    </xf>
    <xf numFmtId="0" fontId="20" fillId="0" borderId="0" xfId="3" applyFont="1" applyBorder="1" applyAlignment="1" applyProtection="1">
      <protection hidden="1"/>
    </xf>
    <xf numFmtId="0" fontId="15" fillId="0" borderId="0" xfId="3" applyAlignment="1"/>
    <xf numFmtId="0" fontId="20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8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30" fillId="0" borderId="0" xfId="6" applyFont="1"/>
    <xf numFmtId="0" fontId="30" fillId="0" borderId="0" xfId="6" applyNumberFormat="1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9" fillId="0" borderId="0" xfId="0" applyFont="1"/>
    <xf numFmtId="3" fontId="29" fillId="0" borderId="0" xfId="0" applyNumberFormat="1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3" fontId="3" fillId="0" borderId="0" xfId="0" applyNumberFormat="1" applyFont="1"/>
    <xf numFmtId="3" fontId="29" fillId="7" borderId="0" xfId="0" applyNumberFormat="1" applyFont="1" applyFill="1"/>
    <xf numFmtId="0" fontId="29" fillId="0" borderId="0" xfId="0" applyFont="1" applyFill="1" applyBorder="1" applyAlignment="1">
      <alignment vertical="center"/>
    </xf>
    <xf numFmtId="3" fontId="30" fillId="7" borderId="0" xfId="0" applyNumberFormat="1" applyFont="1" applyFill="1"/>
    <xf numFmtId="3" fontId="30" fillId="0" borderId="0" xfId="0" applyNumberFormat="1" applyFont="1"/>
    <xf numFmtId="0" fontId="30" fillId="7" borderId="0" xfId="0" applyFont="1" applyFill="1"/>
    <xf numFmtId="0" fontId="30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3" fontId="3" fillId="8" borderId="5" xfId="0" applyNumberFormat="1" applyFont="1" applyFill="1" applyBorder="1" applyAlignment="1" applyProtection="1">
      <alignment vertical="center"/>
      <protection hidden="1"/>
    </xf>
    <xf numFmtId="3" fontId="2" fillId="7" borderId="0" xfId="0" applyNumberFormat="1" applyFont="1" applyFill="1"/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3" fillId="0" borderId="0" xfId="5" applyFont="1" applyAlignment="1">
      <alignment wrapText="1"/>
    </xf>
    <xf numFmtId="0" fontId="3" fillId="0" borderId="0" xfId="5" applyFont="1" applyBorder="1" applyAlignment="1">
      <alignment wrapText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3" fontId="33" fillId="0" borderId="0" xfId="0" applyNumberFormat="1" applyFont="1"/>
    <xf numFmtId="3" fontId="3" fillId="7" borderId="0" xfId="0" applyNumberFormat="1" applyFont="1" applyFill="1"/>
    <xf numFmtId="3" fontId="9" fillId="7" borderId="0" xfId="0" applyNumberFormat="1" applyFont="1" applyFill="1"/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6" applyFont="1"/>
    <xf numFmtId="0" fontId="3" fillId="0" borderId="0" xfId="0" applyFont="1" applyFill="1"/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19" fillId="2" borderId="19" xfId="1" applyFont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5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vertical="center" wrapText="1"/>
    </xf>
    <xf numFmtId="0" fontId="21" fillId="6" borderId="26" xfId="0" applyFont="1" applyFill="1" applyBorder="1" applyAlignment="1">
      <alignment vertical="center" wrapText="1"/>
    </xf>
    <xf numFmtId="0" fontId="21" fillId="0" borderId="22" xfId="0" applyFont="1" applyBorder="1"/>
    <xf numFmtId="0" fontId="21" fillId="0" borderId="23" xfId="0" applyFont="1" applyBorder="1"/>
    <xf numFmtId="0" fontId="21" fillId="0" borderId="32" xfId="0" applyFont="1" applyBorder="1"/>
    <xf numFmtId="0" fontId="21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30" fillId="0" borderId="0" xfId="6" applyNumberFormat="1" applyFont="1" applyAlignment="1">
      <alignment horizontal="left"/>
    </xf>
    <xf numFmtId="0" fontId="34" fillId="0" borderId="0" xfId="0" applyFont="1" applyAlignment="1">
      <alignment horizontal="left" vertical="top"/>
    </xf>
    <xf numFmtId="0" fontId="30" fillId="0" borderId="0" xfId="6" applyNumberFormat="1" applyFont="1" applyAlignment="1">
      <alignment horizontal="left" wrapText="1"/>
    </xf>
    <xf numFmtId="0" fontId="30" fillId="0" borderId="0" xfId="6" applyFont="1" applyAlignment="1">
      <alignment horizontal="left" wrapText="1"/>
    </xf>
    <xf numFmtId="0" fontId="30" fillId="0" borderId="0" xfId="6" applyFont="1" applyAlignment="1">
      <alignment horizontal="left"/>
    </xf>
  </cellXfs>
  <cellStyles count="8">
    <cellStyle name="Hiperveza" xfId="1" builtinId="8"/>
    <cellStyle name="Normal 2" xfId="6"/>
    <cellStyle name="Normal_TFI-KI" xfId="2"/>
    <cellStyle name="Normal_TFI-POD" xfId="3"/>
    <cellStyle name="Normalno" xfId="0" builtinId="0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aga.celiscak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sqref="A1:C1"/>
    </sheetView>
  </sheetViews>
  <sheetFormatPr defaultRowHeight="12.75" x14ac:dyDescent="0.2"/>
  <cols>
    <col min="1" max="1" width="9.140625" style="19"/>
    <col min="2" max="2" width="13.57031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86" t="s">
        <v>245</v>
      </c>
      <c r="B1" s="186"/>
      <c r="C1" s="186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52" t="s">
        <v>246</v>
      </c>
      <c r="B2" s="152"/>
      <c r="C2" s="152"/>
      <c r="D2" s="153"/>
      <c r="E2" s="94">
        <v>40909</v>
      </c>
      <c r="F2" s="95"/>
      <c r="G2" s="96" t="s">
        <v>247</v>
      </c>
      <c r="H2" s="94">
        <v>41274</v>
      </c>
      <c r="I2" s="97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54" t="s">
        <v>248</v>
      </c>
      <c r="B4" s="154"/>
      <c r="C4" s="154"/>
      <c r="D4" s="154"/>
      <c r="E4" s="154"/>
      <c r="F4" s="154"/>
      <c r="G4" s="154"/>
      <c r="H4" s="154"/>
      <c r="I4" s="154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2" t="s">
        <v>249</v>
      </c>
      <c r="B6" s="143"/>
      <c r="C6" s="150" t="s">
        <v>309</v>
      </c>
      <c r="D6" s="151"/>
      <c r="E6" s="155"/>
      <c r="F6" s="155"/>
      <c r="G6" s="155"/>
      <c r="H6" s="155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55"/>
      <c r="F7" s="155"/>
      <c r="G7" s="155"/>
      <c r="H7" s="155"/>
      <c r="I7" s="31"/>
      <c r="J7" s="18"/>
      <c r="K7" s="18"/>
      <c r="L7" s="18"/>
    </row>
    <row r="8" spans="1:12" x14ac:dyDescent="0.2">
      <c r="A8" s="156" t="s">
        <v>250</v>
      </c>
      <c r="B8" s="157"/>
      <c r="C8" s="150" t="s">
        <v>310</v>
      </c>
      <c r="D8" s="151"/>
      <c r="E8" s="155"/>
      <c r="F8" s="155"/>
      <c r="G8" s="155"/>
      <c r="H8" s="155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8"/>
      <c r="K9" s="18"/>
      <c r="L9" s="18"/>
    </row>
    <row r="10" spans="1:12" x14ac:dyDescent="0.2">
      <c r="A10" s="147" t="s">
        <v>251</v>
      </c>
      <c r="B10" s="148"/>
      <c r="C10" s="150" t="s">
        <v>311</v>
      </c>
      <c r="D10" s="151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49"/>
      <c r="B11" s="149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2" t="s">
        <v>252</v>
      </c>
      <c r="B12" s="143"/>
      <c r="C12" s="144" t="s">
        <v>312</v>
      </c>
      <c r="D12" s="145"/>
      <c r="E12" s="145"/>
      <c r="F12" s="145"/>
      <c r="G12" s="145"/>
      <c r="H12" s="145"/>
      <c r="I12" s="146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8"/>
      <c r="K13" s="18"/>
      <c r="L13" s="18"/>
    </row>
    <row r="14" spans="1:12" x14ac:dyDescent="0.2">
      <c r="A14" s="142" t="s">
        <v>253</v>
      </c>
      <c r="B14" s="143"/>
      <c r="C14" s="158">
        <v>48000</v>
      </c>
      <c r="D14" s="159"/>
      <c r="E14" s="23"/>
      <c r="F14" s="144" t="s">
        <v>313</v>
      </c>
      <c r="G14" s="145"/>
      <c r="H14" s="145"/>
      <c r="I14" s="146"/>
      <c r="J14" s="88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8"/>
      <c r="K15" s="18"/>
      <c r="L15" s="18"/>
    </row>
    <row r="16" spans="1:12" x14ac:dyDescent="0.2">
      <c r="A16" s="142" t="s">
        <v>254</v>
      </c>
      <c r="B16" s="143"/>
      <c r="C16" s="144" t="s">
        <v>314</v>
      </c>
      <c r="D16" s="145"/>
      <c r="E16" s="145"/>
      <c r="F16" s="145"/>
      <c r="G16" s="145"/>
      <c r="H16" s="145"/>
      <c r="I16" s="146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2" t="s">
        <v>255</v>
      </c>
      <c r="B18" s="143"/>
      <c r="C18" s="160" t="s">
        <v>315</v>
      </c>
      <c r="D18" s="161"/>
      <c r="E18" s="161"/>
      <c r="F18" s="161"/>
      <c r="G18" s="161"/>
      <c r="H18" s="161"/>
      <c r="I18" s="162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2" t="s">
        <v>256</v>
      </c>
      <c r="B20" s="143"/>
      <c r="C20" s="160" t="s">
        <v>316</v>
      </c>
      <c r="D20" s="161"/>
      <c r="E20" s="161"/>
      <c r="F20" s="161"/>
      <c r="G20" s="161"/>
      <c r="H20" s="161"/>
      <c r="I20" s="162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8"/>
      <c r="K21" s="18"/>
      <c r="L21" s="18"/>
    </row>
    <row r="22" spans="1:12" x14ac:dyDescent="0.2">
      <c r="A22" s="142" t="s">
        <v>257</v>
      </c>
      <c r="B22" s="143"/>
      <c r="C22" s="36">
        <v>201</v>
      </c>
      <c r="D22" s="144" t="s">
        <v>313</v>
      </c>
      <c r="E22" s="166"/>
      <c r="F22" s="167"/>
      <c r="G22" s="168"/>
      <c r="H22" s="169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8"/>
      <c r="L23" s="18"/>
    </row>
    <row r="24" spans="1:12" x14ac:dyDescent="0.2">
      <c r="A24" s="142" t="s">
        <v>258</v>
      </c>
      <c r="B24" s="143"/>
      <c r="C24" s="36">
        <v>6</v>
      </c>
      <c r="D24" s="144" t="s">
        <v>317</v>
      </c>
      <c r="E24" s="166"/>
      <c r="F24" s="166"/>
      <c r="G24" s="167"/>
      <c r="H24" s="30" t="s">
        <v>259</v>
      </c>
      <c r="I24" s="40">
        <v>6115</v>
      </c>
      <c r="J24" s="18"/>
      <c r="K24" s="88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260</v>
      </c>
      <c r="I25" s="35"/>
      <c r="J25" s="88"/>
      <c r="K25" s="18"/>
      <c r="L25" s="18"/>
    </row>
    <row r="26" spans="1:12" x14ac:dyDescent="0.2">
      <c r="A26" s="142" t="s">
        <v>261</v>
      </c>
      <c r="B26" s="143"/>
      <c r="C26" s="41" t="s">
        <v>318</v>
      </c>
      <c r="D26" s="42"/>
      <c r="E26" s="18"/>
      <c r="F26" s="43"/>
      <c r="G26" s="142" t="s">
        <v>262</v>
      </c>
      <c r="H26" s="143"/>
      <c r="I26" s="44" t="s">
        <v>319</v>
      </c>
      <c r="J26" s="88"/>
      <c r="K26" s="88"/>
      <c r="L26" s="18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8"/>
      <c r="K27" s="18"/>
      <c r="L27" s="18"/>
    </row>
    <row r="28" spans="1:12" x14ac:dyDescent="0.2">
      <c r="A28" s="170" t="s">
        <v>263</v>
      </c>
      <c r="B28" s="171"/>
      <c r="C28" s="172"/>
      <c r="D28" s="172"/>
      <c r="E28" s="173" t="s">
        <v>264</v>
      </c>
      <c r="F28" s="174"/>
      <c r="G28" s="174"/>
      <c r="H28" s="175" t="s">
        <v>265</v>
      </c>
      <c r="I28" s="175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6"/>
      <c r="I29" s="45"/>
      <c r="J29" s="18"/>
      <c r="K29" s="18"/>
      <c r="L29" s="18"/>
    </row>
    <row r="30" spans="1:12" x14ac:dyDescent="0.2">
      <c r="A30" s="163" t="s">
        <v>320</v>
      </c>
      <c r="B30" s="164"/>
      <c r="C30" s="164"/>
      <c r="D30" s="165"/>
      <c r="E30" s="163" t="s">
        <v>326</v>
      </c>
      <c r="F30" s="176"/>
      <c r="G30" s="177"/>
      <c r="H30" s="150" t="s">
        <v>331</v>
      </c>
      <c r="I30" s="178"/>
      <c r="J30" s="18"/>
      <c r="K30" s="88"/>
      <c r="L30" s="18"/>
    </row>
    <row r="31" spans="1:12" x14ac:dyDescent="0.2">
      <c r="A31" s="37"/>
      <c r="B31" s="37"/>
      <c r="C31" s="35"/>
      <c r="D31" s="179"/>
      <c r="E31" s="179"/>
      <c r="F31" s="179"/>
      <c r="G31" s="180"/>
      <c r="H31" s="23"/>
      <c r="I31" s="49"/>
      <c r="J31" s="18"/>
      <c r="K31" s="18"/>
      <c r="L31" s="18"/>
    </row>
    <row r="32" spans="1:12" x14ac:dyDescent="0.2">
      <c r="A32" s="163" t="s">
        <v>321</v>
      </c>
      <c r="B32" s="164"/>
      <c r="C32" s="164"/>
      <c r="D32" s="165"/>
      <c r="E32" s="163" t="s">
        <v>326</v>
      </c>
      <c r="F32" s="164"/>
      <c r="G32" s="164"/>
      <c r="H32" s="150" t="s">
        <v>332</v>
      </c>
      <c r="I32" s="151"/>
      <c r="J32" s="18"/>
      <c r="K32" s="89"/>
      <c r="L32" s="18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8"/>
      <c r="K33" s="89"/>
      <c r="L33" s="18"/>
    </row>
    <row r="34" spans="1:12" x14ac:dyDescent="0.2">
      <c r="A34" s="163" t="s">
        <v>322</v>
      </c>
      <c r="B34" s="164"/>
      <c r="C34" s="164"/>
      <c r="D34" s="165"/>
      <c r="E34" s="163" t="s">
        <v>327</v>
      </c>
      <c r="F34" s="164"/>
      <c r="G34" s="164"/>
      <c r="H34" s="150" t="s">
        <v>333</v>
      </c>
      <c r="I34" s="151"/>
      <c r="J34" s="18"/>
      <c r="K34" s="18"/>
      <c r="L34" s="18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8"/>
      <c r="K35" s="18"/>
      <c r="L35" s="18"/>
    </row>
    <row r="36" spans="1:12" x14ac:dyDescent="0.2">
      <c r="A36" s="163" t="s">
        <v>323</v>
      </c>
      <c r="B36" s="164"/>
      <c r="C36" s="164"/>
      <c r="D36" s="165"/>
      <c r="E36" s="163" t="s">
        <v>328</v>
      </c>
      <c r="F36" s="164"/>
      <c r="G36" s="164"/>
      <c r="H36" s="150" t="s">
        <v>334</v>
      </c>
      <c r="I36" s="151"/>
      <c r="J36" s="18"/>
      <c r="K36" s="18"/>
      <c r="L36" s="18"/>
    </row>
    <row r="37" spans="1:12" x14ac:dyDescent="0.2">
      <c r="A37" s="51"/>
      <c r="B37" s="51"/>
      <c r="C37" s="187"/>
      <c r="D37" s="188"/>
      <c r="E37" s="23"/>
      <c r="F37" s="187"/>
      <c r="G37" s="188"/>
      <c r="H37" s="23"/>
      <c r="I37" s="23"/>
      <c r="J37" s="18"/>
      <c r="K37" s="18"/>
      <c r="L37" s="18"/>
    </row>
    <row r="38" spans="1:12" x14ac:dyDescent="0.2">
      <c r="A38" s="163" t="s">
        <v>324</v>
      </c>
      <c r="B38" s="164"/>
      <c r="C38" s="164"/>
      <c r="D38" s="165"/>
      <c r="E38" s="163" t="s">
        <v>329</v>
      </c>
      <c r="F38" s="164"/>
      <c r="G38" s="164"/>
      <c r="H38" s="150" t="s">
        <v>335</v>
      </c>
      <c r="I38" s="151"/>
      <c r="J38" s="18"/>
      <c r="K38" s="18"/>
      <c r="L38" s="18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8"/>
      <c r="K39" s="18"/>
      <c r="L39" s="18"/>
    </row>
    <row r="40" spans="1:12" x14ac:dyDescent="0.2">
      <c r="A40" s="163" t="s">
        <v>325</v>
      </c>
      <c r="B40" s="176"/>
      <c r="C40" s="176"/>
      <c r="D40" s="177"/>
      <c r="E40" s="163" t="s">
        <v>330</v>
      </c>
      <c r="F40" s="164"/>
      <c r="G40" s="164"/>
      <c r="H40" s="150" t="s">
        <v>336</v>
      </c>
      <c r="I40" s="151"/>
      <c r="J40" s="88"/>
      <c r="K40" s="18"/>
      <c r="L40" s="18"/>
    </row>
    <row r="41" spans="1:12" x14ac:dyDescent="0.2">
      <c r="A41" s="98"/>
      <c r="B41" s="99"/>
      <c r="C41" s="99"/>
      <c r="D41" s="99"/>
      <c r="E41" s="98"/>
      <c r="F41" s="99"/>
      <c r="G41" s="99"/>
      <c r="H41" s="100"/>
      <c r="I41" s="101"/>
      <c r="J41" s="88"/>
      <c r="K41" s="18"/>
      <c r="L41" s="18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88"/>
      <c r="K42" s="18"/>
      <c r="L42" s="18"/>
    </row>
    <row r="43" spans="1:12" x14ac:dyDescent="0.2">
      <c r="A43" s="54"/>
      <c r="B43" s="54"/>
      <c r="C43" s="54"/>
      <c r="D43" s="34"/>
      <c r="E43" s="34"/>
      <c r="F43" s="54"/>
      <c r="G43" s="34"/>
      <c r="H43" s="34"/>
      <c r="I43" s="34"/>
      <c r="J43" s="18"/>
      <c r="K43" s="18"/>
      <c r="L43" s="18"/>
    </row>
    <row r="44" spans="1:12" x14ac:dyDescent="0.2">
      <c r="A44" s="181" t="s">
        <v>266</v>
      </c>
      <c r="B44" s="182"/>
      <c r="C44" s="150"/>
      <c r="D44" s="151"/>
      <c r="E44" s="24"/>
      <c r="F44" s="144"/>
      <c r="G44" s="164"/>
      <c r="H44" s="164"/>
      <c r="I44" s="165"/>
      <c r="J44" s="18"/>
      <c r="K44" s="18"/>
      <c r="L44" s="18"/>
    </row>
    <row r="45" spans="1:12" x14ac:dyDescent="0.2">
      <c r="A45" s="51"/>
      <c r="B45" s="51"/>
      <c r="C45" s="187"/>
      <c r="D45" s="188"/>
      <c r="E45" s="23"/>
      <c r="F45" s="187"/>
      <c r="G45" s="189"/>
      <c r="H45" s="55"/>
      <c r="I45" s="55"/>
      <c r="J45" s="18"/>
      <c r="K45" s="18"/>
      <c r="L45" s="18"/>
    </row>
    <row r="46" spans="1:12" x14ac:dyDescent="0.2">
      <c r="A46" s="181" t="s">
        <v>267</v>
      </c>
      <c r="B46" s="182"/>
      <c r="C46" s="144" t="s">
        <v>337</v>
      </c>
      <c r="D46" s="190"/>
      <c r="E46" s="190"/>
      <c r="F46" s="190"/>
      <c r="G46" s="190"/>
      <c r="H46" s="190"/>
      <c r="I46" s="190"/>
      <c r="J46" s="18"/>
      <c r="K46" s="18"/>
      <c r="L46" s="18"/>
    </row>
    <row r="47" spans="1:12" x14ac:dyDescent="0.2">
      <c r="A47" s="32"/>
      <c r="B47" s="32"/>
      <c r="C47" s="56" t="s">
        <v>268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81" t="s">
        <v>269</v>
      </c>
      <c r="B48" s="182"/>
      <c r="C48" s="183" t="s">
        <v>338</v>
      </c>
      <c r="D48" s="184"/>
      <c r="E48" s="185"/>
      <c r="F48" s="24"/>
      <c r="G48" s="30" t="s">
        <v>270</v>
      </c>
      <c r="H48" s="183" t="s">
        <v>353</v>
      </c>
      <c r="I48" s="185"/>
      <c r="J48" s="88"/>
      <c r="K48" s="18"/>
      <c r="L48" s="18"/>
    </row>
    <row r="49" spans="1:12" x14ac:dyDescent="0.2">
      <c r="A49" s="32"/>
      <c r="B49" s="32"/>
      <c r="C49" s="56"/>
      <c r="D49" s="24"/>
      <c r="E49" s="24"/>
      <c r="F49" s="24"/>
      <c r="G49" s="24"/>
      <c r="H49" s="24"/>
      <c r="I49" s="24"/>
      <c r="J49" s="18"/>
      <c r="K49" s="88"/>
      <c r="L49" s="18"/>
    </row>
    <row r="50" spans="1:12" x14ac:dyDescent="0.2">
      <c r="A50" s="181" t="s">
        <v>255</v>
      </c>
      <c r="B50" s="182"/>
      <c r="C50" s="193" t="s">
        <v>339</v>
      </c>
      <c r="D50" s="184"/>
      <c r="E50" s="184"/>
      <c r="F50" s="184"/>
      <c r="G50" s="184"/>
      <c r="H50" s="184"/>
      <c r="I50" s="185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2" t="s">
        <v>271</v>
      </c>
      <c r="B52" s="143"/>
      <c r="C52" s="183" t="s">
        <v>343</v>
      </c>
      <c r="D52" s="184"/>
      <c r="E52" s="184"/>
      <c r="F52" s="184"/>
      <c r="G52" s="184"/>
      <c r="H52" s="184"/>
      <c r="I52" s="146"/>
      <c r="J52" s="18"/>
      <c r="K52" s="88"/>
      <c r="L52" s="18"/>
    </row>
    <row r="53" spans="1:12" x14ac:dyDescent="0.2">
      <c r="A53" s="57"/>
      <c r="B53" s="57"/>
      <c r="C53" s="196" t="s">
        <v>272</v>
      </c>
      <c r="D53" s="196"/>
      <c r="E53" s="196"/>
      <c r="F53" s="196"/>
      <c r="G53" s="196"/>
      <c r="H53" s="196"/>
      <c r="I53" s="59"/>
      <c r="J53" s="18"/>
      <c r="K53" s="18"/>
      <c r="L53" s="18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8"/>
      <c r="K54" s="18"/>
      <c r="L54" s="18"/>
    </row>
    <row r="55" spans="1:12" x14ac:dyDescent="0.2">
      <c r="A55" s="57"/>
      <c r="B55" s="194" t="s">
        <v>273</v>
      </c>
      <c r="C55" s="195"/>
      <c r="D55" s="195"/>
      <c r="E55" s="195"/>
      <c r="F55" s="80"/>
      <c r="G55" s="80"/>
      <c r="H55" s="81"/>
      <c r="I55" s="81"/>
      <c r="J55" s="18"/>
      <c r="K55" s="88"/>
      <c r="L55" s="18"/>
    </row>
    <row r="56" spans="1:12" x14ac:dyDescent="0.2">
      <c r="A56" s="57"/>
      <c r="B56" s="82" t="s">
        <v>342</v>
      </c>
      <c r="C56" s="83"/>
      <c r="D56" s="83"/>
      <c r="E56" s="83"/>
      <c r="F56" s="83"/>
      <c r="G56" s="83"/>
      <c r="H56" s="200" t="s">
        <v>304</v>
      </c>
      <c r="I56" s="200"/>
      <c r="J56" s="18"/>
      <c r="K56" s="88"/>
      <c r="L56" s="18"/>
    </row>
    <row r="57" spans="1:12" x14ac:dyDescent="0.2">
      <c r="A57" s="57"/>
      <c r="B57" s="82" t="s">
        <v>305</v>
      </c>
      <c r="C57" s="83"/>
      <c r="D57" s="83"/>
      <c r="E57" s="83"/>
      <c r="F57" s="83"/>
      <c r="G57" s="83"/>
      <c r="H57" s="200"/>
      <c r="I57" s="200"/>
      <c r="J57" s="18"/>
      <c r="K57" s="18"/>
      <c r="L57" s="18"/>
    </row>
    <row r="58" spans="1:12" x14ac:dyDescent="0.2">
      <c r="A58" s="57"/>
      <c r="B58" s="82" t="s">
        <v>306</v>
      </c>
      <c r="C58" s="83"/>
      <c r="D58" s="83"/>
      <c r="E58" s="83"/>
      <c r="F58" s="83"/>
      <c r="G58" s="83"/>
      <c r="H58" s="200"/>
      <c r="I58" s="200"/>
      <c r="J58" s="88"/>
      <c r="K58" s="89"/>
      <c r="L58" s="18"/>
    </row>
    <row r="59" spans="1:12" x14ac:dyDescent="0.2">
      <c r="A59" s="57"/>
      <c r="B59" s="82" t="s">
        <v>307</v>
      </c>
      <c r="C59" s="84"/>
      <c r="D59" s="84"/>
      <c r="E59" s="84"/>
      <c r="F59" s="84"/>
      <c r="G59" s="84"/>
      <c r="H59" s="200"/>
      <c r="I59" s="200"/>
      <c r="J59" s="18"/>
      <c r="K59" s="18"/>
      <c r="L59" s="18"/>
    </row>
    <row r="60" spans="1:12" x14ac:dyDescent="0.2">
      <c r="A60" s="57"/>
      <c r="B60" s="82" t="s">
        <v>308</v>
      </c>
      <c r="C60" s="84"/>
      <c r="D60" s="84"/>
      <c r="E60" s="84"/>
      <c r="F60" s="84"/>
      <c r="G60" s="84"/>
      <c r="H60" s="200"/>
      <c r="I60" s="200"/>
      <c r="J60" s="18"/>
      <c r="K60" s="18"/>
      <c r="L60" s="18"/>
    </row>
    <row r="61" spans="1:12" x14ac:dyDescent="0.2">
      <c r="A61" s="57"/>
      <c r="B61" s="57"/>
      <c r="C61" s="58"/>
      <c r="D61" s="58"/>
      <c r="E61" s="58"/>
      <c r="F61" s="58"/>
      <c r="G61" s="58"/>
      <c r="H61" s="58"/>
      <c r="I61" s="59"/>
      <c r="J61" s="18"/>
      <c r="K61" s="18"/>
      <c r="L61" s="18"/>
    </row>
    <row r="62" spans="1:12" ht="13.5" thickBot="1" x14ac:dyDescent="0.25">
      <c r="A62" s="60" t="s">
        <v>274</v>
      </c>
      <c r="B62" s="24"/>
      <c r="C62" s="24"/>
      <c r="D62" s="24"/>
      <c r="E62" s="24"/>
      <c r="F62" s="24"/>
      <c r="G62" s="61"/>
      <c r="H62" s="62"/>
      <c r="I62" s="61"/>
      <c r="J62" s="18"/>
      <c r="K62" s="89"/>
      <c r="L62" s="18"/>
    </row>
    <row r="63" spans="1:12" x14ac:dyDescent="0.2">
      <c r="A63" s="24"/>
      <c r="B63" s="24"/>
      <c r="C63" s="24"/>
      <c r="D63" s="24"/>
      <c r="E63" s="57" t="s">
        <v>275</v>
      </c>
      <c r="F63" s="18"/>
      <c r="G63" s="197" t="s">
        <v>276</v>
      </c>
      <c r="H63" s="198"/>
      <c r="I63" s="199"/>
      <c r="J63" s="18"/>
      <c r="K63" s="89"/>
      <c r="L63" s="18"/>
    </row>
    <row r="64" spans="1:12" x14ac:dyDescent="0.2">
      <c r="A64" s="63"/>
      <c r="B64" s="63"/>
      <c r="C64" s="29"/>
      <c r="D64" s="29"/>
      <c r="E64" s="29"/>
      <c r="F64" s="29"/>
      <c r="G64" s="191"/>
      <c r="H64" s="192"/>
      <c r="I64" s="29"/>
      <c r="J64" s="88"/>
      <c r="K64" s="18"/>
      <c r="L64" s="18"/>
    </row>
    <row r="70" spans="10:11" x14ac:dyDescent="0.2">
      <c r="J70" s="90"/>
      <c r="K70" s="91"/>
    </row>
    <row r="71" spans="10:11" x14ac:dyDescent="0.2">
      <c r="J71" s="90"/>
      <c r="K71" s="91"/>
    </row>
    <row r="78" spans="10:11" x14ac:dyDescent="0.2">
      <c r="K78" s="90"/>
    </row>
    <row r="88" spans="11:11" x14ac:dyDescent="0.2">
      <c r="K88" s="90"/>
    </row>
    <row r="90" spans="11:11" x14ac:dyDescent="0.2">
      <c r="K90" s="90"/>
    </row>
    <row r="110" spans="11:11" x14ac:dyDescent="0.2">
      <c r="K110" s="90"/>
    </row>
    <row r="113" spans="10:10" x14ac:dyDescent="0.2">
      <c r="J113" s="90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/>
  </hyperlinks>
  <pageMargins left="0.75" right="0.75" top="1" bottom="1" header="0.5" footer="0.5"/>
  <pageSetup paperSize="9" scale="8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V123"/>
  <sheetViews>
    <sheetView showGridLines="0" zoomScale="110" zoomScaleNormal="110" zoomScaleSheetLayoutView="110" workbookViewId="0">
      <selection sqref="A1:J1"/>
    </sheetView>
  </sheetViews>
  <sheetFormatPr defaultRowHeight="12.75" x14ac:dyDescent="0.2"/>
  <cols>
    <col min="7" max="7" width="5" customWidth="1"/>
    <col min="8" max="8" width="9.140625" hidden="1" customWidth="1"/>
    <col min="9" max="9" width="5.5703125" bestFit="1" customWidth="1"/>
    <col min="10" max="10" width="12.7109375" style="76" customWidth="1"/>
    <col min="11" max="11" width="12.140625" style="76" customWidth="1"/>
    <col min="12" max="13" width="12.42578125" style="103" customWidth="1"/>
    <col min="14" max="14" width="10.42578125" style="105" customWidth="1"/>
    <col min="15" max="15" width="11" style="105" customWidth="1"/>
    <col min="16" max="16" width="11.140625" style="105" bestFit="1" customWidth="1"/>
    <col min="17" max="17" width="10.28515625" style="105" customWidth="1"/>
    <col min="18" max="18" width="11.140625" style="102" bestFit="1" customWidth="1"/>
    <col min="19" max="19" width="10.85546875" bestFit="1" customWidth="1"/>
  </cols>
  <sheetData>
    <row r="1" spans="1:17" x14ac:dyDescent="0.2">
      <c r="A1" s="234" t="s">
        <v>150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7" x14ac:dyDescent="0.2">
      <c r="A2" s="238" t="s">
        <v>344</v>
      </c>
      <c r="B2" s="239"/>
      <c r="C2" s="239"/>
      <c r="D2" s="239"/>
      <c r="E2" s="239"/>
      <c r="F2" s="239"/>
      <c r="G2" s="239"/>
      <c r="H2" s="239"/>
      <c r="I2" s="239"/>
      <c r="J2" s="239"/>
      <c r="K2" s="237"/>
    </row>
    <row r="3" spans="1:17" ht="7.5" customHeight="1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7" x14ac:dyDescent="0.2">
      <c r="A4" s="241" t="s">
        <v>351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7" ht="34.5" thickBot="1" x14ac:dyDescent="0.25">
      <c r="A5" s="244" t="s">
        <v>53</v>
      </c>
      <c r="B5" s="245"/>
      <c r="C5" s="245"/>
      <c r="D5" s="245"/>
      <c r="E5" s="245"/>
      <c r="F5" s="245"/>
      <c r="G5" s="245"/>
      <c r="H5" s="246"/>
      <c r="I5" s="65" t="s">
        <v>277</v>
      </c>
      <c r="J5" s="135" t="s">
        <v>106</v>
      </c>
      <c r="K5" s="130" t="s">
        <v>107</v>
      </c>
    </row>
    <row r="6" spans="1:17" x14ac:dyDescent="0.2">
      <c r="A6" s="247">
        <v>1</v>
      </c>
      <c r="B6" s="247"/>
      <c r="C6" s="247"/>
      <c r="D6" s="247"/>
      <c r="E6" s="247"/>
      <c r="F6" s="247"/>
      <c r="G6" s="247"/>
      <c r="H6" s="247"/>
      <c r="I6" s="66">
        <v>2</v>
      </c>
      <c r="J6" s="115">
        <v>3</v>
      </c>
      <c r="K6" s="115">
        <v>4</v>
      </c>
    </row>
    <row r="7" spans="1:17" ht="11.25" customHeight="1" x14ac:dyDescent="0.2">
      <c r="A7" s="248" t="s">
        <v>352</v>
      </c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7" x14ac:dyDescent="0.2">
      <c r="A8" s="210" t="s">
        <v>54</v>
      </c>
      <c r="B8" s="211"/>
      <c r="C8" s="211"/>
      <c r="D8" s="211"/>
      <c r="E8" s="211"/>
      <c r="F8" s="211"/>
      <c r="G8" s="211"/>
      <c r="H8" s="233"/>
      <c r="I8" s="6">
        <v>1</v>
      </c>
      <c r="J8" s="125"/>
      <c r="K8" s="125"/>
    </row>
    <row r="9" spans="1:17" x14ac:dyDescent="0.2">
      <c r="A9" s="220" t="s">
        <v>11</v>
      </c>
      <c r="B9" s="221"/>
      <c r="C9" s="221"/>
      <c r="D9" s="221"/>
      <c r="E9" s="221"/>
      <c r="F9" s="221"/>
      <c r="G9" s="221"/>
      <c r="H9" s="222"/>
      <c r="I9" s="4">
        <v>2</v>
      </c>
      <c r="J9" s="121">
        <f>J10+J17+J27+J36+J40</f>
        <v>1845090492</v>
      </c>
      <c r="K9" s="11">
        <f>K10+K17+K27+K36+K40</f>
        <v>1721143991.38428</v>
      </c>
      <c r="L9" s="104"/>
      <c r="M9" s="104"/>
      <c r="N9" s="106"/>
      <c r="O9" s="106"/>
      <c r="P9" s="106"/>
      <c r="Q9" s="106"/>
    </row>
    <row r="10" spans="1:17" x14ac:dyDescent="0.2">
      <c r="A10" s="214" t="s">
        <v>203</v>
      </c>
      <c r="B10" s="215"/>
      <c r="C10" s="215"/>
      <c r="D10" s="215"/>
      <c r="E10" s="215"/>
      <c r="F10" s="215"/>
      <c r="G10" s="215"/>
      <c r="H10" s="216"/>
      <c r="I10" s="4">
        <v>3</v>
      </c>
      <c r="J10" s="11">
        <f>SUM(J11:J16)</f>
        <v>304127331</v>
      </c>
      <c r="K10" s="11">
        <f>SUM(K11:K16)</f>
        <v>279641787.80599999</v>
      </c>
      <c r="L10" s="104"/>
      <c r="M10" s="104"/>
      <c r="N10" s="106"/>
      <c r="O10" s="106"/>
      <c r="P10" s="106"/>
      <c r="Q10" s="106"/>
    </row>
    <row r="11" spans="1:17" x14ac:dyDescent="0.2">
      <c r="A11" s="214" t="s">
        <v>108</v>
      </c>
      <c r="B11" s="215"/>
      <c r="C11" s="215"/>
      <c r="D11" s="215"/>
      <c r="E11" s="215"/>
      <c r="F11" s="215"/>
      <c r="G11" s="215"/>
      <c r="H11" s="216"/>
      <c r="I11" s="4">
        <v>4</v>
      </c>
      <c r="J11" s="12">
        <v>5647170</v>
      </c>
      <c r="K11" s="12">
        <v>5839794</v>
      </c>
      <c r="L11" s="104"/>
      <c r="M11" s="104"/>
      <c r="N11" s="106"/>
      <c r="O11" s="106"/>
      <c r="P11" s="106"/>
      <c r="Q11" s="106"/>
    </row>
    <row r="12" spans="1:17" x14ac:dyDescent="0.2">
      <c r="A12" s="214" t="s">
        <v>12</v>
      </c>
      <c r="B12" s="215"/>
      <c r="C12" s="215"/>
      <c r="D12" s="215"/>
      <c r="E12" s="215"/>
      <c r="F12" s="215"/>
      <c r="G12" s="215"/>
      <c r="H12" s="216"/>
      <c r="I12" s="4">
        <v>5</v>
      </c>
      <c r="J12" s="12">
        <v>236480446</v>
      </c>
      <c r="K12" s="12">
        <v>210946609.80599999</v>
      </c>
      <c r="L12" s="104"/>
      <c r="M12" s="104"/>
      <c r="N12" s="106"/>
      <c r="O12" s="106"/>
      <c r="P12" s="106"/>
      <c r="Q12" s="106"/>
    </row>
    <row r="13" spans="1:17" x14ac:dyDescent="0.2">
      <c r="A13" s="214" t="s">
        <v>109</v>
      </c>
      <c r="B13" s="215"/>
      <c r="C13" s="215"/>
      <c r="D13" s="215"/>
      <c r="E13" s="215"/>
      <c r="F13" s="215"/>
      <c r="G13" s="215"/>
      <c r="H13" s="216"/>
      <c r="I13" s="4">
        <v>6</v>
      </c>
      <c r="J13" s="116">
        <v>41129000</v>
      </c>
      <c r="K13" s="12">
        <v>41983000</v>
      </c>
      <c r="L13" s="104"/>
      <c r="M13" s="104"/>
      <c r="N13" s="106"/>
      <c r="O13" s="106"/>
      <c r="P13" s="106"/>
      <c r="Q13" s="106"/>
    </row>
    <row r="14" spans="1:17" x14ac:dyDescent="0.2">
      <c r="A14" s="214" t="s">
        <v>206</v>
      </c>
      <c r="B14" s="215"/>
      <c r="C14" s="215"/>
      <c r="D14" s="215"/>
      <c r="E14" s="215"/>
      <c r="F14" s="215"/>
      <c r="G14" s="215"/>
      <c r="H14" s="216"/>
      <c r="I14" s="4">
        <v>7</v>
      </c>
      <c r="J14" s="116">
        <v>0</v>
      </c>
      <c r="K14" s="12">
        <v>0</v>
      </c>
      <c r="L14" s="104"/>
      <c r="M14" s="104"/>
      <c r="N14" s="106"/>
      <c r="O14" s="106"/>
      <c r="P14" s="106"/>
      <c r="Q14" s="106"/>
    </row>
    <row r="15" spans="1:17" x14ac:dyDescent="0.2">
      <c r="A15" s="214" t="s">
        <v>207</v>
      </c>
      <c r="B15" s="215"/>
      <c r="C15" s="215"/>
      <c r="D15" s="215"/>
      <c r="E15" s="215"/>
      <c r="F15" s="215"/>
      <c r="G15" s="215"/>
      <c r="H15" s="216"/>
      <c r="I15" s="4">
        <v>8</v>
      </c>
      <c r="J15" s="12">
        <v>20870715</v>
      </c>
      <c r="K15" s="12">
        <v>20872384</v>
      </c>
      <c r="L15" s="104"/>
      <c r="M15" s="104"/>
      <c r="N15" s="106"/>
      <c r="O15" s="106"/>
      <c r="P15" s="106"/>
      <c r="Q15" s="106"/>
    </row>
    <row r="16" spans="1:17" x14ac:dyDescent="0.2">
      <c r="A16" s="214" t="s">
        <v>208</v>
      </c>
      <c r="B16" s="215"/>
      <c r="C16" s="215"/>
      <c r="D16" s="215"/>
      <c r="E16" s="215"/>
      <c r="F16" s="215"/>
      <c r="G16" s="215"/>
      <c r="H16" s="216"/>
      <c r="I16" s="4">
        <v>9</v>
      </c>
      <c r="J16" s="12">
        <v>0</v>
      </c>
      <c r="K16" s="12">
        <v>0</v>
      </c>
      <c r="L16" s="104"/>
      <c r="M16" s="104"/>
      <c r="N16" s="106"/>
      <c r="O16" s="106"/>
      <c r="P16" s="106"/>
      <c r="Q16" s="106"/>
    </row>
    <row r="17" spans="1:17" x14ac:dyDescent="0.2">
      <c r="A17" s="214" t="s">
        <v>204</v>
      </c>
      <c r="B17" s="215"/>
      <c r="C17" s="215"/>
      <c r="D17" s="215"/>
      <c r="E17" s="215"/>
      <c r="F17" s="215"/>
      <c r="G17" s="215"/>
      <c r="H17" s="216"/>
      <c r="I17" s="4">
        <v>10</v>
      </c>
      <c r="J17" s="11">
        <f>SUM(J18:J26)</f>
        <v>1476007000</v>
      </c>
      <c r="K17" s="11">
        <f>SUM(K18:K26)</f>
        <v>1400738836.94328</v>
      </c>
      <c r="L17" s="104"/>
      <c r="M17" s="104"/>
      <c r="N17" s="106"/>
      <c r="O17" s="106"/>
      <c r="P17" s="106"/>
      <c r="Q17" s="106"/>
    </row>
    <row r="18" spans="1:17" x14ac:dyDescent="0.2">
      <c r="A18" s="214" t="s">
        <v>209</v>
      </c>
      <c r="B18" s="215"/>
      <c r="C18" s="215"/>
      <c r="D18" s="215"/>
      <c r="E18" s="215"/>
      <c r="F18" s="215"/>
      <c r="G18" s="215"/>
      <c r="H18" s="216"/>
      <c r="I18" s="4">
        <v>11</v>
      </c>
      <c r="J18" s="116">
        <f>46291725-587779</f>
        <v>45703946</v>
      </c>
      <c r="K18" s="12">
        <v>45995536</v>
      </c>
      <c r="L18" s="104"/>
      <c r="M18" s="104"/>
      <c r="N18" s="106"/>
      <c r="O18" s="106"/>
      <c r="P18" s="106"/>
      <c r="Q18" s="106"/>
    </row>
    <row r="19" spans="1:17" x14ac:dyDescent="0.2">
      <c r="A19" s="214" t="s">
        <v>244</v>
      </c>
      <c r="B19" s="215"/>
      <c r="C19" s="215"/>
      <c r="D19" s="215"/>
      <c r="E19" s="215"/>
      <c r="F19" s="215"/>
      <c r="G19" s="215"/>
      <c r="H19" s="216"/>
      <c r="I19" s="4">
        <v>12</v>
      </c>
      <c r="J19" s="116">
        <f>932971176+587779</f>
        <v>933558955</v>
      </c>
      <c r="K19" s="12">
        <v>882052504</v>
      </c>
      <c r="L19" s="104"/>
      <c r="M19" s="104"/>
      <c r="N19" s="106"/>
      <c r="O19" s="106"/>
      <c r="P19" s="106"/>
      <c r="Q19" s="106"/>
    </row>
    <row r="20" spans="1:17" x14ac:dyDescent="0.2">
      <c r="A20" s="214" t="s">
        <v>210</v>
      </c>
      <c r="B20" s="215"/>
      <c r="C20" s="215"/>
      <c r="D20" s="215"/>
      <c r="E20" s="215"/>
      <c r="F20" s="215"/>
      <c r="G20" s="215"/>
      <c r="H20" s="216"/>
      <c r="I20" s="4">
        <v>13</v>
      </c>
      <c r="J20" s="12">
        <v>416715386</v>
      </c>
      <c r="K20" s="12">
        <v>383931369.94327998</v>
      </c>
      <c r="L20" s="104"/>
      <c r="M20" s="104"/>
      <c r="N20" s="106"/>
      <c r="O20" s="106"/>
      <c r="P20" s="106"/>
      <c r="Q20" s="106"/>
    </row>
    <row r="21" spans="1:17" x14ac:dyDescent="0.2">
      <c r="A21" s="214" t="s">
        <v>23</v>
      </c>
      <c r="B21" s="215"/>
      <c r="C21" s="215"/>
      <c r="D21" s="215"/>
      <c r="E21" s="215"/>
      <c r="F21" s="215"/>
      <c r="G21" s="215"/>
      <c r="H21" s="216"/>
      <c r="I21" s="4">
        <v>14</v>
      </c>
      <c r="J21" s="12">
        <v>21306708</v>
      </c>
      <c r="K21" s="12">
        <v>18257354</v>
      </c>
      <c r="L21" s="104"/>
      <c r="M21" s="104"/>
      <c r="N21" s="106"/>
      <c r="O21" s="106"/>
      <c r="P21" s="106"/>
      <c r="Q21" s="106"/>
    </row>
    <row r="22" spans="1:17" x14ac:dyDescent="0.2">
      <c r="A22" s="214" t="s">
        <v>24</v>
      </c>
      <c r="B22" s="215"/>
      <c r="C22" s="215"/>
      <c r="D22" s="215"/>
      <c r="E22" s="215"/>
      <c r="F22" s="215"/>
      <c r="G22" s="215"/>
      <c r="H22" s="216"/>
      <c r="I22" s="4">
        <v>15</v>
      </c>
      <c r="J22" s="12">
        <v>0</v>
      </c>
      <c r="K22" s="12">
        <v>0</v>
      </c>
      <c r="L22" s="104"/>
      <c r="M22" s="104"/>
      <c r="N22" s="106"/>
      <c r="O22" s="106"/>
      <c r="P22" s="106"/>
      <c r="Q22" s="106"/>
    </row>
    <row r="23" spans="1:17" x14ac:dyDescent="0.2">
      <c r="A23" s="214" t="s">
        <v>65</v>
      </c>
      <c r="B23" s="215"/>
      <c r="C23" s="215"/>
      <c r="D23" s="215"/>
      <c r="E23" s="215"/>
      <c r="F23" s="215"/>
      <c r="G23" s="215"/>
      <c r="H23" s="216"/>
      <c r="I23" s="4">
        <v>16</v>
      </c>
      <c r="J23" s="116">
        <v>13219507</v>
      </c>
      <c r="K23" s="116">
        <v>276374</v>
      </c>
      <c r="L23" s="104"/>
      <c r="M23" s="104"/>
      <c r="N23" s="106"/>
      <c r="O23" s="106"/>
      <c r="P23" s="106"/>
      <c r="Q23" s="106"/>
    </row>
    <row r="24" spans="1:17" x14ac:dyDescent="0.2">
      <c r="A24" s="214" t="s">
        <v>66</v>
      </c>
      <c r="B24" s="215"/>
      <c r="C24" s="215"/>
      <c r="D24" s="215"/>
      <c r="E24" s="215"/>
      <c r="F24" s="215"/>
      <c r="G24" s="215"/>
      <c r="H24" s="216"/>
      <c r="I24" s="4">
        <v>17</v>
      </c>
      <c r="J24" s="116">
        <v>41662125</v>
      </c>
      <c r="K24" s="116">
        <v>68046263</v>
      </c>
      <c r="L24" s="104"/>
      <c r="M24" s="104"/>
      <c r="N24" s="106"/>
      <c r="O24" s="106"/>
      <c r="P24" s="106"/>
      <c r="Q24" s="106"/>
    </row>
    <row r="25" spans="1:17" x14ac:dyDescent="0.2">
      <c r="A25" s="214" t="s">
        <v>67</v>
      </c>
      <c r="B25" s="215"/>
      <c r="C25" s="215"/>
      <c r="D25" s="215"/>
      <c r="E25" s="215"/>
      <c r="F25" s="215"/>
      <c r="G25" s="215"/>
      <c r="H25" s="216"/>
      <c r="I25" s="4">
        <v>18</v>
      </c>
      <c r="J25" s="12">
        <v>3840373</v>
      </c>
      <c r="K25" s="12">
        <v>2179436</v>
      </c>
      <c r="L25" s="104"/>
      <c r="M25" s="104"/>
      <c r="N25" s="106"/>
      <c r="O25" s="106"/>
      <c r="P25" s="106"/>
      <c r="Q25" s="106"/>
    </row>
    <row r="26" spans="1:17" x14ac:dyDescent="0.2">
      <c r="A26" s="214" t="s">
        <v>68</v>
      </c>
      <c r="B26" s="215"/>
      <c r="C26" s="215"/>
      <c r="D26" s="215"/>
      <c r="E26" s="215"/>
      <c r="F26" s="215"/>
      <c r="G26" s="215"/>
      <c r="H26" s="216"/>
      <c r="I26" s="4">
        <v>19</v>
      </c>
      <c r="J26" s="116"/>
      <c r="K26" s="116"/>
      <c r="L26" s="104"/>
      <c r="M26" s="104"/>
      <c r="N26" s="106"/>
      <c r="O26" s="106"/>
      <c r="P26" s="106"/>
      <c r="Q26" s="106"/>
    </row>
    <row r="27" spans="1:17" x14ac:dyDescent="0.2">
      <c r="A27" s="214" t="s">
        <v>188</v>
      </c>
      <c r="B27" s="215"/>
      <c r="C27" s="215"/>
      <c r="D27" s="215"/>
      <c r="E27" s="215"/>
      <c r="F27" s="215"/>
      <c r="G27" s="215"/>
      <c r="H27" s="216"/>
      <c r="I27" s="4">
        <v>20</v>
      </c>
      <c r="J27" s="11">
        <f>SUM(J28:J35)</f>
        <v>4323161</v>
      </c>
      <c r="K27" s="11">
        <f>SUM(K28:K35)</f>
        <v>5343366.6349999905</v>
      </c>
      <c r="L27" s="104"/>
      <c r="M27" s="104"/>
      <c r="N27" s="106"/>
      <c r="O27" s="106"/>
      <c r="P27" s="106"/>
      <c r="Q27" s="106"/>
    </row>
    <row r="28" spans="1:17" x14ac:dyDescent="0.2">
      <c r="A28" s="214" t="s">
        <v>69</v>
      </c>
      <c r="B28" s="215"/>
      <c r="C28" s="215"/>
      <c r="D28" s="215"/>
      <c r="E28" s="215"/>
      <c r="F28" s="215"/>
      <c r="G28" s="215"/>
      <c r="H28" s="216"/>
      <c r="I28" s="4">
        <v>21</v>
      </c>
      <c r="J28" s="12"/>
      <c r="K28" s="12"/>
      <c r="L28" s="104"/>
      <c r="M28" s="104"/>
      <c r="N28" s="106"/>
      <c r="O28" s="106"/>
      <c r="P28" s="106"/>
      <c r="Q28" s="106"/>
    </row>
    <row r="29" spans="1:17" x14ac:dyDescent="0.2">
      <c r="A29" s="214" t="s">
        <v>70</v>
      </c>
      <c r="B29" s="215"/>
      <c r="C29" s="215"/>
      <c r="D29" s="215"/>
      <c r="E29" s="215"/>
      <c r="F29" s="215"/>
      <c r="G29" s="215"/>
      <c r="H29" s="216"/>
      <c r="I29" s="4">
        <v>22</v>
      </c>
      <c r="J29" s="12"/>
      <c r="K29" s="12"/>
      <c r="L29" s="104"/>
      <c r="M29" s="104"/>
      <c r="N29" s="106"/>
      <c r="O29" s="106"/>
      <c r="P29" s="106"/>
      <c r="Q29" s="106"/>
    </row>
    <row r="30" spans="1:17" x14ac:dyDescent="0.2">
      <c r="A30" s="214" t="s">
        <v>71</v>
      </c>
      <c r="B30" s="215"/>
      <c r="C30" s="215"/>
      <c r="D30" s="215"/>
      <c r="E30" s="215"/>
      <c r="F30" s="215"/>
      <c r="G30" s="215"/>
      <c r="H30" s="216"/>
      <c r="I30" s="4">
        <v>23</v>
      </c>
      <c r="J30" s="12">
        <v>330000</v>
      </c>
      <c r="K30" s="116">
        <v>983600</v>
      </c>
      <c r="L30" s="104"/>
      <c r="M30" s="104"/>
      <c r="N30" s="106"/>
      <c r="O30" s="106"/>
      <c r="P30" s="106"/>
      <c r="Q30" s="106"/>
    </row>
    <row r="31" spans="1:17" x14ac:dyDescent="0.2">
      <c r="A31" s="214" t="s">
        <v>76</v>
      </c>
      <c r="B31" s="215"/>
      <c r="C31" s="215"/>
      <c r="D31" s="215"/>
      <c r="E31" s="215"/>
      <c r="F31" s="215"/>
      <c r="G31" s="215"/>
      <c r="H31" s="216"/>
      <c r="I31" s="4">
        <v>24</v>
      </c>
      <c r="J31" s="12">
        <v>0</v>
      </c>
      <c r="K31" s="12">
        <v>0</v>
      </c>
      <c r="L31" s="104"/>
      <c r="M31" s="104"/>
      <c r="N31" s="106"/>
      <c r="O31" s="106"/>
      <c r="P31" s="106"/>
      <c r="Q31" s="106"/>
    </row>
    <row r="32" spans="1:17" x14ac:dyDescent="0.2">
      <c r="A32" s="214" t="s">
        <v>77</v>
      </c>
      <c r="B32" s="215"/>
      <c r="C32" s="215"/>
      <c r="D32" s="215"/>
      <c r="E32" s="215"/>
      <c r="F32" s="215"/>
      <c r="G32" s="215"/>
      <c r="H32" s="216"/>
      <c r="I32" s="4">
        <v>25</v>
      </c>
      <c r="J32" s="12">
        <v>180351</v>
      </c>
      <c r="K32" s="12">
        <v>167438</v>
      </c>
      <c r="L32" s="104"/>
      <c r="M32" s="104"/>
      <c r="N32" s="106"/>
      <c r="O32" s="106"/>
      <c r="P32" s="106"/>
      <c r="Q32" s="106"/>
    </row>
    <row r="33" spans="1:17" x14ac:dyDescent="0.2">
      <c r="A33" s="214" t="s">
        <v>78</v>
      </c>
      <c r="B33" s="215"/>
      <c r="C33" s="215"/>
      <c r="D33" s="215"/>
      <c r="E33" s="215"/>
      <c r="F33" s="215"/>
      <c r="G33" s="215"/>
      <c r="H33" s="216"/>
      <c r="I33" s="4">
        <v>26</v>
      </c>
      <c r="J33" s="12">
        <v>3812810</v>
      </c>
      <c r="K33" s="12">
        <v>4192328.6349999905</v>
      </c>
      <c r="L33" s="104"/>
      <c r="M33" s="104"/>
      <c r="N33" s="106"/>
      <c r="O33" s="106"/>
      <c r="P33" s="106"/>
      <c r="Q33" s="106"/>
    </row>
    <row r="34" spans="1:17" x14ac:dyDescent="0.2">
      <c r="A34" s="214" t="s">
        <v>72</v>
      </c>
      <c r="B34" s="215"/>
      <c r="C34" s="215"/>
      <c r="D34" s="215"/>
      <c r="E34" s="215"/>
      <c r="F34" s="215"/>
      <c r="G34" s="215"/>
      <c r="H34" s="216"/>
      <c r="I34" s="4">
        <v>27</v>
      </c>
      <c r="J34" s="12">
        <v>0</v>
      </c>
      <c r="K34" s="12">
        <v>0</v>
      </c>
      <c r="L34" s="104"/>
      <c r="M34" s="104"/>
      <c r="N34" s="106"/>
      <c r="O34" s="106"/>
      <c r="P34" s="106"/>
      <c r="Q34" s="106"/>
    </row>
    <row r="35" spans="1:17" x14ac:dyDescent="0.2">
      <c r="A35" s="214" t="s">
        <v>180</v>
      </c>
      <c r="B35" s="215"/>
      <c r="C35" s="215"/>
      <c r="D35" s="215"/>
      <c r="E35" s="215"/>
      <c r="F35" s="215"/>
      <c r="G35" s="215"/>
      <c r="H35" s="216"/>
      <c r="I35" s="4">
        <v>28</v>
      </c>
      <c r="J35" s="12">
        <v>0</v>
      </c>
      <c r="K35" s="12">
        <v>0</v>
      </c>
      <c r="L35" s="104"/>
      <c r="M35" s="104"/>
      <c r="N35" s="106"/>
      <c r="O35" s="106"/>
      <c r="P35" s="106"/>
      <c r="Q35" s="106"/>
    </row>
    <row r="36" spans="1:17" x14ac:dyDescent="0.2">
      <c r="A36" s="214" t="s">
        <v>181</v>
      </c>
      <c r="B36" s="215"/>
      <c r="C36" s="215"/>
      <c r="D36" s="215"/>
      <c r="E36" s="215"/>
      <c r="F36" s="215"/>
      <c r="G36" s="215"/>
      <c r="H36" s="216"/>
      <c r="I36" s="4">
        <v>29</v>
      </c>
      <c r="J36" s="11">
        <f>SUM(J37:J39)</f>
        <v>0</v>
      </c>
      <c r="K36" s="11">
        <f>SUM(K37:K39)</f>
        <v>0</v>
      </c>
      <c r="L36" s="104"/>
      <c r="M36" s="104"/>
      <c r="N36" s="106"/>
      <c r="O36" s="106"/>
      <c r="P36" s="106"/>
      <c r="Q36" s="106"/>
    </row>
    <row r="37" spans="1:17" x14ac:dyDescent="0.2">
      <c r="A37" s="214" t="s">
        <v>73</v>
      </c>
      <c r="B37" s="215"/>
      <c r="C37" s="215"/>
      <c r="D37" s="215"/>
      <c r="E37" s="215"/>
      <c r="F37" s="215"/>
      <c r="G37" s="215"/>
      <c r="H37" s="216"/>
      <c r="I37" s="4">
        <v>30</v>
      </c>
      <c r="J37" s="12">
        <v>0</v>
      </c>
      <c r="K37" s="12">
        <v>0</v>
      </c>
      <c r="L37" s="104"/>
      <c r="M37" s="104"/>
      <c r="N37" s="106"/>
      <c r="O37" s="106"/>
      <c r="P37" s="106"/>
      <c r="Q37" s="106"/>
    </row>
    <row r="38" spans="1:17" x14ac:dyDescent="0.2">
      <c r="A38" s="214" t="s">
        <v>74</v>
      </c>
      <c r="B38" s="215"/>
      <c r="C38" s="215"/>
      <c r="D38" s="215"/>
      <c r="E38" s="215"/>
      <c r="F38" s="215"/>
      <c r="G38" s="215"/>
      <c r="H38" s="216"/>
      <c r="I38" s="4">
        <v>31</v>
      </c>
      <c r="J38" s="12">
        <v>0</v>
      </c>
      <c r="K38" s="12">
        <v>0</v>
      </c>
      <c r="L38" s="104"/>
      <c r="M38" s="104"/>
      <c r="N38" s="106"/>
      <c r="O38" s="106"/>
      <c r="P38" s="106"/>
      <c r="Q38" s="106"/>
    </row>
    <row r="39" spans="1:17" x14ac:dyDescent="0.2">
      <c r="A39" s="214" t="s">
        <v>75</v>
      </c>
      <c r="B39" s="215"/>
      <c r="C39" s="215"/>
      <c r="D39" s="215"/>
      <c r="E39" s="215"/>
      <c r="F39" s="215"/>
      <c r="G39" s="215"/>
      <c r="H39" s="216"/>
      <c r="I39" s="4">
        <v>32</v>
      </c>
      <c r="J39" s="12">
        <v>0</v>
      </c>
      <c r="K39" s="12">
        <v>0</v>
      </c>
      <c r="L39" s="104"/>
      <c r="M39" s="104"/>
      <c r="N39" s="106"/>
      <c r="O39" s="106"/>
      <c r="P39" s="106"/>
      <c r="Q39" s="106"/>
    </row>
    <row r="40" spans="1:17" x14ac:dyDescent="0.2">
      <c r="A40" s="214" t="s">
        <v>182</v>
      </c>
      <c r="B40" s="215"/>
      <c r="C40" s="215"/>
      <c r="D40" s="215"/>
      <c r="E40" s="215"/>
      <c r="F40" s="215"/>
      <c r="G40" s="215"/>
      <c r="H40" s="216"/>
      <c r="I40" s="4">
        <v>33</v>
      </c>
      <c r="J40" s="116">
        <v>60633000</v>
      </c>
      <c r="K40" s="12">
        <v>35420000</v>
      </c>
      <c r="L40" s="104"/>
      <c r="M40" s="104"/>
      <c r="N40" s="106"/>
      <c r="O40" s="106"/>
      <c r="P40" s="106"/>
      <c r="Q40" s="106"/>
    </row>
    <row r="41" spans="1:17" x14ac:dyDescent="0.2">
      <c r="A41" s="220" t="s">
        <v>237</v>
      </c>
      <c r="B41" s="221"/>
      <c r="C41" s="221"/>
      <c r="D41" s="221"/>
      <c r="E41" s="221"/>
      <c r="F41" s="221"/>
      <c r="G41" s="221"/>
      <c r="H41" s="222"/>
      <c r="I41" s="4">
        <v>34</v>
      </c>
      <c r="J41" s="121">
        <f>J42+J50+J57+J65</f>
        <v>1919462881.5</v>
      </c>
      <c r="K41" s="11">
        <f>K42+K50+K57+K65</f>
        <v>1881578695.9958196</v>
      </c>
      <c r="L41" s="104"/>
      <c r="M41" s="104"/>
      <c r="N41" s="106"/>
      <c r="O41" s="106"/>
      <c r="P41" s="106"/>
      <c r="Q41" s="106"/>
    </row>
    <row r="42" spans="1:17" x14ac:dyDescent="0.2">
      <c r="A42" s="214" t="s">
        <v>94</v>
      </c>
      <c r="B42" s="215"/>
      <c r="C42" s="215"/>
      <c r="D42" s="215"/>
      <c r="E42" s="215"/>
      <c r="F42" s="215"/>
      <c r="G42" s="215"/>
      <c r="H42" s="216"/>
      <c r="I42" s="4">
        <v>35</v>
      </c>
      <c r="J42" s="121">
        <f>SUM(J43:J49)</f>
        <v>738432251</v>
      </c>
      <c r="K42" s="11">
        <f>SUM(K43:K49)</f>
        <v>695533146</v>
      </c>
      <c r="L42" s="104"/>
      <c r="M42" s="104"/>
      <c r="N42" s="106"/>
      <c r="O42" s="106"/>
      <c r="P42" s="106"/>
      <c r="Q42" s="106"/>
    </row>
    <row r="43" spans="1:17" x14ac:dyDescent="0.2">
      <c r="A43" s="214" t="s">
        <v>114</v>
      </c>
      <c r="B43" s="215"/>
      <c r="C43" s="215"/>
      <c r="D43" s="215"/>
      <c r="E43" s="215"/>
      <c r="F43" s="215"/>
      <c r="G43" s="215"/>
      <c r="H43" s="216"/>
      <c r="I43" s="4">
        <v>36</v>
      </c>
      <c r="J43" s="12">
        <v>213149271</v>
      </c>
      <c r="K43" s="12">
        <v>225184409</v>
      </c>
      <c r="L43" s="104"/>
      <c r="M43" s="104"/>
      <c r="N43" s="106"/>
      <c r="O43" s="106"/>
      <c r="P43" s="106"/>
      <c r="Q43" s="106"/>
    </row>
    <row r="44" spans="1:17" x14ac:dyDescent="0.2">
      <c r="A44" s="214" t="s">
        <v>115</v>
      </c>
      <c r="B44" s="215"/>
      <c r="C44" s="215"/>
      <c r="D44" s="215"/>
      <c r="E44" s="215"/>
      <c r="F44" s="215"/>
      <c r="G44" s="215"/>
      <c r="H44" s="216"/>
      <c r="I44" s="4">
        <v>37</v>
      </c>
      <c r="J44" s="12">
        <v>50870289</v>
      </c>
      <c r="K44" s="12">
        <v>40020809</v>
      </c>
      <c r="L44" s="104"/>
      <c r="M44" s="104"/>
      <c r="N44" s="106"/>
      <c r="O44" s="106"/>
      <c r="P44" s="106"/>
      <c r="Q44" s="106"/>
    </row>
    <row r="45" spans="1:17" x14ac:dyDescent="0.2">
      <c r="A45" s="214" t="s">
        <v>79</v>
      </c>
      <c r="B45" s="215"/>
      <c r="C45" s="215"/>
      <c r="D45" s="215"/>
      <c r="E45" s="215"/>
      <c r="F45" s="215"/>
      <c r="G45" s="215"/>
      <c r="H45" s="216"/>
      <c r="I45" s="4">
        <v>38</v>
      </c>
      <c r="J45" s="12">
        <v>255608587</v>
      </c>
      <c r="K45" s="12">
        <v>213453413</v>
      </c>
      <c r="L45" s="104"/>
      <c r="M45" s="104"/>
      <c r="N45" s="106"/>
      <c r="O45" s="106"/>
      <c r="P45" s="106"/>
      <c r="Q45" s="106"/>
    </row>
    <row r="46" spans="1:17" x14ac:dyDescent="0.2">
      <c r="A46" s="214" t="s">
        <v>80</v>
      </c>
      <c r="B46" s="215"/>
      <c r="C46" s="215"/>
      <c r="D46" s="215"/>
      <c r="E46" s="215"/>
      <c r="F46" s="215"/>
      <c r="G46" s="215"/>
      <c r="H46" s="216"/>
      <c r="I46" s="4">
        <v>39</v>
      </c>
      <c r="J46" s="12">
        <v>161145853</v>
      </c>
      <c r="K46" s="12">
        <v>152458369</v>
      </c>
      <c r="L46" s="104"/>
      <c r="M46" s="104"/>
      <c r="N46" s="106"/>
      <c r="O46" s="106"/>
      <c r="P46" s="106"/>
      <c r="Q46" s="106"/>
    </row>
    <row r="47" spans="1:17" x14ac:dyDescent="0.2">
      <c r="A47" s="214" t="s">
        <v>81</v>
      </c>
      <c r="B47" s="215"/>
      <c r="C47" s="215"/>
      <c r="D47" s="215"/>
      <c r="E47" s="215"/>
      <c r="F47" s="215"/>
      <c r="G47" s="215"/>
      <c r="H47" s="216"/>
      <c r="I47" s="4">
        <v>40</v>
      </c>
      <c r="J47" s="12">
        <v>0</v>
      </c>
      <c r="K47" s="12">
        <v>0</v>
      </c>
      <c r="L47" s="104"/>
      <c r="M47" s="104"/>
      <c r="N47" s="106"/>
      <c r="O47" s="106"/>
      <c r="P47" s="106"/>
      <c r="Q47" s="106"/>
    </row>
    <row r="48" spans="1:17" x14ac:dyDescent="0.2">
      <c r="A48" s="214" t="s">
        <v>82</v>
      </c>
      <c r="B48" s="215"/>
      <c r="C48" s="215"/>
      <c r="D48" s="215"/>
      <c r="E48" s="215"/>
      <c r="F48" s="215"/>
      <c r="G48" s="215"/>
      <c r="H48" s="216"/>
      <c r="I48" s="4">
        <v>41</v>
      </c>
      <c r="J48" s="12">
        <v>57658251</v>
      </c>
      <c r="K48" s="12">
        <v>64416146</v>
      </c>
      <c r="L48" s="104"/>
      <c r="M48" s="104"/>
      <c r="N48" s="106"/>
      <c r="O48" s="106"/>
      <c r="P48" s="106"/>
      <c r="Q48" s="106"/>
    </row>
    <row r="49" spans="1:17" x14ac:dyDescent="0.2">
      <c r="A49" s="214" t="s">
        <v>83</v>
      </c>
      <c r="B49" s="215"/>
      <c r="C49" s="215"/>
      <c r="D49" s="215"/>
      <c r="E49" s="215"/>
      <c r="F49" s="215"/>
      <c r="G49" s="215"/>
      <c r="H49" s="216"/>
      <c r="I49" s="4">
        <v>42</v>
      </c>
      <c r="J49" s="12">
        <v>0</v>
      </c>
      <c r="K49" s="116">
        <v>0</v>
      </c>
      <c r="L49" s="104"/>
      <c r="M49" s="104"/>
      <c r="N49" s="106"/>
      <c r="O49" s="106"/>
      <c r="P49" s="106"/>
      <c r="Q49" s="106"/>
    </row>
    <row r="50" spans="1:17" x14ac:dyDescent="0.2">
      <c r="A50" s="214" t="s">
        <v>95</v>
      </c>
      <c r="B50" s="215"/>
      <c r="C50" s="215"/>
      <c r="D50" s="215"/>
      <c r="E50" s="215"/>
      <c r="F50" s="215"/>
      <c r="G50" s="215"/>
      <c r="H50" s="216"/>
      <c r="I50" s="4">
        <v>43</v>
      </c>
      <c r="J50" s="11">
        <f>SUM(J51:J56)</f>
        <v>1021565727.5</v>
      </c>
      <c r="K50" s="11">
        <f>SUM(K51:K56)</f>
        <v>1062608439.9958196</v>
      </c>
      <c r="L50" s="104"/>
      <c r="M50" s="104"/>
      <c r="N50" s="106"/>
      <c r="O50" s="106"/>
      <c r="P50" s="106"/>
      <c r="Q50" s="106"/>
    </row>
    <row r="51" spans="1:17" x14ac:dyDescent="0.2">
      <c r="A51" s="214" t="s">
        <v>198</v>
      </c>
      <c r="B51" s="215"/>
      <c r="C51" s="215"/>
      <c r="D51" s="215"/>
      <c r="E51" s="215"/>
      <c r="F51" s="215"/>
      <c r="G51" s="215"/>
      <c r="H51" s="216"/>
      <c r="I51" s="4">
        <v>44</v>
      </c>
      <c r="J51" s="12"/>
      <c r="K51" s="12">
        <v>0</v>
      </c>
      <c r="L51" s="104"/>
      <c r="M51" s="104"/>
      <c r="N51" s="106"/>
      <c r="O51" s="106"/>
      <c r="P51" s="106"/>
      <c r="Q51" s="106"/>
    </row>
    <row r="52" spans="1:17" x14ac:dyDescent="0.2">
      <c r="A52" s="214" t="s">
        <v>199</v>
      </c>
      <c r="B52" s="215"/>
      <c r="C52" s="215"/>
      <c r="D52" s="215"/>
      <c r="E52" s="215"/>
      <c r="F52" s="215"/>
      <c r="G52" s="215"/>
      <c r="H52" s="216"/>
      <c r="I52" s="4">
        <v>45</v>
      </c>
      <c r="J52" s="116">
        <v>973000722</v>
      </c>
      <c r="K52" s="116">
        <v>1011101739</v>
      </c>
      <c r="L52" s="104"/>
      <c r="M52" s="104"/>
      <c r="N52" s="106"/>
      <c r="O52" s="106"/>
      <c r="P52" s="106"/>
      <c r="Q52" s="106"/>
    </row>
    <row r="53" spans="1:17" x14ac:dyDescent="0.2">
      <c r="A53" s="214" t="s">
        <v>200</v>
      </c>
      <c r="B53" s="215"/>
      <c r="C53" s="215"/>
      <c r="D53" s="215"/>
      <c r="E53" s="215"/>
      <c r="F53" s="215"/>
      <c r="G53" s="215"/>
      <c r="H53" s="216"/>
      <c r="I53" s="4">
        <v>46</v>
      </c>
      <c r="J53" s="12">
        <v>0</v>
      </c>
      <c r="K53" s="12">
        <v>0</v>
      </c>
      <c r="L53" s="104"/>
      <c r="M53" s="104"/>
      <c r="N53" s="106"/>
      <c r="O53" s="106"/>
      <c r="P53" s="106"/>
      <c r="Q53" s="106"/>
    </row>
    <row r="54" spans="1:17" x14ac:dyDescent="0.2">
      <c r="A54" s="214" t="s">
        <v>201</v>
      </c>
      <c r="B54" s="215"/>
      <c r="C54" s="215"/>
      <c r="D54" s="215"/>
      <c r="E54" s="215"/>
      <c r="F54" s="215"/>
      <c r="G54" s="215"/>
      <c r="H54" s="216"/>
      <c r="I54" s="4">
        <v>47</v>
      </c>
      <c r="J54" s="12">
        <v>2699198</v>
      </c>
      <c r="K54" s="12">
        <v>2569918</v>
      </c>
      <c r="L54" s="104"/>
      <c r="M54" s="104"/>
      <c r="N54" s="106"/>
      <c r="O54" s="106"/>
      <c r="P54" s="106"/>
      <c r="Q54" s="106"/>
    </row>
    <row r="55" spans="1:17" x14ac:dyDescent="0.2">
      <c r="A55" s="214" t="s">
        <v>8</v>
      </c>
      <c r="B55" s="215"/>
      <c r="C55" s="215"/>
      <c r="D55" s="215"/>
      <c r="E55" s="215"/>
      <c r="F55" s="215"/>
      <c r="G55" s="215"/>
      <c r="H55" s="216"/>
      <c r="I55" s="4">
        <v>48</v>
      </c>
      <c r="J55" s="116">
        <v>41429788</v>
      </c>
      <c r="K55" s="116">
        <v>46107062</v>
      </c>
      <c r="L55" s="104"/>
      <c r="M55" s="104"/>
      <c r="N55" s="106"/>
      <c r="O55" s="106"/>
      <c r="P55" s="106"/>
      <c r="Q55" s="106"/>
    </row>
    <row r="56" spans="1:17" x14ac:dyDescent="0.2">
      <c r="A56" s="214" t="s">
        <v>9</v>
      </c>
      <c r="B56" s="215"/>
      <c r="C56" s="215"/>
      <c r="D56" s="215"/>
      <c r="E56" s="215"/>
      <c r="F56" s="215"/>
      <c r="G56" s="215"/>
      <c r="H56" s="216"/>
      <c r="I56" s="4">
        <v>49</v>
      </c>
      <c r="J56" s="116">
        <v>4436019.5</v>
      </c>
      <c r="K56" s="12">
        <v>2829720.9958195686</v>
      </c>
      <c r="L56" s="104"/>
      <c r="M56" s="104"/>
      <c r="N56" s="106"/>
      <c r="O56" s="106"/>
      <c r="P56" s="106"/>
      <c r="Q56" s="106"/>
    </row>
    <row r="57" spans="1:17" x14ac:dyDescent="0.2">
      <c r="A57" s="214" t="s">
        <v>96</v>
      </c>
      <c r="B57" s="215"/>
      <c r="C57" s="215"/>
      <c r="D57" s="215"/>
      <c r="E57" s="215"/>
      <c r="F57" s="215"/>
      <c r="G57" s="215"/>
      <c r="H57" s="216"/>
      <c r="I57" s="4">
        <v>50</v>
      </c>
      <c r="J57" s="11">
        <f>SUM(J58:J64)</f>
        <v>13505061</v>
      </c>
      <c r="K57" s="11">
        <f>SUM(K58:K64)</f>
        <v>5229582</v>
      </c>
      <c r="L57" s="104"/>
      <c r="M57" s="104"/>
      <c r="N57" s="106"/>
      <c r="O57" s="106"/>
      <c r="P57" s="106"/>
      <c r="Q57" s="106"/>
    </row>
    <row r="58" spans="1:17" x14ac:dyDescent="0.2">
      <c r="A58" s="214" t="s">
        <v>69</v>
      </c>
      <c r="B58" s="215"/>
      <c r="C58" s="215"/>
      <c r="D58" s="215"/>
      <c r="E58" s="215"/>
      <c r="F58" s="215"/>
      <c r="G58" s="215"/>
      <c r="H58" s="216"/>
      <c r="I58" s="4">
        <v>51</v>
      </c>
      <c r="J58" s="116"/>
      <c r="K58" s="12"/>
      <c r="L58" s="104"/>
      <c r="M58" s="104"/>
      <c r="N58" s="106"/>
      <c r="O58" s="106"/>
      <c r="P58" s="106"/>
      <c r="Q58" s="106"/>
    </row>
    <row r="59" spans="1:17" x14ac:dyDescent="0.2">
      <c r="A59" s="214" t="s">
        <v>70</v>
      </c>
      <c r="B59" s="215"/>
      <c r="C59" s="215"/>
      <c r="D59" s="215"/>
      <c r="E59" s="215"/>
      <c r="F59" s="215"/>
      <c r="G59" s="215"/>
      <c r="H59" s="216"/>
      <c r="I59" s="4">
        <v>52</v>
      </c>
      <c r="J59" s="12"/>
      <c r="K59" s="12"/>
      <c r="L59" s="104"/>
      <c r="M59" s="104"/>
      <c r="N59" s="106"/>
      <c r="O59" s="106"/>
      <c r="P59" s="106"/>
      <c r="Q59" s="106"/>
    </row>
    <row r="60" spans="1:17" x14ac:dyDescent="0.2">
      <c r="A60" s="214" t="s">
        <v>239</v>
      </c>
      <c r="B60" s="215"/>
      <c r="C60" s="215"/>
      <c r="D60" s="215"/>
      <c r="E60" s="215"/>
      <c r="F60" s="215"/>
      <c r="G60" s="215"/>
      <c r="H60" s="216"/>
      <c r="I60" s="4">
        <v>53</v>
      </c>
      <c r="J60" s="12"/>
      <c r="K60" s="12"/>
      <c r="L60" s="104"/>
      <c r="M60" s="104"/>
      <c r="N60" s="106"/>
      <c r="O60" s="106"/>
      <c r="P60" s="106"/>
      <c r="Q60" s="106"/>
    </row>
    <row r="61" spans="1:17" x14ac:dyDescent="0.2">
      <c r="A61" s="214" t="s">
        <v>76</v>
      </c>
      <c r="B61" s="215"/>
      <c r="C61" s="215"/>
      <c r="D61" s="215"/>
      <c r="E61" s="215"/>
      <c r="F61" s="215"/>
      <c r="G61" s="215"/>
      <c r="H61" s="216"/>
      <c r="I61" s="4">
        <v>54</v>
      </c>
      <c r="J61" s="12"/>
      <c r="K61" s="12"/>
      <c r="L61" s="104"/>
      <c r="M61" s="104"/>
      <c r="N61" s="106"/>
      <c r="O61" s="106"/>
      <c r="P61" s="106"/>
      <c r="Q61" s="106"/>
    </row>
    <row r="62" spans="1:17" x14ac:dyDescent="0.2">
      <c r="A62" s="214" t="s">
        <v>77</v>
      </c>
      <c r="B62" s="215"/>
      <c r="C62" s="215"/>
      <c r="D62" s="215"/>
      <c r="E62" s="215"/>
      <c r="F62" s="215"/>
      <c r="G62" s="215"/>
      <c r="H62" s="216"/>
      <c r="I62" s="4">
        <v>55</v>
      </c>
      <c r="J62" s="12">
        <v>12721331</v>
      </c>
      <c r="K62" s="12">
        <v>4002211</v>
      </c>
      <c r="L62" s="104"/>
      <c r="M62" s="104"/>
      <c r="N62" s="106"/>
      <c r="O62" s="106"/>
      <c r="P62" s="106"/>
      <c r="Q62" s="106"/>
    </row>
    <row r="63" spans="1:17" x14ac:dyDescent="0.2">
      <c r="A63" s="214" t="s">
        <v>78</v>
      </c>
      <c r="B63" s="215"/>
      <c r="C63" s="215"/>
      <c r="D63" s="215"/>
      <c r="E63" s="215"/>
      <c r="F63" s="215"/>
      <c r="G63" s="215"/>
      <c r="H63" s="216"/>
      <c r="I63" s="4">
        <v>56</v>
      </c>
      <c r="J63" s="12">
        <v>143902</v>
      </c>
      <c r="K63" s="12">
        <v>1227371</v>
      </c>
      <c r="L63" s="104"/>
      <c r="M63" s="104"/>
      <c r="N63" s="106"/>
      <c r="O63" s="106"/>
      <c r="P63" s="106"/>
      <c r="Q63" s="106"/>
    </row>
    <row r="64" spans="1:17" x14ac:dyDescent="0.2">
      <c r="A64" s="214" t="s">
        <v>38</v>
      </c>
      <c r="B64" s="215"/>
      <c r="C64" s="215"/>
      <c r="D64" s="215"/>
      <c r="E64" s="215"/>
      <c r="F64" s="215"/>
      <c r="G64" s="215"/>
      <c r="H64" s="216"/>
      <c r="I64" s="4">
        <v>57</v>
      </c>
      <c r="J64" s="12">
        <v>639828</v>
      </c>
      <c r="K64" s="12">
        <v>0</v>
      </c>
      <c r="L64" s="104"/>
      <c r="M64" s="104"/>
      <c r="N64" s="106"/>
      <c r="O64" s="106"/>
      <c r="P64" s="106"/>
      <c r="Q64" s="106"/>
    </row>
    <row r="65" spans="1:22" x14ac:dyDescent="0.2">
      <c r="A65" s="214" t="s">
        <v>205</v>
      </c>
      <c r="B65" s="215"/>
      <c r="C65" s="215"/>
      <c r="D65" s="215"/>
      <c r="E65" s="215"/>
      <c r="F65" s="215"/>
      <c r="G65" s="215"/>
      <c r="H65" s="216"/>
      <c r="I65" s="4">
        <v>58</v>
      </c>
      <c r="J65" s="12">
        <v>145959842</v>
      </c>
      <c r="K65" s="12">
        <v>118207528</v>
      </c>
      <c r="L65" s="104"/>
      <c r="M65" s="104"/>
      <c r="N65" s="106"/>
      <c r="O65" s="106"/>
      <c r="P65" s="106"/>
      <c r="Q65" s="106"/>
    </row>
    <row r="66" spans="1:22" x14ac:dyDescent="0.2">
      <c r="A66" s="220" t="s">
        <v>50</v>
      </c>
      <c r="B66" s="221"/>
      <c r="C66" s="221"/>
      <c r="D66" s="221"/>
      <c r="E66" s="221"/>
      <c r="F66" s="221"/>
      <c r="G66" s="221"/>
      <c r="H66" s="222"/>
      <c r="I66" s="4">
        <v>59</v>
      </c>
      <c r="J66" s="12">
        <v>23527371.899999999</v>
      </c>
      <c r="K66" s="12">
        <v>14949622</v>
      </c>
      <c r="L66" s="104"/>
      <c r="M66" s="104"/>
      <c r="N66" s="106"/>
      <c r="O66" s="106"/>
      <c r="P66" s="106"/>
      <c r="Q66" s="106"/>
    </row>
    <row r="67" spans="1:22" x14ac:dyDescent="0.2">
      <c r="A67" s="220" t="s">
        <v>238</v>
      </c>
      <c r="B67" s="221"/>
      <c r="C67" s="221"/>
      <c r="D67" s="221"/>
      <c r="E67" s="221"/>
      <c r="F67" s="221"/>
      <c r="G67" s="221"/>
      <c r="H67" s="222"/>
      <c r="I67" s="4">
        <v>60</v>
      </c>
      <c r="J67" s="11">
        <f>J8+J9+J41+J66</f>
        <v>3788080745.4000001</v>
      </c>
      <c r="K67" s="11">
        <f>K8+K9+K41+K66</f>
        <v>3617672309.3800993</v>
      </c>
      <c r="L67" s="104"/>
      <c r="M67" s="104"/>
      <c r="N67" s="106"/>
      <c r="O67" s="106"/>
      <c r="P67" s="106"/>
      <c r="Q67" s="106"/>
    </row>
    <row r="68" spans="1:22" x14ac:dyDescent="0.2">
      <c r="A68" s="228" t="s">
        <v>84</v>
      </c>
      <c r="B68" s="229"/>
      <c r="C68" s="229"/>
      <c r="D68" s="229"/>
      <c r="E68" s="229"/>
      <c r="F68" s="229"/>
      <c r="G68" s="229"/>
      <c r="H68" s="230"/>
      <c r="I68" s="7">
        <v>61</v>
      </c>
      <c r="J68" s="132">
        <v>714445958</v>
      </c>
      <c r="K68" s="132">
        <v>858816749.4000001</v>
      </c>
      <c r="L68" s="104"/>
      <c r="M68" s="104"/>
      <c r="N68" s="106"/>
      <c r="O68" s="106"/>
      <c r="P68" s="106"/>
      <c r="Q68" s="106"/>
    </row>
    <row r="69" spans="1:22" x14ac:dyDescent="0.2">
      <c r="A69" s="206" t="s">
        <v>52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2"/>
      <c r="L69" s="104"/>
      <c r="M69" s="104"/>
      <c r="N69" s="106"/>
      <c r="O69" s="106"/>
      <c r="P69" s="106"/>
      <c r="Q69" s="106"/>
    </row>
    <row r="70" spans="1:22" x14ac:dyDescent="0.2">
      <c r="A70" s="210" t="s">
        <v>189</v>
      </c>
      <c r="B70" s="211"/>
      <c r="C70" s="211"/>
      <c r="D70" s="211"/>
      <c r="E70" s="211"/>
      <c r="F70" s="211"/>
      <c r="G70" s="211"/>
      <c r="H70" s="233"/>
      <c r="I70" s="6">
        <v>62</v>
      </c>
      <c r="J70" s="134">
        <f>J71+J72+J73+J79+J80+J83+J86</f>
        <v>1629147379.9391999</v>
      </c>
      <c r="K70" s="134">
        <f>K71+K72+K73+K79+K80+K83+K86</f>
        <v>1627791411.28233</v>
      </c>
      <c r="L70" s="104"/>
      <c r="M70" s="104"/>
      <c r="N70" s="106"/>
      <c r="O70" s="106"/>
      <c r="P70" s="106"/>
      <c r="Q70" s="106"/>
    </row>
    <row r="71" spans="1:22" x14ac:dyDescent="0.2">
      <c r="A71" s="214" t="s">
        <v>138</v>
      </c>
      <c r="B71" s="215"/>
      <c r="C71" s="215"/>
      <c r="D71" s="215"/>
      <c r="E71" s="215"/>
      <c r="F71" s="215"/>
      <c r="G71" s="215"/>
      <c r="H71" s="216"/>
      <c r="I71" s="4">
        <v>63</v>
      </c>
      <c r="J71" s="116">
        <v>1626000900</v>
      </c>
      <c r="K71" s="116">
        <v>1626000899.7066262</v>
      </c>
      <c r="L71" s="104"/>
      <c r="M71" s="104"/>
      <c r="N71" s="106"/>
      <c r="O71" s="106"/>
      <c r="P71" s="106"/>
      <c r="Q71" s="106"/>
    </row>
    <row r="72" spans="1:22" x14ac:dyDescent="0.2">
      <c r="A72" s="214" t="s">
        <v>139</v>
      </c>
      <c r="B72" s="215"/>
      <c r="C72" s="215"/>
      <c r="D72" s="215"/>
      <c r="E72" s="215"/>
      <c r="F72" s="215"/>
      <c r="G72" s="215"/>
      <c r="H72" s="216"/>
      <c r="I72" s="4">
        <v>64</v>
      </c>
      <c r="J72" s="12">
        <v>24569630</v>
      </c>
      <c r="K72" s="12">
        <v>26465000</v>
      </c>
      <c r="L72" s="104"/>
      <c r="M72" s="104"/>
      <c r="N72" s="106"/>
      <c r="O72" s="106"/>
      <c r="P72" s="106"/>
      <c r="Q72" s="106"/>
      <c r="R72" s="103"/>
    </row>
    <row r="73" spans="1:22" x14ac:dyDescent="0.2">
      <c r="A73" s="214" t="s">
        <v>140</v>
      </c>
      <c r="B73" s="215"/>
      <c r="C73" s="215"/>
      <c r="D73" s="215"/>
      <c r="E73" s="215"/>
      <c r="F73" s="215"/>
      <c r="G73" s="215"/>
      <c r="H73" s="216"/>
      <c r="I73" s="4">
        <v>65</v>
      </c>
      <c r="J73" s="11">
        <f>J74+J75-J76+J77+J78</f>
        <v>37749948.128259659</v>
      </c>
      <c r="K73" s="11">
        <f>K74+K75-K76+K77+K78</f>
        <v>105899404.50366797</v>
      </c>
      <c r="L73" s="104"/>
      <c r="M73" s="136"/>
      <c r="N73" s="106"/>
      <c r="O73" s="106"/>
      <c r="P73" s="106"/>
      <c r="Q73" s="106"/>
    </row>
    <row r="74" spans="1:22" x14ac:dyDescent="0.2">
      <c r="A74" s="214" t="s">
        <v>141</v>
      </c>
      <c r="B74" s="215"/>
      <c r="C74" s="215"/>
      <c r="D74" s="215"/>
      <c r="E74" s="215"/>
      <c r="F74" s="215"/>
      <c r="G74" s="215"/>
      <c r="H74" s="216"/>
      <c r="I74" s="4">
        <v>66</v>
      </c>
      <c r="J74" s="116">
        <v>18325000</v>
      </c>
      <c r="K74" s="116">
        <v>18325000</v>
      </c>
      <c r="L74" s="109"/>
      <c r="M74" s="104"/>
      <c r="N74" s="106"/>
      <c r="O74" s="106"/>
      <c r="P74" s="104"/>
      <c r="Q74" s="104"/>
      <c r="R74" s="104"/>
      <c r="S74" s="104"/>
      <c r="T74" s="104"/>
      <c r="U74" s="104"/>
      <c r="V74" s="104"/>
    </row>
    <row r="75" spans="1:22" x14ac:dyDescent="0.2">
      <c r="A75" s="214" t="s">
        <v>142</v>
      </c>
      <c r="B75" s="215"/>
      <c r="C75" s="215"/>
      <c r="D75" s="215"/>
      <c r="E75" s="215"/>
      <c r="F75" s="215"/>
      <c r="G75" s="215"/>
      <c r="H75" s="216"/>
      <c r="I75" s="4">
        <v>67</v>
      </c>
      <c r="J75" s="12">
        <v>21761692</v>
      </c>
      <c r="K75" s="12">
        <v>21761692</v>
      </c>
      <c r="L75" s="104"/>
      <c r="M75" s="104"/>
      <c r="N75" s="106"/>
      <c r="O75" s="106"/>
      <c r="P75" s="104"/>
      <c r="Q75" s="102"/>
      <c r="R75" s="104"/>
      <c r="S75" s="102"/>
      <c r="T75" s="104"/>
      <c r="U75" s="102"/>
    </row>
    <row r="76" spans="1:22" x14ac:dyDescent="0.2">
      <c r="A76" s="214" t="s">
        <v>130</v>
      </c>
      <c r="B76" s="215"/>
      <c r="C76" s="215"/>
      <c r="D76" s="215"/>
      <c r="E76" s="215"/>
      <c r="F76" s="215"/>
      <c r="G76" s="215"/>
      <c r="H76" s="216"/>
      <c r="I76" s="4">
        <v>68</v>
      </c>
      <c r="J76" s="12">
        <v>67604502</v>
      </c>
      <c r="K76" s="12">
        <v>67604502</v>
      </c>
      <c r="L76" s="104"/>
      <c r="M76" s="104"/>
      <c r="N76" s="106"/>
      <c r="O76" s="106"/>
      <c r="P76" s="104"/>
      <c r="Q76" s="102"/>
      <c r="R76" s="104"/>
      <c r="S76" s="102"/>
      <c r="T76" s="104"/>
      <c r="U76" s="102"/>
    </row>
    <row r="77" spans="1:22" x14ac:dyDescent="0.2">
      <c r="A77" s="214" t="s">
        <v>131</v>
      </c>
      <c r="B77" s="215"/>
      <c r="C77" s="215"/>
      <c r="D77" s="215"/>
      <c r="E77" s="215"/>
      <c r="F77" s="215"/>
      <c r="G77" s="215"/>
      <c r="H77" s="216"/>
      <c r="I77" s="4">
        <v>69</v>
      </c>
      <c r="J77" s="12">
        <v>30705853</v>
      </c>
      <c r="K77" s="12">
        <v>35243962</v>
      </c>
      <c r="L77" s="104"/>
      <c r="M77" s="104"/>
      <c r="N77" s="106"/>
      <c r="O77" s="106"/>
      <c r="P77" s="104"/>
      <c r="Q77" s="102"/>
      <c r="R77" s="104"/>
      <c r="S77" s="102"/>
      <c r="T77" s="104"/>
      <c r="U77" s="102"/>
    </row>
    <row r="78" spans="1:22" x14ac:dyDescent="0.2">
      <c r="A78" s="214" t="s">
        <v>132</v>
      </c>
      <c r="B78" s="215"/>
      <c r="C78" s="215"/>
      <c r="D78" s="215"/>
      <c r="E78" s="215"/>
      <c r="F78" s="215"/>
      <c r="G78" s="215"/>
      <c r="H78" s="216"/>
      <c r="I78" s="4">
        <v>70</v>
      </c>
      <c r="J78" s="116">
        <v>34561905.128259659</v>
      </c>
      <c r="K78" s="116">
        <v>98173252.503667966</v>
      </c>
      <c r="L78" s="109"/>
      <c r="M78" s="104"/>
      <c r="N78" s="106"/>
      <c r="O78" s="106"/>
      <c r="P78" s="104"/>
      <c r="Q78" s="102"/>
      <c r="R78" s="104"/>
      <c r="S78" s="102"/>
      <c r="T78" s="104"/>
      <c r="U78" s="102"/>
    </row>
    <row r="79" spans="1:22" x14ac:dyDescent="0.2">
      <c r="A79" s="214" t="s">
        <v>133</v>
      </c>
      <c r="B79" s="215"/>
      <c r="C79" s="215"/>
      <c r="D79" s="215"/>
      <c r="E79" s="215"/>
      <c r="F79" s="215"/>
      <c r="G79" s="215"/>
      <c r="H79" s="216"/>
      <c r="I79" s="4">
        <v>71</v>
      </c>
      <c r="J79" s="12">
        <v>0</v>
      </c>
      <c r="K79" s="12">
        <v>0</v>
      </c>
      <c r="L79" s="104"/>
      <c r="M79" s="104"/>
      <c r="N79" s="106"/>
      <c r="O79" s="106"/>
      <c r="P79" s="104"/>
      <c r="Q79" s="102"/>
      <c r="R79" s="104"/>
      <c r="S79" s="102"/>
      <c r="T79" s="104"/>
      <c r="U79" s="102"/>
    </row>
    <row r="80" spans="1:22" x14ac:dyDescent="0.2">
      <c r="A80" s="214" t="s">
        <v>235</v>
      </c>
      <c r="B80" s="215"/>
      <c r="C80" s="215"/>
      <c r="D80" s="215"/>
      <c r="E80" s="215"/>
      <c r="F80" s="215"/>
      <c r="G80" s="215"/>
      <c r="H80" s="216"/>
      <c r="I80" s="4">
        <v>72</v>
      </c>
      <c r="J80" s="11">
        <f>J81-J82</f>
        <v>-134429556</v>
      </c>
      <c r="K80" s="11">
        <f>K81-K82</f>
        <v>-148498899</v>
      </c>
      <c r="L80" s="104"/>
      <c r="M80" s="104"/>
      <c r="N80" s="106"/>
      <c r="O80" s="106"/>
      <c r="P80" s="104"/>
      <c r="Q80" s="102"/>
      <c r="R80" s="104"/>
      <c r="S80" s="102"/>
      <c r="T80" s="104"/>
      <c r="U80" s="102"/>
    </row>
    <row r="81" spans="1:21" x14ac:dyDescent="0.2">
      <c r="A81" s="225" t="s">
        <v>165</v>
      </c>
      <c r="B81" s="226"/>
      <c r="C81" s="226"/>
      <c r="D81" s="226"/>
      <c r="E81" s="226"/>
      <c r="F81" s="226"/>
      <c r="G81" s="226"/>
      <c r="H81" s="227"/>
      <c r="I81" s="4">
        <v>73</v>
      </c>
      <c r="J81" s="12">
        <v>0</v>
      </c>
      <c r="K81" s="12">
        <v>0</v>
      </c>
      <c r="L81" s="104"/>
      <c r="M81" s="104"/>
      <c r="N81" s="106"/>
      <c r="O81" s="106"/>
      <c r="P81" s="104"/>
      <c r="Q81" s="102"/>
      <c r="R81" s="104"/>
      <c r="S81" s="102"/>
      <c r="T81" s="104"/>
      <c r="U81" s="102"/>
    </row>
    <row r="82" spans="1:21" x14ac:dyDescent="0.2">
      <c r="A82" s="225" t="s">
        <v>166</v>
      </c>
      <c r="B82" s="226"/>
      <c r="C82" s="226"/>
      <c r="D82" s="226"/>
      <c r="E82" s="226"/>
      <c r="F82" s="226"/>
      <c r="G82" s="226"/>
      <c r="H82" s="227"/>
      <c r="I82" s="4">
        <v>74</v>
      </c>
      <c r="J82" s="12">
        <v>134429556</v>
      </c>
      <c r="K82" s="116">
        <v>148498899</v>
      </c>
      <c r="L82" s="104"/>
      <c r="M82" s="104"/>
      <c r="N82" s="106"/>
      <c r="O82" s="106"/>
      <c r="P82" s="104"/>
      <c r="Q82" s="102"/>
      <c r="R82" s="104"/>
      <c r="S82" s="102"/>
      <c r="T82" s="104"/>
      <c r="U82" s="102"/>
    </row>
    <row r="83" spans="1:21" x14ac:dyDescent="0.2">
      <c r="A83" s="214" t="s">
        <v>236</v>
      </c>
      <c r="B83" s="215"/>
      <c r="C83" s="215"/>
      <c r="D83" s="215"/>
      <c r="E83" s="215"/>
      <c r="F83" s="215"/>
      <c r="G83" s="215"/>
      <c r="H83" s="216"/>
      <c r="I83" s="4">
        <v>75</v>
      </c>
      <c r="J83" s="11">
        <f>J84-J85</f>
        <v>40469093.810940303</v>
      </c>
      <c r="K83" s="11">
        <f>K84-K85</f>
        <v>-14101875.927964106</v>
      </c>
      <c r="L83" s="104"/>
      <c r="M83" s="104"/>
      <c r="N83" s="106"/>
      <c r="O83" s="106"/>
      <c r="P83" s="104"/>
      <c r="Q83" s="102"/>
      <c r="R83" s="104"/>
      <c r="S83" s="102"/>
      <c r="T83" s="104"/>
      <c r="U83" s="102"/>
    </row>
    <row r="84" spans="1:21" x14ac:dyDescent="0.2">
      <c r="A84" s="225" t="s">
        <v>167</v>
      </c>
      <c r="B84" s="226"/>
      <c r="C84" s="226"/>
      <c r="D84" s="226"/>
      <c r="E84" s="226"/>
      <c r="F84" s="226"/>
      <c r="G84" s="226"/>
      <c r="H84" s="227"/>
      <c r="I84" s="4">
        <v>76</v>
      </c>
      <c r="J84" s="12">
        <v>40469093.810940303</v>
      </c>
      <c r="K84" s="12">
        <v>0</v>
      </c>
      <c r="L84" s="104"/>
      <c r="M84" s="104"/>
      <c r="N84" s="106"/>
      <c r="O84" s="106"/>
      <c r="P84" s="104"/>
      <c r="Q84" s="102"/>
      <c r="R84" s="104"/>
      <c r="S84" s="102"/>
      <c r="T84" s="104"/>
      <c r="U84" s="102"/>
    </row>
    <row r="85" spans="1:21" x14ac:dyDescent="0.2">
      <c r="A85" s="225" t="s">
        <v>168</v>
      </c>
      <c r="B85" s="226"/>
      <c r="C85" s="226"/>
      <c r="D85" s="226"/>
      <c r="E85" s="226"/>
      <c r="F85" s="226"/>
      <c r="G85" s="226"/>
      <c r="H85" s="227"/>
      <c r="I85" s="4">
        <v>77</v>
      </c>
      <c r="J85" s="12">
        <v>0</v>
      </c>
      <c r="K85" s="116">
        <v>14101875.927964106</v>
      </c>
      <c r="L85" s="104"/>
      <c r="M85" s="104"/>
      <c r="N85" s="106"/>
      <c r="O85" s="106"/>
      <c r="P85" s="104"/>
      <c r="Q85" s="102"/>
      <c r="R85" s="104"/>
      <c r="S85" s="102"/>
      <c r="T85" s="104"/>
      <c r="U85" s="102"/>
    </row>
    <row r="86" spans="1:21" x14ac:dyDescent="0.2">
      <c r="A86" s="214" t="s">
        <v>169</v>
      </c>
      <c r="B86" s="215"/>
      <c r="C86" s="215"/>
      <c r="D86" s="215"/>
      <c r="E86" s="215"/>
      <c r="F86" s="215"/>
      <c r="G86" s="215"/>
      <c r="H86" s="216"/>
      <c r="I86" s="4">
        <v>78</v>
      </c>
      <c r="J86" s="12">
        <v>34787364</v>
      </c>
      <c r="K86" s="12">
        <v>32026882</v>
      </c>
      <c r="L86" s="104"/>
      <c r="M86" s="104"/>
      <c r="N86" s="106"/>
      <c r="O86" s="106"/>
      <c r="P86" s="104"/>
      <c r="Q86" s="102"/>
      <c r="R86" s="104"/>
      <c r="S86" s="102"/>
      <c r="T86" s="104"/>
      <c r="U86" s="102"/>
    </row>
    <row r="87" spans="1:21" x14ac:dyDescent="0.2">
      <c r="A87" s="220" t="s">
        <v>15</v>
      </c>
      <c r="B87" s="221"/>
      <c r="C87" s="221"/>
      <c r="D87" s="221"/>
      <c r="E87" s="221"/>
      <c r="F87" s="221"/>
      <c r="G87" s="221"/>
      <c r="H87" s="222"/>
      <c r="I87" s="4">
        <v>79</v>
      </c>
      <c r="J87" s="11">
        <f>SUM(J88:J90)</f>
        <v>34326066</v>
      </c>
      <c r="K87" s="11">
        <f>SUM(K88:K90)</f>
        <v>46777776.677000001</v>
      </c>
      <c r="L87" s="104"/>
      <c r="M87" s="104"/>
      <c r="N87" s="106"/>
      <c r="O87" s="106"/>
      <c r="P87" s="104"/>
      <c r="Q87" s="102"/>
      <c r="R87" s="104"/>
      <c r="S87" s="102"/>
      <c r="T87" s="104"/>
      <c r="U87" s="102"/>
    </row>
    <row r="88" spans="1:21" x14ac:dyDescent="0.2">
      <c r="A88" s="214" t="s">
        <v>126</v>
      </c>
      <c r="B88" s="215"/>
      <c r="C88" s="215"/>
      <c r="D88" s="215"/>
      <c r="E88" s="215"/>
      <c r="F88" s="215"/>
      <c r="G88" s="215"/>
      <c r="H88" s="216"/>
      <c r="I88" s="4">
        <v>80</v>
      </c>
      <c r="J88" s="116">
        <v>23334629</v>
      </c>
      <c r="K88" s="12">
        <v>25838059.677000001</v>
      </c>
      <c r="L88" s="104"/>
      <c r="M88" s="104"/>
      <c r="N88" s="106"/>
      <c r="O88" s="106"/>
      <c r="P88" s="106"/>
      <c r="Q88" s="106"/>
    </row>
    <row r="89" spans="1:21" x14ac:dyDescent="0.2">
      <c r="A89" s="214" t="s">
        <v>127</v>
      </c>
      <c r="B89" s="215"/>
      <c r="C89" s="215"/>
      <c r="D89" s="215"/>
      <c r="E89" s="215"/>
      <c r="F89" s="215"/>
      <c r="G89" s="215"/>
      <c r="H89" s="216"/>
      <c r="I89" s="4">
        <v>81</v>
      </c>
      <c r="J89" s="12">
        <v>0</v>
      </c>
      <c r="K89" s="12">
        <v>0</v>
      </c>
      <c r="L89" s="104"/>
      <c r="M89" s="104"/>
      <c r="N89" s="106"/>
      <c r="O89" s="106"/>
      <c r="P89" s="106"/>
      <c r="Q89" s="106"/>
    </row>
    <row r="90" spans="1:21" x14ac:dyDescent="0.2">
      <c r="A90" s="214" t="s">
        <v>128</v>
      </c>
      <c r="B90" s="215"/>
      <c r="C90" s="215"/>
      <c r="D90" s="215"/>
      <c r="E90" s="215"/>
      <c r="F90" s="215"/>
      <c r="G90" s="215"/>
      <c r="H90" s="216"/>
      <c r="I90" s="4">
        <v>82</v>
      </c>
      <c r="J90" s="116">
        <v>10991437</v>
      </c>
      <c r="K90" s="116">
        <v>20939717</v>
      </c>
      <c r="L90" s="104"/>
      <c r="M90" s="104"/>
      <c r="N90" s="106"/>
      <c r="O90" s="106"/>
      <c r="P90" s="106"/>
      <c r="Q90" s="106"/>
    </row>
    <row r="91" spans="1:21" x14ac:dyDescent="0.2">
      <c r="A91" s="220" t="s">
        <v>16</v>
      </c>
      <c r="B91" s="221"/>
      <c r="C91" s="221"/>
      <c r="D91" s="221"/>
      <c r="E91" s="221"/>
      <c r="F91" s="221"/>
      <c r="G91" s="221"/>
      <c r="H91" s="222"/>
      <c r="I91" s="4">
        <v>83</v>
      </c>
      <c r="J91" s="11">
        <f>SUM(J92:J100)</f>
        <v>901305676.51999998</v>
      </c>
      <c r="K91" s="11">
        <f>SUM(K92:K100)</f>
        <v>733553063.19299996</v>
      </c>
      <c r="L91" s="104"/>
      <c r="M91" s="104"/>
      <c r="N91" s="106"/>
      <c r="O91" s="106"/>
      <c r="P91" s="106"/>
      <c r="Q91" s="106"/>
    </row>
    <row r="92" spans="1:21" x14ac:dyDescent="0.2">
      <c r="A92" s="214" t="s">
        <v>129</v>
      </c>
      <c r="B92" s="215"/>
      <c r="C92" s="215"/>
      <c r="D92" s="215"/>
      <c r="E92" s="215"/>
      <c r="F92" s="215"/>
      <c r="G92" s="215"/>
      <c r="H92" s="216"/>
      <c r="I92" s="4">
        <v>84</v>
      </c>
      <c r="J92" s="12">
        <v>0</v>
      </c>
      <c r="K92" s="12">
        <v>0</v>
      </c>
      <c r="L92" s="104"/>
      <c r="M92" s="104"/>
      <c r="N92" s="106"/>
      <c r="O92" s="106"/>
      <c r="P92" s="106"/>
      <c r="Q92" s="106"/>
    </row>
    <row r="93" spans="1:21" x14ac:dyDescent="0.2">
      <c r="A93" s="214" t="s">
        <v>240</v>
      </c>
      <c r="B93" s="215"/>
      <c r="C93" s="215"/>
      <c r="D93" s="215"/>
      <c r="E93" s="215"/>
      <c r="F93" s="215"/>
      <c r="G93" s="215"/>
      <c r="H93" s="216"/>
      <c r="I93" s="4">
        <v>85</v>
      </c>
      <c r="J93" s="12">
        <v>0</v>
      </c>
      <c r="K93" s="12">
        <v>0</v>
      </c>
      <c r="L93" s="104"/>
      <c r="M93" s="104"/>
      <c r="N93" s="106"/>
      <c r="O93" s="106"/>
      <c r="P93" s="106"/>
      <c r="Q93" s="106"/>
    </row>
    <row r="94" spans="1:21" x14ac:dyDescent="0.2">
      <c r="A94" s="214" t="s">
        <v>0</v>
      </c>
      <c r="B94" s="215"/>
      <c r="C94" s="215"/>
      <c r="D94" s="215"/>
      <c r="E94" s="215"/>
      <c r="F94" s="215"/>
      <c r="G94" s="215"/>
      <c r="H94" s="216"/>
      <c r="I94" s="4">
        <v>86</v>
      </c>
      <c r="J94" s="12">
        <v>894308676.51999998</v>
      </c>
      <c r="K94" s="12">
        <v>727255063.19299996</v>
      </c>
      <c r="L94" s="104"/>
      <c r="M94" s="104"/>
      <c r="N94" s="106"/>
      <c r="O94" s="106"/>
      <c r="P94" s="108"/>
      <c r="Q94" s="106"/>
    </row>
    <row r="95" spans="1:21" x14ac:dyDescent="0.2">
      <c r="A95" s="214" t="s">
        <v>241</v>
      </c>
      <c r="B95" s="215"/>
      <c r="C95" s="215"/>
      <c r="D95" s="215"/>
      <c r="E95" s="215"/>
      <c r="F95" s="215"/>
      <c r="G95" s="215"/>
      <c r="H95" s="216"/>
      <c r="I95" s="4">
        <v>87</v>
      </c>
      <c r="J95" s="12">
        <v>0</v>
      </c>
      <c r="K95" s="12">
        <v>0</v>
      </c>
      <c r="L95" s="104"/>
      <c r="M95" s="104"/>
      <c r="N95" s="106"/>
      <c r="O95" s="106"/>
      <c r="P95" s="106"/>
      <c r="Q95" s="106"/>
    </row>
    <row r="96" spans="1:21" x14ac:dyDescent="0.2">
      <c r="A96" s="214" t="s">
        <v>242</v>
      </c>
      <c r="B96" s="215"/>
      <c r="C96" s="215"/>
      <c r="D96" s="215"/>
      <c r="E96" s="215"/>
      <c r="F96" s="215"/>
      <c r="G96" s="215"/>
      <c r="H96" s="216"/>
      <c r="I96" s="4">
        <v>88</v>
      </c>
      <c r="J96" s="12">
        <v>0</v>
      </c>
      <c r="K96" s="12">
        <v>0</v>
      </c>
      <c r="L96" s="104"/>
      <c r="M96" s="104"/>
      <c r="N96" s="106"/>
      <c r="O96" s="106"/>
      <c r="P96" s="106"/>
      <c r="Q96" s="106"/>
    </row>
    <row r="97" spans="1:17" x14ac:dyDescent="0.2">
      <c r="A97" s="214" t="s">
        <v>243</v>
      </c>
      <c r="B97" s="215"/>
      <c r="C97" s="215"/>
      <c r="D97" s="215"/>
      <c r="E97" s="215"/>
      <c r="F97" s="215"/>
      <c r="G97" s="215"/>
      <c r="H97" s="216"/>
      <c r="I97" s="4">
        <v>89</v>
      </c>
      <c r="J97" s="12">
        <v>0</v>
      </c>
      <c r="K97" s="12">
        <v>0</v>
      </c>
      <c r="L97" s="104"/>
      <c r="M97" s="104"/>
      <c r="N97" s="106"/>
      <c r="O97" s="106"/>
      <c r="P97" s="106"/>
      <c r="Q97" s="106"/>
    </row>
    <row r="98" spans="1:17" x14ac:dyDescent="0.2">
      <c r="A98" s="214" t="s">
        <v>87</v>
      </c>
      <c r="B98" s="215"/>
      <c r="C98" s="215"/>
      <c r="D98" s="215"/>
      <c r="E98" s="215"/>
      <c r="F98" s="215"/>
      <c r="G98" s="215"/>
      <c r="H98" s="216"/>
      <c r="I98" s="4">
        <v>90</v>
      </c>
      <c r="J98" s="12">
        <v>0</v>
      </c>
      <c r="K98" s="12">
        <v>0</v>
      </c>
      <c r="L98" s="104"/>
      <c r="M98" s="104"/>
      <c r="N98" s="106"/>
      <c r="O98" s="106"/>
      <c r="P98" s="106"/>
      <c r="Q98" s="106"/>
    </row>
    <row r="99" spans="1:17" x14ac:dyDescent="0.2">
      <c r="A99" s="214" t="s">
        <v>85</v>
      </c>
      <c r="B99" s="215"/>
      <c r="C99" s="215"/>
      <c r="D99" s="215"/>
      <c r="E99" s="215"/>
      <c r="F99" s="215"/>
      <c r="G99" s="215"/>
      <c r="H99" s="216"/>
      <c r="I99" s="4">
        <v>91</v>
      </c>
      <c r="J99" s="12">
        <v>0</v>
      </c>
      <c r="K99" s="12">
        <v>0</v>
      </c>
      <c r="L99" s="104"/>
      <c r="M99" s="104"/>
      <c r="N99" s="106"/>
      <c r="O99" s="106"/>
      <c r="P99" s="106"/>
      <c r="Q99" s="106"/>
    </row>
    <row r="100" spans="1:17" x14ac:dyDescent="0.2">
      <c r="A100" s="214" t="s">
        <v>86</v>
      </c>
      <c r="B100" s="215"/>
      <c r="C100" s="215"/>
      <c r="D100" s="215"/>
      <c r="E100" s="215"/>
      <c r="F100" s="215"/>
      <c r="G100" s="215"/>
      <c r="H100" s="216"/>
      <c r="I100" s="4">
        <v>92</v>
      </c>
      <c r="J100" s="12">
        <v>6997000</v>
      </c>
      <c r="K100" s="12">
        <v>6298000</v>
      </c>
      <c r="L100" s="104"/>
      <c r="M100" s="104"/>
      <c r="N100" s="106"/>
      <c r="O100" s="106"/>
      <c r="P100" s="106"/>
      <c r="Q100" s="106"/>
    </row>
    <row r="101" spans="1:17" x14ac:dyDescent="0.2">
      <c r="A101" s="220" t="s">
        <v>17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11">
        <f>SUM(J102:J113)</f>
        <v>1128673701.9408002</v>
      </c>
      <c r="K101" s="11">
        <f>SUM(K102:K113)</f>
        <v>1106272026.7012274</v>
      </c>
      <c r="L101" s="104"/>
      <c r="M101" s="104"/>
      <c r="N101" s="106"/>
      <c r="O101" s="106"/>
      <c r="P101" s="106"/>
      <c r="Q101" s="106"/>
    </row>
    <row r="102" spans="1:17" x14ac:dyDescent="0.2">
      <c r="A102" s="214" t="s">
        <v>129</v>
      </c>
      <c r="B102" s="215"/>
      <c r="C102" s="215"/>
      <c r="D102" s="215"/>
      <c r="E102" s="215"/>
      <c r="F102" s="215"/>
      <c r="G102" s="215"/>
      <c r="H102" s="216"/>
      <c r="I102" s="4">
        <v>94</v>
      </c>
      <c r="J102" s="12">
        <v>0</v>
      </c>
      <c r="K102" s="12">
        <v>0</v>
      </c>
      <c r="L102" s="104"/>
      <c r="M102" s="104"/>
      <c r="N102" s="106"/>
      <c r="O102" s="106"/>
      <c r="P102" s="106"/>
      <c r="Q102" s="106"/>
    </row>
    <row r="103" spans="1:17" x14ac:dyDescent="0.2">
      <c r="A103" s="214" t="s">
        <v>240</v>
      </c>
      <c r="B103" s="215"/>
      <c r="C103" s="215"/>
      <c r="D103" s="215"/>
      <c r="E103" s="215"/>
      <c r="F103" s="215"/>
      <c r="G103" s="215"/>
      <c r="H103" s="216"/>
      <c r="I103" s="4">
        <v>95</v>
      </c>
      <c r="J103" s="12">
        <v>0</v>
      </c>
      <c r="K103" s="12">
        <v>0</v>
      </c>
      <c r="L103" s="104"/>
      <c r="M103" s="104"/>
      <c r="N103" s="106"/>
      <c r="O103" s="106"/>
      <c r="P103" s="106"/>
      <c r="Q103" s="106"/>
    </row>
    <row r="104" spans="1:17" x14ac:dyDescent="0.2">
      <c r="A104" s="214" t="s">
        <v>0</v>
      </c>
      <c r="B104" s="215"/>
      <c r="C104" s="215"/>
      <c r="D104" s="215"/>
      <c r="E104" s="215"/>
      <c r="F104" s="215"/>
      <c r="G104" s="215"/>
      <c r="H104" s="216"/>
      <c r="I104" s="4">
        <v>96</v>
      </c>
      <c r="J104" s="12">
        <v>499558565</v>
      </c>
      <c r="K104" s="12">
        <v>477866741</v>
      </c>
      <c r="L104" s="104"/>
      <c r="M104" s="104"/>
      <c r="N104" s="106"/>
      <c r="O104" s="106"/>
      <c r="P104" s="108"/>
      <c r="Q104" s="106"/>
    </row>
    <row r="105" spans="1:17" x14ac:dyDescent="0.2">
      <c r="A105" s="214" t="s">
        <v>241</v>
      </c>
      <c r="B105" s="215"/>
      <c r="C105" s="215"/>
      <c r="D105" s="215"/>
      <c r="E105" s="215"/>
      <c r="F105" s="215"/>
      <c r="G105" s="215"/>
      <c r="H105" s="216"/>
      <c r="I105" s="4">
        <v>97</v>
      </c>
      <c r="J105" s="12">
        <v>2508612</v>
      </c>
      <c r="K105" s="12">
        <v>3155766</v>
      </c>
      <c r="L105" s="104"/>
      <c r="M105" s="104"/>
      <c r="N105" s="106"/>
      <c r="O105" s="106"/>
      <c r="P105" s="106"/>
      <c r="Q105" s="106"/>
    </row>
    <row r="106" spans="1:17" x14ac:dyDescent="0.2">
      <c r="A106" s="214" t="s">
        <v>242</v>
      </c>
      <c r="B106" s="215"/>
      <c r="C106" s="215"/>
      <c r="D106" s="215"/>
      <c r="E106" s="215"/>
      <c r="F106" s="215"/>
      <c r="G106" s="215"/>
      <c r="H106" s="216"/>
      <c r="I106" s="4">
        <v>98</v>
      </c>
      <c r="J106" s="12">
        <v>533328778</v>
      </c>
      <c r="K106" s="116">
        <v>546406546.86745</v>
      </c>
      <c r="L106" s="104"/>
      <c r="M106" s="104"/>
      <c r="N106" s="106"/>
      <c r="O106" s="106"/>
      <c r="P106" s="106"/>
      <c r="Q106" s="106"/>
    </row>
    <row r="107" spans="1:17" x14ac:dyDescent="0.2">
      <c r="A107" s="214" t="s">
        <v>243</v>
      </c>
      <c r="B107" s="215"/>
      <c r="C107" s="215"/>
      <c r="D107" s="215"/>
      <c r="E107" s="215"/>
      <c r="F107" s="215"/>
      <c r="G107" s="215"/>
      <c r="H107" s="216"/>
      <c r="I107" s="4">
        <v>99</v>
      </c>
      <c r="J107" s="12">
        <v>2400000</v>
      </c>
      <c r="K107" s="116">
        <v>0</v>
      </c>
      <c r="L107" s="104"/>
      <c r="M107" s="104"/>
      <c r="N107" s="106"/>
      <c r="O107" s="106"/>
      <c r="P107" s="106"/>
      <c r="Q107" s="106"/>
    </row>
    <row r="108" spans="1:17" x14ac:dyDescent="0.2">
      <c r="A108" s="214" t="s">
        <v>87</v>
      </c>
      <c r="B108" s="215"/>
      <c r="C108" s="215"/>
      <c r="D108" s="215"/>
      <c r="E108" s="215"/>
      <c r="F108" s="215"/>
      <c r="G108" s="215"/>
      <c r="H108" s="216"/>
      <c r="I108" s="4">
        <v>100</v>
      </c>
      <c r="J108" s="12">
        <v>0</v>
      </c>
      <c r="K108" s="116">
        <v>0</v>
      </c>
      <c r="L108" s="104"/>
      <c r="M108" s="104"/>
      <c r="N108" s="106"/>
      <c r="O108" s="106"/>
      <c r="P108" s="106"/>
      <c r="Q108" s="106"/>
    </row>
    <row r="109" spans="1:17" x14ac:dyDescent="0.2">
      <c r="A109" s="214" t="s">
        <v>88</v>
      </c>
      <c r="B109" s="215"/>
      <c r="C109" s="215"/>
      <c r="D109" s="215"/>
      <c r="E109" s="215"/>
      <c r="F109" s="215"/>
      <c r="G109" s="215"/>
      <c r="H109" s="216"/>
      <c r="I109" s="4">
        <v>101</v>
      </c>
      <c r="J109" s="12">
        <v>59022620</v>
      </c>
      <c r="K109" s="116">
        <v>55823800</v>
      </c>
      <c r="L109" s="104"/>
      <c r="M109" s="104"/>
      <c r="N109" s="106"/>
      <c r="O109" s="106"/>
      <c r="P109" s="106"/>
      <c r="Q109" s="106"/>
    </row>
    <row r="110" spans="1:17" x14ac:dyDescent="0.2">
      <c r="A110" s="214" t="s">
        <v>89</v>
      </c>
      <c r="B110" s="215"/>
      <c r="C110" s="215"/>
      <c r="D110" s="215"/>
      <c r="E110" s="215"/>
      <c r="F110" s="215"/>
      <c r="G110" s="215"/>
      <c r="H110" s="216"/>
      <c r="I110" s="4">
        <v>102</v>
      </c>
      <c r="J110" s="116">
        <v>18697961.77</v>
      </c>
      <c r="K110" s="116">
        <v>9408218</v>
      </c>
      <c r="L110" s="104"/>
      <c r="M110" s="104"/>
      <c r="N110" s="106"/>
      <c r="O110" s="106"/>
      <c r="P110" s="106"/>
      <c r="Q110" s="106"/>
    </row>
    <row r="111" spans="1:17" x14ac:dyDescent="0.2">
      <c r="A111" s="214" t="s">
        <v>92</v>
      </c>
      <c r="B111" s="215"/>
      <c r="C111" s="215"/>
      <c r="D111" s="215"/>
      <c r="E111" s="215"/>
      <c r="F111" s="215"/>
      <c r="G111" s="215"/>
      <c r="H111" s="216"/>
      <c r="I111" s="4">
        <v>103</v>
      </c>
      <c r="J111" s="12">
        <v>684698</v>
      </c>
      <c r="K111" s="116">
        <v>681378</v>
      </c>
      <c r="L111" s="104"/>
      <c r="M111" s="104"/>
      <c r="N111" s="106"/>
      <c r="O111" s="106"/>
      <c r="P111" s="106"/>
      <c r="Q111" s="106"/>
    </row>
    <row r="112" spans="1:17" x14ac:dyDescent="0.2">
      <c r="A112" s="214" t="s">
        <v>90</v>
      </c>
      <c r="B112" s="215"/>
      <c r="C112" s="215"/>
      <c r="D112" s="215"/>
      <c r="E112" s="215"/>
      <c r="F112" s="215"/>
      <c r="G112" s="215"/>
      <c r="H112" s="216"/>
      <c r="I112" s="4">
        <v>104</v>
      </c>
      <c r="J112" s="116">
        <v>0</v>
      </c>
      <c r="K112" s="116">
        <v>0</v>
      </c>
      <c r="L112" s="104"/>
      <c r="M112" s="104"/>
      <c r="N112" s="106"/>
      <c r="O112" s="106"/>
      <c r="P112" s="106"/>
      <c r="Q112" s="106"/>
    </row>
    <row r="113" spans="1:17" x14ac:dyDescent="0.2">
      <c r="A113" s="214" t="s">
        <v>91</v>
      </c>
      <c r="B113" s="215"/>
      <c r="C113" s="215"/>
      <c r="D113" s="215"/>
      <c r="E113" s="215"/>
      <c r="F113" s="215"/>
      <c r="G113" s="215"/>
      <c r="H113" s="216"/>
      <c r="I113" s="4">
        <v>105</v>
      </c>
      <c r="J113" s="116">
        <v>12472467.170800209</v>
      </c>
      <c r="K113" s="116">
        <v>12929576.833777428</v>
      </c>
      <c r="L113" s="104"/>
      <c r="M113" s="104"/>
      <c r="N113" s="106"/>
      <c r="O113" s="106"/>
      <c r="P113" s="106"/>
      <c r="Q113" s="106"/>
    </row>
    <row r="114" spans="1:17" x14ac:dyDescent="0.2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2">
        <v>94627921</v>
      </c>
      <c r="K114" s="116">
        <v>103278031.52654199</v>
      </c>
      <c r="L114" s="104"/>
      <c r="M114" s="104"/>
      <c r="N114" s="106"/>
      <c r="O114" s="106"/>
      <c r="P114" s="106"/>
      <c r="Q114" s="106"/>
    </row>
    <row r="115" spans="1:17" x14ac:dyDescent="0.2">
      <c r="A115" s="220" t="s">
        <v>21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11">
        <f>J70+J87+J91+J101+J114</f>
        <v>3788080745.4000001</v>
      </c>
      <c r="K115" s="11">
        <f>K70+K87+K91+K101+K114</f>
        <v>3617672309.3800998</v>
      </c>
      <c r="L115" s="104"/>
      <c r="M115" s="104"/>
      <c r="N115" s="106"/>
      <c r="O115" s="106"/>
      <c r="P115" s="106"/>
      <c r="Q115" s="106"/>
    </row>
    <row r="116" spans="1:17" x14ac:dyDescent="0.2">
      <c r="A116" s="203" t="s">
        <v>51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32">
        <v>714445958</v>
      </c>
      <c r="K116" s="133">
        <v>858816749.4000001</v>
      </c>
      <c r="L116" s="104"/>
      <c r="M116" s="104"/>
      <c r="N116" s="106"/>
      <c r="O116" s="106"/>
      <c r="P116" s="106"/>
      <c r="Q116" s="106"/>
    </row>
    <row r="117" spans="1:17" x14ac:dyDescent="0.2">
      <c r="A117" s="206" t="s">
        <v>278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  <c r="L117" s="104"/>
      <c r="M117" s="104"/>
      <c r="N117" s="106"/>
      <c r="O117" s="106"/>
      <c r="P117" s="106"/>
      <c r="Q117" s="106"/>
    </row>
    <row r="118" spans="1:17" x14ac:dyDescent="0.2">
      <c r="A118" s="210" t="s">
        <v>183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  <c r="L118" s="104"/>
      <c r="M118" s="104"/>
      <c r="N118" s="106"/>
      <c r="O118" s="106"/>
      <c r="P118" s="106"/>
      <c r="Q118" s="106"/>
    </row>
    <row r="119" spans="1:17" x14ac:dyDescent="0.2">
      <c r="A119" s="214" t="s">
        <v>6</v>
      </c>
      <c r="B119" s="215"/>
      <c r="C119" s="215"/>
      <c r="D119" s="215"/>
      <c r="E119" s="215"/>
      <c r="F119" s="215"/>
      <c r="G119" s="215"/>
      <c r="H119" s="216"/>
      <c r="I119" s="4">
        <v>109</v>
      </c>
      <c r="J119" s="12">
        <f>J70-J120</f>
        <v>1594360015.9391999</v>
      </c>
      <c r="K119" s="12">
        <f>K70-K120</f>
        <v>1595764529.28233</v>
      </c>
      <c r="L119" s="104"/>
      <c r="M119" s="104"/>
      <c r="N119" s="106"/>
      <c r="O119" s="106"/>
      <c r="P119" s="106"/>
      <c r="Q119" s="106"/>
    </row>
    <row r="120" spans="1:17" x14ac:dyDescent="0.2">
      <c r="A120" s="217" t="s">
        <v>7</v>
      </c>
      <c r="B120" s="218"/>
      <c r="C120" s="218"/>
      <c r="D120" s="218"/>
      <c r="E120" s="218"/>
      <c r="F120" s="218"/>
      <c r="G120" s="218"/>
      <c r="H120" s="219"/>
      <c r="I120" s="7">
        <v>110</v>
      </c>
      <c r="J120" s="132">
        <f>J86</f>
        <v>34787364</v>
      </c>
      <c r="K120" s="132">
        <f>K86</f>
        <v>32026882</v>
      </c>
      <c r="L120" s="104"/>
      <c r="M120" s="104"/>
      <c r="N120" s="106"/>
      <c r="O120" s="106"/>
      <c r="P120" s="106"/>
      <c r="Q120" s="106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85"/>
      <c r="K121" s="85"/>
    </row>
    <row r="122" spans="1:17" x14ac:dyDescent="0.2">
      <c r="A122" s="223" t="s">
        <v>93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</row>
    <row r="123" spans="1:17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</mergeCells>
  <phoneticPr fontId="4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1:K71 J73:K78 K80:K85 J80:J83 J85">
      <formula1>0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Q119"/>
  <sheetViews>
    <sheetView showGridLines="0" zoomScale="110" zoomScaleNormal="110" zoomScaleSheetLayoutView="40" workbookViewId="0">
      <selection sqref="A1:K1"/>
    </sheetView>
  </sheetViews>
  <sheetFormatPr defaultRowHeight="12.75" x14ac:dyDescent="0.2"/>
  <cols>
    <col min="3" max="3" width="5.140625" customWidth="1"/>
    <col min="7" max="7" width="25.7109375" customWidth="1"/>
    <col min="8" max="8" width="9.140625" hidden="1" customWidth="1"/>
    <col min="9" max="9" width="6.42578125" customWidth="1"/>
    <col min="10" max="10" width="12" style="76" customWidth="1"/>
    <col min="11" max="11" width="13" style="76" customWidth="1"/>
    <col min="12" max="12" width="10.7109375" style="102" bestFit="1" customWidth="1"/>
    <col min="13" max="13" width="11" style="103" customWidth="1"/>
    <col min="14" max="14" width="7.42578125" style="103" customWidth="1"/>
    <col min="15" max="15" width="5.85546875" style="102" customWidth="1"/>
    <col min="16" max="16" width="3.7109375" style="102" customWidth="1"/>
    <col min="17" max="17" width="10.5703125" customWidth="1"/>
  </cols>
  <sheetData>
    <row r="1" spans="1:17" ht="15.75" customHeight="1" x14ac:dyDescent="0.2">
      <c r="A1" s="234" t="s">
        <v>151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7" ht="12.75" customHeight="1" x14ac:dyDescent="0.2">
      <c r="A2" s="238" t="s">
        <v>346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7" ht="9" customHeight="1" x14ac:dyDescent="0.2">
      <c r="A3" s="64"/>
      <c r="B3" s="68"/>
      <c r="C3" s="68"/>
      <c r="D3" s="68"/>
      <c r="E3" s="68"/>
      <c r="F3" s="68"/>
      <c r="G3" s="68"/>
      <c r="H3" s="68"/>
      <c r="I3" s="68"/>
      <c r="J3" s="128"/>
      <c r="K3" s="129"/>
    </row>
    <row r="4" spans="1:17" x14ac:dyDescent="0.2">
      <c r="A4" s="265" t="s">
        <v>351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  <c r="P4" s="105"/>
      <c r="Q4" s="105"/>
    </row>
    <row r="5" spans="1:17" ht="35.25" thickBot="1" x14ac:dyDescent="0.25">
      <c r="A5" s="268" t="s">
        <v>53</v>
      </c>
      <c r="B5" s="268"/>
      <c r="C5" s="268"/>
      <c r="D5" s="268"/>
      <c r="E5" s="268"/>
      <c r="F5" s="268"/>
      <c r="G5" s="268"/>
      <c r="H5" s="268"/>
      <c r="I5" s="65" t="s">
        <v>279</v>
      </c>
      <c r="J5" s="130" t="s">
        <v>147</v>
      </c>
      <c r="K5" s="130" t="s">
        <v>148</v>
      </c>
      <c r="P5" s="105"/>
      <c r="Q5" s="105"/>
    </row>
    <row r="6" spans="1:17" x14ac:dyDescent="0.2">
      <c r="A6" s="247">
        <v>1</v>
      </c>
      <c r="B6" s="247"/>
      <c r="C6" s="247"/>
      <c r="D6" s="247"/>
      <c r="E6" s="247"/>
      <c r="F6" s="247"/>
      <c r="G6" s="247"/>
      <c r="H6" s="247"/>
      <c r="I6" s="66">
        <v>2</v>
      </c>
      <c r="J6" s="115">
        <v>3</v>
      </c>
      <c r="K6" s="115">
        <v>4</v>
      </c>
    </row>
    <row r="7" spans="1:17" x14ac:dyDescent="0.2">
      <c r="A7" s="210" t="s">
        <v>22</v>
      </c>
      <c r="B7" s="211"/>
      <c r="C7" s="211"/>
      <c r="D7" s="211"/>
      <c r="E7" s="211"/>
      <c r="F7" s="211"/>
      <c r="G7" s="211"/>
      <c r="H7" s="233"/>
      <c r="I7" s="6">
        <v>111</v>
      </c>
      <c r="J7" s="131">
        <f>SUM(J8:J9)</f>
        <v>3708378610</v>
      </c>
      <c r="K7" s="131">
        <f>SUM(K8:K9)</f>
        <v>3700062176.4362798</v>
      </c>
      <c r="M7" s="104"/>
      <c r="N7" s="104"/>
      <c r="O7" s="104"/>
      <c r="P7" s="106"/>
      <c r="Q7" s="106"/>
    </row>
    <row r="8" spans="1:17" x14ac:dyDescent="0.2">
      <c r="A8" s="220" t="s">
        <v>149</v>
      </c>
      <c r="B8" s="221"/>
      <c r="C8" s="221"/>
      <c r="D8" s="221"/>
      <c r="E8" s="221"/>
      <c r="F8" s="221"/>
      <c r="G8" s="221"/>
      <c r="H8" s="222"/>
      <c r="I8" s="4">
        <v>112</v>
      </c>
      <c r="J8" s="12">
        <v>3625161695</v>
      </c>
      <c r="K8" s="12">
        <v>3626666306.6862798</v>
      </c>
      <c r="M8" s="104"/>
      <c r="N8" s="104"/>
      <c r="O8" s="104"/>
      <c r="P8" s="106"/>
      <c r="Q8" s="106"/>
    </row>
    <row r="9" spans="1:17" x14ac:dyDescent="0.2">
      <c r="A9" s="220" t="s">
        <v>97</v>
      </c>
      <c r="B9" s="221"/>
      <c r="C9" s="221"/>
      <c r="D9" s="221"/>
      <c r="E9" s="221"/>
      <c r="F9" s="221"/>
      <c r="G9" s="221"/>
      <c r="H9" s="222"/>
      <c r="I9" s="4">
        <v>113</v>
      </c>
      <c r="J9" s="116">
        <v>83216915</v>
      </c>
      <c r="K9" s="116">
        <v>73395869.75</v>
      </c>
      <c r="M9" s="104"/>
      <c r="N9" s="104"/>
      <c r="O9" s="104"/>
      <c r="P9" s="106"/>
      <c r="Q9" s="106"/>
    </row>
    <row r="10" spans="1:17" x14ac:dyDescent="0.2">
      <c r="A10" s="220" t="s">
        <v>10</v>
      </c>
      <c r="B10" s="221"/>
      <c r="C10" s="221"/>
      <c r="D10" s="221"/>
      <c r="E10" s="221"/>
      <c r="F10" s="221"/>
      <c r="G10" s="221"/>
      <c r="H10" s="222"/>
      <c r="I10" s="4">
        <v>114</v>
      </c>
      <c r="J10" s="11">
        <f>J11+J12+J16+J20+J21+J22+J25+J26</f>
        <v>3548130615</v>
      </c>
      <c r="K10" s="11">
        <f>K11+K12+K16+K20+K21+K22+K25+K26</f>
        <v>3602375013.8187661</v>
      </c>
      <c r="M10" s="104"/>
      <c r="N10" s="104"/>
      <c r="O10" s="104"/>
      <c r="P10" s="106"/>
      <c r="Q10" s="106"/>
    </row>
    <row r="11" spans="1:17" x14ac:dyDescent="0.2">
      <c r="A11" s="220" t="s">
        <v>98</v>
      </c>
      <c r="B11" s="221"/>
      <c r="C11" s="221"/>
      <c r="D11" s="221"/>
      <c r="E11" s="221"/>
      <c r="F11" s="221"/>
      <c r="G11" s="221"/>
      <c r="H11" s="222"/>
      <c r="I11" s="4">
        <v>115</v>
      </c>
      <c r="J11" s="12">
        <v>-25889237</v>
      </c>
      <c r="K11" s="12">
        <v>51503557.324615203</v>
      </c>
      <c r="M11" s="104"/>
      <c r="N11" s="104"/>
      <c r="O11" s="104"/>
      <c r="P11" s="106"/>
      <c r="Q11" s="106"/>
    </row>
    <row r="12" spans="1:17" x14ac:dyDescent="0.2">
      <c r="A12" s="220" t="s">
        <v>18</v>
      </c>
      <c r="B12" s="221"/>
      <c r="C12" s="221"/>
      <c r="D12" s="221"/>
      <c r="E12" s="221"/>
      <c r="F12" s="221"/>
      <c r="G12" s="221"/>
      <c r="H12" s="222"/>
      <c r="I12" s="4">
        <v>116</v>
      </c>
      <c r="J12" s="11">
        <f>SUM(J13:J15)</f>
        <v>2346862075</v>
      </c>
      <c r="K12" s="11">
        <f>SUM(K13:K15)</f>
        <v>2305898688.093698</v>
      </c>
      <c r="M12" s="104"/>
      <c r="N12" s="104"/>
      <c r="O12" s="104"/>
      <c r="P12" s="106"/>
      <c r="Q12" s="106"/>
    </row>
    <row r="13" spans="1:17" x14ac:dyDescent="0.2">
      <c r="A13" s="214" t="s">
        <v>143</v>
      </c>
      <c r="B13" s="215"/>
      <c r="C13" s="215"/>
      <c r="D13" s="215"/>
      <c r="E13" s="215"/>
      <c r="F13" s="215"/>
      <c r="G13" s="215"/>
      <c r="H13" s="216"/>
      <c r="I13" s="4">
        <v>117</v>
      </c>
      <c r="J13" s="116">
        <v>1277708588</v>
      </c>
      <c r="K13" s="12">
        <v>1236106240</v>
      </c>
      <c r="M13" s="104"/>
      <c r="N13" s="104"/>
      <c r="O13" s="104"/>
      <c r="P13" s="106"/>
      <c r="Q13" s="106"/>
    </row>
    <row r="14" spans="1:17" x14ac:dyDescent="0.2">
      <c r="A14" s="214" t="s">
        <v>144</v>
      </c>
      <c r="B14" s="215"/>
      <c r="C14" s="215"/>
      <c r="D14" s="215"/>
      <c r="E14" s="215"/>
      <c r="F14" s="215"/>
      <c r="G14" s="215"/>
      <c r="H14" s="216"/>
      <c r="I14" s="4">
        <v>118</v>
      </c>
      <c r="J14" s="116">
        <v>515664746</v>
      </c>
      <c r="K14" s="116">
        <v>519827650.09369797</v>
      </c>
      <c r="M14" s="104"/>
      <c r="N14" s="104"/>
      <c r="O14" s="104"/>
      <c r="P14" s="106"/>
      <c r="Q14" s="106"/>
    </row>
    <row r="15" spans="1:17" x14ac:dyDescent="0.2">
      <c r="A15" s="214" t="s">
        <v>55</v>
      </c>
      <c r="B15" s="215"/>
      <c r="C15" s="215"/>
      <c r="D15" s="215"/>
      <c r="E15" s="215"/>
      <c r="F15" s="215"/>
      <c r="G15" s="215"/>
      <c r="H15" s="216"/>
      <c r="I15" s="4">
        <v>119</v>
      </c>
      <c r="J15" s="116">
        <v>553488741</v>
      </c>
      <c r="K15" s="12">
        <v>549964798</v>
      </c>
      <c r="M15" s="104"/>
      <c r="N15" s="104"/>
      <c r="O15" s="104"/>
      <c r="P15" s="106"/>
      <c r="Q15" s="106"/>
    </row>
    <row r="16" spans="1:17" x14ac:dyDescent="0.2">
      <c r="A16" s="220" t="s">
        <v>19</v>
      </c>
      <c r="B16" s="221"/>
      <c r="C16" s="221"/>
      <c r="D16" s="221"/>
      <c r="E16" s="221"/>
      <c r="F16" s="221"/>
      <c r="G16" s="221"/>
      <c r="H16" s="222"/>
      <c r="I16" s="4">
        <v>120</v>
      </c>
      <c r="J16" s="11">
        <f>SUM(J17:J19)</f>
        <v>718177465</v>
      </c>
      <c r="K16" s="11">
        <f>SUM(K17:K19)</f>
        <v>720698292</v>
      </c>
      <c r="M16" s="104"/>
      <c r="N16" s="104"/>
      <c r="O16" s="104"/>
      <c r="P16" s="104"/>
      <c r="Q16" s="106"/>
    </row>
    <row r="17" spans="1:17" x14ac:dyDescent="0.2">
      <c r="A17" s="214" t="s">
        <v>56</v>
      </c>
      <c r="B17" s="215"/>
      <c r="C17" s="215"/>
      <c r="D17" s="215"/>
      <c r="E17" s="215"/>
      <c r="F17" s="215"/>
      <c r="G17" s="215"/>
      <c r="H17" s="216"/>
      <c r="I17" s="4">
        <v>121</v>
      </c>
      <c r="J17" s="12">
        <v>435784020</v>
      </c>
      <c r="K17" s="12">
        <v>436406334.00099999</v>
      </c>
      <c r="M17" s="104"/>
      <c r="N17" s="104"/>
      <c r="O17" s="104"/>
      <c r="P17" s="104"/>
      <c r="Q17" s="106"/>
    </row>
    <row r="18" spans="1:17" x14ac:dyDescent="0.2">
      <c r="A18" s="214" t="s">
        <v>57</v>
      </c>
      <c r="B18" s="215"/>
      <c r="C18" s="215"/>
      <c r="D18" s="215"/>
      <c r="E18" s="215"/>
      <c r="F18" s="215"/>
      <c r="G18" s="215"/>
      <c r="H18" s="216"/>
      <c r="I18" s="4">
        <v>122</v>
      </c>
      <c r="J18" s="12">
        <v>182654020</v>
      </c>
      <c r="K18" s="12">
        <v>186869836.93900001</v>
      </c>
      <c r="M18" s="104"/>
      <c r="N18" s="104"/>
      <c r="O18" s="104"/>
      <c r="P18" s="104"/>
      <c r="Q18" s="106"/>
    </row>
    <row r="19" spans="1:17" x14ac:dyDescent="0.2">
      <c r="A19" s="214" t="s">
        <v>58</v>
      </c>
      <c r="B19" s="215"/>
      <c r="C19" s="215"/>
      <c r="D19" s="215"/>
      <c r="E19" s="215"/>
      <c r="F19" s="215"/>
      <c r="G19" s="215"/>
      <c r="H19" s="216"/>
      <c r="I19" s="4">
        <v>123</v>
      </c>
      <c r="J19" s="12">
        <v>99739425</v>
      </c>
      <c r="K19" s="12">
        <v>97422121.060000002</v>
      </c>
      <c r="M19" s="104"/>
      <c r="N19" s="104"/>
      <c r="O19" s="104"/>
      <c r="P19" s="104"/>
      <c r="Q19" s="106"/>
    </row>
    <row r="20" spans="1:17" x14ac:dyDescent="0.2">
      <c r="A20" s="220" t="s">
        <v>99</v>
      </c>
      <c r="B20" s="221"/>
      <c r="C20" s="221"/>
      <c r="D20" s="221"/>
      <c r="E20" s="221"/>
      <c r="F20" s="221"/>
      <c r="G20" s="221"/>
      <c r="H20" s="222"/>
      <c r="I20" s="4">
        <v>124</v>
      </c>
      <c r="J20" s="116">
        <v>159812065</v>
      </c>
      <c r="K20" s="116">
        <v>153689989.400453</v>
      </c>
      <c r="M20" s="104"/>
      <c r="N20" s="104"/>
      <c r="O20" s="104"/>
      <c r="P20" s="104"/>
      <c r="Q20" s="106"/>
    </row>
    <row r="21" spans="1:17" x14ac:dyDescent="0.2">
      <c r="A21" s="220" t="s">
        <v>100</v>
      </c>
      <c r="B21" s="221"/>
      <c r="C21" s="221"/>
      <c r="D21" s="221"/>
      <c r="E21" s="221"/>
      <c r="F21" s="221"/>
      <c r="G21" s="221"/>
      <c r="H21" s="222"/>
      <c r="I21" s="4">
        <v>125</v>
      </c>
      <c r="J21" s="116">
        <v>213420932</v>
      </c>
      <c r="K21" s="116">
        <v>249529826</v>
      </c>
      <c r="M21" s="104"/>
      <c r="N21" s="104"/>
      <c r="O21" s="104"/>
      <c r="P21" s="106"/>
      <c r="Q21" s="106"/>
    </row>
    <row r="22" spans="1:17" x14ac:dyDescent="0.2">
      <c r="A22" s="220" t="s">
        <v>20</v>
      </c>
      <c r="B22" s="221"/>
      <c r="C22" s="221"/>
      <c r="D22" s="221"/>
      <c r="E22" s="221"/>
      <c r="F22" s="221"/>
      <c r="G22" s="221"/>
      <c r="H22" s="222"/>
      <c r="I22" s="4">
        <v>126</v>
      </c>
      <c r="J22" s="11">
        <f>SUM(J23:J24)</f>
        <v>61565811</v>
      </c>
      <c r="K22" s="11">
        <f>SUM(K23:K24)</f>
        <v>51107288</v>
      </c>
      <c r="M22" s="104"/>
      <c r="N22" s="104"/>
      <c r="O22" s="104"/>
      <c r="P22" s="106"/>
      <c r="Q22" s="106"/>
    </row>
    <row r="23" spans="1:17" x14ac:dyDescent="0.2">
      <c r="A23" s="214" t="s">
        <v>134</v>
      </c>
      <c r="B23" s="215"/>
      <c r="C23" s="215"/>
      <c r="D23" s="215"/>
      <c r="E23" s="215"/>
      <c r="F23" s="215"/>
      <c r="G23" s="215"/>
      <c r="H23" s="216"/>
      <c r="I23" s="4">
        <v>127</v>
      </c>
      <c r="J23" s="116">
        <v>48393035</v>
      </c>
      <c r="K23" s="116">
        <v>20100000</v>
      </c>
      <c r="M23" s="104"/>
      <c r="N23" s="104"/>
      <c r="O23" s="104"/>
      <c r="P23" s="106"/>
      <c r="Q23" s="106"/>
    </row>
    <row r="24" spans="1:17" x14ac:dyDescent="0.2">
      <c r="A24" s="214" t="s">
        <v>135</v>
      </c>
      <c r="B24" s="215"/>
      <c r="C24" s="215"/>
      <c r="D24" s="215"/>
      <c r="E24" s="215"/>
      <c r="F24" s="215"/>
      <c r="G24" s="215"/>
      <c r="H24" s="216"/>
      <c r="I24" s="4">
        <v>128</v>
      </c>
      <c r="J24" s="116">
        <v>13172776</v>
      </c>
      <c r="K24" s="116">
        <v>31007288</v>
      </c>
      <c r="M24" s="104"/>
      <c r="N24" s="104"/>
      <c r="O24" s="104"/>
      <c r="P24" s="106"/>
      <c r="Q24" s="106"/>
    </row>
    <row r="25" spans="1:17" x14ac:dyDescent="0.2">
      <c r="A25" s="220" t="s">
        <v>101</v>
      </c>
      <c r="B25" s="221"/>
      <c r="C25" s="221"/>
      <c r="D25" s="221"/>
      <c r="E25" s="221"/>
      <c r="F25" s="221"/>
      <c r="G25" s="221"/>
      <c r="H25" s="222"/>
      <c r="I25" s="4">
        <v>129</v>
      </c>
      <c r="J25" s="12">
        <v>5922865</v>
      </c>
      <c r="K25" s="12">
        <v>15573299</v>
      </c>
      <c r="M25" s="104"/>
      <c r="N25" s="104"/>
      <c r="O25" s="104"/>
      <c r="P25" s="106"/>
      <c r="Q25" s="106"/>
    </row>
    <row r="26" spans="1:17" x14ac:dyDescent="0.2">
      <c r="A26" s="220" t="s">
        <v>44</v>
      </c>
      <c r="B26" s="221"/>
      <c r="C26" s="221"/>
      <c r="D26" s="221"/>
      <c r="E26" s="221"/>
      <c r="F26" s="221"/>
      <c r="G26" s="221"/>
      <c r="H26" s="222"/>
      <c r="I26" s="4">
        <v>130</v>
      </c>
      <c r="J26" s="116">
        <v>68258639</v>
      </c>
      <c r="K26" s="116">
        <v>54374074</v>
      </c>
      <c r="M26" s="104"/>
      <c r="N26" s="104"/>
      <c r="O26" s="104"/>
      <c r="P26" s="106"/>
      <c r="Q26" s="106"/>
    </row>
    <row r="27" spans="1:17" x14ac:dyDescent="0.2">
      <c r="A27" s="220" t="s">
        <v>211</v>
      </c>
      <c r="B27" s="221"/>
      <c r="C27" s="221"/>
      <c r="D27" s="221"/>
      <c r="E27" s="221"/>
      <c r="F27" s="221"/>
      <c r="G27" s="221"/>
      <c r="H27" s="222"/>
      <c r="I27" s="4">
        <v>131</v>
      </c>
      <c r="J27" s="11">
        <f>SUM(J28:J32)</f>
        <v>47877829</v>
      </c>
      <c r="K27" s="11">
        <f>SUM(K28:K32)</f>
        <v>38065425</v>
      </c>
      <c r="M27" s="104"/>
      <c r="N27" s="104"/>
      <c r="O27" s="104"/>
      <c r="P27" s="106"/>
      <c r="Q27" s="106"/>
    </row>
    <row r="28" spans="1:17" x14ac:dyDescent="0.2">
      <c r="A28" s="220" t="s">
        <v>347</v>
      </c>
      <c r="B28" s="221"/>
      <c r="C28" s="221"/>
      <c r="D28" s="221"/>
      <c r="E28" s="221"/>
      <c r="F28" s="221"/>
      <c r="G28" s="221"/>
      <c r="H28" s="222"/>
      <c r="I28" s="4">
        <v>132</v>
      </c>
      <c r="J28" s="12">
        <v>0</v>
      </c>
      <c r="K28" s="12">
        <v>0</v>
      </c>
      <c r="M28" s="104"/>
      <c r="N28" s="104"/>
      <c r="O28" s="104"/>
      <c r="P28" s="106"/>
      <c r="Q28" s="106"/>
    </row>
    <row r="29" spans="1:17" x14ac:dyDescent="0.2">
      <c r="A29" s="220" t="s">
        <v>348</v>
      </c>
      <c r="B29" s="221"/>
      <c r="C29" s="221"/>
      <c r="D29" s="221"/>
      <c r="E29" s="221"/>
      <c r="F29" s="221"/>
      <c r="G29" s="221"/>
      <c r="H29" s="222"/>
      <c r="I29" s="4">
        <v>133</v>
      </c>
      <c r="J29" s="12">
        <v>46951129</v>
      </c>
      <c r="K29" s="12">
        <v>37910306</v>
      </c>
      <c r="M29" s="104"/>
      <c r="N29" s="104"/>
      <c r="O29" s="104"/>
      <c r="P29" s="106"/>
      <c r="Q29" s="106"/>
    </row>
    <row r="30" spans="1:17" x14ac:dyDescent="0.2">
      <c r="A30" s="220" t="s">
        <v>136</v>
      </c>
      <c r="B30" s="221"/>
      <c r="C30" s="221"/>
      <c r="D30" s="221"/>
      <c r="E30" s="221"/>
      <c r="F30" s="221"/>
      <c r="G30" s="221"/>
      <c r="H30" s="222"/>
      <c r="I30" s="4">
        <v>134</v>
      </c>
      <c r="J30" s="116">
        <v>0</v>
      </c>
      <c r="K30" s="116">
        <v>0</v>
      </c>
      <c r="M30" s="104"/>
      <c r="N30" s="104"/>
      <c r="O30" s="104"/>
      <c r="P30" s="106"/>
      <c r="Q30" s="106"/>
    </row>
    <row r="31" spans="1:17" x14ac:dyDescent="0.2">
      <c r="A31" s="220" t="s">
        <v>221</v>
      </c>
      <c r="B31" s="221"/>
      <c r="C31" s="221"/>
      <c r="D31" s="221"/>
      <c r="E31" s="221"/>
      <c r="F31" s="221"/>
      <c r="G31" s="221"/>
      <c r="H31" s="222"/>
      <c r="I31" s="4">
        <v>135</v>
      </c>
      <c r="J31" s="12">
        <v>926700</v>
      </c>
      <c r="K31" s="12">
        <v>155119</v>
      </c>
      <c r="M31" s="104"/>
      <c r="N31" s="104"/>
      <c r="O31" s="104"/>
      <c r="P31" s="106"/>
      <c r="Q31" s="106"/>
    </row>
    <row r="32" spans="1:17" x14ac:dyDescent="0.2">
      <c r="A32" s="220" t="s">
        <v>137</v>
      </c>
      <c r="B32" s="221"/>
      <c r="C32" s="221"/>
      <c r="D32" s="221"/>
      <c r="E32" s="221"/>
      <c r="F32" s="221"/>
      <c r="G32" s="221"/>
      <c r="H32" s="222"/>
      <c r="I32" s="4">
        <v>136</v>
      </c>
      <c r="J32" s="12">
        <v>0</v>
      </c>
      <c r="K32" s="12">
        <v>0</v>
      </c>
      <c r="M32" s="104"/>
      <c r="N32" s="104"/>
      <c r="O32" s="104"/>
      <c r="P32" s="106"/>
      <c r="Q32" s="106"/>
    </row>
    <row r="33" spans="1:17" x14ac:dyDescent="0.2">
      <c r="A33" s="220" t="s">
        <v>212</v>
      </c>
      <c r="B33" s="221"/>
      <c r="C33" s="221"/>
      <c r="D33" s="221"/>
      <c r="E33" s="221"/>
      <c r="F33" s="221"/>
      <c r="G33" s="221"/>
      <c r="H33" s="222"/>
      <c r="I33" s="4">
        <v>137</v>
      </c>
      <c r="J33" s="11">
        <f>SUM(J34:J37)</f>
        <v>148448430</v>
      </c>
      <c r="K33" s="11">
        <f>SUM(K34:K37)</f>
        <v>105638899</v>
      </c>
      <c r="M33" s="104"/>
      <c r="N33" s="104"/>
      <c r="O33" s="104"/>
      <c r="P33" s="106"/>
      <c r="Q33" s="106"/>
    </row>
    <row r="34" spans="1:17" x14ac:dyDescent="0.2">
      <c r="A34" s="220" t="s">
        <v>59</v>
      </c>
      <c r="B34" s="221"/>
      <c r="C34" s="221"/>
      <c r="D34" s="221"/>
      <c r="E34" s="221"/>
      <c r="F34" s="221"/>
      <c r="G34" s="221"/>
      <c r="H34" s="222"/>
      <c r="I34" s="4">
        <v>138</v>
      </c>
      <c r="J34" s="12">
        <v>0</v>
      </c>
      <c r="K34" s="12">
        <v>0</v>
      </c>
      <c r="M34" s="104"/>
      <c r="N34" s="104"/>
      <c r="O34" s="104"/>
      <c r="P34" s="106"/>
      <c r="Q34" s="106"/>
    </row>
    <row r="35" spans="1:17" x14ac:dyDescent="0.2">
      <c r="A35" s="220" t="s">
        <v>349</v>
      </c>
      <c r="B35" s="221"/>
      <c r="C35" s="221"/>
      <c r="D35" s="221"/>
      <c r="E35" s="221"/>
      <c r="F35" s="221"/>
      <c r="G35" s="221"/>
      <c r="H35" s="222"/>
      <c r="I35" s="4">
        <v>139</v>
      </c>
      <c r="J35" s="12">
        <v>138884512</v>
      </c>
      <c r="K35" s="12">
        <v>102170988</v>
      </c>
      <c r="M35" s="104"/>
      <c r="N35" s="104"/>
      <c r="O35" s="104"/>
      <c r="P35" s="106"/>
      <c r="Q35" s="106"/>
    </row>
    <row r="36" spans="1:17" x14ac:dyDescent="0.2">
      <c r="A36" s="220" t="s">
        <v>222</v>
      </c>
      <c r="B36" s="221"/>
      <c r="C36" s="221"/>
      <c r="D36" s="221"/>
      <c r="E36" s="221"/>
      <c r="F36" s="221"/>
      <c r="G36" s="221"/>
      <c r="H36" s="222"/>
      <c r="I36" s="4">
        <v>140</v>
      </c>
      <c r="J36" s="12">
        <v>9563918</v>
      </c>
      <c r="K36" s="12">
        <v>3467911</v>
      </c>
      <c r="M36" s="104"/>
      <c r="N36" s="104"/>
      <c r="O36" s="104"/>
      <c r="P36" s="106"/>
      <c r="Q36" s="106"/>
    </row>
    <row r="37" spans="1:17" x14ac:dyDescent="0.2">
      <c r="A37" s="220" t="s">
        <v>60</v>
      </c>
      <c r="B37" s="221"/>
      <c r="C37" s="221"/>
      <c r="D37" s="221"/>
      <c r="E37" s="221"/>
      <c r="F37" s="221"/>
      <c r="G37" s="221"/>
      <c r="H37" s="222"/>
      <c r="I37" s="4">
        <v>141</v>
      </c>
      <c r="J37" s="12">
        <v>0</v>
      </c>
      <c r="K37" s="12">
        <v>0</v>
      </c>
      <c r="M37" s="104"/>
      <c r="N37" s="104"/>
      <c r="O37" s="104"/>
      <c r="P37" s="106"/>
      <c r="Q37" s="106"/>
    </row>
    <row r="38" spans="1:17" x14ac:dyDescent="0.2">
      <c r="A38" s="220" t="s">
        <v>193</v>
      </c>
      <c r="B38" s="221"/>
      <c r="C38" s="221"/>
      <c r="D38" s="221"/>
      <c r="E38" s="221"/>
      <c r="F38" s="221"/>
      <c r="G38" s="221"/>
      <c r="H38" s="222"/>
      <c r="I38" s="4">
        <v>142</v>
      </c>
      <c r="J38" s="12">
        <v>0</v>
      </c>
      <c r="K38" s="12">
        <v>0</v>
      </c>
      <c r="M38" s="104"/>
      <c r="N38" s="104"/>
      <c r="O38" s="104"/>
      <c r="P38" s="106"/>
      <c r="Q38" s="106"/>
    </row>
    <row r="39" spans="1:17" x14ac:dyDescent="0.2">
      <c r="A39" s="220" t="s">
        <v>194</v>
      </c>
      <c r="B39" s="221"/>
      <c r="C39" s="221"/>
      <c r="D39" s="221"/>
      <c r="E39" s="221"/>
      <c r="F39" s="221"/>
      <c r="G39" s="221"/>
      <c r="H39" s="222"/>
      <c r="I39" s="4">
        <v>143</v>
      </c>
      <c r="J39" s="12">
        <v>0</v>
      </c>
      <c r="K39" s="12">
        <v>0</v>
      </c>
      <c r="M39" s="104"/>
      <c r="N39" s="104"/>
      <c r="O39" s="104"/>
      <c r="P39" s="106"/>
      <c r="Q39" s="106"/>
    </row>
    <row r="40" spans="1:17" x14ac:dyDescent="0.2">
      <c r="A40" s="220" t="s">
        <v>223</v>
      </c>
      <c r="B40" s="221"/>
      <c r="C40" s="221"/>
      <c r="D40" s="221"/>
      <c r="E40" s="221"/>
      <c r="F40" s="221"/>
      <c r="G40" s="221"/>
      <c r="H40" s="222"/>
      <c r="I40" s="4">
        <v>144</v>
      </c>
      <c r="J40" s="12">
        <v>0</v>
      </c>
      <c r="K40" s="12">
        <v>0</v>
      </c>
      <c r="M40" s="104"/>
      <c r="N40" s="104"/>
      <c r="O40" s="104"/>
      <c r="P40" s="106"/>
      <c r="Q40" s="106"/>
    </row>
    <row r="41" spans="1:17" x14ac:dyDescent="0.2">
      <c r="A41" s="220" t="s">
        <v>224</v>
      </c>
      <c r="B41" s="221"/>
      <c r="C41" s="221"/>
      <c r="D41" s="221"/>
      <c r="E41" s="221"/>
      <c r="F41" s="221"/>
      <c r="G41" s="221"/>
      <c r="H41" s="222"/>
      <c r="I41" s="4">
        <v>145</v>
      </c>
      <c r="J41" s="12">
        <v>0</v>
      </c>
      <c r="K41" s="12">
        <v>0</v>
      </c>
      <c r="M41" s="104"/>
      <c r="N41" s="104"/>
      <c r="O41" s="104"/>
      <c r="P41" s="106"/>
      <c r="Q41" s="106"/>
    </row>
    <row r="42" spans="1:17" x14ac:dyDescent="0.2">
      <c r="A42" s="220" t="s">
        <v>213</v>
      </c>
      <c r="B42" s="221"/>
      <c r="C42" s="221"/>
      <c r="D42" s="221"/>
      <c r="E42" s="221"/>
      <c r="F42" s="221"/>
      <c r="G42" s="221"/>
      <c r="H42" s="222"/>
      <c r="I42" s="4">
        <v>146</v>
      </c>
      <c r="J42" s="121">
        <f>J7+J27+J38+J40</f>
        <v>3756256439</v>
      </c>
      <c r="K42" s="11">
        <f>K7+K27+K38+K40</f>
        <v>3738127601.4362798</v>
      </c>
      <c r="M42" s="104"/>
      <c r="N42" s="104"/>
      <c r="O42" s="104"/>
      <c r="P42" s="106"/>
      <c r="Q42" s="106"/>
    </row>
    <row r="43" spans="1:17" x14ac:dyDescent="0.2">
      <c r="A43" s="220" t="s">
        <v>214</v>
      </c>
      <c r="B43" s="221"/>
      <c r="C43" s="221"/>
      <c r="D43" s="221"/>
      <c r="E43" s="221"/>
      <c r="F43" s="221"/>
      <c r="G43" s="221"/>
      <c r="H43" s="222"/>
      <c r="I43" s="4">
        <v>147</v>
      </c>
      <c r="J43" s="11">
        <f>J10+J33+J39+J41</f>
        <v>3696579045</v>
      </c>
      <c r="K43" s="11">
        <f>K10+K33+K39+K41</f>
        <v>3708013912.8187661</v>
      </c>
      <c r="M43" s="104"/>
      <c r="N43" s="104"/>
      <c r="O43" s="104"/>
      <c r="P43" s="106"/>
      <c r="Q43" s="106"/>
    </row>
    <row r="44" spans="1:17" x14ac:dyDescent="0.2">
      <c r="A44" s="220" t="s">
        <v>233</v>
      </c>
      <c r="B44" s="221"/>
      <c r="C44" s="221"/>
      <c r="D44" s="221"/>
      <c r="E44" s="221"/>
      <c r="F44" s="221"/>
      <c r="G44" s="221"/>
      <c r="H44" s="222"/>
      <c r="I44" s="4">
        <v>148</v>
      </c>
      <c r="J44" s="11">
        <f>J42-J43</f>
        <v>59677394</v>
      </c>
      <c r="K44" s="11">
        <f>K42-K43</f>
        <v>30113688.617513657</v>
      </c>
      <c r="M44" s="104"/>
      <c r="N44" s="104"/>
      <c r="O44" s="104"/>
      <c r="P44" s="106"/>
      <c r="Q44" s="106"/>
    </row>
    <row r="45" spans="1:17" x14ac:dyDescent="0.2">
      <c r="A45" s="225" t="s">
        <v>216</v>
      </c>
      <c r="B45" s="226"/>
      <c r="C45" s="226"/>
      <c r="D45" s="226"/>
      <c r="E45" s="226"/>
      <c r="F45" s="226"/>
      <c r="G45" s="226"/>
      <c r="H45" s="227"/>
      <c r="I45" s="4">
        <v>149</v>
      </c>
      <c r="J45" s="11">
        <f>IF(J42&gt;J43,J42-J43,0)</f>
        <v>59677394</v>
      </c>
      <c r="K45" s="11">
        <f>IF(K42&gt;K43,K42-K43,0)</f>
        <v>30113688.617513657</v>
      </c>
      <c r="M45" s="104"/>
      <c r="N45" s="104"/>
      <c r="O45" s="104"/>
      <c r="P45" s="106"/>
      <c r="Q45" s="106"/>
    </row>
    <row r="46" spans="1:17" x14ac:dyDescent="0.2">
      <c r="A46" s="225" t="s">
        <v>217</v>
      </c>
      <c r="B46" s="226"/>
      <c r="C46" s="226"/>
      <c r="D46" s="226"/>
      <c r="E46" s="226"/>
      <c r="F46" s="226"/>
      <c r="G46" s="226"/>
      <c r="H46" s="227"/>
      <c r="I46" s="4">
        <v>150</v>
      </c>
      <c r="J46" s="11">
        <f>IF(J43&gt;J42,J43-J42,0)</f>
        <v>0</v>
      </c>
      <c r="K46" s="11">
        <f>IF(K43&gt;K42,K43-K42,0)</f>
        <v>0</v>
      </c>
      <c r="M46" s="104"/>
      <c r="N46" s="104"/>
      <c r="O46" s="104"/>
      <c r="P46" s="106"/>
      <c r="Q46" s="106"/>
    </row>
    <row r="47" spans="1:17" x14ac:dyDescent="0.2">
      <c r="A47" s="220" t="s">
        <v>215</v>
      </c>
      <c r="B47" s="221"/>
      <c r="C47" s="221"/>
      <c r="D47" s="221"/>
      <c r="E47" s="221"/>
      <c r="F47" s="221"/>
      <c r="G47" s="221"/>
      <c r="H47" s="222"/>
      <c r="I47" s="4">
        <v>151</v>
      </c>
      <c r="J47" s="12">
        <v>19060300</v>
      </c>
      <c r="K47" s="116">
        <v>45569723.865478002</v>
      </c>
      <c r="M47" s="104"/>
      <c r="N47" s="104"/>
      <c r="O47" s="104"/>
      <c r="P47" s="106"/>
      <c r="Q47" s="106"/>
    </row>
    <row r="48" spans="1:17" x14ac:dyDescent="0.2">
      <c r="A48" s="220" t="s">
        <v>234</v>
      </c>
      <c r="B48" s="221"/>
      <c r="C48" s="221"/>
      <c r="D48" s="221"/>
      <c r="E48" s="221"/>
      <c r="F48" s="221"/>
      <c r="G48" s="221"/>
      <c r="H48" s="222"/>
      <c r="I48" s="4">
        <v>152</v>
      </c>
      <c r="J48" s="121">
        <f>J44-J47</f>
        <v>40617094</v>
      </c>
      <c r="K48" s="11">
        <f>K44-K47</f>
        <v>-15456035.247964345</v>
      </c>
      <c r="M48" s="104"/>
      <c r="N48" s="104"/>
      <c r="O48" s="104"/>
      <c r="P48" s="106"/>
      <c r="Q48" s="106"/>
    </row>
    <row r="49" spans="1:17" x14ac:dyDescent="0.2">
      <c r="A49" s="225" t="s">
        <v>190</v>
      </c>
      <c r="B49" s="226"/>
      <c r="C49" s="226"/>
      <c r="D49" s="226"/>
      <c r="E49" s="226"/>
      <c r="F49" s="226"/>
      <c r="G49" s="226"/>
      <c r="H49" s="227"/>
      <c r="I49" s="4">
        <v>153</v>
      </c>
      <c r="J49" s="11">
        <f>IF(J48&gt;0,J48,0)</f>
        <v>40617094</v>
      </c>
      <c r="K49" s="121">
        <f>IF(K48&gt;0,K48,0)</f>
        <v>0</v>
      </c>
      <c r="M49" s="104"/>
      <c r="N49" s="104"/>
      <c r="O49" s="104"/>
      <c r="P49" s="106"/>
      <c r="Q49" s="106"/>
    </row>
    <row r="50" spans="1:17" x14ac:dyDescent="0.2">
      <c r="A50" s="259" t="s">
        <v>218</v>
      </c>
      <c r="B50" s="260"/>
      <c r="C50" s="260"/>
      <c r="D50" s="260"/>
      <c r="E50" s="260"/>
      <c r="F50" s="260"/>
      <c r="G50" s="260"/>
      <c r="H50" s="261"/>
      <c r="I50" s="5">
        <v>154</v>
      </c>
      <c r="J50" s="15">
        <f>IF(J48&lt;0,-J48,0)</f>
        <v>0</v>
      </c>
      <c r="K50" s="15">
        <f>IF(K48&lt;0,-K48,0)</f>
        <v>15456035.247964345</v>
      </c>
      <c r="M50" s="104"/>
      <c r="N50" s="104"/>
      <c r="O50" s="104"/>
      <c r="P50" s="106"/>
      <c r="Q50" s="106"/>
    </row>
    <row r="51" spans="1:17" x14ac:dyDescent="0.2">
      <c r="A51" s="206" t="s">
        <v>111</v>
      </c>
      <c r="B51" s="207"/>
      <c r="C51" s="207"/>
      <c r="D51" s="207"/>
      <c r="E51" s="207"/>
      <c r="F51" s="207"/>
      <c r="G51" s="207"/>
      <c r="H51" s="207"/>
      <c r="I51" s="257"/>
      <c r="J51" s="257"/>
      <c r="K51" s="258"/>
      <c r="M51" s="104"/>
      <c r="N51" s="104"/>
      <c r="O51" s="104"/>
      <c r="P51" s="106"/>
      <c r="Q51" s="106"/>
    </row>
    <row r="52" spans="1:17" x14ac:dyDescent="0.2">
      <c r="A52" s="210" t="s">
        <v>184</v>
      </c>
      <c r="B52" s="211"/>
      <c r="C52" s="211"/>
      <c r="D52" s="211"/>
      <c r="E52" s="211"/>
      <c r="F52" s="211"/>
      <c r="G52" s="211"/>
      <c r="H52" s="211"/>
      <c r="I52" s="262"/>
      <c r="J52" s="262"/>
      <c r="K52" s="263"/>
      <c r="M52" s="104"/>
      <c r="N52" s="104"/>
      <c r="O52" s="104"/>
      <c r="P52" s="106"/>
      <c r="Q52" s="106"/>
    </row>
    <row r="53" spans="1:17" x14ac:dyDescent="0.2">
      <c r="A53" s="251" t="s">
        <v>231</v>
      </c>
      <c r="B53" s="252"/>
      <c r="C53" s="252"/>
      <c r="D53" s="252"/>
      <c r="E53" s="252"/>
      <c r="F53" s="252"/>
      <c r="G53" s="252"/>
      <c r="H53" s="253"/>
      <c r="I53" s="4">
        <v>155</v>
      </c>
      <c r="J53" s="12">
        <f>J48-J54</f>
        <v>40469094</v>
      </c>
      <c r="K53" s="12">
        <f>K48-K54</f>
        <v>-14101876.247964345</v>
      </c>
      <c r="L53" s="108"/>
      <c r="M53" s="104"/>
      <c r="N53" s="104"/>
      <c r="O53" s="104"/>
      <c r="P53" s="106"/>
      <c r="Q53" s="106"/>
    </row>
    <row r="54" spans="1:17" x14ac:dyDescent="0.2">
      <c r="A54" s="251" t="s">
        <v>232</v>
      </c>
      <c r="B54" s="252"/>
      <c r="C54" s="252"/>
      <c r="D54" s="252"/>
      <c r="E54" s="252"/>
      <c r="F54" s="252"/>
      <c r="G54" s="252"/>
      <c r="H54" s="253"/>
      <c r="I54" s="4">
        <v>156</v>
      </c>
      <c r="J54" s="132">
        <v>148000</v>
      </c>
      <c r="K54" s="132">
        <v>-1354159</v>
      </c>
      <c r="L54" s="108"/>
      <c r="M54" s="104"/>
      <c r="N54" s="104"/>
      <c r="O54" s="104"/>
      <c r="P54" s="106"/>
      <c r="Q54" s="106"/>
    </row>
    <row r="55" spans="1:17" x14ac:dyDescent="0.2">
      <c r="A55" s="206" t="s">
        <v>187</v>
      </c>
      <c r="B55" s="207"/>
      <c r="C55" s="207"/>
      <c r="D55" s="207"/>
      <c r="E55" s="207"/>
      <c r="F55" s="207"/>
      <c r="G55" s="207"/>
      <c r="H55" s="207"/>
      <c r="I55" s="257"/>
      <c r="J55" s="257"/>
      <c r="K55" s="264"/>
      <c r="M55" s="104"/>
      <c r="N55" s="104"/>
      <c r="O55" s="104"/>
      <c r="P55" s="106"/>
      <c r="Q55" s="106"/>
    </row>
    <row r="56" spans="1:17" x14ac:dyDescent="0.2">
      <c r="A56" s="210" t="s">
        <v>202</v>
      </c>
      <c r="B56" s="211"/>
      <c r="C56" s="211"/>
      <c r="D56" s="211"/>
      <c r="E56" s="211"/>
      <c r="F56" s="211"/>
      <c r="G56" s="211"/>
      <c r="H56" s="233"/>
      <c r="I56" s="17">
        <v>157</v>
      </c>
      <c r="J56" s="125">
        <f>J48</f>
        <v>40617094</v>
      </c>
      <c r="K56" s="126">
        <f>K48</f>
        <v>-15456035.247964345</v>
      </c>
      <c r="M56" s="104"/>
      <c r="N56" s="104"/>
      <c r="O56" s="104"/>
      <c r="P56" s="106"/>
      <c r="Q56" s="106"/>
    </row>
    <row r="57" spans="1:17" x14ac:dyDescent="0.2">
      <c r="A57" s="220" t="s">
        <v>219</v>
      </c>
      <c r="B57" s="221"/>
      <c r="C57" s="221"/>
      <c r="D57" s="221"/>
      <c r="E57" s="221"/>
      <c r="F57" s="221"/>
      <c r="G57" s="221"/>
      <c r="H57" s="222"/>
      <c r="I57" s="4">
        <v>158</v>
      </c>
      <c r="J57" s="11">
        <f>SUM(J58:J64)</f>
        <v>-10692000</v>
      </c>
      <c r="K57" s="11">
        <f>SUM(K58:K64)</f>
        <v>13639170</v>
      </c>
      <c r="M57" s="104"/>
      <c r="N57" s="104"/>
      <c r="O57" s="104"/>
      <c r="P57" s="106"/>
      <c r="Q57" s="106"/>
    </row>
    <row r="58" spans="1:17" x14ac:dyDescent="0.2">
      <c r="A58" s="220" t="s">
        <v>225</v>
      </c>
      <c r="B58" s="221"/>
      <c r="C58" s="221"/>
      <c r="D58" s="221"/>
      <c r="E58" s="221"/>
      <c r="F58" s="221"/>
      <c r="G58" s="221"/>
      <c r="H58" s="222"/>
      <c r="I58" s="4">
        <v>159</v>
      </c>
      <c r="J58" s="12">
        <v>-10692000</v>
      </c>
      <c r="K58" s="12">
        <v>13639170</v>
      </c>
      <c r="M58" s="104"/>
      <c r="N58" s="104"/>
      <c r="O58" s="104"/>
      <c r="P58" s="106"/>
      <c r="Q58" s="106"/>
    </row>
    <row r="59" spans="1:17" x14ac:dyDescent="0.2">
      <c r="A59" s="220" t="s">
        <v>226</v>
      </c>
      <c r="B59" s="221"/>
      <c r="C59" s="221"/>
      <c r="D59" s="221"/>
      <c r="E59" s="221"/>
      <c r="F59" s="221"/>
      <c r="G59" s="221"/>
      <c r="H59" s="222"/>
      <c r="I59" s="4">
        <v>160</v>
      </c>
      <c r="J59" s="12"/>
      <c r="K59" s="12"/>
      <c r="M59" s="104"/>
      <c r="N59" s="104"/>
      <c r="O59" s="104"/>
      <c r="P59" s="106"/>
      <c r="Q59" s="106"/>
    </row>
    <row r="60" spans="1:17" x14ac:dyDescent="0.2">
      <c r="A60" s="220" t="s">
        <v>37</v>
      </c>
      <c r="B60" s="221"/>
      <c r="C60" s="221"/>
      <c r="D60" s="221"/>
      <c r="E60" s="221"/>
      <c r="F60" s="221"/>
      <c r="G60" s="221"/>
      <c r="H60" s="222"/>
      <c r="I60" s="4">
        <v>161</v>
      </c>
      <c r="J60" s="12"/>
      <c r="K60" s="12"/>
      <c r="M60" s="104"/>
      <c r="N60" s="104"/>
      <c r="O60" s="104"/>
      <c r="P60" s="106"/>
      <c r="Q60" s="106"/>
    </row>
    <row r="61" spans="1:17" x14ac:dyDescent="0.2">
      <c r="A61" s="220" t="s">
        <v>227</v>
      </c>
      <c r="B61" s="221"/>
      <c r="C61" s="221"/>
      <c r="D61" s="221"/>
      <c r="E61" s="221"/>
      <c r="F61" s="221"/>
      <c r="G61" s="221"/>
      <c r="H61" s="222"/>
      <c r="I61" s="4">
        <v>162</v>
      </c>
      <c r="J61" s="12"/>
      <c r="K61" s="12"/>
      <c r="M61" s="104"/>
      <c r="N61" s="104"/>
      <c r="O61" s="104"/>
      <c r="P61" s="106"/>
      <c r="Q61" s="106"/>
    </row>
    <row r="62" spans="1:17" x14ac:dyDescent="0.2">
      <c r="A62" s="220" t="s">
        <v>228</v>
      </c>
      <c r="B62" s="221"/>
      <c r="C62" s="221"/>
      <c r="D62" s="221"/>
      <c r="E62" s="221"/>
      <c r="F62" s="221"/>
      <c r="G62" s="221"/>
      <c r="H62" s="222"/>
      <c r="I62" s="4">
        <v>163</v>
      </c>
      <c r="J62" s="12"/>
      <c r="K62" s="12"/>
      <c r="M62" s="104"/>
      <c r="N62" s="104"/>
      <c r="O62" s="104"/>
      <c r="P62" s="106"/>
      <c r="Q62" s="106"/>
    </row>
    <row r="63" spans="1:17" x14ac:dyDescent="0.2">
      <c r="A63" s="220" t="s">
        <v>229</v>
      </c>
      <c r="B63" s="221"/>
      <c r="C63" s="221"/>
      <c r="D63" s="221"/>
      <c r="E63" s="221"/>
      <c r="F63" s="221"/>
      <c r="G63" s="221"/>
      <c r="H63" s="222"/>
      <c r="I63" s="4">
        <v>164</v>
      </c>
      <c r="J63" s="12"/>
      <c r="K63" s="12"/>
      <c r="M63" s="104"/>
      <c r="N63" s="104"/>
      <c r="O63" s="104"/>
      <c r="P63" s="106"/>
      <c r="Q63" s="106"/>
    </row>
    <row r="64" spans="1:17" x14ac:dyDescent="0.2">
      <c r="A64" s="220" t="s">
        <v>230</v>
      </c>
      <c r="B64" s="221"/>
      <c r="C64" s="221"/>
      <c r="D64" s="221"/>
      <c r="E64" s="221"/>
      <c r="F64" s="221"/>
      <c r="G64" s="221"/>
      <c r="H64" s="222"/>
      <c r="I64" s="4">
        <v>165</v>
      </c>
      <c r="J64" s="116"/>
      <c r="K64" s="12"/>
      <c r="M64" s="104"/>
      <c r="N64" s="104"/>
      <c r="O64" s="104"/>
      <c r="P64" s="106"/>
      <c r="Q64" s="106"/>
    </row>
    <row r="65" spans="1:17" x14ac:dyDescent="0.2">
      <c r="A65" s="220" t="s">
        <v>220</v>
      </c>
      <c r="B65" s="221"/>
      <c r="C65" s="221"/>
      <c r="D65" s="221"/>
      <c r="E65" s="221"/>
      <c r="F65" s="221"/>
      <c r="G65" s="221"/>
      <c r="H65" s="222"/>
      <c r="I65" s="4">
        <v>166</v>
      </c>
      <c r="J65" s="12"/>
      <c r="K65" s="12"/>
      <c r="M65" s="104"/>
      <c r="N65" s="104"/>
      <c r="O65" s="104"/>
      <c r="P65" s="106"/>
      <c r="Q65" s="106"/>
    </row>
    <row r="66" spans="1:17" x14ac:dyDescent="0.2">
      <c r="A66" s="220" t="s">
        <v>191</v>
      </c>
      <c r="B66" s="221"/>
      <c r="C66" s="221"/>
      <c r="D66" s="221"/>
      <c r="E66" s="221"/>
      <c r="F66" s="221"/>
      <c r="G66" s="221"/>
      <c r="H66" s="222"/>
      <c r="I66" s="4">
        <v>167</v>
      </c>
      <c r="J66" s="11">
        <f>J57-J65</f>
        <v>-10692000</v>
      </c>
      <c r="K66" s="11">
        <f>K57-K65</f>
        <v>13639170</v>
      </c>
      <c r="M66" s="104"/>
      <c r="N66" s="104"/>
      <c r="O66" s="104"/>
      <c r="P66" s="106"/>
      <c r="Q66" s="106"/>
    </row>
    <row r="67" spans="1:17" x14ac:dyDescent="0.2">
      <c r="A67" s="220" t="s">
        <v>192</v>
      </c>
      <c r="B67" s="221"/>
      <c r="C67" s="221"/>
      <c r="D67" s="221"/>
      <c r="E67" s="221"/>
      <c r="F67" s="221"/>
      <c r="G67" s="221"/>
      <c r="H67" s="222"/>
      <c r="I67" s="4">
        <v>168</v>
      </c>
      <c r="J67" s="15">
        <f>J56+J66</f>
        <v>29925094</v>
      </c>
      <c r="K67" s="15">
        <f>K56+K66</f>
        <v>-1816865.2479643449</v>
      </c>
      <c r="L67" s="108"/>
      <c r="M67" s="104"/>
      <c r="N67" s="104"/>
      <c r="O67" s="104"/>
      <c r="P67" s="106"/>
      <c r="Q67" s="106"/>
    </row>
    <row r="68" spans="1:17" x14ac:dyDescent="0.2">
      <c r="A68" s="206" t="s">
        <v>186</v>
      </c>
      <c r="B68" s="207"/>
      <c r="C68" s="207"/>
      <c r="D68" s="207"/>
      <c r="E68" s="207"/>
      <c r="F68" s="207"/>
      <c r="G68" s="207"/>
      <c r="H68" s="207"/>
      <c r="I68" s="257"/>
      <c r="J68" s="257"/>
      <c r="K68" s="258"/>
      <c r="M68" s="104"/>
      <c r="N68" s="104"/>
      <c r="O68" s="104"/>
      <c r="P68" s="106"/>
      <c r="Q68" s="106"/>
    </row>
    <row r="69" spans="1:17" x14ac:dyDescent="0.2">
      <c r="A69" s="210" t="s">
        <v>185</v>
      </c>
      <c r="B69" s="211"/>
      <c r="C69" s="211"/>
      <c r="D69" s="211"/>
      <c r="E69" s="211"/>
      <c r="F69" s="211"/>
      <c r="G69" s="211"/>
      <c r="H69" s="211"/>
      <c r="I69" s="212"/>
      <c r="J69" s="212"/>
      <c r="K69" s="213"/>
      <c r="M69" s="104"/>
      <c r="N69" s="104"/>
      <c r="O69" s="104"/>
      <c r="P69" s="106"/>
      <c r="Q69" s="106"/>
    </row>
    <row r="70" spans="1:17" x14ac:dyDescent="0.2">
      <c r="A70" s="251" t="s">
        <v>231</v>
      </c>
      <c r="B70" s="252"/>
      <c r="C70" s="252"/>
      <c r="D70" s="252"/>
      <c r="E70" s="252"/>
      <c r="F70" s="252"/>
      <c r="G70" s="252"/>
      <c r="H70" s="253"/>
      <c r="I70" s="4">
        <v>169</v>
      </c>
      <c r="J70" s="116">
        <f>J67-J71</f>
        <v>29484880</v>
      </c>
      <c r="K70" s="116">
        <f>K67-K71</f>
        <v>-491865.24796434492</v>
      </c>
      <c r="M70" s="104"/>
      <c r="N70" s="104"/>
      <c r="O70" s="104"/>
      <c r="P70" s="106"/>
      <c r="Q70" s="106"/>
    </row>
    <row r="71" spans="1:17" x14ac:dyDescent="0.2">
      <c r="A71" s="254" t="s">
        <v>232</v>
      </c>
      <c r="B71" s="255"/>
      <c r="C71" s="255"/>
      <c r="D71" s="255"/>
      <c r="E71" s="255"/>
      <c r="F71" s="255"/>
      <c r="G71" s="255"/>
      <c r="H71" s="256"/>
      <c r="I71" s="7">
        <v>170</v>
      </c>
      <c r="J71" s="133">
        <v>440214</v>
      </c>
      <c r="K71" s="133">
        <v>-1325000</v>
      </c>
      <c r="M71" s="104"/>
      <c r="N71" s="104"/>
      <c r="O71" s="104"/>
      <c r="P71" s="106"/>
      <c r="Q71" s="106"/>
    </row>
    <row r="72" spans="1:17" x14ac:dyDescent="0.2">
      <c r="M72" s="104"/>
      <c r="N72" s="104"/>
    </row>
    <row r="73" spans="1:17" x14ac:dyDescent="0.2">
      <c r="M73" s="104"/>
      <c r="N73" s="104"/>
    </row>
    <row r="74" spans="1:17" x14ac:dyDescent="0.2">
      <c r="M74" s="104"/>
      <c r="N74" s="104"/>
    </row>
    <row r="75" spans="1:17" x14ac:dyDescent="0.2">
      <c r="M75" s="104"/>
      <c r="N75" s="104"/>
    </row>
    <row r="76" spans="1:17" x14ac:dyDescent="0.2">
      <c r="M76" s="104"/>
      <c r="N76" s="104"/>
    </row>
    <row r="77" spans="1:17" x14ac:dyDescent="0.2">
      <c r="M77" s="104"/>
      <c r="N77" s="104"/>
    </row>
    <row r="78" spans="1:17" x14ac:dyDescent="0.2">
      <c r="K78" s="120"/>
      <c r="M78" s="104"/>
      <c r="N78" s="104"/>
    </row>
    <row r="79" spans="1:17" x14ac:dyDescent="0.2">
      <c r="M79" s="104"/>
      <c r="N79" s="104"/>
    </row>
    <row r="80" spans="1:17" x14ac:dyDescent="0.2">
      <c r="M80" s="104"/>
      <c r="N80" s="104"/>
    </row>
    <row r="81" spans="11:14" x14ac:dyDescent="0.2">
      <c r="M81" s="104"/>
      <c r="N81" s="104"/>
    </row>
    <row r="82" spans="11:14" x14ac:dyDescent="0.2">
      <c r="M82" s="104"/>
      <c r="N82" s="104"/>
    </row>
    <row r="83" spans="11:14" x14ac:dyDescent="0.2">
      <c r="M83" s="104"/>
      <c r="N83" s="104"/>
    </row>
    <row r="84" spans="11:14" x14ac:dyDescent="0.2">
      <c r="M84" s="104"/>
      <c r="N84" s="104"/>
    </row>
    <row r="85" spans="11:14" x14ac:dyDescent="0.2">
      <c r="M85" s="104"/>
      <c r="N85" s="104"/>
    </row>
    <row r="86" spans="11:14" x14ac:dyDescent="0.2">
      <c r="M86" s="104"/>
      <c r="N86" s="104"/>
    </row>
    <row r="87" spans="11:14" x14ac:dyDescent="0.2">
      <c r="M87" s="104"/>
      <c r="N87" s="104"/>
    </row>
    <row r="88" spans="11:14" x14ac:dyDescent="0.2">
      <c r="K88" s="120"/>
      <c r="M88" s="104"/>
      <c r="N88" s="104"/>
    </row>
    <row r="89" spans="11:14" x14ac:dyDescent="0.2">
      <c r="M89" s="104"/>
      <c r="N89" s="104"/>
    </row>
    <row r="90" spans="11:14" x14ac:dyDescent="0.2">
      <c r="K90" s="120"/>
      <c r="M90" s="104"/>
      <c r="N90" s="104"/>
    </row>
    <row r="91" spans="11:14" x14ac:dyDescent="0.2">
      <c r="M91" s="104"/>
      <c r="N91" s="104"/>
    </row>
    <row r="92" spans="11:14" x14ac:dyDescent="0.2">
      <c r="M92" s="104"/>
      <c r="N92" s="104"/>
    </row>
    <row r="93" spans="11:14" x14ac:dyDescent="0.2">
      <c r="M93" s="104"/>
      <c r="N93" s="104"/>
    </row>
    <row r="94" spans="11:14" x14ac:dyDescent="0.2">
      <c r="M94" s="104"/>
      <c r="N94" s="104"/>
    </row>
    <row r="95" spans="11:14" x14ac:dyDescent="0.2">
      <c r="M95" s="104"/>
      <c r="N95" s="104"/>
    </row>
    <row r="96" spans="11:14" x14ac:dyDescent="0.2">
      <c r="M96" s="104"/>
      <c r="N96" s="104"/>
    </row>
    <row r="97" spans="11:14" x14ac:dyDescent="0.2">
      <c r="M97" s="104"/>
      <c r="N97" s="104"/>
    </row>
    <row r="98" spans="11:14" x14ac:dyDescent="0.2">
      <c r="M98" s="104"/>
      <c r="N98" s="104"/>
    </row>
    <row r="99" spans="11:14" x14ac:dyDescent="0.2">
      <c r="M99" s="104"/>
      <c r="N99" s="104"/>
    </row>
    <row r="100" spans="11:14" x14ac:dyDescent="0.2">
      <c r="M100" s="104"/>
      <c r="N100" s="104"/>
    </row>
    <row r="101" spans="11:14" x14ac:dyDescent="0.2">
      <c r="M101" s="104"/>
      <c r="N101" s="104"/>
    </row>
    <row r="102" spans="11:14" x14ac:dyDescent="0.2">
      <c r="M102" s="104"/>
      <c r="N102" s="104"/>
    </row>
    <row r="103" spans="11:14" x14ac:dyDescent="0.2">
      <c r="M103" s="104"/>
      <c r="N103" s="104"/>
    </row>
    <row r="104" spans="11:14" x14ac:dyDescent="0.2">
      <c r="M104" s="104"/>
      <c r="N104" s="104"/>
    </row>
    <row r="105" spans="11:14" x14ac:dyDescent="0.2">
      <c r="M105" s="104"/>
      <c r="N105" s="104"/>
    </row>
    <row r="106" spans="11:14" x14ac:dyDescent="0.2">
      <c r="M106" s="104"/>
      <c r="N106" s="104"/>
    </row>
    <row r="107" spans="11:14" x14ac:dyDescent="0.2">
      <c r="M107" s="104"/>
      <c r="N107" s="104"/>
    </row>
    <row r="108" spans="11:14" x14ac:dyDescent="0.2">
      <c r="M108" s="104"/>
      <c r="N108" s="104"/>
    </row>
    <row r="109" spans="11:14" x14ac:dyDescent="0.2">
      <c r="M109" s="104"/>
      <c r="N109" s="104"/>
    </row>
    <row r="110" spans="11:14" x14ac:dyDescent="0.2">
      <c r="K110" s="120"/>
      <c r="M110" s="104"/>
      <c r="N110" s="104"/>
    </row>
    <row r="111" spans="11:14" x14ac:dyDescent="0.2">
      <c r="M111" s="104"/>
      <c r="N111" s="104"/>
    </row>
    <row r="112" spans="11:14" x14ac:dyDescent="0.2">
      <c r="M112" s="104"/>
      <c r="N112" s="104"/>
    </row>
    <row r="113" spans="10:14" x14ac:dyDescent="0.2">
      <c r="J113" s="120"/>
      <c r="M113" s="104"/>
      <c r="N113" s="104"/>
    </row>
    <row r="114" spans="10:14" x14ac:dyDescent="0.2">
      <c r="M114" s="104"/>
      <c r="N114" s="104"/>
    </row>
    <row r="115" spans="10:14" x14ac:dyDescent="0.2">
      <c r="M115" s="104"/>
      <c r="N115" s="104"/>
    </row>
    <row r="116" spans="10:14" x14ac:dyDescent="0.2">
      <c r="M116" s="104"/>
      <c r="N116" s="104"/>
    </row>
    <row r="117" spans="10:14" x14ac:dyDescent="0.2">
      <c r="M117" s="104"/>
      <c r="N117" s="104"/>
    </row>
    <row r="118" spans="10:14" x14ac:dyDescent="0.2">
      <c r="M118" s="104"/>
      <c r="N118" s="104"/>
    </row>
    <row r="119" spans="10:14" x14ac:dyDescent="0.2">
      <c r="M119" s="104"/>
      <c r="N119" s="104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6:K67 J70:K71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7" t="s">
        <v>195</v>
      </c>
      <c r="B1" s="278"/>
      <c r="C1" s="278"/>
      <c r="D1" s="278"/>
      <c r="E1" s="278"/>
      <c r="F1" s="278"/>
      <c r="G1" s="278"/>
      <c r="H1" s="278"/>
      <c r="I1" s="278"/>
      <c r="J1" s="279"/>
      <c r="K1" s="280"/>
    </row>
    <row r="2" spans="1:11" x14ac:dyDescent="0.2">
      <c r="A2" s="282" t="s">
        <v>341</v>
      </c>
      <c r="B2" s="283"/>
      <c r="C2" s="283"/>
      <c r="D2" s="283"/>
      <c r="E2" s="283"/>
      <c r="F2" s="283"/>
      <c r="G2" s="283"/>
      <c r="H2" s="283"/>
      <c r="I2" s="283"/>
      <c r="J2" s="279"/>
      <c r="K2" s="281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84" t="s">
        <v>340</v>
      </c>
      <c r="B4" s="285"/>
      <c r="C4" s="285"/>
      <c r="D4" s="285"/>
      <c r="E4" s="285"/>
      <c r="F4" s="285"/>
      <c r="G4" s="285"/>
      <c r="H4" s="285"/>
      <c r="I4" s="285"/>
      <c r="J4" s="285"/>
      <c r="K4" s="286"/>
    </row>
    <row r="5" spans="1:11" ht="24" thickBot="1" x14ac:dyDescent="0.25">
      <c r="A5" s="287" t="s">
        <v>53</v>
      </c>
      <c r="B5" s="287"/>
      <c r="C5" s="287"/>
      <c r="D5" s="287"/>
      <c r="E5" s="287"/>
      <c r="F5" s="287"/>
      <c r="G5" s="287"/>
      <c r="H5" s="287"/>
      <c r="I5" s="71" t="s">
        <v>279</v>
      </c>
      <c r="J5" s="72" t="s">
        <v>147</v>
      </c>
      <c r="K5" s="72" t="s">
        <v>148</v>
      </c>
    </row>
    <row r="6" spans="1:11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3">
        <v>2</v>
      </c>
      <c r="J6" s="74" t="s">
        <v>281</v>
      </c>
      <c r="K6" s="74" t="s">
        <v>282</v>
      </c>
    </row>
    <row r="7" spans="1:11" x14ac:dyDescent="0.2">
      <c r="A7" s="269" t="s">
        <v>152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</row>
    <row r="8" spans="1:11" x14ac:dyDescent="0.2">
      <c r="A8" s="214" t="s">
        <v>197</v>
      </c>
      <c r="B8" s="215"/>
      <c r="C8" s="215"/>
      <c r="D8" s="215"/>
      <c r="E8" s="215"/>
      <c r="F8" s="215"/>
      <c r="G8" s="215"/>
      <c r="H8" s="215"/>
      <c r="I8" s="4">
        <v>1</v>
      </c>
      <c r="J8" s="8"/>
      <c r="K8" s="12"/>
    </row>
    <row r="9" spans="1:11" x14ac:dyDescent="0.2">
      <c r="A9" s="214" t="s">
        <v>116</v>
      </c>
      <c r="B9" s="215"/>
      <c r="C9" s="215"/>
      <c r="D9" s="215"/>
      <c r="E9" s="215"/>
      <c r="F9" s="215"/>
      <c r="G9" s="215"/>
      <c r="H9" s="215"/>
      <c r="I9" s="4">
        <v>2</v>
      </c>
      <c r="J9" s="8"/>
      <c r="K9" s="12"/>
    </row>
    <row r="10" spans="1:11" x14ac:dyDescent="0.2">
      <c r="A10" s="214" t="s">
        <v>117</v>
      </c>
      <c r="B10" s="215"/>
      <c r="C10" s="215"/>
      <c r="D10" s="215"/>
      <c r="E10" s="215"/>
      <c r="F10" s="215"/>
      <c r="G10" s="215"/>
      <c r="H10" s="215"/>
      <c r="I10" s="4">
        <v>3</v>
      </c>
      <c r="J10" s="8"/>
      <c r="K10" s="12"/>
    </row>
    <row r="11" spans="1:11" x14ac:dyDescent="0.2">
      <c r="A11" s="214" t="s">
        <v>118</v>
      </c>
      <c r="B11" s="215"/>
      <c r="C11" s="215"/>
      <c r="D11" s="215"/>
      <c r="E11" s="215"/>
      <c r="F11" s="215"/>
      <c r="G11" s="215"/>
      <c r="H11" s="215"/>
      <c r="I11" s="4">
        <v>4</v>
      </c>
      <c r="J11" s="8"/>
      <c r="K11" s="12"/>
    </row>
    <row r="12" spans="1:11" x14ac:dyDescent="0.2">
      <c r="A12" s="214" t="s">
        <v>119</v>
      </c>
      <c r="B12" s="215"/>
      <c r="C12" s="215"/>
      <c r="D12" s="215"/>
      <c r="E12" s="215"/>
      <c r="F12" s="215"/>
      <c r="G12" s="215"/>
      <c r="H12" s="215"/>
      <c r="I12" s="4">
        <v>5</v>
      </c>
      <c r="J12" s="8"/>
      <c r="K12" s="12"/>
    </row>
    <row r="13" spans="1:11" x14ac:dyDescent="0.2">
      <c r="A13" s="220" t="s">
        <v>196</v>
      </c>
      <c r="B13" s="221"/>
      <c r="C13" s="221"/>
      <c r="D13" s="221"/>
      <c r="E13" s="221"/>
      <c r="F13" s="221"/>
      <c r="G13" s="221"/>
      <c r="H13" s="221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14" t="s">
        <v>120</v>
      </c>
      <c r="B14" s="215"/>
      <c r="C14" s="215"/>
      <c r="D14" s="215"/>
      <c r="E14" s="215"/>
      <c r="F14" s="215"/>
      <c r="G14" s="215"/>
      <c r="H14" s="215"/>
      <c r="I14" s="4">
        <v>7</v>
      </c>
      <c r="J14" s="8"/>
      <c r="K14" s="12"/>
    </row>
    <row r="15" spans="1:11" x14ac:dyDescent="0.2">
      <c r="A15" s="214" t="s">
        <v>121</v>
      </c>
      <c r="B15" s="215"/>
      <c r="C15" s="215"/>
      <c r="D15" s="215"/>
      <c r="E15" s="215"/>
      <c r="F15" s="215"/>
      <c r="G15" s="215"/>
      <c r="H15" s="215"/>
      <c r="I15" s="4">
        <v>8</v>
      </c>
      <c r="J15" s="8"/>
      <c r="K15" s="12"/>
    </row>
    <row r="16" spans="1:11" x14ac:dyDescent="0.2">
      <c r="A16" s="214" t="s">
        <v>122</v>
      </c>
      <c r="B16" s="215"/>
      <c r="C16" s="215"/>
      <c r="D16" s="215"/>
      <c r="E16" s="215"/>
      <c r="F16" s="215"/>
      <c r="G16" s="215"/>
      <c r="H16" s="215"/>
      <c r="I16" s="4">
        <v>9</v>
      </c>
      <c r="J16" s="8"/>
      <c r="K16" s="12"/>
    </row>
    <row r="17" spans="1:11" x14ac:dyDescent="0.2">
      <c r="A17" s="214" t="s">
        <v>123</v>
      </c>
      <c r="B17" s="215"/>
      <c r="C17" s="215"/>
      <c r="D17" s="215"/>
      <c r="E17" s="215"/>
      <c r="F17" s="215"/>
      <c r="G17" s="215"/>
      <c r="H17" s="215"/>
      <c r="I17" s="4">
        <v>10</v>
      </c>
      <c r="J17" s="8"/>
      <c r="K17" s="12"/>
    </row>
    <row r="18" spans="1:11" x14ac:dyDescent="0.2">
      <c r="A18" s="214" t="s">
        <v>124</v>
      </c>
      <c r="B18" s="215"/>
      <c r="C18" s="215"/>
      <c r="D18" s="215"/>
      <c r="E18" s="215"/>
      <c r="F18" s="215"/>
      <c r="G18" s="215"/>
      <c r="H18" s="215"/>
      <c r="I18" s="4">
        <v>11</v>
      </c>
      <c r="J18" s="8"/>
      <c r="K18" s="12"/>
    </row>
    <row r="19" spans="1:11" x14ac:dyDescent="0.2">
      <c r="A19" s="214" t="s">
        <v>125</v>
      </c>
      <c r="B19" s="215"/>
      <c r="C19" s="215"/>
      <c r="D19" s="215"/>
      <c r="E19" s="215"/>
      <c r="F19" s="215"/>
      <c r="G19" s="215"/>
      <c r="H19" s="215"/>
      <c r="I19" s="4">
        <v>12</v>
      </c>
      <c r="J19" s="8"/>
      <c r="K19" s="12"/>
    </row>
    <row r="20" spans="1:11" x14ac:dyDescent="0.2">
      <c r="A20" s="220" t="s">
        <v>39</v>
      </c>
      <c r="B20" s="221"/>
      <c r="C20" s="221"/>
      <c r="D20" s="221"/>
      <c r="E20" s="221"/>
      <c r="F20" s="221"/>
      <c r="G20" s="221"/>
      <c r="H20" s="221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20" t="s">
        <v>102</v>
      </c>
      <c r="B21" s="273"/>
      <c r="C21" s="273"/>
      <c r="D21" s="273"/>
      <c r="E21" s="273"/>
      <c r="F21" s="273"/>
      <c r="G21" s="273"/>
      <c r="H21" s="274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28" t="s">
        <v>103</v>
      </c>
      <c r="B22" s="275"/>
      <c r="C22" s="275"/>
      <c r="D22" s="275"/>
      <c r="E22" s="275"/>
      <c r="F22" s="275"/>
      <c r="G22" s="275"/>
      <c r="H22" s="276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69" t="s">
        <v>155</v>
      </c>
      <c r="B23" s="270"/>
      <c r="C23" s="270"/>
      <c r="D23" s="270"/>
      <c r="E23" s="270"/>
      <c r="F23" s="270"/>
      <c r="G23" s="270"/>
      <c r="H23" s="270"/>
      <c r="I23" s="271"/>
      <c r="J23" s="271"/>
      <c r="K23" s="272"/>
    </row>
    <row r="24" spans="1:11" x14ac:dyDescent="0.2">
      <c r="A24" s="214" t="s">
        <v>161</v>
      </c>
      <c r="B24" s="215"/>
      <c r="C24" s="215"/>
      <c r="D24" s="215"/>
      <c r="E24" s="215"/>
      <c r="F24" s="215"/>
      <c r="G24" s="215"/>
      <c r="H24" s="215"/>
      <c r="I24" s="4">
        <v>16</v>
      </c>
      <c r="J24" s="8"/>
      <c r="K24" s="12"/>
    </row>
    <row r="25" spans="1:11" x14ac:dyDescent="0.2">
      <c r="A25" s="214" t="s">
        <v>162</v>
      </c>
      <c r="B25" s="215"/>
      <c r="C25" s="215"/>
      <c r="D25" s="215"/>
      <c r="E25" s="215"/>
      <c r="F25" s="215"/>
      <c r="G25" s="215"/>
      <c r="H25" s="215"/>
      <c r="I25" s="4">
        <v>17</v>
      </c>
      <c r="J25" s="8"/>
      <c r="K25" s="12"/>
    </row>
    <row r="26" spans="1:11" x14ac:dyDescent="0.2">
      <c r="A26" s="214" t="s">
        <v>40</v>
      </c>
      <c r="B26" s="215"/>
      <c r="C26" s="215"/>
      <c r="D26" s="215"/>
      <c r="E26" s="215"/>
      <c r="F26" s="215"/>
      <c r="G26" s="215"/>
      <c r="H26" s="215"/>
      <c r="I26" s="4">
        <v>18</v>
      </c>
      <c r="J26" s="8"/>
      <c r="K26" s="12"/>
    </row>
    <row r="27" spans="1:11" x14ac:dyDescent="0.2">
      <c r="A27" s="214" t="s">
        <v>41</v>
      </c>
      <c r="B27" s="215"/>
      <c r="C27" s="215"/>
      <c r="D27" s="215"/>
      <c r="E27" s="215"/>
      <c r="F27" s="215"/>
      <c r="G27" s="215"/>
      <c r="H27" s="215"/>
      <c r="I27" s="4">
        <v>19</v>
      </c>
      <c r="J27" s="8"/>
      <c r="K27" s="12"/>
    </row>
    <row r="28" spans="1:11" x14ac:dyDescent="0.2">
      <c r="A28" s="214" t="s">
        <v>163</v>
      </c>
      <c r="B28" s="215"/>
      <c r="C28" s="215"/>
      <c r="D28" s="215"/>
      <c r="E28" s="215"/>
      <c r="F28" s="215"/>
      <c r="G28" s="215"/>
      <c r="H28" s="215"/>
      <c r="I28" s="4">
        <v>20</v>
      </c>
      <c r="J28" s="8"/>
      <c r="K28" s="12"/>
    </row>
    <row r="29" spans="1:11" x14ac:dyDescent="0.2">
      <c r="A29" s="220" t="s">
        <v>110</v>
      </c>
      <c r="B29" s="221"/>
      <c r="C29" s="221"/>
      <c r="D29" s="221"/>
      <c r="E29" s="221"/>
      <c r="F29" s="221"/>
      <c r="G29" s="221"/>
      <c r="H29" s="221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14" t="s">
        <v>2</v>
      </c>
      <c r="B30" s="215"/>
      <c r="C30" s="215"/>
      <c r="D30" s="215"/>
      <c r="E30" s="215"/>
      <c r="F30" s="215"/>
      <c r="G30" s="215"/>
      <c r="H30" s="215"/>
      <c r="I30" s="4">
        <v>22</v>
      </c>
      <c r="J30" s="8"/>
      <c r="K30" s="12"/>
    </row>
    <row r="31" spans="1:11" x14ac:dyDescent="0.2">
      <c r="A31" s="214" t="s">
        <v>3</v>
      </c>
      <c r="B31" s="215"/>
      <c r="C31" s="215"/>
      <c r="D31" s="215"/>
      <c r="E31" s="215"/>
      <c r="F31" s="215"/>
      <c r="G31" s="215"/>
      <c r="H31" s="215"/>
      <c r="I31" s="4">
        <v>23</v>
      </c>
      <c r="J31" s="8"/>
      <c r="K31" s="12"/>
    </row>
    <row r="32" spans="1:11" x14ac:dyDescent="0.2">
      <c r="A32" s="214" t="s">
        <v>4</v>
      </c>
      <c r="B32" s="215"/>
      <c r="C32" s="215"/>
      <c r="D32" s="215"/>
      <c r="E32" s="215"/>
      <c r="F32" s="215"/>
      <c r="G32" s="215"/>
      <c r="H32" s="215"/>
      <c r="I32" s="4">
        <v>24</v>
      </c>
      <c r="J32" s="8"/>
      <c r="K32" s="12"/>
    </row>
    <row r="33" spans="1:11" x14ac:dyDescent="0.2">
      <c r="A33" s="220" t="s">
        <v>42</v>
      </c>
      <c r="B33" s="221"/>
      <c r="C33" s="221"/>
      <c r="D33" s="221"/>
      <c r="E33" s="221"/>
      <c r="F33" s="221"/>
      <c r="G33" s="221"/>
      <c r="H33" s="221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20" t="s">
        <v>104</v>
      </c>
      <c r="B34" s="221"/>
      <c r="C34" s="221"/>
      <c r="D34" s="221"/>
      <c r="E34" s="221"/>
      <c r="F34" s="221"/>
      <c r="G34" s="221"/>
      <c r="H34" s="221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20" t="s">
        <v>105</v>
      </c>
      <c r="B35" s="221"/>
      <c r="C35" s="221"/>
      <c r="D35" s="221"/>
      <c r="E35" s="221"/>
      <c r="F35" s="221"/>
      <c r="G35" s="221"/>
      <c r="H35" s="221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69" t="s">
        <v>156</v>
      </c>
      <c r="B36" s="270"/>
      <c r="C36" s="270"/>
      <c r="D36" s="270"/>
      <c r="E36" s="270"/>
      <c r="F36" s="270"/>
      <c r="G36" s="270"/>
      <c r="H36" s="270"/>
      <c r="I36" s="271">
        <v>0</v>
      </c>
      <c r="J36" s="271"/>
      <c r="K36" s="272"/>
    </row>
    <row r="37" spans="1:11" x14ac:dyDescent="0.2">
      <c r="A37" s="214" t="s">
        <v>170</v>
      </c>
      <c r="B37" s="215"/>
      <c r="C37" s="215"/>
      <c r="D37" s="215"/>
      <c r="E37" s="215"/>
      <c r="F37" s="215"/>
      <c r="G37" s="215"/>
      <c r="H37" s="215"/>
      <c r="I37" s="4">
        <v>28</v>
      </c>
      <c r="J37" s="8"/>
      <c r="K37" s="12"/>
    </row>
    <row r="38" spans="1:11" x14ac:dyDescent="0.2">
      <c r="A38" s="214" t="s">
        <v>25</v>
      </c>
      <c r="B38" s="215"/>
      <c r="C38" s="215"/>
      <c r="D38" s="215"/>
      <c r="E38" s="215"/>
      <c r="F38" s="215"/>
      <c r="G38" s="215"/>
      <c r="H38" s="215"/>
      <c r="I38" s="4">
        <v>29</v>
      </c>
      <c r="J38" s="8"/>
      <c r="K38" s="12"/>
    </row>
    <row r="39" spans="1:11" x14ac:dyDescent="0.2">
      <c r="A39" s="214" t="s">
        <v>26</v>
      </c>
      <c r="B39" s="215"/>
      <c r="C39" s="215"/>
      <c r="D39" s="215"/>
      <c r="E39" s="215"/>
      <c r="F39" s="215"/>
      <c r="G39" s="215"/>
      <c r="H39" s="215"/>
      <c r="I39" s="4">
        <v>30</v>
      </c>
      <c r="J39" s="8"/>
      <c r="K39" s="12"/>
    </row>
    <row r="40" spans="1:11" x14ac:dyDescent="0.2">
      <c r="A40" s="220" t="s">
        <v>43</v>
      </c>
      <c r="B40" s="221"/>
      <c r="C40" s="221"/>
      <c r="D40" s="221"/>
      <c r="E40" s="221"/>
      <c r="F40" s="221"/>
      <c r="G40" s="221"/>
      <c r="H40" s="221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14" t="s">
        <v>27</v>
      </c>
      <c r="B41" s="215"/>
      <c r="C41" s="215"/>
      <c r="D41" s="215"/>
      <c r="E41" s="215"/>
      <c r="F41" s="215"/>
      <c r="G41" s="215"/>
      <c r="H41" s="215"/>
      <c r="I41" s="4">
        <v>32</v>
      </c>
      <c r="J41" s="8"/>
      <c r="K41" s="12"/>
    </row>
    <row r="42" spans="1:11" x14ac:dyDescent="0.2">
      <c r="A42" s="214" t="s">
        <v>28</v>
      </c>
      <c r="B42" s="215"/>
      <c r="C42" s="215"/>
      <c r="D42" s="215"/>
      <c r="E42" s="215"/>
      <c r="F42" s="215"/>
      <c r="G42" s="215"/>
      <c r="H42" s="215"/>
      <c r="I42" s="4">
        <v>33</v>
      </c>
      <c r="J42" s="8"/>
      <c r="K42" s="12"/>
    </row>
    <row r="43" spans="1:11" x14ac:dyDescent="0.2">
      <c r="A43" s="214" t="s">
        <v>29</v>
      </c>
      <c r="B43" s="215"/>
      <c r="C43" s="215"/>
      <c r="D43" s="215"/>
      <c r="E43" s="215"/>
      <c r="F43" s="215"/>
      <c r="G43" s="215"/>
      <c r="H43" s="215"/>
      <c r="I43" s="4">
        <v>34</v>
      </c>
      <c r="J43" s="8"/>
      <c r="K43" s="12"/>
    </row>
    <row r="44" spans="1:11" x14ac:dyDescent="0.2">
      <c r="A44" s="214" t="s">
        <v>30</v>
      </c>
      <c r="B44" s="215"/>
      <c r="C44" s="215"/>
      <c r="D44" s="215"/>
      <c r="E44" s="215"/>
      <c r="F44" s="215"/>
      <c r="G44" s="215"/>
      <c r="H44" s="215"/>
      <c r="I44" s="4">
        <v>35</v>
      </c>
      <c r="J44" s="8"/>
      <c r="K44" s="12"/>
    </row>
    <row r="45" spans="1:11" x14ac:dyDescent="0.2">
      <c r="A45" s="214" t="s">
        <v>31</v>
      </c>
      <c r="B45" s="215"/>
      <c r="C45" s="215"/>
      <c r="D45" s="215"/>
      <c r="E45" s="215"/>
      <c r="F45" s="215"/>
      <c r="G45" s="215"/>
      <c r="H45" s="215"/>
      <c r="I45" s="4">
        <v>36</v>
      </c>
      <c r="J45" s="8"/>
      <c r="K45" s="12"/>
    </row>
    <row r="46" spans="1:11" x14ac:dyDescent="0.2">
      <c r="A46" s="220" t="s">
        <v>145</v>
      </c>
      <c r="B46" s="221"/>
      <c r="C46" s="221"/>
      <c r="D46" s="221"/>
      <c r="E46" s="221"/>
      <c r="F46" s="221"/>
      <c r="G46" s="221"/>
      <c r="H46" s="221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20" t="s">
        <v>158</v>
      </c>
      <c r="B47" s="221"/>
      <c r="C47" s="221"/>
      <c r="D47" s="221"/>
      <c r="E47" s="221"/>
      <c r="F47" s="221"/>
      <c r="G47" s="221"/>
      <c r="H47" s="221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20" t="s">
        <v>159</v>
      </c>
      <c r="B48" s="221"/>
      <c r="C48" s="221"/>
      <c r="D48" s="221"/>
      <c r="E48" s="221"/>
      <c r="F48" s="221"/>
      <c r="G48" s="221"/>
      <c r="H48" s="221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20" t="s">
        <v>146</v>
      </c>
      <c r="B49" s="221"/>
      <c r="C49" s="221"/>
      <c r="D49" s="221"/>
      <c r="E49" s="221"/>
      <c r="F49" s="221"/>
      <c r="G49" s="221"/>
      <c r="H49" s="221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20" t="s">
        <v>13</v>
      </c>
      <c r="B50" s="221"/>
      <c r="C50" s="221"/>
      <c r="D50" s="221"/>
      <c r="E50" s="221"/>
      <c r="F50" s="221"/>
      <c r="G50" s="221"/>
      <c r="H50" s="221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20" t="s">
        <v>157</v>
      </c>
      <c r="B51" s="221"/>
      <c r="C51" s="221"/>
      <c r="D51" s="221"/>
      <c r="E51" s="221"/>
      <c r="F51" s="221"/>
      <c r="G51" s="221"/>
      <c r="H51" s="221"/>
      <c r="I51" s="4">
        <v>42</v>
      </c>
      <c r="J51" s="8"/>
      <c r="K51" s="12"/>
    </row>
    <row r="52" spans="1:11" x14ac:dyDescent="0.2">
      <c r="A52" s="220" t="s">
        <v>172</v>
      </c>
      <c r="B52" s="221"/>
      <c r="C52" s="221"/>
      <c r="D52" s="221"/>
      <c r="E52" s="221"/>
      <c r="F52" s="221"/>
      <c r="G52" s="221"/>
      <c r="H52" s="221"/>
      <c r="I52" s="4">
        <v>43</v>
      </c>
      <c r="J52" s="8"/>
      <c r="K52" s="12"/>
    </row>
    <row r="53" spans="1:11" x14ac:dyDescent="0.2">
      <c r="A53" s="220" t="s">
        <v>173</v>
      </c>
      <c r="B53" s="221"/>
      <c r="C53" s="221"/>
      <c r="D53" s="221"/>
      <c r="E53" s="221"/>
      <c r="F53" s="221"/>
      <c r="G53" s="221"/>
      <c r="H53" s="221"/>
      <c r="I53" s="4">
        <v>44</v>
      </c>
      <c r="J53" s="8"/>
      <c r="K53" s="12"/>
    </row>
    <row r="54" spans="1:11" x14ac:dyDescent="0.2">
      <c r="A54" s="228" t="s">
        <v>174</v>
      </c>
      <c r="B54" s="229"/>
      <c r="C54" s="229"/>
      <c r="D54" s="229"/>
      <c r="E54" s="229"/>
      <c r="F54" s="229"/>
      <c r="G54" s="229"/>
      <c r="H54" s="229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5" t="s">
        <v>171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U113"/>
  <sheetViews>
    <sheetView showGridLines="0" zoomScale="110" zoomScaleNormal="110" zoomScaleSheetLayoutView="100" workbookViewId="0">
      <selection sqref="A1:K1"/>
    </sheetView>
  </sheetViews>
  <sheetFormatPr defaultRowHeight="12.75" x14ac:dyDescent="0.2"/>
  <cols>
    <col min="1" max="5" width="12.140625" customWidth="1"/>
    <col min="6" max="6" width="8.5703125" customWidth="1"/>
    <col min="7" max="7" width="4.140625" customWidth="1"/>
    <col min="8" max="8" width="1.140625" customWidth="1"/>
    <col min="9" max="9" width="6.42578125" customWidth="1"/>
    <col min="10" max="10" width="10.140625" style="76" customWidth="1"/>
    <col min="11" max="11" width="10.140625" style="114" customWidth="1"/>
    <col min="12" max="12" width="11" style="102" customWidth="1"/>
    <col min="13" max="13" width="11.28515625" style="102" customWidth="1"/>
    <col min="14" max="14" width="11.140625" style="102" customWidth="1"/>
    <col min="15" max="15" width="12" style="102" customWidth="1"/>
    <col min="16" max="16" width="9" customWidth="1"/>
    <col min="17" max="17" width="14" customWidth="1"/>
    <col min="18" max="18" width="11" customWidth="1"/>
    <col min="19" max="19" width="11.140625" customWidth="1"/>
  </cols>
  <sheetData>
    <row r="1" spans="1:19" ht="18.75" customHeight="1" x14ac:dyDescent="0.2">
      <c r="A1" s="277" t="s">
        <v>160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9" ht="12.75" customHeight="1" x14ac:dyDescent="0.2">
      <c r="A2" s="282" t="s">
        <v>346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9" ht="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117"/>
      <c r="K3" s="110"/>
      <c r="P3" s="289"/>
      <c r="Q3" s="289"/>
    </row>
    <row r="4" spans="1:19" x14ac:dyDescent="0.2">
      <c r="A4" s="241" t="s">
        <v>351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  <c r="M4" s="103"/>
      <c r="P4" s="289"/>
      <c r="Q4" s="289"/>
      <c r="R4" s="290"/>
      <c r="S4" s="290"/>
    </row>
    <row r="5" spans="1:19" ht="26.25" customHeight="1" thickBot="1" x14ac:dyDescent="0.25">
      <c r="A5" s="287" t="s">
        <v>53</v>
      </c>
      <c r="B5" s="287"/>
      <c r="C5" s="287"/>
      <c r="D5" s="287"/>
      <c r="E5" s="287"/>
      <c r="F5" s="287"/>
      <c r="G5" s="287"/>
      <c r="H5" s="287"/>
      <c r="I5" s="71" t="s">
        <v>279</v>
      </c>
      <c r="J5" s="72" t="s">
        <v>147</v>
      </c>
      <c r="K5" s="72" t="s">
        <v>148</v>
      </c>
      <c r="M5" s="103"/>
      <c r="P5" s="105"/>
      <c r="Q5" s="105"/>
    </row>
    <row r="6" spans="1:19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3">
        <v>2</v>
      </c>
      <c r="J6" s="74" t="s">
        <v>281</v>
      </c>
      <c r="K6" s="74" t="s">
        <v>282</v>
      </c>
    </row>
    <row r="7" spans="1:19" x14ac:dyDescent="0.2">
      <c r="A7" s="269" t="s">
        <v>152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  <c r="P7" s="87"/>
    </row>
    <row r="8" spans="1:19" x14ac:dyDescent="0.2">
      <c r="A8" s="214" t="s">
        <v>32</v>
      </c>
      <c r="B8" s="215"/>
      <c r="C8" s="215"/>
      <c r="D8" s="215"/>
      <c r="E8" s="215"/>
      <c r="F8" s="215"/>
      <c r="G8" s="215"/>
      <c r="H8" s="215"/>
      <c r="I8" s="4">
        <v>1</v>
      </c>
      <c r="J8" s="116">
        <v>59677394</v>
      </c>
      <c r="K8" s="116">
        <v>30113688.937513828</v>
      </c>
      <c r="M8" s="104"/>
      <c r="N8" s="108"/>
      <c r="O8" s="108"/>
      <c r="P8" s="106"/>
      <c r="Q8" s="106"/>
    </row>
    <row r="9" spans="1:19" x14ac:dyDescent="0.2">
      <c r="A9" s="214" t="s">
        <v>33</v>
      </c>
      <c r="B9" s="215"/>
      <c r="C9" s="215"/>
      <c r="D9" s="215"/>
      <c r="E9" s="215"/>
      <c r="F9" s="215"/>
      <c r="G9" s="215"/>
      <c r="H9" s="215"/>
      <c r="I9" s="4">
        <v>2</v>
      </c>
      <c r="J9" s="116">
        <v>159812065</v>
      </c>
      <c r="K9" s="116">
        <v>153689989.400453</v>
      </c>
      <c r="M9" s="104"/>
      <c r="N9" s="108"/>
      <c r="O9" s="108"/>
      <c r="P9" s="106"/>
      <c r="Q9" s="106"/>
    </row>
    <row r="10" spans="1:19" x14ac:dyDescent="0.2">
      <c r="A10" s="214" t="s">
        <v>34</v>
      </c>
      <c r="B10" s="215"/>
      <c r="C10" s="215"/>
      <c r="D10" s="215"/>
      <c r="E10" s="215"/>
      <c r="F10" s="215"/>
      <c r="G10" s="215"/>
      <c r="H10" s="215"/>
      <c r="I10" s="4">
        <v>3</v>
      </c>
      <c r="J10" s="116"/>
      <c r="K10" s="116">
        <v>17104000</v>
      </c>
      <c r="L10" s="141"/>
      <c r="M10" s="104"/>
      <c r="N10" s="108"/>
      <c r="O10" s="108"/>
      <c r="P10" s="106"/>
      <c r="Q10" s="106"/>
    </row>
    <row r="11" spans="1:19" x14ac:dyDescent="0.2">
      <c r="A11" s="214" t="s">
        <v>35</v>
      </c>
      <c r="B11" s="215"/>
      <c r="C11" s="215"/>
      <c r="D11" s="215"/>
      <c r="E11" s="215"/>
      <c r="F11" s="215"/>
      <c r="G11" s="215"/>
      <c r="H11" s="215"/>
      <c r="I11" s="4">
        <v>4</v>
      </c>
      <c r="J11" s="116"/>
      <c r="K11" s="116"/>
      <c r="L11" s="141"/>
      <c r="M11" s="104"/>
      <c r="N11" s="108"/>
      <c r="O11" s="108"/>
      <c r="P11" s="106"/>
      <c r="Q11" s="106"/>
    </row>
    <row r="12" spans="1:19" x14ac:dyDescent="0.2">
      <c r="A12" s="214" t="s">
        <v>36</v>
      </c>
      <c r="B12" s="215"/>
      <c r="C12" s="215"/>
      <c r="D12" s="215"/>
      <c r="E12" s="215"/>
      <c r="F12" s="215"/>
      <c r="G12" s="215"/>
      <c r="H12" s="215"/>
      <c r="I12" s="4">
        <v>5</v>
      </c>
      <c r="J12" s="116"/>
      <c r="K12" s="116">
        <v>46364731</v>
      </c>
      <c r="L12" s="141"/>
      <c r="M12" s="104"/>
      <c r="N12" s="108"/>
      <c r="O12" s="108"/>
      <c r="P12" s="106"/>
      <c r="Q12" s="106"/>
    </row>
    <row r="13" spans="1:19" x14ac:dyDescent="0.2">
      <c r="A13" s="214" t="s">
        <v>45</v>
      </c>
      <c r="B13" s="215"/>
      <c r="C13" s="215"/>
      <c r="D13" s="215"/>
      <c r="E13" s="215"/>
      <c r="F13" s="215"/>
      <c r="G13" s="215"/>
      <c r="H13" s="215"/>
      <c r="I13" s="4">
        <v>6</v>
      </c>
      <c r="J13" s="116">
        <v>83958000</v>
      </c>
      <c r="K13" s="116">
        <f>89255000-5038755-22</f>
        <v>84216223</v>
      </c>
      <c r="L13" s="141"/>
      <c r="M13" s="104"/>
      <c r="N13" s="108"/>
      <c r="O13" s="108"/>
      <c r="P13" s="106"/>
      <c r="Q13" s="106"/>
    </row>
    <row r="14" spans="1:19" x14ac:dyDescent="0.2">
      <c r="A14" s="220" t="s">
        <v>153</v>
      </c>
      <c r="B14" s="221"/>
      <c r="C14" s="221"/>
      <c r="D14" s="221"/>
      <c r="E14" s="221"/>
      <c r="F14" s="221"/>
      <c r="G14" s="221"/>
      <c r="H14" s="221"/>
      <c r="I14" s="4">
        <v>7</v>
      </c>
      <c r="J14" s="118">
        <f>SUM(J8:J13)</f>
        <v>303447459</v>
      </c>
      <c r="K14" s="11">
        <f>SUM(K8:K13)</f>
        <v>331488632.3379668</v>
      </c>
      <c r="L14" s="141"/>
      <c r="M14" s="104"/>
      <c r="N14" s="108"/>
      <c r="O14" s="108"/>
      <c r="P14" s="106"/>
      <c r="Q14" s="106"/>
    </row>
    <row r="15" spans="1:19" x14ac:dyDescent="0.2">
      <c r="A15" s="214" t="s">
        <v>46</v>
      </c>
      <c r="B15" s="215"/>
      <c r="C15" s="215"/>
      <c r="D15" s="215"/>
      <c r="E15" s="215"/>
      <c r="F15" s="215"/>
      <c r="G15" s="215"/>
      <c r="H15" s="215"/>
      <c r="I15" s="4">
        <v>8</v>
      </c>
      <c r="J15" s="116">
        <v>68894000</v>
      </c>
      <c r="K15" s="116"/>
      <c r="L15" s="141"/>
      <c r="M15" s="104"/>
      <c r="N15" s="108"/>
      <c r="O15" s="108"/>
      <c r="P15" s="106"/>
      <c r="Q15" s="106"/>
    </row>
    <row r="16" spans="1:19" x14ac:dyDescent="0.2">
      <c r="A16" s="214" t="s">
        <v>47</v>
      </c>
      <c r="B16" s="215"/>
      <c r="C16" s="215"/>
      <c r="D16" s="215"/>
      <c r="E16" s="215"/>
      <c r="F16" s="215"/>
      <c r="G16" s="215"/>
      <c r="H16" s="215"/>
      <c r="I16" s="4">
        <v>9</v>
      </c>
      <c r="J16" s="116">
        <v>26808567</v>
      </c>
      <c r="K16" s="116">
        <v>41939000</v>
      </c>
      <c r="L16" s="141"/>
      <c r="M16" s="104"/>
      <c r="N16" s="108"/>
      <c r="O16" s="108"/>
      <c r="P16" s="106"/>
      <c r="Q16" s="106"/>
    </row>
    <row r="17" spans="1:21" x14ac:dyDescent="0.2">
      <c r="A17" s="214" t="s">
        <v>48</v>
      </c>
      <c r="B17" s="215"/>
      <c r="C17" s="215"/>
      <c r="D17" s="215"/>
      <c r="E17" s="215"/>
      <c r="F17" s="215"/>
      <c r="G17" s="215"/>
      <c r="H17" s="215"/>
      <c r="I17" s="4">
        <v>10</v>
      </c>
      <c r="J17" s="116">
        <v>7741000</v>
      </c>
      <c r="K17" s="116"/>
      <c r="M17" s="104"/>
      <c r="N17" s="108"/>
      <c r="O17" s="108"/>
      <c r="P17" s="106"/>
      <c r="Q17" s="106"/>
    </row>
    <row r="18" spans="1:21" x14ac:dyDescent="0.2">
      <c r="A18" s="214" t="s">
        <v>49</v>
      </c>
      <c r="B18" s="215"/>
      <c r="C18" s="215"/>
      <c r="D18" s="215"/>
      <c r="E18" s="215"/>
      <c r="F18" s="215"/>
      <c r="G18" s="215"/>
      <c r="H18" s="215"/>
      <c r="I18" s="4">
        <v>11</v>
      </c>
      <c r="J18" s="116">
        <v>47710891.751905918</v>
      </c>
      <c r="K18" s="116">
        <v>41216631.937513828</v>
      </c>
      <c r="M18" s="104"/>
      <c r="N18" s="108"/>
      <c r="O18" s="108"/>
      <c r="P18" s="106"/>
      <c r="Q18" s="106"/>
    </row>
    <row r="19" spans="1:21" x14ac:dyDescent="0.2">
      <c r="A19" s="220" t="s">
        <v>154</v>
      </c>
      <c r="B19" s="221"/>
      <c r="C19" s="221"/>
      <c r="D19" s="221"/>
      <c r="E19" s="221"/>
      <c r="F19" s="221"/>
      <c r="G19" s="221"/>
      <c r="H19" s="221"/>
      <c r="I19" s="4">
        <v>12</v>
      </c>
      <c r="J19" s="9">
        <f>SUM(J15:J18)</f>
        <v>151154458.75190592</v>
      </c>
      <c r="K19" s="11">
        <f>SUM(K15:K18)</f>
        <v>83155631.937513828</v>
      </c>
      <c r="L19" s="108"/>
      <c r="M19" s="104"/>
      <c r="N19" s="108"/>
      <c r="O19" s="108"/>
      <c r="P19" s="106"/>
      <c r="Q19" s="106"/>
    </row>
    <row r="20" spans="1:21" x14ac:dyDescent="0.2">
      <c r="A20" s="220" t="s">
        <v>355</v>
      </c>
      <c r="B20" s="221"/>
      <c r="C20" s="221"/>
      <c r="D20" s="221"/>
      <c r="E20" s="221"/>
      <c r="F20" s="221"/>
      <c r="G20" s="221"/>
      <c r="H20" s="221"/>
      <c r="I20" s="4">
        <v>13</v>
      </c>
      <c r="J20" s="9">
        <f>IF(J14&gt;J19,J14-J19,0)</f>
        <v>152293000.24809408</v>
      </c>
      <c r="K20" s="11">
        <f>IF(K14&gt;K19,K14-K19,0)</f>
        <v>248333000.40045297</v>
      </c>
      <c r="M20" s="104"/>
      <c r="N20" s="108"/>
      <c r="O20" s="108"/>
      <c r="P20" s="86"/>
      <c r="Q20" s="106"/>
      <c r="R20" s="107"/>
      <c r="S20" s="107"/>
      <c r="T20" s="86"/>
      <c r="U20" s="86"/>
    </row>
    <row r="21" spans="1:21" x14ac:dyDescent="0.2">
      <c r="A21" s="220" t="s">
        <v>356</v>
      </c>
      <c r="B21" s="221"/>
      <c r="C21" s="221"/>
      <c r="D21" s="221"/>
      <c r="E21" s="221"/>
      <c r="F21" s="221"/>
      <c r="G21" s="221"/>
      <c r="H21" s="221"/>
      <c r="I21" s="4">
        <v>14</v>
      </c>
      <c r="J21" s="118">
        <f>IF(J19&gt;J14,J19-J14,0)</f>
        <v>0</v>
      </c>
      <c r="K21" s="11">
        <f>IF(K19&gt;K14,K19-K14,0)</f>
        <v>0</v>
      </c>
      <c r="M21" s="104"/>
      <c r="N21" s="108"/>
      <c r="O21" s="108"/>
      <c r="P21" s="106"/>
      <c r="Q21" s="106"/>
      <c r="R21" s="86"/>
    </row>
    <row r="22" spans="1:21" x14ac:dyDescent="0.2">
      <c r="A22" s="269" t="s">
        <v>155</v>
      </c>
      <c r="B22" s="270"/>
      <c r="C22" s="270"/>
      <c r="D22" s="270"/>
      <c r="E22" s="270"/>
      <c r="F22" s="270"/>
      <c r="G22" s="270"/>
      <c r="H22" s="270"/>
      <c r="I22" s="271"/>
      <c r="J22" s="271"/>
      <c r="K22" s="272"/>
      <c r="M22" s="104"/>
      <c r="N22" s="108"/>
      <c r="O22" s="108"/>
      <c r="P22" s="106"/>
      <c r="Q22" s="106"/>
    </row>
    <row r="23" spans="1:21" x14ac:dyDescent="0.2">
      <c r="A23" s="291" t="s">
        <v>175</v>
      </c>
      <c r="B23" s="292"/>
      <c r="C23" s="292"/>
      <c r="D23" s="292"/>
      <c r="E23" s="292"/>
      <c r="F23" s="292"/>
      <c r="G23" s="292"/>
      <c r="H23" s="293"/>
      <c r="I23" s="4">
        <v>15</v>
      </c>
      <c r="J23" s="116">
        <v>8249000</v>
      </c>
      <c r="K23" s="116">
        <v>4249000</v>
      </c>
      <c r="M23" s="104"/>
      <c r="N23" s="108"/>
      <c r="O23" s="108"/>
      <c r="P23" s="106"/>
      <c r="Q23" s="106"/>
    </row>
    <row r="24" spans="1:21" x14ac:dyDescent="0.2">
      <c r="A24" s="214" t="s">
        <v>176</v>
      </c>
      <c r="B24" s="215"/>
      <c r="C24" s="215"/>
      <c r="D24" s="215"/>
      <c r="E24" s="215"/>
      <c r="F24" s="215"/>
      <c r="G24" s="215"/>
      <c r="H24" s="215"/>
      <c r="I24" s="4">
        <v>16</v>
      </c>
      <c r="J24" s="116">
        <v>111103000</v>
      </c>
      <c r="K24" s="116">
        <v>92686000</v>
      </c>
      <c r="M24" s="104"/>
      <c r="N24" s="108"/>
      <c r="O24" s="108"/>
      <c r="P24" s="106"/>
      <c r="Q24" s="106"/>
    </row>
    <row r="25" spans="1:21" x14ac:dyDescent="0.2">
      <c r="A25" s="214" t="s">
        <v>177</v>
      </c>
      <c r="B25" s="215"/>
      <c r="C25" s="215"/>
      <c r="D25" s="215"/>
      <c r="E25" s="215"/>
      <c r="F25" s="215"/>
      <c r="G25" s="215"/>
      <c r="H25" s="215"/>
      <c r="I25" s="4">
        <v>17</v>
      </c>
      <c r="J25" s="116">
        <v>9237000</v>
      </c>
      <c r="K25" s="116">
        <v>7098000</v>
      </c>
      <c r="M25" s="104"/>
      <c r="N25" s="108"/>
      <c r="O25" s="108"/>
      <c r="P25" s="106"/>
      <c r="Q25" s="106"/>
    </row>
    <row r="26" spans="1:21" x14ac:dyDescent="0.2">
      <c r="A26" s="214" t="s">
        <v>178</v>
      </c>
      <c r="B26" s="215"/>
      <c r="C26" s="215"/>
      <c r="D26" s="215"/>
      <c r="E26" s="215"/>
      <c r="F26" s="215"/>
      <c r="G26" s="215"/>
      <c r="H26" s="215"/>
      <c r="I26" s="4">
        <v>18</v>
      </c>
      <c r="J26" s="116"/>
      <c r="K26" s="116"/>
      <c r="M26" s="104"/>
      <c r="N26" s="108"/>
      <c r="O26" s="108"/>
      <c r="P26" s="106"/>
      <c r="Q26" s="106"/>
    </row>
    <row r="27" spans="1:21" x14ac:dyDescent="0.2">
      <c r="A27" s="214" t="s">
        <v>179</v>
      </c>
      <c r="B27" s="215"/>
      <c r="C27" s="215"/>
      <c r="D27" s="215"/>
      <c r="E27" s="215"/>
      <c r="F27" s="215"/>
      <c r="G27" s="215"/>
      <c r="H27" s="215"/>
      <c r="I27" s="4">
        <v>19</v>
      </c>
      <c r="J27" s="116">
        <f>73962000</f>
        <v>73962000</v>
      </c>
      <c r="K27" s="116">
        <v>2524000</v>
      </c>
      <c r="M27" s="104"/>
      <c r="N27" s="108"/>
      <c r="O27" s="108"/>
      <c r="P27" s="106"/>
      <c r="Q27" s="106"/>
    </row>
    <row r="28" spans="1:21" x14ac:dyDescent="0.2">
      <c r="A28" s="220" t="s">
        <v>164</v>
      </c>
      <c r="B28" s="221"/>
      <c r="C28" s="221"/>
      <c r="D28" s="221"/>
      <c r="E28" s="221"/>
      <c r="F28" s="221"/>
      <c r="G28" s="221"/>
      <c r="H28" s="221"/>
      <c r="I28" s="4">
        <v>20</v>
      </c>
      <c r="J28" s="9">
        <f>SUM(J23:J27)</f>
        <v>202551000</v>
      </c>
      <c r="K28" s="11">
        <f>SUM(K23:K27)</f>
        <v>106557000</v>
      </c>
      <c r="M28" s="104"/>
      <c r="N28" s="108"/>
      <c r="O28" s="108"/>
      <c r="P28" s="106"/>
      <c r="Q28" s="106"/>
    </row>
    <row r="29" spans="1:21" x14ac:dyDescent="0.2">
      <c r="A29" s="214" t="s">
        <v>112</v>
      </c>
      <c r="B29" s="215"/>
      <c r="C29" s="215"/>
      <c r="D29" s="215"/>
      <c r="E29" s="215"/>
      <c r="F29" s="215"/>
      <c r="G29" s="215"/>
      <c r="H29" s="215"/>
      <c r="I29" s="4">
        <v>21</v>
      </c>
      <c r="J29" s="116">
        <v>102249000</v>
      </c>
      <c r="K29" s="116">
        <v>94682000</v>
      </c>
      <c r="M29" s="104"/>
      <c r="N29" s="108"/>
      <c r="O29" s="108"/>
      <c r="P29" s="106"/>
      <c r="Q29" s="106"/>
    </row>
    <row r="30" spans="1:21" x14ac:dyDescent="0.2">
      <c r="A30" s="294" t="s">
        <v>113</v>
      </c>
      <c r="B30" s="295"/>
      <c r="C30" s="295"/>
      <c r="D30" s="295"/>
      <c r="E30" s="295"/>
      <c r="F30" s="295"/>
      <c r="G30" s="295"/>
      <c r="H30" s="296"/>
      <c r="I30" s="4">
        <v>22</v>
      </c>
      <c r="J30" s="116">
        <v>97843000</v>
      </c>
      <c r="K30" s="116">
        <v>92819000</v>
      </c>
      <c r="M30" s="104"/>
      <c r="N30" s="108"/>
      <c r="O30" s="108"/>
      <c r="P30" s="106"/>
      <c r="Q30" s="106"/>
    </row>
    <row r="31" spans="1:21" x14ac:dyDescent="0.2">
      <c r="A31" s="214" t="s">
        <v>14</v>
      </c>
      <c r="B31" s="215"/>
      <c r="C31" s="215"/>
      <c r="D31" s="215"/>
      <c r="E31" s="215"/>
      <c r="F31" s="215"/>
      <c r="G31" s="215"/>
      <c r="H31" s="215"/>
      <c r="I31" s="4">
        <v>23</v>
      </c>
      <c r="J31" s="116">
        <f>7133700-977700</f>
        <v>6156000</v>
      </c>
      <c r="K31" s="116">
        <f>2553000+805000</f>
        <v>3358000</v>
      </c>
      <c r="M31" s="104"/>
      <c r="N31" s="108"/>
      <c r="O31" s="108"/>
      <c r="P31" s="106"/>
      <c r="Q31" s="106"/>
    </row>
    <row r="32" spans="1:21" x14ac:dyDescent="0.2">
      <c r="A32" s="220" t="s">
        <v>5</v>
      </c>
      <c r="B32" s="221"/>
      <c r="C32" s="221"/>
      <c r="D32" s="221"/>
      <c r="E32" s="221"/>
      <c r="F32" s="221"/>
      <c r="G32" s="221"/>
      <c r="H32" s="221"/>
      <c r="I32" s="4">
        <v>24</v>
      </c>
      <c r="J32" s="9">
        <f>SUM(J29:J31)</f>
        <v>206248000</v>
      </c>
      <c r="K32" s="11">
        <f>SUM(K29:K31)</f>
        <v>190859000</v>
      </c>
      <c r="M32" s="104"/>
      <c r="N32" s="108"/>
      <c r="O32" s="108"/>
      <c r="P32" s="106"/>
      <c r="Q32" s="106"/>
    </row>
    <row r="33" spans="1:21" x14ac:dyDescent="0.2">
      <c r="A33" s="220" t="s">
        <v>357</v>
      </c>
      <c r="B33" s="221"/>
      <c r="C33" s="221"/>
      <c r="D33" s="221"/>
      <c r="E33" s="221"/>
      <c r="F33" s="221"/>
      <c r="G33" s="221"/>
      <c r="H33" s="221"/>
      <c r="I33" s="4">
        <v>25</v>
      </c>
      <c r="J33" s="9">
        <f>IF(J28&gt;J32,J28-J32,0)</f>
        <v>0</v>
      </c>
      <c r="K33" s="11">
        <f>IF(K28&gt;K32,K28-K32,0)</f>
        <v>0</v>
      </c>
      <c r="M33" s="104"/>
      <c r="N33" s="108"/>
      <c r="O33" s="108"/>
      <c r="P33" s="106"/>
      <c r="Q33" s="106"/>
    </row>
    <row r="34" spans="1:21" x14ac:dyDescent="0.2">
      <c r="A34" s="220" t="s">
        <v>358</v>
      </c>
      <c r="B34" s="221"/>
      <c r="C34" s="221"/>
      <c r="D34" s="221"/>
      <c r="E34" s="221"/>
      <c r="F34" s="221"/>
      <c r="G34" s="221"/>
      <c r="H34" s="221"/>
      <c r="I34" s="4">
        <v>26</v>
      </c>
      <c r="J34" s="9">
        <f>IF(J32&gt;J28,J32-J28,0)</f>
        <v>3697000</v>
      </c>
      <c r="K34" s="11">
        <f>IF(K32&gt;K28,K32-K28,0)</f>
        <v>84302000</v>
      </c>
      <c r="M34" s="104"/>
      <c r="N34" s="108"/>
      <c r="O34" s="108"/>
      <c r="P34" s="86"/>
      <c r="Q34" s="106"/>
      <c r="R34" s="107"/>
      <c r="S34" s="107"/>
      <c r="T34" s="86"/>
      <c r="U34" s="86"/>
    </row>
    <row r="35" spans="1:21" x14ac:dyDescent="0.2">
      <c r="A35" s="269" t="s">
        <v>156</v>
      </c>
      <c r="B35" s="270"/>
      <c r="C35" s="270"/>
      <c r="D35" s="270"/>
      <c r="E35" s="270"/>
      <c r="F35" s="270"/>
      <c r="G35" s="270"/>
      <c r="H35" s="270"/>
      <c r="I35" s="271"/>
      <c r="J35" s="271"/>
      <c r="K35" s="272"/>
      <c r="M35" s="104"/>
      <c r="N35" s="108"/>
      <c r="O35" s="108"/>
      <c r="P35" s="106"/>
      <c r="Q35" s="106"/>
    </row>
    <row r="36" spans="1:21" x14ac:dyDescent="0.2">
      <c r="A36" s="291" t="s">
        <v>170</v>
      </c>
      <c r="B36" s="292"/>
      <c r="C36" s="292"/>
      <c r="D36" s="292"/>
      <c r="E36" s="292"/>
      <c r="F36" s="292"/>
      <c r="G36" s="292"/>
      <c r="H36" s="293"/>
      <c r="I36" s="4">
        <v>27</v>
      </c>
      <c r="J36" s="8">
        <v>0</v>
      </c>
      <c r="K36" s="12">
        <v>0</v>
      </c>
      <c r="M36" s="104"/>
      <c r="N36" s="108"/>
      <c r="O36" s="108"/>
      <c r="P36" s="106"/>
      <c r="Q36" s="106"/>
    </row>
    <row r="37" spans="1:21" x14ac:dyDescent="0.2">
      <c r="A37" s="294" t="s">
        <v>25</v>
      </c>
      <c r="B37" s="295"/>
      <c r="C37" s="295"/>
      <c r="D37" s="295"/>
      <c r="E37" s="295"/>
      <c r="F37" s="295"/>
      <c r="G37" s="295"/>
      <c r="H37" s="296"/>
      <c r="I37" s="4">
        <v>28</v>
      </c>
      <c r="J37" s="12">
        <v>679468000</v>
      </c>
      <c r="K37" s="12">
        <v>187669400</v>
      </c>
      <c r="M37" s="104"/>
      <c r="N37" s="108"/>
      <c r="O37" s="108"/>
      <c r="P37" s="106"/>
      <c r="Q37" s="106"/>
    </row>
    <row r="38" spans="1:21" x14ac:dyDescent="0.2">
      <c r="A38" s="214" t="s">
        <v>26</v>
      </c>
      <c r="B38" s="215"/>
      <c r="C38" s="215"/>
      <c r="D38" s="215"/>
      <c r="E38" s="215"/>
      <c r="F38" s="215"/>
      <c r="G38" s="215"/>
      <c r="H38" s="215"/>
      <c r="I38" s="4">
        <v>29</v>
      </c>
      <c r="J38" s="8">
        <v>0</v>
      </c>
      <c r="K38" s="12">
        <v>0</v>
      </c>
      <c r="M38" s="104"/>
      <c r="N38" s="108"/>
      <c r="O38" s="108"/>
      <c r="P38" s="106"/>
      <c r="Q38" s="106"/>
    </row>
    <row r="39" spans="1:21" x14ac:dyDescent="0.2">
      <c r="A39" s="220" t="s">
        <v>61</v>
      </c>
      <c r="B39" s="221"/>
      <c r="C39" s="221"/>
      <c r="D39" s="221"/>
      <c r="E39" s="221"/>
      <c r="F39" s="221"/>
      <c r="G39" s="221"/>
      <c r="H39" s="221"/>
      <c r="I39" s="4">
        <v>30</v>
      </c>
      <c r="J39" s="9">
        <f>SUM(J36:J38)</f>
        <v>679468000</v>
      </c>
      <c r="K39" s="11">
        <f>SUM(K36:K38)</f>
        <v>187669400</v>
      </c>
      <c r="M39" s="104"/>
      <c r="N39" s="108"/>
      <c r="O39" s="108"/>
      <c r="P39" s="106"/>
      <c r="Q39" s="106"/>
    </row>
    <row r="40" spans="1:21" x14ac:dyDescent="0.2">
      <c r="A40" s="214" t="s">
        <v>27</v>
      </c>
      <c r="B40" s="215"/>
      <c r="C40" s="215"/>
      <c r="D40" s="215"/>
      <c r="E40" s="215"/>
      <c r="F40" s="215"/>
      <c r="G40" s="215"/>
      <c r="H40" s="215"/>
      <c r="I40" s="4">
        <v>31</v>
      </c>
      <c r="J40" s="12">
        <f>830791000+617</f>
        <v>830791617</v>
      </c>
      <c r="K40" s="116">
        <f>378016631-4324000+1083</f>
        <v>373693714</v>
      </c>
      <c r="M40" s="104"/>
      <c r="N40" s="108"/>
      <c r="O40" s="108"/>
      <c r="P40" s="106"/>
      <c r="Q40" s="106"/>
    </row>
    <row r="41" spans="1:21" x14ac:dyDescent="0.2">
      <c r="A41" s="214" t="s">
        <v>28</v>
      </c>
      <c r="B41" s="215"/>
      <c r="C41" s="215"/>
      <c r="D41" s="215"/>
      <c r="E41" s="215"/>
      <c r="F41" s="215"/>
      <c r="G41" s="215"/>
      <c r="H41" s="215"/>
      <c r="I41" s="4">
        <v>32</v>
      </c>
      <c r="J41" s="12">
        <v>0</v>
      </c>
      <c r="K41" s="12">
        <v>1435000</v>
      </c>
      <c r="M41" s="104"/>
      <c r="N41" s="108"/>
      <c r="O41" s="108"/>
      <c r="P41" s="106"/>
      <c r="Q41" s="106"/>
    </row>
    <row r="42" spans="1:21" x14ac:dyDescent="0.2">
      <c r="A42" s="214" t="s">
        <v>29</v>
      </c>
      <c r="B42" s="215"/>
      <c r="C42" s="215"/>
      <c r="D42" s="215"/>
      <c r="E42" s="215"/>
      <c r="F42" s="215"/>
      <c r="G42" s="215"/>
      <c r="H42" s="215"/>
      <c r="I42" s="4">
        <v>33</v>
      </c>
      <c r="J42" s="116">
        <v>3676000</v>
      </c>
      <c r="K42" s="116">
        <v>4324000</v>
      </c>
      <c r="M42" s="104"/>
      <c r="N42" s="108"/>
      <c r="O42" s="108"/>
      <c r="P42" s="106"/>
      <c r="Q42" s="106"/>
    </row>
    <row r="43" spans="1:21" x14ac:dyDescent="0.2">
      <c r="A43" s="214" t="s">
        <v>30</v>
      </c>
      <c r="B43" s="215"/>
      <c r="C43" s="215"/>
      <c r="D43" s="215"/>
      <c r="E43" s="215"/>
      <c r="F43" s="215"/>
      <c r="G43" s="215"/>
      <c r="H43" s="215"/>
      <c r="I43" s="4">
        <v>34</v>
      </c>
      <c r="J43" s="12">
        <v>0</v>
      </c>
      <c r="K43" s="12">
        <v>0</v>
      </c>
      <c r="M43" s="104"/>
      <c r="N43" s="108"/>
      <c r="O43" s="108"/>
      <c r="P43" s="106"/>
      <c r="Q43" s="106"/>
    </row>
    <row r="44" spans="1:21" x14ac:dyDescent="0.2">
      <c r="A44" s="214" t="s">
        <v>31</v>
      </c>
      <c r="B44" s="215"/>
      <c r="C44" s="215"/>
      <c r="D44" s="215"/>
      <c r="E44" s="215"/>
      <c r="F44" s="215"/>
      <c r="G44" s="215"/>
      <c r="H44" s="215"/>
      <c r="I44" s="4">
        <v>35</v>
      </c>
      <c r="J44" s="12">
        <v>0</v>
      </c>
      <c r="K44" s="12">
        <v>0</v>
      </c>
      <c r="M44" s="104"/>
      <c r="N44" s="108"/>
      <c r="O44" s="108"/>
      <c r="P44" s="106"/>
      <c r="Q44" s="106"/>
    </row>
    <row r="45" spans="1:21" x14ac:dyDescent="0.2">
      <c r="A45" s="220" t="s">
        <v>62</v>
      </c>
      <c r="B45" s="221"/>
      <c r="C45" s="221"/>
      <c r="D45" s="221"/>
      <c r="E45" s="221"/>
      <c r="F45" s="221"/>
      <c r="G45" s="221"/>
      <c r="H45" s="221"/>
      <c r="I45" s="4">
        <v>36</v>
      </c>
      <c r="J45" s="9">
        <f>SUM(J40:J44)</f>
        <v>834467617</v>
      </c>
      <c r="K45" s="11">
        <f>SUM(K40:K44)</f>
        <v>379452714</v>
      </c>
      <c r="M45" s="104"/>
      <c r="N45" s="108"/>
      <c r="O45" s="108"/>
      <c r="P45" s="106"/>
      <c r="Q45" s="106"/>
    </row>
    <row r="46" spans="1:21" x14ac:dyDescent="0.2">
      <c r="A46" s="220" t="s">
        <v>359</v>
      </c>
      <c r="B46" s="221"/>
      <c r="C46" s="221"/>
      <c r="D46" s="221"/>
      <c r="E46" s="221"/>
      <c r="F46" s="221"/>
      <c r="G46" s="221"/>
      <c r="H46" s="221"/>
      <c r="I46" s="4">
        <v>37</v>
      </c>
      <c r="J46" s="9">
        <f>IF(J39&gt;J45,J39-J45,0)</f>
        <v>0</v>
      </c>
      <c r="K46" s="11">
        <f>IF(K39&gt;K45,K39-K45,0)</f>
        <v>0</v>
      </c>
      <c r="M46" s="104"/>
      <c r="N46" s="108"/>
      <c r="O46" s="108"/>
      <c r="P46" s="106"/>
      <c r="Q46" s="106"/>
    </row>
    <row r="47" spans="1:21" x14ac:dyDescent="0.2">
      <c r="A47" s="220" t="s">
        <v>360</v>
      </c>
      <c r="B47" s="221"/>
      <c r="C47" s="221"/>
      <c r="D47" s="221"/>
      <c r="E47" s="221"/>
      <c r="F47" s="221"/>
      <c r="G47" s="221"/>
      <c r="H47" s="221"/>
      <c r="I47" s="4">
        <v>38</v>
      </c>
      <c r="J47" s="9">
        <f>IF(J45&gt;J39,J45-J39,0)</f>
        <v>154999617</v>
      </c>
      <c r="K47" s="11">
        <f>IF(K45&gt;K39,K45-K39,0)</f>
        <v>191783314</v>
      </c>
      <c r="M47" s="104"/>
      <c r="N47" s="108"/>
      <c r="O47" s="108"/>
      <c r="P47" s="86"/>
      <c r="Q47" s="106"/>
      <c r="R47" s="107"/>
      <c r="S47" s="107"/>
      <c r="T47" s="86"/>
      <c r="U47" s="86"/>
    </row>
    <row r="48" spans="1:21" x14ac:dyDescent="0.2">
      <c r="A48" s="214" t="s">
        <v>63</v>
      </c>
      <c r="B48" s="215"/>
      <c r="C48" s="215"/>
      <c r="D48" s="215"/>
      <c r="E48" s="215"/>
      <c r="F48" s="215"/>
      <c r="G48" s="215"/>
      <c r="H48" s="215"/>
      <c r="I48" s="4">
        <v>39</v>
      </c>
      <c r="J48" s="118">
        <f>IF(J20-J21+J33-J34+J46-J47&gt;0,J20-J21+J33-J34+J46-J47,0)</f>
        <v>0</v>
      </c>
      <c r="K48" s="11">
        <f>IF(K20-K21+K33-K34+K46-K47&gt;0,K20-K21+K33-K34+K46-K47,0)</f>
        <v>0</v>
      </c>
      <c r="M48" s="104"/>
      <c r="N48" s="108"/>
      <c r="O48" s="108"/>
      <c r="P48" s="106"/>
      <c r="Q48" s="106"/>
    </row>
    <row r="49" spans="1:21" x14ac:dyDescent="0.2">
      <c r="A49" s="214" t="s">
        <v>64</v>
      </c>
      <c r="B49" s="215"/>
      <c r="C49" s="215"/>
      <c r="D49" s="215"/>
      <c r="E49" s="215"/>
      <c r="F49" s="215"/>
      <c r="G49" s="215"/>
      <c r="H49" s="215"/>
      <c r="I49" s="4">
        <v>40</v>
      </c>
      <c r="J49" s="9">
        <f>IF(J21-J20+J34-J33+J47-J46&gt;0,J21-J20+J34-J33+J47-J46,0)</f>
        <v>6403616.7519059181</v>
      </c>
      <c r="K49" s="121">
        <f>IF(K21-K20+K34-K33+K47-K46&gt;0,K21-K20+K34-K33+K47-K46,0)</f>
        <v>27752313.599547029</v>
      </c>
      <c r="M49" s="104"/>
      <c r="N49" s="108"/>
      <c r="O49" s="108"/>
      <c r="P49" s="106"/>
      <c r="Q49" s="106"/>
    </row>
    <row r="50" spans="1:21" x14ac:dyDescent="0.2">
      <c r="A50" s="214" t="s">
        <v>157</v>
      </c>
      <c r="B50" s="215"/>
      <c r="C50" s="215"/>
      <c r="D50" s="215"/>
      <c r="E50" s="215"/>
      <c r="F50" s="215"/>
      <c r="G50" s="215"/>
      <c r="H50" s="215"/>
      <c r="I50" s="4">
        <v>41</v>
      </c>
      <c r="J50" s="12">
        <v>152363459</v>
      </c>
      <c r="K50" s="12">
        <v>145959842</v>
      </c>
      <c r="M50" s="104"/>
      <c r="N50" s="108"/>
      <c r="O50" s="108"/>
      <c r="P50" s="86"/>
      <c r="Q50" s="106"/>
      <c r="R50" s="86"/>
      <c r="S50" s="86"/>
    </row>
    <row r="51" spans="1:21" x14ac:dyDescent="0.2">
      <c r="A51" s="214" t="s">
        <v>172</v>
      </c>
      <c r="B51" s="215"/>
      <c r="C51" s="215"/>
      <c r="D51" s="215"/>
      <c r="E51" s="215"/>
      <c r="F51" s="215"/>
      <c r="G51" s="215"/>
      <c r="H51" s="215"/>
      <c r="I51" s="4">
        <v>42</v>
      </c>
      <c r="J51" s="8">
        <v>0</v>
      </c>
      <c r="K51" s="12">
        <v>0</v>
      </c>
      <c r="M51" s="104"/>
      <c r="N51" s="108"/>
      <c r="O51" s="108"/>
      <c r="P51" s="106"/>
      <c r="Q51" s="106"/>
    </row>
    <row r="52" spans="1:21" x14ac:dyDescent="0.2">
      <c r="A52" s="214" t="s">
        <v>173</v>
      </c>
      <c r="B52" s="215"/>
      <c r="C52" s="215"/>
      <c r="D52" s="215"/>
      <c r="E52" s="215"/>
      <c r="F52" s="215"/>
      <c r="G52" s="215"/>
      <c r="H52" s="215"/>
      <c r="I52" s="4">
        <v>43</v>
      </c>
      <c r="J52" s="116">
        <f>J21-J20+J34-J33+J47-J46</f>
        <v>6403616.7519059181</v>
      </c>
      <c r="K52" s="116">
        <f>K21-K20+K34-K33+K47-K46</f>
        <v>27752313.599547029</v>
      </c>
      <c r="M52" s="104"/>
      <c r="N52" s="108"/>
      <c r="O52" s="108"/>
      <c r="P52" s="86"/>
      <c r="Q52" s="106"/>
      <c r="R52" s="86"/>
      <c r="S52" s="86"/>
      <c r="T52" s="86"/>
      <c r="U52" s="86"/>
    </row>
    <row r="53" spans="1:21" x14ac:dyDescent="0.2">
      <c r="A53" s="217" t="s">
        <v>174</v>
      </c>
      <c r="B53" s="218"/>
      <c r="C53" s="218"/>
      <c r="D53" s="218"/>
      <c r="E53" s="218"/>
      <c r="F53" s="218"/>
      <c r="G53" s="218"/>
      <c r="H53" s="218"/>
      <c r="I53" s="7">
        <v>44</v>
      </c>
      <c r="J53" s="10">
        <f>J50+J51-J52</f>
        <v>145959842.24809408</v>
      </c>
      <c r="K53" s="15">
        <f>K50+K51-K52</f>
        <v>118207528.40045297</v>
      </c>
      <c r="L53" s="108"/>
      <c r="M53" s="108"/>
      <c r="N53" s="108"/>
      <c r="O53" s="108"/>
      <c r="P53" s="86"/>
      <c r="Q53" s="106"/>
      <c r="R53" s="86"/>
      <c r="S53" s="86"/>
    </row>
    <row r="54" spans="1:21" x14ac:dyDescent="0.2">
      <c r="J54" s="108"/>
      <c r="K54" s="104"/>
      <c r="M54" s="104"/>
      <c r="N54" s="108"/>
      <c r="P54" s="106"/>
      <c r="Q54" s="106"/>
      <c r="R54" s="86"/>
      <c r="S54" s="86"/>
    </row>
    <row r="55" spans="1:21" x14ac:dyDescent="0.2">
      <c r="J55" s="119"/>
      <c r="K55" s="111"/>
    </row>
    <row r="56" spans="1:21" x14ac:dyDescent="0.2">
      <c r="J56" s="108"/>
      <c r="K56" s="104"/>
    </row>
    <row r="57" spans="1:21" x14ac:dyDescent="0.2">
      <c r="J57" s="85"/>
      <c r="K57" s="112"/>
    </row>
    <row r="58" spans="1:21" x14ac:dyDescent="0.2">
      <c r="J58" s="120"/>
    </row>
    <row r="64" spans="1:21" x14ac:dyDescent="0.2">
      <c r="J64" s="120"/>
    </row>
    <row r="70" spans="10:11" x14ac:dyDescent="0.2">
      <c r="J70" s="120"/>
      <c r="K70" s="113"/>
    </row>
    <row r="71" spans="10:11" x14ac:dyDescent="0.2">
      <c r="J71" s="120"/>
      <c r="K71" s="113"/>
    </row>
    <row r="78" spans="10:11" x14ac:dyDescent="0.2">
      <c r="K78" s="113"/>
    </row>
    <row r="88" spans="11:11" x14ac:dyDescent="0.2">
      <c r="K88" s="113"/>
    </row>
    <row r="90" spans="11:11" x14ac:dyDescent="0.2">
      <c r="K90" s="113"/>
    </row>
    <row r="110" spans="11:11" x14ac:dyDescent="0.2">
      <c r="K110" s="113"/>
    </row>
    <row r="113" spans="10:10" x14ac:dyDescent="0.2">
      <c r="J113" s="120"/>
    </row>
  </sheetData>
  <mergeCells count="54">
    <mergeCell ref="A1:K1"/>
    <mergeCell ref="A2:K2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9:H29"/>
    <mergeCell ref="A30:H30"/>
    <mergeCell ref="A31:H31"/>
    <mergeCell ref="A32:H32"/>
    <mergeCell ref="A33:H33"/>
    <mergeCell ref="A45:H45"/>
    <mergeCell ref="A46:H46"/>
    <mergeCell ref="A47:H47"/>
    <mergeCell ref="A43:H43"/>
    <mergeCell ref="A44:H44"/>
    <mergeCell ref="P3:Q4"/>
    <mergeCell ref="R4:S4"/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36:K38 J29:K31 J23:K27 J15:K18 J40:K44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256" orientation="portrait" r:id="rId1"/>
  <headerFooter alignWithMargins="0"/>
  <rowBreaks count="1" manualBreakCount="1"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14999847407452621"/>
    <pageSetUpPr fitToPage="1"/>
  </sheetPr>
  <dimension ref="A1:R115"/>
  <sheetViews>
    <sheetView showGridLines="0" zoomScale="110" zoomScaleNormal="110" zoomScaleSheetLayoutView="44" workbookViewId="0">
      <selection sqref="A1:K1"/>
    </sheetView>
  </sheetViews>
  <sheetFormatPr defaultRowHeight="12.75" x14ac:dyDescent="0.2"/>
  <cols>
    <col min="1" max="3" width="9.140625" style="76"/>
    <col min="4" max="4" width="5.42578125" style="76" customWidth="1"/>
    <col min="5" max="5" width="10.140625" style="76" bestFit="1" customWidth="1"/>
    <col min="6" max="6" width="5.28515625" style="76" customWidth="1"/>
    <col min="7" max="7" width="9.7109375" style="76" customWidth="1"/>
    <col min="8" max="8" width="9.140625" style="76" hidden="1" customWidth="1"/>
    <col min="9" max="9" width="6" style="76" customWidth="1"/>
    <col min="10" max="11" width="12" style="114" customWidth="1"/>
    <col min="12" max="14" width="10.85546875" style="102" bestFit="1" customWidth="1"/>
    <col min="15" max="15" width="11.42578125" style="102" bestFit="1" customWidth="1"/>
    <col min="16" max="16" width="8.42578125" style="76" bestFit="1" customWidth="1"/>
    <col min="17" max="17" width="9.28515625" style="76" bestFit="1" customWidth="1"/>
    <col min="18" max="18" width="11.140625" style="76" bestFit="1" customWidth="1"/>
    <col min="19" max="16384" width="9.140625" style="76"/>
  </cols>
  <sheetData>
    <row r="1" spans="1:18" ht="16.5" customHeight="1" x14ac:dyDescent="0.2">
      <c r="A1" s="307" t="s">
        <v>280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22"/>
      <c r="M1" s="122"/>
    </row>
    <row r="2" spans="1:18" x14ac:dyDescent="0.2">
      <c r="A2" s="297" t="s">
        <v>345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123"/>
      <c r="M2" s="123"/>
      <c r="N2" s="103"/>
      <c r="P2" s="105"/>
      <c r="Q2"/>
      <c r="R2"/>
    </row>
    <row r="3" spans="1:18" ht="5.25" customHeight="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23"/>
      <c r="M3" s="123"/>
      <c r="N3" s="103"/>
      <c r="P3" s="105"/>
      <c r="Q3"/>
      <c r="R3"/>
    </row>
    <row r="4" spans="1:18" x14ac:dyDescent="0.2">
      <c r="A4" s="241" t="s">
        <v>351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123"/>
      <c r="M4" s="123"/>
      <c r="N4" s="103"/>
      <c r="P4" s="105"/>
      <c r="Q4"/>
      <c r="R4"/>
    </row>
    <row r="5" spans="1:18" ht="28.5" customHeight="1" thickBot="1" x14ac:dyDescent="0.25">
      <c r="A5" s="305" t="s">
        <v>53</v>
      </c>
      <c r="B5" s="305"/>
      <c r="C5" s="305"/>
      <c r="D5" s="305"/>
      <c r="E5" s="305"/>
      <c r="F5" s="305"/>
      <c r="G5" s="305"/>
      <c r="H5" s="305"/>
      <c r="I5" s="77" t="s">
        <v>303</v>
      </c>
      <c r="J5" s="124" t="s">
        <v>147</v>
      </c>
      <c r="K5" s="124" t="s">
        <v>148</v>
      </c>
      <c r="N5" s="103"/>
      <c r="P5" s="105"/>
      <c r="Q5" s="105"/>
      <c r="R5"/>
    </row>
    <row r="6" spans="1:18" x14ac:dyDescent="0.2">
      <c r="A6" s="306">
        <v>1</v>
      </c>
      <c r="B6" s="306"/>
      <c r="C6" s="306"/>
      <c r="D6" s="306"/>
      <c r="E6" s="306"/>
      <c r="F6" s="306"/>
      <c r="G6" s="306"/>
      <c r="H6" s="306"/>
      <c r="I6" s="78">
        <v>2</v>
      </c>
      <c r="J6" s="74" t="s">
        <v>281</v>
      </c>
      <c r="K6" s="74" t="s">
        <v>282</v>
      </c>
    </row>
    <row r="7" spans="1:18" x14ac:dyDescent="0.2">
      <c r="A7" s="298" t="s">
        <v>283</v>
      </c>
      <c r="B7" s="299"/>
      <c r="C7" s="299"/>
      <c r="D7" s="299"/>
      <c r="E7" s="299"/>
      <c r="F7" s="299"/>
      <c r="G7" s="299"/>
      <c r="H7" s="299"/>
      <c r="I7" s="79">
        <v>1</v>
      </c>
      <c r="J7" s="125">
        <v>1626000900</v>
      </c>
      <c r="K7" s="125">
        <v>1626000899.7066262</v>
      </c>
      <c r="L7" s="108"/>
      <c r="M7" s="108"/>
      <c r="N7" s="104"/>
      <c r="O7" s="104"/>
      <c r="P7" s="104"/>
      <c r="Q7" s="106"/>
    </row>
    <row r="8" spans="1:18" x14ac:dyDescent="0.2">
      <c r="A8" s="298" t="s">
        <v>284</v>
      </c>
      <c r="B8" s="299"/>
      <c r="C8" s="299"/>
      <c r="D8" s="299"/>
      <c r="E8" s="299"/>
      <c r="F8" s="299"/>
      <c r="G8" s="299"/>
      <c r="H8" s="299"/>
      <c r="I8" s="79">
        <v>2</v>
      </c>
      <c r="J8" s="12">
        <v>24569630</v>
      </c>
      <c r="K8" s="12">
        <v>26465000</v>
      </c>
      <c r="L8" s="108"/>
      <c r="M8" s="108"/>
      <c r="N8" s="104"/>
      <c r="O8" s="104"/>
      <c r="P8" s="106"/>
      <c r="Q8" s="106"/>
    </row>
    <row r="9" spans="1:18" x14ac:dyDescent="0.2">
      <c r="A9" s="298" t="s">
        <v>285</v>
      </c>
      <c r="B9" s="299"/>
      <c r="C9" s="299"/>
      <c r="D9" s="299"/>
      <c r="E9" s="299"/>
      <c r="F9" s="299"/>
      <c r="G9" s="299"/>
      <c r="H9" s="299"/>
      <c r="I9" s="79">
        <v>3</v>
      </c>
      <c r="J9" s="12">
        <v>37749948.128259659</v>
      </c>
      <c r="K9" s="116">
        <v>105899404.50366797</v>
      </c>
      <c r="L9" s="108"/>
      <c r="M9" s="137"/>
      <c r="N9" s="104"/>
      <c r="O9" s="104"/>
      <c r="P9" s="106"/>
      <c r="Q9" s="106"/>
      <c r="R9" s="85"/>
    </row>
    <row r="10" spans="1:18" x14ac:dyDescent="0.2">
      <c r="A10" s="298" t="s">
        <v>286</v>
      </c>
      <c r="B10" s="299"/>
      <c r="C10" s="299"/>
      <c r="D10" s="299"/>
      <c r="E10" s="299"/>
      <c r="F10" s="299"/>
      <c r="G10" s="299"/>
      <c r="H10" s="299"/>
      <c r="I10" s="79">
        <v>4</v>
      </c>
      <c r="J10" s="12">
        <v>-134429556</v>
      </c>
      <c r="K10" s="12">
        <v>-148498899</v>
      </c>
      <c r="L10" s="108"/>
      <c r="M10" s="138"/>
      <c r="N10" s="104"/>
      <c r="O10" s="104"/>
      <c r="P10" s="106"/>
      <c r="Q10" s="106"/>
    </row>
    <row r="11" spans="1:18" x14ac:dyDescent="0.2">
      <c r="A11" s="298" t="s">
        <v>287</v>
      </c>
      <c r="B11" s="299"/>
      <c r="C11" s="299"/>
      <c r="D11" s="299"/>
      <c r="E11" s="299"/>
      <c r="F11" s="299"/>
      <c r="G11" s="299"/>
      <c r="H11" s="299"/>
      <c r="I11" s="79">
        <v>5</v>
      </c>
      <c r="J11" s="116">
        <v>40469093.810940303</v>
      </c>
      <c r="K11" s="116">
        <v>-14101875.927964106</v>
      </c>
      <c r="L11" s="108"/>
      <c r="M11" s="138"/>
      <c r="N11" s="104"/>
      <c r="O11" s="104"/>
      <c r="P11" s="106"/>
      <c r="Q11" s="106"/>
    </row>
    <row r="12" spans="1:18" x14ac:dyDescent="0.2">
      <c r="A12" s="298" t="s">
        <v>288</v>
      </c>
      <c r="B12" s="299"/>
      <c r="C12" s="299"/>
      <c r="D12" s="299"/>
      <c r="E12" s="299"/>
      <c r="F12" s="299"/>
      <c r="G12" s="299"/>
      <c r="H12" s="299"/>
      <c r="I12" s="79">
        <v>6</v>
      </c>
      <c r="J12" s="12">
        <v>0</v>
      </c>
      <c r="K12" s="12">
        <v>0</v>
      </c>
      <c r="M12" s="108"/>
      <c r="N12" s="104"/>
      <c r="O12" s="104"/>
      <c r="P12" s="106"/>
      <c r="Q12" s="106"/>
    </row>
    <row r="13" spans="1:18" x14ac:dyDescent="0.2">
      <c r="A13" s="298" t="s">
        <v>289</v>
      </c>
      <c r="B13" s="299"/>
      <c r="C13" s="299"/>
      <c r="D13" s="299"/>
      <c r="E13" s="299"/>
      <c r="F13" s="299"/>
      <c r="G13" s="299"/>
      <c r="H13" s="299"/>
      <c r="I13" s="79">
        <v>7</v>
      </c>
      <c r="J13" s="12">
        <v>0</v>
      </c>
      <c r="K13" s="12">
        <v>0</v>
      </c>
      <c r="M13" s="108"/>
      <c r="N13" s="104"/>
      <c r="O13" s="104"/>
      <c r="P13" s="106"/>
      <c r="Q13" s="106"/>
    </row>
    <row r="14" spans="1:18" x14ac:dyDescent="0.2">
      <c r="A14" s="298" t="s">
        <v>290</v>
      </c>
      <c r="B14" s="299"/>
      <c r="C14" s="299"/>
      <c r="D14" s="299"/>
      <c r="E14" s="299"/>
      <c r="F14" s="299"/>
      <c r="G14" s="299"/>
      <c r="H14" s="299"/>
      <c r="I14" s="79">
        <v>8</v>
      </c>
      <c r="J14" s="12">
        <v>0</v>
      </c>
      <c r="K14" s="12">
        <v>0</v>
      </c>
      <c r="M14" s="108"/>
      <c r="N14" s="104"/>
      <c r="O14" s="104"/>
      <c r="P14" s="106"/>
      <c r="Q14" s="106"/>
    </row>
    <row r="15" spans="1:18" x14ac:dyDescent="0.2">
      <c r="A15" s="298" t="s">
        <v>291</v>
      </c>
      <c r="B15" s="299"/>
      <c r="C15" s="299"/>
      <c r="D15" s="299"/>
      <c r="E15" s="299"/>
      <c r="F15" s="299"/>
      <c r="G15" s="299"/>
      <c r="H15" s="299"/>
      <c r="I15" s="79">
        <v>9</v>
      </c>
      <c r="J15" s="116">
        <v>34787364</v>
      </c>
      <c r="K15" s="12">
        <v>32026882</v>
      </c>
      <c r="L15" s="108"/>
      <c r="M15" s="108"/>
      <c r="N15" s="104"/>
      <c r="O15" s="104"/>
      <c r="P15" s="106"/>
      <c r="Q15" s="106"/>
    </row>
    <row r="16" spans="1:18" x14ac:dyDescent="0.2">
      <c r="A16" s="220" t="s">
        <v>292</v>
      </c>
      <c r="B16" s="221"/>
      <c r="C16" s="221"/>
      <c r="D16" s="221"/>
      <c r="E16" s="221"/>
      <c r="F16" s="221"/>
      <c r="G16" s="221"/>
      <c r="H16" s="221"/>
      <c r="I16" s="4">
        <v>10</v>
      </c>
      <c r="J16" s="121">
        <f>SUM(J7:J15)</f>
        <v>1629147379.9391999</v>
      </c>
      <c r="K16" s="11">
        <f>SUM(K7:K15)</f>
        <v>1627791411.28233</v>
      </c>
      <c r="L16" s="108"/>
      <c r="M16" s="108"/>
      <c r="N16" s="104"/>
      <c r="O16" s="104"/>
      <c r="P16" s="106"/>
      <c r="Q16" s="106"/>
    </row>
    <row r="17" spans="1:17" x14ac:dyDescent="0.2">
      <c r="A17" s="214" t="s">
        <v>293</v>
      </c>
      <c r="B17" s="215"/>
      <c r="C17" s="215"/>
      <c r="D17" s="215"/>
      <c r="E17" s="215"/>
      <c r="F17" s="215"/>
      <c r="G17" s="215"/>
      <c r="H17" s="215"/>
      <c r="I17" s="4">
        <v>11</v>
      </c>
      <c r="J17" s="12">
        <v>-10692000</v>
      </c>
      <c r="K17" s="12">
        <v>13639170</v>
      </c>
      <c r="M17" s="108"/>
      <c r="N17" s="104"/>
      <c r="O17" s="104"/>
      <c r="P17" s="106"/>
      <c r="Q17" s="106"/>
    </row>
    <row r="18" spans="1:17" x14ac:dyDescent="0.2">
      <c r="A18" s="214" t="s">
        <v>294</v>
      </c>
      <c r="B18" s="215"/>
      <c r="C18" s="215"/>
      <c r="D18" s="215"/>
      <c r="E18" s="215"/>
      <c r="F18" s="215"/>
      <c r="G18" s="215"/>
      <c r="H18" s="215"/>
      <c r="I18" s="4">
        <v>12</v>
      </c>
      <c r="J18" s="12">
        <v>0</v>
      </c>
      <c r="K18" s="12">
        <v>0</v>
      </c>
      <c r="M18" s="108"/>
      <c r="N18" s="104"/>
      <c r="O18" s="104"/>
      <c r="P18" s="106"/>
      <c r="Q18" s="106"/>
    </row>
    <row r="19" spans="1:17" x14ac:dyDescent="0.2">
      <c r="A19" s="214" t="s">
        <v>295</v>
      </c>
      <c r="B19" s="215"/>
      <c r="C19" s="215"/>
      <c r="D19" s="215"/>
      <c r="E19" s="215"/>
      <c r="F19" s="215"/>
      <c r="G19" s="215"/>
      <c r="H19" s="215"/>
      <c r="I19" s="4">
        <v>13</v>
      </c>
      <c r="J19" s="12">
        <v>0</v>
      </c>
      <c r="K19" s="12">
        <v>0</v>
      </c>
      <c r="M19" s="108"/>
      <c r="N19" s="104"/>
      <c r="O19" s="104"/>
      <c r="P19" s="106"/>
      <c r="Q19" s="106"/>
    </row>
    <row r="20" spans="1:17" x14ac:dyDescent="0.2">
      <c r="A20" s="214" t="s">
        <v>296</v>
      </c>
      <c r="B20" s="215"/>
      <c r="C20" s="215"/>
      <c r="D20" s="215"/>
      <c r="E20" s="215"/>
      <c r="F20" s="215"/>
      <c r="G20" s="215"/>
      <c r="H20" s="215"/>
      <c r="I20" s="4">
        <v>14</v>
      </c>
      <c r="J20" s="12">
        <v>0</v>
      </c>
      <c r="K20" s="12">
        <v>0</v>
      </c>
      <c r="M20" s="108"/>
      <c r="N20" s="104"/>
      <c r="O20" s="104"/>
      <c r="P20" s="106"/>
      <c r="Q20" s="106"/>
    </row>
    <row r="21" spans="1:17" x14ac:dyDescent="0.2">
      <c r="A21" s="214" t="s">
        <v>297</v>
      </c>
      <c r="B21" s="215"/>
      <c r="C21" s="215"/>
      <c r="D21" s="215"/>
      <c r="E21" s="215"/>
      <c r="F21" s="215"/>
      <c r="G21" s="215"/>
      <c r="H21" s="215"/>
      <c r="I21" s="4">
        <v>15</v>
      </c>
      <c r="J21" s="12">
        <v>0</v>
      </c>
      <c r="K21" s="12">
        <v>0</v>
      </c>
      <c r="M21" s="108"/>
      <c r="N21" s="104"/>
      <c r="O21" s="104"/>
      <c r="P21" s="106"/>
      <c r="Q21" s="106"/>
    </row>
    <row r="22" spans="1:17" x14ac:dyDescent="0.2">
      <c r="A22" s="214" t="s">
        <v>298</v>
      </c>
      <c r="B22" s="215"/>
      <c r="C22" s="215"/>
      <c r="D22" s="215"/>
      <c r="E22" s="215"/>
      <c r="F22" s="215"/>
      <c r="G22" s="215"/>
      <c r="H22" s="215"/>
      <c r="I22" s="4">
        <v>16</v>
      </c>
      <c r="J22" s="116">
        <v>42848379.939199924</v>
      </c>
      <c r="K22" s="116">
        <v>-14995139</v>
      </c>
      <c r="L22" s="108"/>
      <c r="M22" s="108"/>
      <c r="N22" s="104"/>
      <c r="O22" s="104"/>
      <c r="P22" s="106"/>
      <c r="Q22" s="106"/>
    </row>
    <row r="23" spans="1:17" x14ac:dyDescent="0.2">
      <c r="A23" s="220" t="s">
        <v>299</v>
      </c>
      <c r="B23" s="221"/>
      <c r="C23" s="221"/>
      <c r="D23" s="221"/>
      <c r="E23" s="221"/>
      <c r="F23" s="221"/>
      <c r="G23" s="221"/>
      <c r="H23" s="221"/>
      <c r="I23" s="4">
        <v>17</v>
      </c>
      <c r="J23" s="127">
        <f>SUM(J17:J22)</f>
        <v>32156379.939199924</v>
      </c>
      <c r="K23" s="15">
        <f>SUM(K17:K22)</f>
        <v>-1355969</v>
      </c>
      <c r="L23" s="108"/>
      <c r="M23" s="108"/>
      <c r="N23" s="104"/>
      <c r="O23" s="104"/>
      <c r="P23" s="106"/>
      <c r="Q23" s="106"/>
    </row>
    <row r="24" spans="1:17" x14ac:dyDescent="0.2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  <c r="M24" s="108"/>
      <c r="N24" s="104"/>
      <c r="O24" s="104"/>
      <c r="P24" s="106"/>
      <c r="Q24" s="106"/>
    </row>
    <row r="25" spans="1:17" x14ac:dyDescent="0.2">
      <c r="A25" s="303" t="s">
        <v>300</v>
      </c>
      <c r="B25" s="304"/>
      <c r="C25" s="304"/>
      <c r="D25" s="304"/>
      <c r="E25" s="304"/>
      <c r="F25" s="304"/>
      <c r="G25" s="304"/>
      <c r="H25" s="304"/>
      <c r="I25" s="17">
        <v>18</v>
      </c>
      <c r="J25" s="126">
        <f>J23-J26</f>
        <v>31716165.939199924</v>
      </c>
      <c r="K25" s="126">
        <f>K23-K26</f>
        <v>1404513</v>
      </c>
      <c r="M25" s="108"/>
      <c r="N25" s="104"/>
      <c r="O25" s="104"/>
      <c r="P25" s="106"/>
      <c r="Q25" s="106"/>
    </row>
    <row r="26" spans="1:17" ht="23.25" customHeight="1" x14ac:dyDescent="0.2">
      <c r="A26" s="217" t="s">
        <v>301</v>
      </c>
      <c r="B26" s="218"/>
      <c r="C26" s="218"/>
      <c r="D26" s="218"/>
      <c r="E26" s="218"/>
      <c r="F26" s="218"/>
      <c r="G26" s="218"/>
      <c r="H26" s="218"/>
      <c r="I26" s="7">
        <v>19</v>
      </c>
      <c r="J26" s="127">
        <v>440214</v>
      </c>
      <c r="K26" s="127">
        <v>-2760482</v>
      </c>
      <c r="L26" s="108"/>
      <c r="M26" s="108"/>
      <c r="N26" s="104"/>
      <c r="O26" s="104"/>
      <c r="P26" s="106"/>
      <c r="Q26" s="106"/>
    </row>
    <row r="27" spans="1:17" ht="30" customHeight="1" x14ac:dyDescent="0.2">
      <c r="A27" s="300" t="s">
        <v>302</v>
      </c>
      <c r="B27" s="301"/>
      <c r="C27" s="301"/>
      <c r="D27" s="301"/>
      <c r="E27" s="301"/>
      <c r="F27" s="301"/>
      <c r="G27" s="301"/>
      <c r="H27" s="301"/>
      <c r="I27" s="301"/>
      <c r="J27" s="302"/>
      <c r="K27" s="301"/>
    </row>
    <row r="28" spans="1:17" x14ac:dyDescent="0.2">
      <c r="J28" s="113"/>
      <c r="K28" s="113"/>
    </row>
    <row r="32" spans="1:17" x14ac:dyDescent="0.2">
      <c r="K32" s="113"/>
    </row>
    <row r="42" spans="10:10" x14ac:dyDescent="0.2">
      <c r="J42" s="113"/>
    </row>
    <row r="43" spans="10:10" x14ac:dyDescent="0.2">
      <c r="J43" s="113"/>
    </row>
    <row r="44" spans="10:10" x14ac:dyDescent="0.2">
      <c r="J44" s="113"/>
    </row>
    <row r="50" spans="10:11" x14ac:dyDescent="0.2">
      <c r="J50" s="113"/>
    </row>
    <row r="51" spans="10:11" x14ac:dyDescent="0.2">
      <c r="K51" s="113"/>
    </row>
    <row r="54" spans="10:11" x14ac:dyDescent="0.2">
      <c r="K54" s="113"/>
    </row>
    <row r="57" spans="10:11" x14ac:dyDescent="0.2">
      <c r="K57" s="113"/>
    </row>
    <row r="58" spans="10:11" x14ac:dyDescent="0.2">
      <c r="K58" s="113"/>
    </row>
    <row r="60" spans="10:11" x14ac:dyDescent="0.2">
      <c r="J60" s="113"/>
    </row>
    <row r="66" spans="10:11" x14ac:dyDescent="0.2">
      <c r="J66" s="113"/>
    </row>
    <row r="72" spans="10:11" x14ac:dyDescent="0.2">
      <c r="J72" s="113"/>
      <c r="K72" s="113"/>
    </row>
    <row r="73" spans="10:11" x14ac:dyDescent="0.2">
      <c r="J73" s="113"/>
      <c r="K73" s="113"/>
    </row>
    <row r="80" spans="10:11" x14ac:dyDescent="0.2">
      <c r="K80" s="113"/>
    </row>
    <row r="90" spans="11:11" x14ac:dyDescent="0.2">
      <c r="K90" s="113"/>
    </row>
    <row r="92" spans="11:11" x14ac:dyDescent="0.2">
      <c r="K92" s="113"/>
    </row>
    <row r="112" spans="11:11" x14ac:dyDescent="0.2">
      <c r="K112" s="113"/>
    </row>
    <row r="115" spans="10:10" x14ac:dyDescent="0.2">
      <c r="J115" s="113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5:H15"/>
    <mergeCell ref="A16:H16"/>
    <mergeCell ref="A7:H7"/>
    <mergeCell ref="A2:K2"/>
    <mergeCell ref="A14:H14"/>
    <mergeCell ref="A8:H8"/>
    <mergeCell ref="A27:K27"/>
    <mergeCell ref="A25:H25"/>
    <mergeCell ref="A26:H26"/>
    <mergeCell ref="A5:H5"/>
    <mergeCell ref="A6:H6"/>
    <mergeCell ref="A13:H13"/>
    <mergeCell ref="A4:K4"/>
  </mergeCells>
  <phoneticPr fontId="4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="110" zoomScaleNormal="110" zoomScaleSheetLayoutView="110" workbookViewId="0"/>
  </sheetViews>
  <sheetFormatPr defaultRowHeight="12.75" x14ac:dyDescent="0.2"/>
  <cols>
    <col min="1" max="16384" width="9.140625" style="92"/>
  </cols>
  <sheetData>
    <row r="1" spans="1:10" x14ac:dyDescent="0.2">
      <c r="A1" s="140" t="s">
        <v>350</v>
      </c>
    </row>
    <row r="3" spans="1:10" ht="15.75" x14ac:dyDescent="0.2">
      <c r="A3" s="314" t="s">
        <v>354</v>
      </c>
      <c r="B3" s="314"/>
      <c r="C3" s="314"/>
      <c r="D3" s="314"/>
      <c r="E3" s="314"/>
      <c r="F3" s="314"/>
      <c r="G3" s="314"/>
    </row>
    <row r="4" spans="1:10" ht="51" customHeight="1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</row>
    <row r="5" spans="1:10" ht="25.5" customHeight="1" x14ac:dyDescent="0.2">
      <c r="A5" s="316"/>
      <c r="B5" s="317"/>
      <c r="C5" s="317"/>
      <c r="D5" s="317"/>
      <c r="E5" s="317"/>
      <c r="F5" s="317"/>
      <c r="G5" s="317"/>
      <c r="H5" s="317"/>
      <c r="I5" s="317"/>
      <c r="J5" s="317"/>
    </row>
    <row r="6" spans="1:10" x14ac:dyDescent="0.2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24.75" customHeight="1" x14ac:dyDescent="0.2">
      <c r="A7" s="316"/>
      <c r="B7" s="317"/>
      <c r="C7" s="317"/>
      <c r="D7" s="317"/>
      <c r="E7" s="317"/>
      <c r="F7" s="317"/>
      <c r="G7" s="317"/>
      <c r="H7" s="317"/>
      <c r="I7" s="317"/>
      <c r="J7" s="317"/>
    </row>
    <row r="8" spans="1:10" x14ac:dyDescent="0.2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 x14ac:dyDescent="0.2">
      <c r="A9" s="93"/>
    </row>
  </sheetData>
  <mergeCells count="6">
    <mergeCell ref="A8:J8"/>
    <mergeCell ref="A3:G3"/>
    <mergeCell ref="A4:J4"/>
    <mergeCell ref="A5:J5"/>
    <mergeCell ref="A6:J6"/>
    <mergeCell ref="A7:J7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opći podaci</vt:lpstr>
      <vt:lpstr>bilanca</vt:lpstr>
      <vt:lpstr>rdg</vt:lpstr>
      <vt:lpstr>NT_D</vt:lpstr>
      <vt:lpstr>nt</vt:lpstr>
      <vt:lpstr>pk</vt:lpstr>
      <vt:lpstr>bilješke </vt:lpstr>
      <vt:lpstr>bilanca!Ispis_naslova</vt:lpstr>
      <vt:lpstr>bilanca!Podrucje_ispisa</vt:lpstr>
      <vt:lpstr>'bilješke '!Podrucje_ispisa</vt:lpstr>
      <vt:lpstr>nt!Podrucje_ispisa</vt:lpstr>
      <vt:lpstr>'opći podaci'!Podrucje_ispisa</vt:lpstr>
      <vt:lpstr>pk!Podrucje_ispisa</vt:lpstr>
      <vt:lpstr>rdg!Podrucje_ispisa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2013-04-19T12:44:52Z</cp:lastPrinted>
  <dcterms:created xsi:type="dcterms:W3CDTF">2008-10-17T11:51:54Z</dcterms:created>
  <dcterms:modified xsi:type="dcterms:W3CDTF">2013-04-22T06:55:12Z</dcterms:modified>
</cp:coreProperties>
</file>