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<sst xmlns="http://schemas.openxmlformats.org/spreadsheetml/2006/main" count="399" uniqueCount="342">
  <si>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</si>
  <si>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</si>
  <si>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</si>
  <si>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</si>
  <si>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</si>
  <si>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</si>
  <si>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</si>
  <si>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</si>
  <si>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</si>
  <si>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</si>
  <si>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</si>
  <si>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</si>
  <si>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</si>
  <si>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</si>
  <si>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</si>
  <si>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</si>
  <si>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</si>
  <si>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</si>
  <si>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</si>
  <si>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</si>
  <si>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</si>
  <si>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</si>
  <si>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</si>
  <si>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</si>
  <si>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</si>
  <si>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</si>
  <si>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</si>
  <si>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</si>
  <si>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</si>
  <si>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</si>
  <si>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</si>
  <si>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</si>
  <si>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</si>
  <si>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</si>
  <si>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</si>
  <si>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</si>
  <si>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</si>
  <si>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</si>
  <si>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</si>
  <si>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</si>
  <si>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</si>
  <si>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</si>
  <si>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</si>
  <si>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</si>
  <si>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</si>
  <si>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</si>
  <si>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</si>
  <si>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</si>
  <si>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</si>
  <si>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</si>
  <si>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</si>
  <si>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</si>
  <si>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</si>
  <si>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</si>
  <si>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</si>
  <si>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</si>
  <si>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</si>
  <si>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</si>
  <si>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</si>
  <si>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</si>
  <si>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</si>
  <si>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</si>
  <si>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</si>
  <si>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</si>
  <si>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</si>
  <si>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</si>
  <si>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</si>
  <si>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</si>
  <si>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</si>
  <si>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</si>
  <si>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</si>
  <si>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</si>
  <si>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</si>
  <si>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</si>
  <si>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</si>
  <si>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</si>
  <si>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</si>
  <si>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</si>
  <si>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</si>
  <si>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</si>
  <si>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</si>
  <si>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</si>
  <si>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</si>
  <si>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</si>
  <si>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</si>
  <si>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</si>
  <si>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</si>
  <si>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</si>
  <si>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</si>
  <si>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</si>
  <si>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</si>
  <si>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</si>
  <si>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</si>
  <si>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</si>
  <si>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</si>
  <si>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</si>
  <si>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</si>
  <si>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</si>
  <si>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</si>
  <si>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</si>
  <si>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</si>
  <si>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</si>
  <si>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</si>
  <si>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</si>
  <si>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</si>
  <si>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</si>
  <si>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</si>
  <si>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</si>
  <si>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</si>
  <si>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</si>
  <si>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</si>
  <si>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</si>
  <si>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</si>
  <si>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</si>
  <si>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</si>
  <si>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</si>
  <si>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</si>
  <si>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</si>
  <si>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</si>
  <si>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</si>
  <si>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</si>
  <si>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</si>
  <si>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</si>
  <si>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</si>
  <si>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</si>
  <si>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</si>
  <si>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</si>
  <si>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</si>
  <si>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</si>
  <si>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</si>
  <si>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</si>
  <si>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</si>
  <si>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</si>
  <si>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</si>
  <si>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</si>
  <si>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</si>
  <si>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</si>
  <si>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</si>
  <si>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</si>
  <si>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</si>
  <si>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</si>
  <si>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</si>
  <si>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</si>
  <si>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</si>
  <si>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</si>
  <si>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</si>
  <si>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</si>
  <si>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</si>
  <si>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</si>
  <si>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</si>
  <si>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</si>
  <si>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</si>
  <si>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</si>
  <si>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</si>
  <si>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</si>
  <si>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</si>
  <si>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</si>
  <si>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</si>
  <si>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</si>
  <si>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</si>
  <si>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</si>
  <si>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</si>
  <si>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</si>
  <si>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</si>
  <si>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</si>
  <si>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</si>
  <si>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</si>
  <si>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</si>
  <si>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</si>
  <si>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</si>
  <si>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</si>
  <si>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</si>
  <si>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</si>
  <si>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</si>
  <si>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</si>
  <si>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</si>
  <si>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</si>
  <si>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</si>
  <si>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</si>
  <si>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</si>
  <si>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</si>
  <si>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</si>
  <si>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</si>
  <si>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</si>
  <si>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</si>
  <si>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</si>
  <si>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</si>
  <si>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</si>
  <si>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</si>
  <si>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</si>
  <si>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</si>
  <si>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</si>
  <si>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</si>
  <si>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</si>
  <si>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</si>
  <si>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</si>
  <si>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</si>
  <si>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</si>
  <si>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</si>
  <si>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</si>
  <si>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</si>
  <si>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</si>
  <si>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</si>
  <si>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</si>
  <si>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</si>
  <si>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</si>
  <si>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</si>
  <si>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</si>
  <si>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</si>
  <si>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</si>
  <si>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</si>
  <si>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</si>
  <si>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</si>
  <si>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</si>
  <si>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</si>
  <si>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</si>
  <si>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</si>
  <si>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</si>
  <si>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</si>
  <si>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</si>
  <si>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</si>
  <si>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</si>
  <si>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</si>
  <si>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</si>
  <si>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</si>
  <si>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</si>
  <si>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</si>
  <si>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</si>
  <si>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</si>
  <si>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</si>
  <si>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</si>
  <si>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</si>
  <si>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</si>
  <si>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</si>
  <si>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</si>
  <si>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</si>
  <si>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</si>
  <si>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</si>
  <si>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</si>
  <si>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</si>
  <si>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</si>
  <si>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</si>
  <si>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</si>
  <si>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</si>
  <si>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</si>
  <si>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</si>
  <si>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</si>
  <si>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</si>
  <si>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</si>
  <si>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</si>
  <si>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</si>
  <si>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</si>
  <si>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</si>
  <si>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</si>
  <si>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</si>
  <si>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</si>
  <si>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</si>
  <si>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</si>
  <si>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</si>
  <si>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</si>
  <si>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</si>
  <si>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</si>
  <si>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</si>
  <si>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</si>
  <si>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</si>
  <si>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</si>
  <si>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</si>
  <si>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</si>
  <si>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</si>
  <si>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</si>
  <si>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</si>
  <si>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</si>
  <si>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</si>
  <si>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</si>
  <si>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</si>
  <si>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</si>
  <si>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</si>
  <si>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</si>
  <si>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</si>
  <si>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</si>
  <si>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</si>
  <si>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</si>
  <si>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</si>
  <si>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</si>
  <si>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</si>
  <si>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</si>
  <si>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</si>
  <si>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</si>
  <si>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</si>
  <si>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</si>
  <si>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</si>
  <si>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</si>
  <si>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</si>
  <si>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</si>
  <si>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</si>
  <si>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</si>
  <si>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</si>
  <si>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</si>
  <si>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</si>
  <si>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</si>
  <si>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</si>
  <si>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</si>
  <si>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</si>
  <si>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</si>
  <si>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</si>
  <si>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</si>
  <si>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</si>
  <si>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</si>
  <si>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</si>
  <si>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</si>
  <si>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</si>
  <si>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</si>
  <si>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</si>
  <si>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</si>
  <si>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</si>
  <si>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</si>
  <si>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</si>
  <si>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</si>
  <si>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</si>
  <si>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</si>
  <si>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</si>
  <si>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</si>
  <si>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</si>
  <si>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03474780</t>
  </si>
  <si>
    <t>040020834</t>
  </si>
  <si>
    <t xml:space="preserve">PLAVA LAGUNA D.D. </t>
  </si>
  <si>
    <t>POREČ</t>
  </si>
  <si>
    <t>RADE KONČARA 12</t>
  </si>
  <si>
    <t>mail@plavalaguna.com</t>
  </si>
  <si>
    <t>www.plavalaguna.com</t>
  </si>
  <si>
    <t>ISTARSKA</t>
  </si>
  <si>
    <t>NE</t>
  </si>
  <si>
    <t>5510</t>
  </si>
  <si>
    <t>KOCIJANČIĆ SUZANA</t>
  </si>
  <si>
    <t>052/410-224</t>
  </si>
  <si>
    <t>suzana.kocijancic@plavalaguna.com</t>
  </si>
  <si>
    <t>STAVER NEVEN</t>
  </si>
  <si>
    <t>31.12.2018.</t>
  </si>
  <si>
    <t>stanje na dan 31.12.2018.</t>
  </si>
  <si>
    <t>Obveznik: PLAVA LAGUNA D.D.</t>
  </si>
  <si>
    <t>01.01.2018.</t>
  </si>
  <si>
    <t>u razdoblju 01.01.2018. do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</si>
</sst>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J23" sqref="J2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8" t="s">
        <v>248</v>
      </c>
      <c r="B1" s="179"/>
      <c r="C1" s="179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8" t="s">
        <v>340</v>
      </c>
      <c r="F2" s="12"/>
      <c r="G2" s="13" t="s">
        <v>250</v>
      </c>
      <c r="H2" s="118" t="s">
        <v>337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8" t="s">
        <v>253</v>
      </c>
      <c r="B10" s="129"/>
      <c r="C10" s="131" t="s">
        <v>324</v>
      </c>
      <c r="D10" s="132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9" t="s">
        <v>254</v>
      </c>
      <c r="B12" s="140"/>
      <c r="C12" s="143" t="s">
        <v>325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9" t="s">
        <v>255</v>
      </c>
      <c r="B14" s="140"/>
      <c r="C14" s="146">
        <v>52440</v>
      </c>
      <c r="D14" s="147"/>
      <c r="E14" s="16"/>
      <c r="F14" s="143" t="s">
        <v>326</v>
      </c>
      <c r="G14" s="148"/>
      <c r="H14" s="148"/>
      <c r="I14" s="149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9" t="s">
        <v>257</v>
      </c>
      <c r="B18" s="140"/>
      <c r="C18" s="150" t="s">
        <v>328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9" t="s">
        <v>258</v>
      </c>
      <c r="B20" s="140"/>
      <c r="C20" s="150" t="s">
        <v>329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9" t="s">
        <v>259</v>
      </c>
      <c r="B22" s="140"/>
      <c r="C22" s="119">
        <v>348</v>
      </c>
      <c r="D22" s="143" t="s">
        <v>326</v>
      </c>
      <c r="E22" s="153"/>
      <c r="F22" s="154"/>
      <c r="G22" s="139"/>
      <c r="H22" s="155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9" t="s">
        <v>260</v>
      </c>
      <c r="B24" s="140"/>
      <c r="C24" s="119">
        <v>18</v>
      </c>
      <c r="D24" s="143" t="s">
        <v>330</v>
      </c>
      <c r="E24" s="153"/>
      <c r="F24" s="153"/>
      <c r="G24" s="154"/>
      <c r="H24" s="51" t="s">
        <v>261</v>
      </c>
      <c r="I24" s="120">
        <v>1614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39" t="s">
        <v>262</v>
      </c>
      <c r="B26" s="140"/>
      <c r="C26" s="121" t="s">
        <v>331</v>
      </c>
      <c r="D26" s="25"/>
      <c r="E26" s="33"/>
      <c r="F26" s="24"/>
      <c r="G26" s="156" t="s">
        <v>263</v>
      </c>
      <c r="H26" s="140"/>
      <c r="I26" s="122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57" t="s">
        <v>264</v>
      </c>
      <c r="B28" s="158"/>
      <c r="C28" s="159"/>
      <c r="D28" s="159"/>
      <c r="E28" s="160" t="s">
        <v>265</v>
      </c>
      <c r="F28" s="161"/>
      <c r="G28" s="161"/>
      <c r="H28" s="162" t="s">
        <v>266</v>
      </c>
      <c r="I28" s="163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4"/>
      <c r="B30" s="165"/>
      <c r="C30" s="165"/>
      <c r="D30" s="166"/>
      <c r="E30" s="164"/>
      <c r="F30" s="165"/>
      <c r="G30" s="165"/>
      <c r="H30" s="131"/>
      <c r="I30" s="132"/>
      <c r="J30" s="10"/>
      <c r="K30" s="10"/>
      <c r="L30" s="10"/>
    </row>
    <row r="31" spans="1:12" ht="12.75">
      <c r="A31" s="92"/>
      <c r="B31" s="22"/>
      <c r="C31" s="21"/>
      <c r="D31" s="167"/>
      <c r="E31" s="167"/>
      <c r="F31" s="167"/>
      <c r="G31" s="168"/>
      <c r="H31" s="16"/>
      <c r="I31" s="99"/>
      <c r="J31" s="10"/>
      <c r="K31" s="10"/>
      <c r="L31" s="10"/>
    </row>
    <row r="32" spans="1:12" ht="12.75">
      <c r="A32" s="164"/>
      <c r="B32" s="165"/>
      <c r="C32" s="165"/>
      <c r="D32" s="166"/>
      <c r="E32" s="164"/>
      <c r="F32" s="165"/>
      <c r="G32" s="165"/>
      <c r="H32" s="131"/>
      <c r="I32" s="132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4"/>
      <c r="B34" s="165"/>
      <c r="C34" s="165"/>
      <c r="D34" s="166"/>
      <c r="E34" s="164"/>
      <c r="F34" s="165"/>
      <c r="G34" s="165"/>
      <c r="H34" s="131"/>
      <c r="I34" s="132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4"/>
      <c r="B36" s="165"/>
      <c r="C36" s="165"/>
      <c r="D36" s="166"/>
      <c r="E36" s="164"/>
      <c r="F36" s="165"/>
      <c r="G36" s="165"/>
      <c r="H36" s="131"/>
      <c r="I36" s="132"/>
      <c r="J36" s="10"/>
      <c r="K36" s="10"/>
      <c r="L36" s="10"/>
    </row>
    <row r="37" spans="1:12" ht="12.75">
      <c r="A37" s="101"/>
      <c r="B37" s="30"/>
      <c r="C37" s="169"/>
      <c r="D37" s="170"/>
      <c r="E37" s="16"/>
      <c r="F37" s="169"/>
      <c r="G37" s="170"/>
      <c r="H37" s="16"/>
      <c r="I37" s="93"/>
      <c r="J37" s="10"/>
      <c r="K37" s="10"/>
      <c r="L37" s="10"/>
    </row>
    <row r="38" spans="1:12" ht="12.75">
      <c r="A38" s="164"/>
      <c r="B38" s="165"/>
      <c r="C38" s="165"/>
      <c r="D38" s="166"/>
      <c r="E38" s="164"/>
      <c r="F38" s="165"/>
      <c r="G38" s="165"/>
      <c r="H38" s="131"/>
      <c r="I38" s="132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4"/>
      <c r="B40" s="165"/>
      <c r="C40" s="165"/>
      <c r="D40" s="166"/>
      <c r="E40" s="164"/>
      <c r="F40" s="165"/>
      <c r="G40" s="165"/>
      <c r="H40" s="131"/>
      <c r="I40" s="132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8" t="s">
        <v>267</v>
      </c>
      <c r="B44" s="174"/>
      <c r="C44" s="131"/>
      <c r="D44" s="132"/>
      <c r="E44" s="26"/>
      <c r="F44" s="143"/>
      <c r="G44" s="165"/>
      <c r="H44" s="165"/>
      <c r="I44" s="166"/>
      <c r="J44" s="10"/>
      <c r="K44" s="10"/>
      <c r="L44" s="10"/>
    </row>
    <row r="45" spans="1:12" ht="12.75">
      <c r="A45" s="101"/>
      <c r="B45" s="30"/>
      <c r="C45" s="169"/>
      <c r="D45" s="170"/>
      <c r="E45" s="16"/>
      <c r="F45" s="169"/>
      <c r="G45" s="171"/>
      <c r="H45" s="35"/>
      <c r="I45" s="105"/>
      <c r="J45" s="10"/>
      <c r="K45" s="10"/>
      <c r="L45" s="10"/>
    </row>
    <row r="46" spans="1:12" ht="12.75">
      <c r="A46" s="128" t="s">
        <v>268</v>
      </c>
      <c r="B46" s="174"/>
      <c r="C46" s="143" t="s">
        <v>333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8" t="s">
        <v>270</v>
      </c>
      <c r="B48" s="174"/>
      <c r="C48" s="175" t="s">
        <v>334</v>
      </c>
      <c r="D48" s="176"/>
      <c r="E48" s="177"/>
      <c r="F48" s="16"/>
      <c r="G48" s="51" t="s">
        <v>271</v>
      </c>
      <c r="H48" s="175" t="s">
        <v>334</v>
      </c>
      <c r="I48" s="177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8" t="s">
        <v>257</v>
      </c>
      <c r="B50" s="174"/>
      <c r="C50" s="186" t="s">
        <v>335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9" t="s">
        <v>272</v>
      </c>
      <c r="B52" s="140"/>
      <c r="C52" s="175" t="s">
        <v>336</v>
      </c>
      <c r="D52" s="176"/>
      <c r="E52" s="176"/>
      <c r="F52" s="176"/>
      <c r="G52" s="176"/>
      <c r="H52" s="176"/>
      <c r="I52" s="149"/>
      <c r="J52" s="10"/>
      <c r="K52" s="10"/>
      <c r="L52" s="10"/>
    </row>
    <row r="53" spans="1:12" ht="12.75">
      <c r="A53" s="106"/>
      <c r="B53" s="20"/>
      <c r="C53" s="180" t="s">
        <v>273</v>
      </c>
      <c r="D53" s="180"/>
      <c r="E53" s="180"/>
      <c r="F53" s="180"/>
      <c r="G53" s="180"/>
      <c r="H53" s="180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7" t="s">
        <v>274</v>
      </c>
      <c r="C55" s="188"/>
      <c r="D55" s="188"/>
      <c r="E55" s="188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89" t="s">
        <v>306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 ht="12.75">
      <c r="A57" s="106"/>
      <c r="B57" s="189" t="s">
        <v>307</v>
      </c>
      <c r="C57" s="190"/>
      <c r="D57" s="190"/>
      <c r="E57" s="190"/>
      <c r="F57" s="190"/>
      <c r="G57" s="190"/>
      <c r="H57" s="190"/>
      <c r="I57" s="108"/>
      <c r="J57" s="10"/>
      <c r="K57" s="10"/>
      <c r="L57" s="10"/>
    </row>
    <row r="58" spans="1:12" ht="12.75">
      <c r="A58" s="106"/>
      <c r="B58" s="189" t="s">
        <v>308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 ht="12.75">
      <c r="A59" s="106"/>
      <c r="B59" s="189" t="s">
        <v>309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81" t="s">
        <v>277</v>
      </c>
      <c r="H62" s="182"/>
      <c r="I62" s="183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4"/>
      <c r="H63" s="185"/>
      <c r="I63" s="117"/>
      <c r="J63" s="10"/>
      <c r="K63" s="10"/>
      <c r="L63" s="10"/>
    </row>
  </sheetData>
  <sheetProtection/>
  <protectedRanges>
    <protectedRange sqref="E2 H2 F14:I14 C18:I18 C20:I20 C24:G24 C22:F22 C26 I26 I24 A30:I30 A32:I32 A34:D34" name="Range1"/>
    <protectedRange sqref="C6:D6" name="Range1_1"/>
    <protectedRange sqref="C8:D8" name="Range1_1_1"/>
    <protectedRange sqref="C10:D10" name="Range1_1_1_1"/>
    <protectedRange sqref="C12:I12" name="Range1_1_2"/>
    <protectedRange sqref="C14:D14" name="Range1_1_3"/>
    <protectedRange sqref="C16:I16" name="Range1_3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  <ignoredErrors>
    <ignoredError sqref="C6 C8 C10 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98" sqref="A98:H98"/>
    </sheetView>
  </sheetViews>
  <sheetFormatPr defaultColWidth="9.140625" defaultRowHeight="12.75"/>
  <cols>
    <col min="1" max="7" width="9.140625" style="52" customWidth="1"/>
    <col min="8" max="8" width="6.421875" style="52" customWidth="1"/>
    <col min="9" max="9" width="9.140625" style="52" customWidth="1"/>
    <col min="10" max="10" width="11.140625" style="52" customWidth="1"/>
    <col min="11" max="12" width="12.421875" style="52" customWidth="1"/>
    <col min="13" max="16384" width="9.140625" style="52" customWidth="1"/>
  </cols>
  <sheetData>
    <row r="1" spans="1:11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338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339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1">
      <c r="A4" s="234" t="s">
        <v>59</v>
      </c>
      <c r="B4" s="235"/>
      <c r="C4" s="235"/>
      <c r="D4" s="235"/>
      <c r="E4" s="235"/>
      <c r="F4" s="235"/>
      <c r="G4" s="235"/>
      <c r="H4" s="236"/>
      <c r="I4" s="58" t="s">
        <v>278</v>
      </c>
      <c r="J4" s="59" t="s">
        <v>319</v>
      </c>
      <c r="K4" s="60" t="s">
        <v>320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7">
        <v>2</v>
      </c>
      <c r="J5" s="56">
        <v>3</v>
      </c>
      <c r="K5" s="56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19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2092812952</v>
      </c>
      <c r="K8" s="53">
        <f>K9+K16+K26+K35+K39</f>
        <v>2791583581</v>
      </c>
    </row>
    <row r="9" spans="1:11" ht="12.75">
      <c r="A9" s="205" t="s">
        <v>205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2567410</v>
      </c>
      <c r="K9" s="53">
        <f>SUM(K10:K15)</f>
        <v>19805269</v>
      </c>
    </row>
    <row r="10" spans="1:11" ht="12.75">
      <c r="A10" s="205" t="s">
        <v>112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/>
    </row>
    <row r="11" spans="1:11" ht="12.75">
      <c r="A11" s="205" t="s">
        <v>14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2539040</v>
      </c>
      <c r="K11" s="7">
        <v>6212307</v>
      </c>
    </row>
    <row r="12" spans="1:11" ht="12.75">
      <c r="A12" s="205" t="s">
        <v>113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>
        <v>12480373</v>
      </c>
    </row>
    <row r="13" spans="1:11" ht="12.75">
      <c r="A13" s="205" t="s">
        <v>208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209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24031</v>
      </c>
      <c r="K14" s="7"/>
    </row>
    <row r="15" spans="1:11" ht="12.75">
      <c r="A15" s="205" t="s">
        <v>210</v>
      </c>
      <c r="B15" s="206"/>
      <c r="C15" s="206"/>
      <c r="D15" s="206"/>
      <c r="E15" s="206"/>
      <c r="F15" s="206"/>
      <c r="G15" s="206"/>
      <c r="H15" s="207"/>
      <c r="I15" s="1">
        <v>9</v>
      </c>
      <c r="J15" s="7">
        <v>4339</v>
      </c>
      <c r="K15" s="7">
        <v>1112589</v>
      </c>
    </row>
    <row r="16" spans="1:11" ht="12.75">
      <c r="A16" s="205" t="s">
        <v>206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SUM(J17:J25)</f>
        <v>956413540</v>
      </c>
      <c r="K16" s="53">
        <f>SUM(K17:K25)</f>
        <v>2569488387</v>
      </c>
    </row>
    <row r="17" spans="1:11" ht="12.75">
      <c r="A17" s="205" t="s">
        <v>211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177068643</v>
      </c>
      <c r="K17" s="7">
        <v>276465057</v>
      </c>
    </row>
    <row r="18" spans="1:11" ht="12.75">
      <c r="A18" s="205" t="s">
        <v>247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672152041</v>
      </c>
      <c r="K18" s="7">
        <v>2086829447</v>
      </c>
    </row>
    <row r="19" spans="1:11" ht="12.75">
      <c r="A19" s="205" t="s">
        <v>212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16848205</v>
      </c>
      <c r="K19" s="7">
        <v>42272064</v>
      </c>
    </row>
    <row r="20" spans="1:11" ht="12.75">
      <c r="A20" s="205" t="s">
        <v>27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20203136</v>
      </c>
      <c r="K20" s="7">
        <v>75320613</v>
      </c>
    </row>
    <row r="21" spans="1:11" ht="12.75">
      <c r="A21" s="205" t="s">
        <v>28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>
      <c r="A22" s="205" t="s">
        <v>72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/>
      <c r="K22" s="7"/>
    </row>
    <row r="23" spans="1:11" ht="12.75">
      <c r="A23" s="205" t="s">
        <v>73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37481330</v>
      </c>
      <c r="K23" s="7">
        <v>23505283</v>
      </c>
    </row>
    <row r="24" spans="1:11" ht="12.75">
      <c r="A24" s="205" t="s">
        <v>74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5055956</v>
      </c>
      <c r="K24" s="7">
        <v>41001349</v>
      </c>
    </row>
    <row r="25" spans="1:11" ht="12.75">
      <c r="A25" s="205" t="s">
        <v>75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27604229</v>
      </c>
      <c r="K25" s="7">
        <v>24094574</v>
      </c>
    </row>
    <row r="26" spans="1:11" ht="12.75">
      <c r="A26" s="205" t="s">
        <v>190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1133832002</v>
      </c>
      <c r="K26" s="53">
        <f>SUM(K27:K34)</f>
        <v>201944443</v>
      </c>
    </row>
    <row r="27" spans="1:11" ht="12.75">
      <c r="A27" s="205" t="s">
        <v>76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1124614824</v>
      </c>
      <c r="K27" s="7">
        <v>190844787</v>
      </c>
    </row>
    <row r="28" spans="1:11" ht="12.75">
      <c r="A28" s="205" t="s">
        <v>77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.75">
      <c r="A29" s="205" t="s">
        <v>78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>
        <v>9217178</v>
      </c>
      <c r="K29" s="7">
        <v>11063599</v>
      </c>
    </row>
    <row r="30" spans="1:11" ht="12.75">
      <c r="A30" s="205" t="s">
        <v>83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84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/>
      <c r="K31" s="7"/>
    </row>
    <row r="32" spans="1:11" ht="12.75">
      <c r="A32" s="205" t="s">
        <v>85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/>
      <c r="K32" s="7">
        <v>36057</v>
      </c>
    </row>
    <row r="33" spans="1:11" ht="12.75">
      <c r="A33" s="205" t="s">
        <v>79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183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184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5" t="s">
        <v>80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>
      <c r="A37" s="205" t="s">
        <v>81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/>
      <c r="K37" s="7"/>
    </row>
    <row r="38" spans="1:11" ht="12.75">
      <c r="A38" s="205" t="s">
        <v>82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.75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/>
      <c r="K39" s="7">
        <v>345482</v>
      </c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272849985</v>
      </c>
      <c r="K40" s="53">
        <f>K41+K49+K56+K64</f>
        <v>224863386</v>
      </c>
    </row>
    <row r="41" spans="1:11" ht="12.75">
      <c r="A41" s="205" t="s">
        <v>100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2498850</v>
      </c>
      <c r="K41" s="53">
        <f>SUM(K42:K48)</f>
        <v>4471966</v>
      </c>
    </row>
    <row r="42" spans="1:11" ht="12.75">
      <c r="A42" s="205" t="s">
        <v>117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2473660</v>
      </c>
      <c r="K42" s="7">
        <v>4252040</v>
      </c>
    </row>
    <row r="43" spans="1:11" ht="12.75">
      <c r="A43" s="205" t="s">
        <v>118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/>
    </row>
    <row r="44" spans="1:11" ht="12.75">
      <c r="A44" s="205" t="s">
        <v>86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/>
      <c r="K44" s="7"/>
    </row>
    <row r="45" spans="1:11" ht="12.75">
      <c r="A45" s="205" t="s">
        <v>87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25190</v>
      </c>
      <c r="K45" s="7">
        <v>219926</v>
      </c>
    </row>
    <row r="46" spans="1:11" ht="12.75">
      <c r="A46" s="205" t="s">
        <v>88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/>
      <c r="K46" s="7"/>
    </row>
    <row r="47" spans="1:11" ht="12.75">
      <c r="A47" s="205" t="s">
        <v>89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90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101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3226432</v>
      </c>
      <c r="K49" s="53">
        <f>SUM(K50:K55)</f>
        <v>39526810</v>
      </c>
    </row>
    <row r="50" spans="1:11" ht="12.75">
      <c r="A50" s="205" t="s">
        <v>200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169752</v>
      </c>
      <c r="K50" s="7">
        <v>3716791</v>
      </c>
    </row>
    <row r="51" spans="1:11" ht="12.75">
      <c r="A51" s="205" t="s">
        <v>201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1678570</v>
      </c>
      <c r="K51" s="7">
        <v>3834505</v>
      </c>
    </row>
    <row r="52" spans="1:11" ht="12.75">
      <c r="A52" s="205" t="s">
        <v>202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38560</v>
      </c>
      <c r="K53" s="7">
        <v>73538</v>
      </c>
    </row>
    <row r="54" spans="1:11" ht="12.75">
      <c r="A54" s="205" t="s">
        <v>10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1129608</v>
      </c>
      <c r="K54" s="7">
        <v>31745212</v>
      </c>
    </row>
    <row r="55" spans="1:11" ht="12.75">
      <c r="A55" s="205" t="s">
        <v>11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209942</v>
      </c>
      <c r="K55" s="7">
        <v>156764</v>
      </c>
    </row>
    <row r="56" spans="1:11" ht="12.75">
      <c r="A56" s="205" t="s">
        <v>102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239610234</v>
      </c>
      <c r="K56" s="53">
        <f>SUM(K57:K63)</f>
        <v>741228</v>
      </c>
    </row>
    <row r="57" spans="1:11" ht="12.75">
      <c r="A57" s="205" t="s">
        <v>76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77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/>
    </row>
    <row r="59" spans="1:11" ht="12.75">
      <c r="A59" s="205" t="s">
        <v>242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83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>
      <c r="A61" s="205" t="s">
        <v>84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/>
    </row>
    <row r="62" spans="1:11" ht="12.75">
      <c r="A62" s="205" t="s">
        <v>85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239610234</v>
      </c>
      <c r="K62" s="7">
        <v>741228</v>
      </c>
    </row>
    <row r="63" spans="1:11" ht="12.75">
      <c r="A63" s="205" t="s">
        <v>46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>
      <c r="A64" s="205" t="s">
        <v>207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27514469</v>
      </c>
      <c r="K64" s="7">
        <v>180123382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2784139</v>
      </c>
      <c r="K65" s="7">
        <v>4496523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2368447076</v>
      </c>
      <c r="K66" s="53">
        <f>K7+K8+K40+K65</f>
        <v>3020943490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>
        <v>16700</v>
      </c>
      <c r="K67" s="8"/>
    </row>
    <row r="68" spans="1:11" ht="12.75">
      <c r="A68" s="197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1" t="s">
        <v>191</v>
      </c>
      <c r="B69" s="202"/>
      <c r="C69" s="202"/>
      <c r="D69" s="202"/>
      <c r="E69" s="202"/>
      <c r="F69" s="202"/>
      <c r="G69" s="202"/>
      <c r="H69" s="219"/>
      <c r="I69" s="3">
        <v>62</v>
      </c>
      <c r="J69" s="54">
        <f>J70+J71+J72+J78+J79+J82+J85</f>
        <v>1797869596</v>
      </c>
      <c r="K69" s="54">
        <f>K70+K71+K72+K78+K79+K82+K85</f>
        <v>2145817410</v>
      </c>
    </row>
    <row r="70" spans="1:11" ht="12.75">
      <c r="A70" s="205" t="s">
        <v>141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1436911375</v>
      </c>
      <c r="K70" s="7">
        <v>1444530057</v>
      </c>
    </row>
    <row r="71" spans="1:11" ht="12.75">
      <c r="A71" s="205" t="s">
        <v>142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/>
      <c r="K71" s="7"/>
    </row>
    <row r="72" spans="1:11" ht="12.75">
      <c r="A72" s="205" t="s">
        <v>143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>
        <f>J73+J74-J75+J76+J77</f>
        <v>72490526</v>
      </c>
      <c r="K72" s="53">
        <f>K73+K74-K75+K76+K77</f>
        <v>124385745</v>
      </c>
    </row>
    <row r="73" spans="1:11" ht="12.75">
      <c r="A73" s="205" t="s">
        <v>144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50433359</v>
      </c>
      <c r="K73" s="7">
        <v>53021354</v>
      </c>
    </row>
    <row r="74" spans="1:11" ht="12.75">
      <c r="A74" s="205" t="s">
        <v>145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11484818</v>
      </c>
      <c r="K74" s="7">
        <v>736802</v>
      </c>
    </row>
    <row r="75" spans="1:11" ht="12.75">
      <c r="A75" s="205" t="s">
        <v>133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11484818</v>
      </c>
      <c r="K75" s="7">
        <v>736802</v>
      </c>
    </row>
    <row r="76" spans="1:11" ht="12.75">
      <c r="A76" s="205" t="s">
        <v>134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.75">
      <c r="A77" s="205" t="s">
        <v>135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22057167</v>
      </c>
      <c r="K77" s="7">
        <v>71364391</v>
      </c>
    </row>
    <row r="78" spans="1:11" ht="12.75">
      <c r="A78" s="205" t="s">
        <v>136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/>
      <c r="K78" s="7"/>
    </row>
    <row r="79" spans="1:11" ht="12.75">
      <c r="A79" s="205" t="s">
        <v>238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f>J80-J81</f>
        <v>183038848</v>
      </c>
      <c r="K79" s="53">
        <f>K80-K81</f>
        <v>267632040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183038848</v>
      </c>
      <c r="K80" s="7">
        <v>267632040</v>
      </c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1" ht="12.75">
      <c r="A82" s="205" t="s">
        <v>239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105428847</v>
      </c>
      <c r="K82" s="53">
        <f>K83-K84</f>
        <v>309269568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105428847</v>
      </c>
      <c r="K83" s="7">
        <v>309269568</v>
      </c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/>
    </row>
    <row r="85" spans="1:11" ht="12.75">
      <c r="A85" s="205" t="s">
        <v>173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191980</v>
      </c>
      <c r="K86" s="53">
        <f>SUM(K87:K89)</f>
        <v>4571546</v>
      </c>
    </row>
    <row r="87" spans="1:11" ht="12.75">
      <c r="A87" s="205" t="s">
        <v>129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/>
      <c r="K87" s="7"/>
    </row>
    <row r="88" spans="1:11" ht="12.75">
      <c r="A88" s="205" t="s">
        <v>130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131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191980</v>
      </c>
      <c r="K89" s="7">
        <v>4571546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394466520</v>
      </c>
      <c r="K90" s="53">
        <f>SUM(K91:K99)</f>
        <v>600637970</v>
      </c>
    </row>
    <row r="91" spans="1:11" ht="12.75">
      <c r="A91" s="205" t="s">
        <v>132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>
        <v>8586863</v>
      </c>
    </row>
    <row r="92" spans="1:11" ht="12.75">
      <c r="A92" s="205" t="s">
        <v>243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/>
      <c r="K92" s="7"/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394466520</v>
      </c>
      <c r="K93" s="7">
        <v>581046578</v>
      </c>
    </row>
    <row r="94" spans="1:11" ht="12.75">
      <c r="A94" s="205" t="s">
        <v>244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245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246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94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92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>
      <c r="A99" s="205" t="s">
        <v>93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>
        <v>11004529</v>
      </c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141704385</v>
      </c>
      <c r="K100" s="53">
        <f>SUM(K101:K112)</f>
        <v>214818582</v>
      </c>
    </row>
    <row r="101" spans="1:11" ht="12.75">
      <c r="A101" s="205" t="s">
        <v>132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206287</v>
      </c>
      <c r="K101" s="7">
        <v>3813443</v>
      </c>
    </row>
    <row r="102" spans="1:11" ht="12.75">
      <c r="A102" s="205" t="s">
        <v>243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>
        <v>0</v>
      </c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56352360</v>
      </c>
      <c r="K103" s="7">
        <v>88599881</v>
      </c>
    </row>
    <row r="104" spans="1:11" ht="12.75">
      <c r="A104" s="205" t="s">
        <v>244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13140941</v>
      </c>
      <c r="K104" s="7">
        <v>18313908</v>
      </c>
    </row>
    <row r="105" spans="1:11" ht="12.75">
      <c r="A105" s="205" t="s">
        <v>245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27694940</v>
      </c>
      <c r="K105" s="7">
        <v>42065602</v>
      </c>
    </row>
    <row r="106" spans="1:11" ht="12.75">
      <c r="A106" s="205" t="s">
        <v>246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>
        <v>0</v>
      </c>
    </row>
    <row r="107" spans="1:11" ht="12.75">
      <c r="A107" s="205" t="s">
        <v>94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>
        <v>0</v>
      </c>
    </row>
    <row r="108" spans="1:11" ht="12.75">
      <c r="A108" s="205" t="s">
        <v>95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17647965</v>
      </c>
      <c r="K108" s="7">
        <v>31903252</v>
      </c>
    </row>
    <row r="109" spans="1:11" ht="12.75">
      <c r="A109" s="205" t="s">
        <v>96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16896132</v>
      </c>
      <c r="K109" s="7">
        <v>20418351</v>
      </c>
    </row>
    <row r="110" spans="1:11" ht="12.75">
      <c r="A110" s="205" t="s">
        <v>99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5361666</v>
      </c>
      <c r="K110" s="7">
        <v>5359753</v>
      </c>
    </row>
    <row r="111" spans="1:11" ht="12.75">
      <c r="A111" s="205" t="s">
        <v>97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>
        <v>0</v>
      </c>
    </row>
    <row r="112" spans="1:11" ht="12.75">
      <c r="A112" s="205" t="s">
        <v>98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4404094</v>
      </c>
      <c r="K112" s="7">
        <v>4344392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34214595</v>
      </c>
      <c r="K113" s="7">
        <v>55097982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2368447076</v>
      </c>
      <c r="K114" s="53">
        <f>K69+K86+K90+K100+K113</f>
        <v>3020943490</v>
      </c>
    </row>
    <row r="115" spans="1:11" ht="12.75">
      <c r="A115" s="194" t="s">
        <v>57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>
        <v>16700</v>
      </c>
      <c r="K115" s="8"/>
    </row>
    <row r="116" spans="1:11" ht="12.75">
      <c r="A116" s="197" t="s">
        <v>310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/>
      <c r="K119" s="8"/>
    </row>
    <row r="120" spans="1:11" ht="12.75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56 J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60" sqref="J6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341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54" t="s">
        <v>339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1.75">
      <c r="A4" s="255" t="s">
        <v>59</v>
      </c>
      <c r="B4" s="255"/>
      <c r="C4" s="255"/>
      <c r="D4" s="255"/>
      <c r="E4" s="255"/>
      <c r="F4" s="255"/>
      <c r="G4" s="255"/>
      <c r="H4" s="255"/>
      <c r="I4" s="58" t="s">
        <v>279</v>
      </c>
      <c r="J4" s="256" t="s">
        <v>319</v>
      </c>
      <c r="K4" s="256"/>
      <c r="L4" s="256" t="s">
        <v>320</v>
      </c>
      <c r="M4" s="256"/>
    </row>
    <row r="5" spans="1:13" ht="12.75">
      <c r="A5" s="255"/>
      <c r="B5" s="255"/>
      <c r="C5" s="255"/>
      <c r="D5" s="255"/>
      <c r="E5" s="255"/>
      <c r="F5" s="255"/>
      <c r="G5" s="255"/>
      <c r="H5" s="25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1" t="s">
        <v>26</v>
      </c>
      <c r="B7" s="202"/>
      <c r="C7" s="202"/>
      <c r="D7" s="202"/>
      <c r="E7" s="202"/>
      <c r="F7" s="202"/>
      <c r="G7" s="202"/>
      <c r="H7" s="219"/>
      <c r="I7" s="3">
        <v>111</v>
      </c>
      <c r="J7" s="54">
        <f>SUM(J8:J9)</f>
        <v>577756742</v>
      </c>
      <c r="K7" s="54">
        <f>SUM(K8:K9)</f>
        <v>26048456</v>
      </c>
      <c r="L7" s="54">
        <f>SUM(L8:L9)</f>
        <v>1099793786</v>
      </c>
      <c r="M7" s="54">
        <f>SUM(M8:M9)</f>
        <v>67479890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574485693</v>
      </c>
      <c r="K8" s="7">
        <v>24188782</v>
      </c>
      <c r="L8" s="7">
        <v>1078051577</v>
      </c>
      <c r="M8" s="7">
        <v>50399547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3271049</v>
      </c>
      <c r="K9" s="7">
        <v>1859674</v>
      </c>
      <c r="L9" s="7">
        <v>21742209</v>
      </c>
      <c r="M9" s="7">
        <v>17080343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443563305</v>
      </c>
      <c r="K10" s="53">
        <f>K11+K12+K16+K20+K21+K22+K25+K26</f>
        <v>95828511</v>
      </c>
      <c r="L10" s="53">
        <f>L11+L12+L16+L20+L21+L22+L25+L26</f>
        <v>847118722</v>
      </c>
      <c r="M10" s="53">
        <f>M11+M12+M16+M20+M21+M22+M25+M26</f>
        <v>173725022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157128249</v>
      </c>
      <c r="K12" s="53">
        <f>SUM(K13:K15)</f>
        <v>25258825</v>
      </c>
      <c r="L12" s="53">
        <f>SUM(L13:L15)</f>
        <v>280695143</v>
      </c>
      <c r="M12" s="53">
        <f>SUM(M13:M15)</f>
        <v>29209478</v>
      </c>
    </row>
    <row r="13" spans="1:13" ht="12.75">
      <c r="A13" s="205" t="s">
        <v>146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90120982</v>
      </c>
      <c r="K13" s="7">
        <v>9374826</v>
      </c>
      <c r="L13" s="7">
        <v>175743913</v>
      </c>
      <c r="M13" s="7">
        <v>14817707</v>
      </c>
    </row>
    <row r="14" spans="1:13" ht="12.75">
      <c r="A14" s="205" t="s">
        <v>147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104180</v>
      </c>
      <c r="K14" s="7">
        <v>6493</v>
      </c>
      <c r="L14" s="7">
        <v>1004467</v>
      </c>
      <c r="M14" s="7">
        <v>24597</v>
      </c>
    </row>
    <row r="15" spans="1:13" ht="12.75">
      <c r="A15" s="205" t="s">
        <v>61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66903087</v>
      </c>
      <c r="K15" s="7">
        <v>15877506</v>
      </c>
      <c r="L15" s="7">
        <v>103946763</v>
      </c>
      <c r="M15" s="7">
        <v>14367174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122109291</v>
      </c>
      <c r="K16" s="53">
        <f>SUM(K17:K19)</f>
        <v>32924853</v>
      </c>
      <c r="L16" s="53">
        <f>SUM(L17:L19)</f>
        <v>245621582</v>
      </c>
      <c r="M16" s="53">
        <f>SUM(M17:M19)</f>
        <v>47980229</v>
      </c>
    </row>
    <row r="17" spans="1:13" ht="12.75">
      <c r="A17" s="205" t="s">
        <v>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72692656</v>
      </c>
      <c r="K17" s="7">
        <v>17522988</v>
      </c>
      <c r="L17" s="7">
        <v>151267739</v>
      </c>
      <c r="M17" s="7">
        <v>27808878</v>
      </c>
    </row>
    <row r="18" spans="1:13" ht="12.75">
      <c r="A18" s="205" t="s">
        <v>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32148252</v>
      </c>
      <c r="K18" s="7">
        <v>10702035</v>
      </c>
      <c r="L18" s="7">
        <v>59990038</v>
      </c>
      <c r="M18" s="7">
        <v>13482205</v>
      </c>
    </row>
    <row r="19" spans="1:13" ht="12.75">
      <c r="A19" s="205" t="s">
        <v>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17268383</v>
      </c>
      <c r="K19" s="7">
        <v>4699830</v>
      </c>
      <c r="L19" s="7">
        <v>34363805</v>
      </c>
      <c r="M19" s="7">
        <v>6689146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95046779</v>
      </c>
      <c r="K20" s="7">
        <v>5869175</v>
      </c>
      <c r="L20" s="7">
        <v>210500000</v>
      </c>
      <c r="M20" s="7">
        <v>59201365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53774842</v>
      </c>
      <c r="K21" s="7">
        <v>16546225</v>
      </c>
      <c r="L21" s="7">
        <v>103163829</v>
      </c>
      <c r="M21" s="7">
        <v>31290330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1148518</v>
      </c>
      <c r="K22" s="53">
        <f>SUM(K23:K24)</f>
        <v>1148518</v>
      </c>
      <c r="L22" s="53">
        <f>SUM(L23:L24)</f>
        <v>1421740</v>
      </c>
      <c r="M22" s="53">
        <f>SUM(M23:M24)</f>
        <v>1420294</v>
      </c>
    </row>
    <row r="23" spans="1:13" ht="12.75">
      <c r="A23" s="205" t="s">
        <v>137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>
      <c r="A24" s="205" t="s">
        <v>138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1148518</v>
      </c>
      <c r="K24" s="7">
        <v>1148518</v>
      </c>
      <c r="L24" s="7">
        <v>1421740</v>
      </c>
      <c r="M24" s="7">
        <v>1420294</v>
      </c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191980</v>
      </c>
      <c r="K25" s="7">
        <v>191980</v>
      </c>
      <c r="L25" s="7">
        <v>1320280</v>
      </c>
      <c r="M25" s="7">
        <v>1320280</v>
      </c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14163646</v>
      </c>
      <c r="K26" s="7">
        <v>13888935</v>
      </c>
      <c r="L26" s="7">
        <v>4396148</v>
      </c>
      <c r="M26" s="7">
        <v>3303046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7945223</v>
      </c>
      <c r="K27" s="53">
        <f>SUM(K28:K32)</f>
        <v>1036730</v>
      </c>
      <c r="L27" s="53">
        <f>SUM(L28:L32)</f>
        <v>71725536</v>
      </c>
      <c r="M27" s="53">
        <f>SUM(M28:M32)</f>
        <v>62916098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4116729</v>
      </c>
      <c r="K28" s="7">
        <v>0</v>
      </c>
      <c r="L28" s="7">
        <v>62403005</v>
      </c>
      <c r="M28" s="7">
        <v>62392715</v>
      </c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3233699</v>
      </c>
      <c r="K29" s="7">
        <v>1018552</v>
      </c>
      <c r="L29" s="7">
        <v>8361631</v>
      </c>
      <c r="M29" s="7">
        <v>486157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v>375181</v>
      </c>
      <c r="K30" s="7">
        <v>0</v>
      </c>
      <c r="L30" s="7">
        <v>521343</v>
      </c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>
        <v>0</v>
      </c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219614</v>
      </c>
      <c r="K32" s="7">
        <v>18178</v>
      </c>
      <c r="L32" s="7">
        <v>439557</v>
      </c>
      <c r="M32" s="7">
        <v>37226</v>
      </c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13834606</v>
      </c>
      <c r="K33" s="53">
        <f>SUM(K34:K37)</f>
        <v>3322662</v>
      </c>
      <c r="L33" s="53">
        <f>SUM(L34:L37)</f>
        <v>15131032</v>
      </c>
      <c r="M33" s="53">
        <f>SUM(M34:M37)</f>
        <v>3141429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2822660</v>
      </c>
      <c r="K34" s="7">
        <v>0</v>
      </c>
      <c r="L34" s="7">
        <v>430872</v>
      </c>
      <c r="M34" s="7">
        <v>100515</v>
      </c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10236364</v>
      </c>
      <c r="K35" s="7">
        <v>3202662</v>
      </c>
      <c r="L35" s="7">
        <v>14554363</v>
      </c>
      <c r="M35" s="7">
        <v>2908974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>
        <v>120000</v>
      </c>
      <c r="K36" s="7">
        <v>120000</v>
      </c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v>655582</v>
      </c>
      <c r="K37" s="7">
        <v>0</v>
      </c>
      <c r="L37" s="7">
        <v>145797</v>
      </c>
      <c r="M37" s="7">
        <v>131940</v>
      </c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585701965</v>
      </c>
      <c r="K42" s="53">
        <f>K7+K27+K38+K40</f>
        <v>27085186</v>
      </c>
      <c r="L42" s="53">
        <f>L7+L27+L38+L40</f>
        <v>1171519322</v>
      </c>
      <c r="M42" s="53">
        <f>M7+M27+M38+M40</f>
        <v>130395988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457397911</v>
      </c>
      <c r="K43" s="53">
        <f>K10+K33+K39+K41</f>
        <v>99151173</v>
      </c>
      <c r="L43" s="53">
        <f>L10+L33+L39+L41</f>
        <v>862249754</v>
      </c>
      <c r="M43" s="53">
        <f>M10+M33+M39+M41</f>
        <v>176866451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128304054</v>
      </c>
      <c r="K44" s="53">
        <f>K42-K43</f>
        <v>-72065987</v>
      </c>
      <c r="L44" s="53">
        <f>L42-L43</f>
        <v>309269568</v>
      </c>
      <c r="M44" s="53">
        <f>M42-M43</f>
        <v>-46470463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128304054</v>
      </c>
      <c r="K45" s="53">
        <f>IF(K42&gt;K43,K42-K43,0)</f>
        <v>0</v>
      </c>
      <c r="L45" s="53">
        <f>IF(L42&gt;L43,L42-L43,0)</f>
        <v>309269568</v>
      </c>
      <c r="M45" s="53">
        <f>IF(M42&gt;M43,M42-M43,0)</f>
        <v>0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0</v>
      </c>
      <c r="K46" s="53">
        <f>IF(K43&gt;K42,K43-K42,0)</f>
        <v>72065987</v>
      </c>
      <c r="L46" s="53">
        <f>IF(L43&gt;L42,L43-L42,0)</f>
        <v>0</v>
      </c>
      <c r="M46" s="53">
        <f>IF(M43&gt;M42,M43-M42,0)</f>
        <v>46470463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22875207</v>
      </c>
      <c r="K47" s="7">
        <v>22875207</v>
      </c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105428847</v>
      </c>
      <c r="K48" s="53">
        <f>K44-K47</f>
        <v>-94941194</v>
      </c>
      <c r="L48" s="53">
        <f>L44-L47</f>
        <v>309269568</v>
      </c>
      <c r="M48" s="53">
        <f>M44-M47</f>
        <v>-46470463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105428847</v>
      </c>
      <c r="K49" s="53">
        <f>IF(K48&gt;0,K48,0)</f>
        <v>0</v>
      </c>
      <c r="L49" s="53">
        <f>IF(L48&gt;0,L48,0)</f>
        <v>309269568</v>
      </c>
      <c r="M49" s="53">
        <f>IF(M48&gt;0,M48,0)</f>
        <v>0</v>
      </c>
    </row>
    <row r="50" spans="1:13" ht="12.75">
      <c r="A50" s="251" t="s">
        <v>220</v>
      </c>
      <c r="B50" s="252"/>
      <c r="C50" s="252"/>
      <c r="D50" s="252"/>
      <c r="E50" s="252"/>
      <c r="F50" s="252"/>
      <c r="G50" s="252"/>
      <c r="H50" s="253"/>
      <c r="I50" s="4">
        <v>154</v>
      </c>
      <c r="J50" s="61">
        <f>IF(J48&lt;0,-J48,0)</f>
        <v>0</v>
      </c>
      <c r="K50" s="61">
        <f>IF(K48&lt;0,-K48,0)</f>
        <v>94941194</v>
      </c>
      <c r="L50" s="61">
        <f>IF(L48&lt;0,-L48,0)</f>
        <v>0</v>
      </c>
      <c r="M50" s="61">
        <f>IF(M48&lt;0,-M48,0)</f>
        <v>46470463</v>
      </c>
    </row>
    <row r="51" spans="1:13" ht="12.75" customHeight="1">
      <c r="A51" s="197" t="s">
        <v>312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250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5"/>
      <c r="J52" s="55"/>
      <c r="K52" s="55"/>
      <c r="L52" s="55"/>
      <c r="M52" s="127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197" t="s">
        <v>189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250"/>
    </row>
    <row r="56" spans="1:13" ht="12.75">
      <c r="A56" s="201" t="s">
        <v>204</v>
      </c>
      <c r="B56" s="202"/>
      <c r="C56" s="202"/>
      <c r="D56" s="202"/>
      <c r="E56" s="202"/>
      <c r="F56" s="202"/>
      <c r="G56" s="202"/>
      <c r="H56" s="219"/>
      <c r="I56" s="9">
        <v>157</v>
      </c>
      <c r="J56" s="6">
        <v>105428847</v>
      </c>
      <c r="K56" s="6">
        <v>-94941194</v>
      </c>
      <c r="L56" s="6">
        <v>309269568</v>
      </c>
      <c r="M56" s="6">
        <v>-46470463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1295680</v>
      </c>
      <c r="K57" s="53">
        <f>SUM(K58:K64)</f>
        <v>628986</v>
      </c>
      <c r="L57" s="53">
        <f>SUM(L58:L64)</f>
        <v>6017</v>
      </c>
      <c r="M57" s="53">
        <f>SUM(M58:M64)</f>
        <v>-374750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>
        <v>1295680</v>
      </c>
      <c r="K60" s="7">
        <v>628986</v>
      </c>
      <c r="L60" s="7">
        <v>6017</v>
      </c>
      <c r="M60" s="7">
        <v>-374750</v>
      </c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>
        <v>233223</v>
      </c>
      <c r="K65" s="7">
        <v>99883</v>
      </c>
      <c r="L65" s="7">
        <v>1083</v>
      </c>
      <c r="M65" s="7">
        <v>-67455</v>
      </c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1062457</v>
      </c>
      <c r="K66" s="53">
        <f>K57-K65</f>
        <v>529103</v>
      </c>
      <c r="L66" s="53">
        <f>L57-L65</f>
        <v>4934</v>
      </c>
      <c r="M66" s="53">
        <f>M57-M65</f>
        <v>-307295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106491304</v>
      </c>
      <c r="K67" s="61">
        <f>K56+K66</f>
        <v>-94412091</v>
      </c>
      <c r="L67" s="61">
        <f>L56+L66</f>
        <v>309274502</v>
      </c>
      <c r="M67" s="61">
        <f>M56+M66</f>
        <v>-46777758</v>
      </c>
    </row>
    <row r="68" spans="1:13" ht="12.75" customHeight="1">
      <c r="A68" s="241" t="s">
        <v>313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3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6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38" t="s">
        <v>235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allowBlank="1" sqref="A1:I65536 K1:IV65536 J1:J7 J10:J12 J16 J22:J23 J27 J31 J33 J38:J46 J48:J55 J57:J65536"/>
    <dataValidation type="whole" operator="greaterThanOrEqual" allowBlank="1" showInputMessage="1" showErrorMessage="1" errorTitle="Pogrešan unos" error="Mogu se unijeti samo cjelobrojne pozitivne vrijednosti." sqref="J8:J9 J13:J15 J17:J21 J24:J26 J28:J30 J32 J34:J37">
      <formula1>0</formula1>
    </dataValidation>
    <dataValidation type="whole" operator="notEqual" allowBlank="1" showInputMessage="1" showErrorMessage="1" errorTitle="Pogrešan unos" error="Mogu se unijeti samo cjelobrojne vrijednosti." sqref="J47 J56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K16 J22:K22 J5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K31" sqref="K31"/>
    </sheetView>
  </sheetViews>
  <sheetFormatPr defaultColWidth="9.140625" defaultRowHeight="12.75"/>
  <cols>
    <col min="1" max="7" width="9.140625" style="52" customWidth="1"/>
    <col min="8" max="8" width="3.00390625" style="52" customWidth="1"/>
    <col min="9" max="9" width="9.140625" style="52" customWidth="1"/>
    <col min="10" max="10" width="11.28125" style="52" customWidth="1"/>
    <col min="11" max="11" width="12.00390625" style="52" customWidth="1"/>
    <col min="12" max="16384" width="9.140625" style="52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341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339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1.7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319</v>
      </c>
      <c r="K4" s="66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7">
        <v>2</v>
      </c>
      <c r="J5" s="68" t="s">
        <v>283</v>
      </c>
      <c r="K5" s="68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7"/>
      <c r="J6" s="257"/>
      <c r="K6" s="258"/>
    </row>
    <row r="7" spans="1:11" ht="12.75">
      <c r="A7" s="205" t="s">
        <v>40</v>
      </c>
      <c r="B7" s="206"/>
      <c r="C7" s="206"/>
      <c r="D7" s="206"/>
      <c r="E7" s="206"/>
      <c r="F7" s="206"/>
      <c r="G7" s="206"/>
      <c r="H7" s="206"/>
      <c r="I7" s="1">
        <v>1</v>
      </c>
      <c r="J7" s="7">
        <v>200370041</v>
      </c>
      <c r="K7" s="7">
        <v>309269568</v>
      </c>
    </row>
    <row r="8" spans="1:11" ht="12.75">
      <c r="A8" s="205" t="s">
        <v>41</v>
      </c>
      <c r="B8" s="206"/>
      <c r="C8" s="206"/>
      <c r="D8" s="206"/>
      <c r="E8" s="206"/>
      <c r="F8" s="206"/>
      <c r="G8" s="206"/>
      <c r="H8" s="206"/>
      <c r="I8" s="1">
        <v>2</v>
      </c>
      <c r="J8" s="7">
        <v>89177604</v>
      </c>
      <c r="K8" s="7">
        <v>210500000</v>
      </c>
    </row>
    <row r="9" spans="1:11" ht="12.75">
      <c r="A9" s="205" t="s">
        <v>42</v>
      </c>
      <c r="B9" s="206"/>
      <c r="C9" s="206"/>
      <c r="D9" s="206"/>
      <c r="E9" s="206"/>
      <c r="F9" s="206"/>
      <c r="G9" s="206"/>
      <c r="H9" s="206"/>
      <c r="I9" s="1">
        <v>3</v>
      </c>
      <c r="J9" s="7">
        <v>122696553</v>
      </c>
      <c r="K9" s="7"/>
    </row>
    <row r="10" spans="1:11" ht="12.75">
      <c r="A10" s="205" t="s">
        <v>43</v>
      </c>
      <c r="B10" s="206"/>
      <c r="C10" s="206"/>
      <c r="D10" s="206"/>
      <c r="E10" s="206"/>
      <c r="F10" s="206"/>
      <c r="G10" s="206"/>
      <c r="H10" s="206"/>
      <c r="I10" s="1">
        <v>4</v>
      </c>
      <c r="J10" s="7"/>
      <c r="K10" s="7"/>
    </row>
    <row r="11" spans="1:11" ht="12.75">
      <c r="A11" s="205" t="s">
        <v>44</v>
      </c>
      <c r="B11" s="206"/>
      <c r="C11" s="206"/>
      <c r="D11" s="206"/>
      <c r="E11" s="206"/>
      <c r="F11" s="206"/>
      <c r="G11" s="206"/>
      <c r="H11" s="206"/>
      <c r="I11" s="1">
        <v>5</v>
      </c>
      <c r="J11" s="7"/>
      <c r="K11" s="7">
        <v>300176</v>
      </c>
    </row>
    <row r="12" spans="1:11" ht="12.75">
      <c r="A12" s="205" t="s">
        <v>51</v>
      </c>
      <c r="B12" s="206"/>
      <c r="C12" s="206"/>
      <c r="D12" s="206"/>
      <c r="E12" s="206"/>
      <c r="F12" s="206"/>
      <c r="G12" s="206"/>
      <c r="H12" s="206"/>
      <c r="I12" s="1">
        <v>6</v>
      </c>
      <c r="J12" s="7">
        <v>533354</v>
      </c>
      <c r="K12" s="7">
        <v>19252397</v>
      </c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3">
        <f>SUM(J7:J12)</f>
        <v>412777552</v>
      </c>
      <c r="K13" s="53">
        <f>SUM(K7:K12)</f>
        <v>539322141</v>
      </c>
    </row>
    <row r="14" spans="1:11" ht="12.75">
      <c r="A14" s="205" t="s">
        <v>52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>
        <v>26937540</v>
      </c>
    </row>
    <row r="15" spans="1:11" ht="12.75">
      <c r="A15" s="205" t="s">
        <v>53</v>
      </c>
      <c r="B15" s="206"/>
      <c r="C15" s="206"/>
      <c r="D15" s="206"/>
      <c r="E15" s="206"/>
      <c r="F15" s="206"/>
      <c r="G15" s="206"/>
      <c r="H15" s="206"/>
      <c r="I15" s="1">
        <v>9</v>
      </c>
      <c r="J15" s="7">
        <v>114154044</v>
      </c>
      <c r="K15" s="7">
        <v>24471434</v>
      </c>
    </row>
    <row r="16" spans="1:11" ht="12.75">
      <c r="A16" s="205" t="s">
        <v>54</v>
      </c>
      <c r="B16" s="206"/>
      <c r="C16" s="206"/>
      <c r="D16" s="206"/>
      <c r="E16" s="206"/>
      <c r="F16" s="206"/>
      <c r="G16" s="206"/>
      <c r="H16" s="206"/>
      <c r="I16" s="1">
        <v>10</v>
      </c>
      <c r="J16" s="7">
        <v>572502</v>
      </c>
      <c r="K16" s="7"/>
    </row>
    <row r="17" spans="1:11" ht="12.75">
      <c r="A17" s="205" t="s">
        <v>55</v>
      </c>
      <c r="B17" s="206"/>
      <c r="C17" s="206"/>
      <c r="D17" s="206"/>
      <c r="E17" s="206"/>
      <c r="F17" s="206"/>
      <c r="G17" s="206"/>
      <c r="H17" s="206"/>
      <c r="I17" s="1">
        <v>11</v>
      </c>
      <c r="J17" s="7">
        <v>6481159</v>
      </c>
      <c r="K17" s="7">
        <v>64560899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3">
        <f>SUM(J14:J17)</f>
        <v>121207705</v>
      </c>
      <c r="K18" s="53">
        <f>SUM(K14:K17)</f>
        <v>115969873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3">
        <f>IF(J13&gt;J18,J13-J18,0)</f>
        <v>291569847</v>
      </c>
      <c r="K19" s="53">
        <f>IF(K13&gt;K18,K13-K18,0)</f>
        <v>423352268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197" t="s">
        <v>159</v>
      </c>
      <c r="B21" s="198"/>
      <c r="C21" s="198"/>
      <c r="D21" s="198"/>
      <c r="E21" s="198"/>
      <c r="F21" s="198"/>
      <c r="G21" s="198"/>
      <c r="H21" s="198"/>
      <c r="I21" s="257"/>
      <c r="J21" s="257"/>
      <c r="K21" s="258"/>
    </row>
    <row r="22" spans="1:11" ht="12.75">
      <c r="A22" s="205" t="s">
        <v>178</v>
      </c>
      <c r="B22" s="206"/>
      <c r="C22" s="206"/>
      <c r="D22" s="206"/>
      <c r="E22" s="206"/>
      <c r="F22" s="206"/>
      <c r="G22" s="206"/>
      <c r="H22" s="206"/>
      <c r="I22" s="1">
        <v>15</v>
      </c>
      <c r="J22" s="7">
        <v>147070</v>
      </c>
      <c r="K22" s="7">
        <v>10664211</v>
      </c>
    </row>
    <row r="23" spans="1:11" ht="12.75">
      <c r="A23" s="205" t="s">
        <v>179</v>
      </c>
      <c r="B23" s="206"/>
      <c r="C23" s="206"/>
      <c r="D23" s="206"/>
      <c r="E23" s="206"/>
      <c r="F23" s="206"/>
      <c r="G23" s="206"/>
      <c r="H23" s="206"/>
      <c r="I23" s="1">
        <v>16</v>
      </c>
      <c r="J23" s="7"/>
      <c r="K23" s="7"/>
    </row>
    <row r="24" spans="1:11" ht="12.75">
      <c r="A24" s="205" t="s">
        <v>180</v>
      </c>
      <c r="B24" s="206"/>
      <c r="C24" s="206"/>
      <c r="D24" s="206"/>
      <c r="E24" s="206"/>
      <c r="F24" s="206"/>
      <c r="G24" s="206"/>
      <c r="H24" s="206"/>
      <c r="I24" s="1">
        <v>17</v>
      </c>
      <c r="J24" s="7">
        <v>495207</v>
      </c>
      <c r="K24" s="7">
        <v>323824</v>
      </c>
    </row>
    <row r="25" spans="1:11" ht="12.75">
      <c r="A25" s="205" t="s">
        <v>181</v>
      </c>
      <c r="B25" s="206"/>
      <c r="C25" s="206"/>
      <c r="D25" s="206"/>
      <c r="E25" s="206"/>
      <c r="F25" s="206"/>
      <c r="G25" s="206"/>
      <c r="H25" s="206"/>
      <c r="I25" s="1">
        <v>18</v>
      </c>
      <c r="J25" s="7">
        <v>375181</v>
      </c>
      <c r="K25" s="7">
        <v>62911565</v>
      </c>
    </row>
    <row r="26" spans="1:11" ht="12.75">
      <c r="A26" s="205" t="s">
        <v>182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>
        <v>238918511</v>
      </c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3">
        <f>SUM(J22:J26)</f>
        <v>1017458</v>
      </c>
      <c r="K27" s="53">
        <f>SUM(K22:K26)</f>
        <v>312818111</v>
      </c>
    </row>
    <row r="28" spans="1:11" ht="12.75">
      <c r="A28" s="205" t="s">
        <v>115</v>
      </c>
      <c r="B28" s="206"/>
      <c r="C28" s="206"/>
      <c r="D28" s="206"/>
      <c r="E28" s="206"/>
      <c r="F28" s="206"/>
      <c r="G28" s="206"/>
      <c r="H28" s="206"/>
      <c r="I28" s="1">
        <v>21</v>
      </c>
      <c r="J28" s="7">
        <v>69539586</v>
      </c>
      <c r="K28" s="7">
        <v>449479097</v>
      </c>
    </row>
    <row r="29" spans="1:11" ht="12.75">
      <c r="A29" s="205" t="s">
        <v>116</v>
      </c>
      <c r="B29" s="206"/>
      <c r="C29" s="206"/>
      <c r="D29" s="206"/>
      <c r="E29" s="206"/>
      <c r="F29" s="206"/>
      <c r="G29" s="206"/>
      <c r="H29" s="206"/>
      <c r="I29" s="1">
        <v>22</v>
      </c>
      <c r="J29" s="7"/>
      <c r="K29" s="7"/>
    </row>
    <row r="30" spans="1:11" ht="12.75">
      <c r="A30" s="205" t="s">
        <v>16</v>
      </c>
      <c r="B30" s="206"/>
      <c r="C30" s="206"/>
      <c r="D30" s="206"/>
      <c r="E30" s="206"/>
      <c r="F30" s="206"/>
      <c r="G30" s="206"/>
      <c r="H30" s="206"/>
      <c r="I30" s="1">
        <v>23</v>
      </c>
      <c r="J30" s="7">
        <v>198848872</v>
      </c>
      <c r="K30" s="7">
        <v>2739118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3">
        <f>SUM(J28:J30)</f>
        <v>268388458</v>
      </c>
      <c r="K31" s="53">
        <f>SUM(K28:K30)</f>
        <v>452218215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3">
        <f>IF(J27&gt;J31,J27-J31,0)</f>
        <v>0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3">
        <f>IF(J31&gt;J27,J31-J27,0)</f>
        <v>267371000</v>
      </c>
      <c r="K33" s="53">
        <f>IF(K31&gt;K27,K31-K27,0)</f>
        <v>139400104</v>
      </c>
    </row>
    <row r="34" spans="1:11" ht="12.75">
      <c r="A34" s="197" t="s">
        <v>160</v>
      </c>
      <c r="B34" s="198"/>
      <c r="C34" s="198"/>
      <c r="D34" s="198"/>
      <c r="E34" s="198"/>
      <c r="F34" s="198"/>
      <c r="G34" s="198"/>
      <c r="H34" s="198"/>
      <c r="I34" s="257"/>
      <c r="J34" s="257"/>
      <c r="K34" s="258"/>
    </row>
    <row r="35" spans="1:11" ht="12.75">
      <c r="A35" s="205" t="s">
        <v>174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/>
      <c r="K35" s="7"/>
    </row>
    <row r="36" spans="1:11" ht="12.75">
      <c r="A36" s="205" t="s">
        <v>29</v>
      </c>
      <c r="B36" s="206"/>
      <c r="C36" s="206"/>
      <c r="D36" s="206"/>
      <c r="E36" s="206"/>
      <c r="F36" s="206"/>
      <c r="G36" s="206"/>
      <c r="H36" s="206"/>
      <c r="I36" s="1">
        <v>28</v>
      </c>
      <c r="J36" s="7">
        <v>445355520</v>
      </c>
      <c r="K36" s="7">
        <v>148351500</v>
      </c>
    </row>
    <row r="37" spans="1:11" ht="12.75">
      <c r="A37" s="205" t="s">
        <v>30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>
        <v>52666754</v>
      </c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3">
        <f>SUM(J35:J37)</f>
        <v>445355520</v>
      </c>
      <c r="K38" s="53">
        <f>SUM(K35:K37)</f>
        <v>201018254</v>
      </c>
    </row>
    <row r="39" spans="1:11" ht="12.75">
      <c r="A39" s="205" t="s">
        <v>31</v>
      </c>
      <c r="B39" s="206"/>
      <c r="C39" s="206"/>
      <c r="D39" s="206"/>
      <c r="E39" s="206"/>
      <c r="F39" s="206"/>
      <c r="G39" s="206"/>
      <c r="H39" s="206"/>
      <c r="I39" s="1">
        <v>31</v>
      </c>
      <c r="J39" s="7">
        <v>454633760</v>
      </c>
      <c r="K39" s="7">
        <v>90089941</v>
      </c>
    </row>
    <row r="40" spans="1:11" ht="12.75">
      <c r="A40" s="205" t="s">
        <v>32</v>
      </c>
      <c r="B40" s="206"/>
      <c r="C40" s="206"/>
      <c r="D40" s="206"/>
      <c r="E40" s="206"/>
      <c r="F40" s="206"/>
      <c r="G40" s="206"/>
      <c r="H40" s="206"/>
      <c r="I40" s="1">
        <v>32</v>
      </c>
      <c r="J40" s="7">
        <v>105000</v>
      </c>
      <c r="K40" s="7">
        <v>234449082</v>
      </c>
    </row>
    <row r="41" spans="1:11" ht="12.75">
      <c r="A41" s="205" t="s">
        <v>33</v>
      </c>
      <c r="B41" s="206"/>
      <c r="C41" s="206"/>
      <c r="D41" s="206"/>
      <c r="E41" s="206"/>
      <c r="F41" s="206"/>
      <c r="G41" s="206"/>
      <c r="H41" s="206"/>
      <c r="I41" s="1">
        <v>33</v>
      </c>
      <c r="J41" s="7"/>
      <c r="K41" s="7"/>
    </row>
    <row r="42" spans="1:11" ht="12.75">
      <c r="A42" s="205" t="s">
        <v>34</v>
      </c>
      <c r="B42" s="206"/>
      <c r="C42" s="206"/>
      <c r="D42" s="206"/>
      <c r="E42" s="206"/>
      <c r="F42" s="206"/>
      <c r="G42" s="206"/>
      <c r="H42" s="206"/>
      <c r="I42" s="1">
        <v>34</v>
      </c>
      <c r="J42" s="7"/>
      <c r="K42" s="7"/>
    </row>
    <row r="43" spans="1:11" ht="12.75">
      <c r="A43" s="205" t="s">
        <v>35</v>
      </c>
      <c r="B43" s="206"/>
      <c r="C43" s="206"/>
      <c r="D43" s="206"/>
      <c r="E43" s="206"/>
      <c r="F43" s="206"/>
      <c r="G43" s="206"/>
      <c r="H43" s="206"/>
      <c r="I43" s="1">
        <v>35</v>
      </c>
      <c r="J43" s="7">
        <v>3809314</v>
      </c>
      <c r="K43" s="7">
        <v>7822482</v>
      </c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3">
        <f>SUM(J39:J43)</f>
        <v>458548074</v>
      </c>
      <c r="K44" s="53">
        <f>SUM(K39:K43)</f>
        <v>332361505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3">
        <f>IF(J44&gt;J38,J44-J38,0)</f>
        <v>13192554</v>
      </c>
      <c r="K46" s="53">
        <f>IF(K44&gt;K38,K44-K38,0)</f>
        <v>131343251</v>
      </c>
    </row>
    <row r="47" spans="1:11" ht="12.75">
      <c r="A47" s="205" t="s">
        <v>70</v>
      </c>
      <c r="B47" s="206"/>
      <c r="C47" s="206"/>
      <c r="D47" s="206"/>
      <c r="E47" s="206"/>
      <c r="F47" s="206"/>
      <c r="G47" s="206"/>
      <c r="H47" s="206"/>
      <c r="I47" s="1">
        <v>39</v>
      </c>
      <c r="J47" s="63">
        <f>IF(J19-J20+J32-J33+J45-J46&gt;0,J19-J20+J32-J33+J45-J46,0)</f>
        <v>11006293</v>
      </c>
      <c r="K47" s="53">
        <f>IF(K19-K20+K32-K33+K45-K46&gt;0,K19-K20+K32-K33+K45-K46,0)</f>
        <v>152608913</v>
      </c>
    </row>
    <row r="48" spans="1:11" ht="12.75">
      <c r="A48" s="205" t="s">
        <v>71</v>
      </c>
      <c r="B48" s="206"/>
      <c r="C48" s="206"/>
      <c r="D48" s="206"/>
      <c r="E48" s="206"/>
      <c r="F48" s="206"/>
      <c r="G48" s="206"/>
      <c r="H48" s="206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5" t="s">
        <v>161</v>
      </c>
      <c r="B49" s="206"/>
      <c r="C49" s="206"/>
      <c r="D49" s="206"/>
      <c r="E49" s="206"/>
      <c r="F49" s="206"/>
      <c r="G49" s="206"/>
      <c r="H49" s="206"/>
      <c r="I49" s="1">
        <v>41</v>
      </c>
      <c r="J49" s="7">
        <v>3890699</v>
      </c>
      <c r="K49" s="7">
        <v>27514469</v>
      </c>
    </row>
    <row r="50" spans="1:11" ht="12.75">
      <c r="A50" s="205" t="s">
        <v>175</v>
      </c>
      <c r="B50" s="206"/>
      <c r="C50" s="206"/>
      <c r="D50" s="206"/>
      <c r="E50" s="206"/>
      <c r="F50" s="206"/>
      <c r="G50" s="206"/>
      <c r="H50" s="206"/>
      <c r="I50" s="1">
        <v>42</v>
      </c>
      <c r="J50" s="7">
        <v>11006293</v>
      </c>
      <c r="K50" s="7">
        <v>152608913</v>
      </c>
    </row>
    <row r="51" spans="1:11" ht="12.75">
      <c r="A51" s="205" t="s">
        <v>176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64">
        <f>J49+J50-J51</f>
        <v>14896992</v>
      </c>
      <c r="K52" s="61">
        <f>K49+K50-K51</f>
        <v>180123382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2" sqref="A32:H3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1.7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319</v>
      </c>
      <c r="K4" s="66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71">
        <v>2</v>
      </c>
      <c r="J5" s="72" t="s">
        <v>283</v>
      </c>
      <c r="K5" s="72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7"/>
      <c r="J6" s="257"/>
      <c r="K6" s="258"/>
    </row>
    <row r="7" spans="1:11" ht="12.75">
      <c r="A7" s="205" t="s">
        <v>199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119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120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121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5" t="s">
        <v>123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.75">
      <c r="A14" s="205" t="s">
        <v>124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125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127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5" t="s">
        <v>128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8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197" t="s">
        <v>159</v>
      </c>
      <c r="B22" s="198"/>
      <c r="C22" s="198"/>
      <c r="D22" s="198"/>
      <c r="E22" s="198"/>
      <c r="F22" s="198"/>
      <c r="G22" s="198"/>
      <c r="H22" s="198"/>
      <c r="I22" s="257"/>
      <c r="J22" s="257"/>
      <c r="K22" s="258"/>
    </row>
    <row r="23" spans="1:11" ht="12.75">
      <c r="A23" s="205" t="s">
        <v>165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166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321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322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197" t="s">
        <v>160</v>
      </c>
      <c r="B35" s="198"/>
      <c r="C35" s="198"/>
      <c r="D35" s="198"/>
      <c r="E35" s="198"/>
      <c r="F35" s="198"/>
      <c r="G35" s="198"/>
      <c r="H35" s="198"/>
      <c r="I35" s="257">
        <v>0</v>
      </c>
      <c r="J35" s="257"/>
      <c r="K35" s="258"/>
    </row>
    <row r="36" spans="1:11" ht="12.75">
      <c r="A36" s="205" t="s">
        <v>174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29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5" t="s">
        <v>30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5" t="s">
        <v>31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32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33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34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35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2" sqref="K12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7" width="9.140625" style="75" customWidth="1"/>
    <col min="8" max="8" width="6.28125" style="75" customWidth="1"/>
    <col min="9" max="9" width="9.140625" style="75" customWidth="1"/>
    <col min="10" max="10" width="10.57421875" style="75" customWidth="1"/>
    <col min="11" max="11" width="10.7109375" style="75" customWidth="1"/>
    <col min="12" max="16384" width="9.140625" style="75" customWidth="1"/>
  </cols>
  <sheetData>
    <row r="1" spans="1:12" ht="12.75">
      <c r="A1" s="288" t="s">
        <v>281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74"/>
    </row>
    <row r="2" spans="1:12" ht="15">
      <c r="A2" s="42"/>
      <c r="B2" s="73"/>
      <c r="C2" s="273" t="s">
        <v>282</v>
      </c>
      <c r="D2" s="273"/>
      <c r="E2" s="126" t="s">
        <v>340</v>
      </c>
      <c r="F2" s="43" t="s">
        <v>250</v>
      </c>
      <c r="G2" s="274" t="s">
        <v>337</v>
      </c>
      <c r="H2" s="275"/>
      <c r="I2" s="73"/>
      <c r="J2" s="73"/>
      <c r="K2" s="73"/>
      <c r="L2" s="76"/>
    </row>
    <row r="3" spans="1:11" ht="21.75">
      <c r="A3" s="276" t="s">
        <v>59</v>
      </c>
      <c r="B3" s="276"/>
      <c r="C3" s="276"/>
      <c r="D3" s="276"/>
      <c r="E3" s="276"/>
      <c r="F3" s="276"/>
      <c r="G3" s="276"/>
      <c r="H3" s="276"/>
      <c r="I3" s="79" t="s">
        <v>305</v>
      </c>
      <c r="J3" s="80" t="s">
        <v>150</v>
      </c>
      <c r="K3" s="80" t="s">
        <v>151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82">
        <v>2</v>
      </c>
      <c r="J4" s="81" t="s">
        <v>283</v>
      </c>
      <c r="K4" s="81" t="s">
        <v>284</v>
      </c>
    </row>
    <row r="5" spans="1:11" ht="12.75">
      <c r="A5" s="278" t="s">
        <v>285</v>
      </c>
      <c r="B5" s="279"/>
      <c r="C5" s="279"/>
      <c r="D5" s="279"/>
      <c r="E5" s="279"/>
      <c r="F5" s="279"/>
      <c r="G5" s="279"/>
      <c r="H5" s="279"/>
      <c r="I5" s="44">
        <v>1</v>
      </c>
      <c r="J5" s="6">
        <v>1436911375</v>
      </c>
      <c r="K5" s="45">
        <v>1444530057</v>
      </c>
    </row>
    <row r="6" spans="1:11" ht="12.75">
      <c r="A6" s="278" t="s">
        <v>286</v>
      </c>
      <c r="B6" s="279"/>
      <c r="C6" s="279"/>
      <c r="D6" s="279"/>
      <c r="E6" s="279"/>
      <c r="F6" s="279"/>
      <c r="G6" s="279"/>
      <c r="H6" s="279"/>
      <c r="I6" s="44">
        <v>2</v>
      </c>
      <c r="J6" s="46"/>
      <c r="K6" s="46"/>
    </row>
    <row r="7" spans="1:11" ht="12.75">
      <c r="A7" s="278" t="s">
        <v>287</v>
      </c>
      <c r="B7" s="279"/>
      <c r="C7" s="279"/>
      <c r="D7" s="279"/>
      <c r="E7" s="279"/>
      <c r="F7" s="279"/>
      <c r="G7" s="279"/>
      <c r="H7" s="279"/>
      <c r="I7" s="44">
        <v>3</v>
      </c>
      <c r="J7" s="7">
        <v>69257574</v>
      </c>
      <c r="K7" s="46">
        <v>121147859</v>
      </c>
    </row>
    <row r="8" spans="1:11" ht="12.75">
      <c r="A8" s="278" t="s">
        <v>288</v>
      </c>
      <c r="B8" s="279"/>
      <c r="C8" s="279"/>
      <c r="D8" s="279"/>
      <c r="E8" s="279"/>
      <c r="F8" s="279"/>
      <c r="G8" s="279"/>
      <c r="H8" s="279"/>
      <c r="I8" s="44">
        <v>4</v>
      </c>
      <c r="J8" s="7">
        <v>183038848</v>
      </c>
      <c r="K8" s="46">
        <v>267632040</v>
      </c>
    </row>
    <row r="9" spans="1:11" ht="12.75">
      <c r="A9" s="278" t="s">
        <v>289</v>
      </c>
      <c r="B9" s="279"/>
      <c r="C9" s="279"/>
      <c r="D9" s="279"/>
      <c r="E9" s="279"/>
      <c r="F9" s="279"/>
      <c r="G9" s="279"/>
      <c r="H9" s="279"/>
      <c r="I9" s="44">
        <v>5</v>
      </c>
      <c r="J9" s="7">
        <v>105428847</v>
      </c>
      <c r="K9" s="46">
        <v>309269568</v>
      </c>
    </row>
    <row r="10" spans="1:11" ht="12.75">
      <c r="A10" s="278" t="s">
        <v>290</v>
      </c>
      <c r="B10" s="279"/>
      <c r="C10" s="279"/>
      <c r="D10" s="279"/>
      <c r="E10" s="279"/>
      <c r="F10" s="279"/>
      <c r="G10" s="279"/>
      <c r="H10" s="279"/>
      <c r="I10" s="44">
        <v>6</v>
      </c>
      <c r="J10" s="7"/>
      <c r="K10" s="46"/>
    </row>
    <row r="11" spans="1:11" ht="12.75">
      <c r="A11" s="278" t="s">
        <v>291</v>
      </c>
      <c r="B11" s="279"/>
      <c r="C11" s="279"/>
      <c r="D11" s="279"/>
      <c r="E11" s="279"/>
      <c r="F11" s="279"/>
      <c r="G11" s="279"/>
      <c r="H11" s="279"/>
      <c r="I11" s="44">
        <v>7</v>
      </c>
      <c r="J11" s="7"/>
      <c r="K11" s="46"/>
    </row>
    <row r="12" spans="1:11" ht="12.75">
      <c r="A12" s="278" t="s">
        <v>292</v>
      </c>
      <c r="B12" s="279"/>
      <c r="C12" s="279"/>
      <c r="D12" s="279"/>
      <c r="E12" s="279"/>
      <c r="F12" s="279"/>
      <c r="G12" s="279"/>
      <c r="H12" s="279"/>
      <c r="I12" s="44">
        <v>8</v>
      </c>
      <c r="J12" s="7">
        <v>3232952</v>
      </c>
      <c r="K12" s="46">
        <v>3237886</v>
      </c>
    </row>
    <row r="13" spans="1:11" ht="12.75">
      <c r="A13" s="278" t="s">
        <v>293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/>
      <c r="K13" s="46"/>
    </row>
    <row r="14" spans="1:11" ht="12.75">
      <c r="A14" s="280" t="s">
        <v>294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7">
        <f>SUM(J5:J13)</f>
        <v>1797869596</v>
      </c>
      <c r="K14" s="77">
        <f>SUM(K5:K13)</f>
        <v>2145817410</v>
      </c>
    </row>
    <row r="15" spans="1:11" ht="12.75">
      <c r="A15" s="278" t="s">
        <v>295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296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297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298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299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300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 ht="12.75">
      <c r="A21" s="280" t="s">
        <v>301</v>
      </c>
      <c r="B21" s="281"/>
      <c r="C21" s="281"/>
      <c r="D21" s="281"/>
      <c r="E21" s="281"/>
      <c r="F21" s="281"/>
      <c r="G21" s="281"/>
      <c r="H21" s="281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2" t="s">
        <v>302</v>
      </c>
      <c r="B23" s="283"/>
      <c r="C23" s="283"/>
      <c r="D23" s="283"/>
      <c r="E23" s="283"/>
      <c r="F23" s="283"/>
      <c r="G23" s="283"/>
      <c r="H23" s="283"/>
      <c r="I23" s="47">
        <v>18</v>
      </c>
      <c r="J23" s="45"/>
      <c r="K23" s="45"/>
    </row>
    <row r="24" spans="1:11" ht="17.25" customHeight="1">
      <c r="A24" s="284" t="s">
        <v>303</v>
      </c>
      <c r="B24" s="285"/>
      <c r="C24" s="285"/>
      <c r="D24" s="285"/>
      <c r="E24" s="285"/>
      <c r="F24" s="285"/>
      <c r="G24" s="285"/>
      <c r="H24" s="285"/>
      <c r="I24" s="48">
        <v>19</v>
      </c>
      <c r="J24" s="78"/>
      <c r="K24" s="78"/>
    </row>
    <row r="25" spans="1:11" ht="30" customHeight="1">
      <c r="A25" s="286" t="s">
        <v>304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K1:IV65536 J1:J4 J6 J13:J65536"/>
    <dataValidation type="whole" operator="notEqual" allowBlank="1" showInputMessage="1" showErrorMessage="1" errorTitle="Pogrešan unos" error="Mogu se unijeti samo cjelobrojne vrijednosti." sqref="J5 J7:J12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Suzana Kocijančić</cp:lastModifiedBy>
  <cp:lastPrinted>2019-02-28T07:45:52Z</cp:lastPrinted>
  <dcterms:created xsi:type="dcterms:W3CDTF">2008-10-17T11:51:54Z</dcterms:created>
  <dcterms:modified xsi:type="dcterms:W3CDTF">2019-02-28T10:27:15Z</dcterms:modified>
  <cp:category/>
  <cp:version/>
  <cp:contentType/>
  <cp:contentStatus/>
</cp:coreProperties>
</file>