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<sst xmlns="http://schemas.openxmlformats.org/spreadsheetml/2006/main" count="399" uniqueCount="343">
  <si>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</si>
  <si>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</si>
  <si>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</si>
  <si>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</si>
  <si>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</si>
  <si>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</si>
  <si>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</si>
  <si>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</si>
  <si>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</si>
  <si>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</si>
  <si>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</si>
  <si>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</si>
  <si>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</si>
  <si>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</si>
  <si>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</si>
  <si>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</si>
  <si>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</si>
  <si>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</si>
  <si>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</si>
  <si>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</si>
  <si>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</si>
  <si>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</si>
  <si>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</si>
  <si>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</si>
  <si>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</si>
  <si>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</si>
  <si>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</si>
  <si>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</si>
  <si>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</si>
  <si>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</si>
  <si>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</si>
  <si>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</si>
  <si>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</si>
  <si>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</si>
  <si>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</si>
  <si>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</si>
  <si>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</si>
  <si>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</si>
  <si>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</si>
  <si>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</si>
  <si>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</si>
  <si>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</si>
  <si>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</si>
  <si>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</si>
  <si>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</si>
  <si>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</si>
  <si>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</si>
  <si>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</si>
  <si>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</si>
  <si>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</si>
  <si>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</si>
  <si>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</si>
  <si>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</si>
  <si>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</si>
  <si>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</si>
  <si>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</si>
  <si>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</si>
  <si>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</si>
  <si>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</si>
  <si>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</si>
  <si>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</si>
  <si>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</si>
  <si>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</si>
  <si>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</si>
  <si>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</si>
  <si>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</si>
  <si>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</si>
  <si>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</si>
  <si>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</si>
  <si>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</si>
  <si>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</si>
  <si>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</si>
  <si>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</si>
  <si>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</si>
  <si>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</si>
  <si>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</si>
  <si>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</si>
  <si>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</si>
  <si>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</si>
  <si>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</si>
  <si>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</si>
  <si>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</si>
  <si>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</si>
  <si>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</si>
  <si>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</si>
  <si>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</si>
  <si>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</si>
  <si>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</si>
  <si>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</si>
  <si>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</si>
  <si>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</si>
  <si>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</si>
  <si>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</si>
  <si>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</si>
  <si>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</si>
  <si>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</si>
  <si>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</si>
  <si>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</si>
  <si>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</si>
  <si>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</si>
  <si>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</si>
  <si>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</si>
  <si>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</si>
  <si>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</si>
  <si>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</si>
  <si>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</si>
  <si>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</si>
  <si>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</si>
  <si>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</si>
  <si>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</si>
  <si>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</si>
  <si>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</si>
  <si>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</si>
  <si>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</si>
  <si>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</si>
  <si>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</si>
  <si>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</si>
  <si>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</si>
  <si>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</si>
  <si>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</si>
  <si>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</si>
  <si>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</si>
  <si>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</si>
  <si>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</si>
  <si>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</si>
  <si>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</si>
  <si>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</si>
  <si>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</si>
  <si>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</si>
  <si>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</si>
  <si>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</si>
  <si>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</si>
  <si>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</si>
  <si>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</si>
  <si>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</si>
  <si>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</si>
  <si>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</si>
  <si>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</si>
  <si>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</si>
  <si>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</si>
  <si>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</si>
  <si>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</si>
  <si>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</si>
  <si>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</si>
  <si>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</si>
  <si>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</si>
  <si>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</si>
  <si>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</si>
  <si>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</si>
  <si>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</si>
  <si>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</si>
  <si>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</si>
  <si>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</si>
  <si>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</si>
  <si>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</si>
  <si>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</si>
  <si>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</si>
  <si>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</si>
  <si>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</si>
  <si>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</si>
  <si>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</si>
  <si>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</si>
  <si>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</si>
  <si>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</si>
  <si>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</si>
  <si>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</si>
  <si>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</si>
  <si>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</si>
  <si>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</si>
  <si>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</si>
  <si>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</si>
  <si>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</si>
  <si>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</si>
  <si>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</si>
  <si>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</si>
  <si>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</si>
  <si>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</si>
  <si>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</si>
  <si>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</si>
  <si>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</si>
  <si>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</si>
  <si>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</si>
  <si>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</si>
  <si>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</si>
  <si>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</si>
  <si>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</si>
  <si>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</si>
  <si>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</si>
  <si>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</si>
  <si>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</si>
  <si>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</si>
  <si>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</si>
  <si>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</si>
  <si>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</si>
  <si>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</si>
  <si>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</si>
  <si>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</si>
  <si>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</si>
  <si>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</si>
  <si>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</si>
  <si>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</si>
  <si>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</si>
  <si>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</si>
  <si>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</si>
  <si>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</si>
  <si>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</si>
  <si>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</si>
  <si>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</si>
  <si>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</si>
  <si>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</si>
  <si>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</si>
  <si>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</si>
  <si>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</si>
  <si>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</si>
  <si>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</si>
  <si>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</si>
  <si>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</si>
  <si>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</si>
  <si>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</si>
  <si>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</si>
  <si>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</si>
  <si>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</si>
  <si>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</si>
  <si>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</si>
  <si>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</si>
  <si>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</si>
  <si>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</si>
  <si>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</si>
  <si>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</si>
  <si>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</si>
  <si>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</si>
  <si>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</si>
  <si>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</si>
  <si>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</si>
  <si>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</si>
  <si>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</si>
  <si>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</si>
  <si>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</si>
  <si>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</si>
  <si>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</si>
  <si>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</si>
  <si>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</si>
  <si>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</si>
  <si>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</si>
  <si>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</si>
  <si>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</si>
  <si>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</si>
  <si>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</si>
  <si>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</si>
  <si>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</si>
  <si>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</si>
  <si>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</si>
  <si>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</si>
  <si>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</si>
  <si>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</si>
  <si>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</si>
  <si>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</si>
  <si>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</si>
  <si>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</si>
  <si>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</si>
  <si>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</si>
  <si>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</si>
  <si>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</si>
  <si>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</si>
  <si>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</si>
  <si>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</si>
  <si>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</si>
  <si>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</si>
  <si>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</si>
  <si>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</si>
  <si>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</si>
  <si>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</si>
  <si>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</si>
  <si>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</si>
  <si>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</si>
  <si>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</si>
  <si>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</si>
  <si>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</si>
  <si>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</si>
  <si>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</si>
  <si>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</si>
  <si>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</si>
  <si>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</si>
  <si>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</si>
  <si>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</si>
  <si>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</si>
  <si>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</si>
  <si>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</si>
  <si>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</si>
  <si>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</si>
  <si>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</si>
  <si>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</si>
  <si>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</si>
  <si>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</si>
  <si>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</si>
  <si>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</si>
  <si>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</si>
  <si>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</si>
  <si>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</si>
  <si>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</si>
  <si>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</si>
  <si>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</si>
  <si>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</si>
  <si>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</si>
  <si>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</si>
  <si>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</si>
  <si>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</si>
  <si>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</si>
  <si>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</si>
  <si>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</si>
  <si>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</si>
  <si>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</si>
  <si>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</si>
  <si>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</si>
  <si>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</si>
  <si>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</si>
  <si>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</si>
  <si>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</si>
  <si>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</si>
  <si>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</si>
  <si>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</si>
  <si>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</si>
  <si>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</si>
  <si>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01.01.2017.</t>
  </si>
  <si>
    <t>03474780</t>
  </si>
  <si>
    <t>040020834</t>
  </si>
  <si>
    <t>57444289760</t>
  </si>
  <si>
    <t>PLAVA LAGUNA DD</t>
  </si>
  <si>
    <t>POREČ</t>
  </si>
  <si>
    <t>RADE KONČARA 12</t>
  </si>
  <si>
    <t>www.lagunaporec.com</t>
  </si>
  <si>
    <t>mail@lagunaporec.com</t>
  </si>
  <si>
    <t>ISTARSKA</t>
  </si>
  <si>
    <t>5510</t>
  </si>
  <si>
    <t>NE</t>
  </si>
  <si>
    <t>KOCIJANČIĆ SUZANA</t>
  </si>
  <si>
    <t>052/410-224</t>
  </si>
  <si>
    <t>suzana.kocijancic@plavalaguna.hr</t>
  </si>
  <si>
    <t>STAVER NEVEN</t>
  </si>
  <si>
    <t>Obveznik: PLAVA LAGUNA DD</t>
  </si>
  <si>
    <t>31.12.2017.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</si>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</sst>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0" fillId="0" borderId="27" xfId="53" applyNumberFormat="1" applyFon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9" xfId="0" applyFill="1" applyBorder="1" applyAlignment="1">
      <alignment/>
    </xf>
    <xf numFmtId="0" fontId="2" fillId="0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lagunaporec.com" TargetMode="External" /><Relationship Id="rId2" Type="http://schemas.openxmlformats.org/officeDocument/2006/relationships/hyperlink" Target="http://www.lagunaporec.com/" TargetMode="External" /><Relationship Id="rId3" Type="http://schemas.openxmlformats.org/officeDocument/2006/relationships/hyperlink" Target="mailto:suzana.kocijancic@plavalagu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7" t="s">
        <v>248</v>
      </c>
      <c r="B1" s="178"/>
      <c r="C1" s="178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34" t="s">
        <v>249</v>
      </c>
      <c r="B2" s="135"/>
      <c r="C2" s="135"/>
      <c r="D2" s="136"/>
      <c r="E2" s="118" t="s">
        <v>323</v>
      </c>
      <c r="F2" s="12"/>
      <c r="G2" s="13" t="s">
        <v>250</v>
      </c>
      <c r="H2" s="118" t="s">
        <v>340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37" t="s">
        <v>317</v>
      </c>
      <c r="B4" s="138"/>
      <c r="C4" s="138"/>
      <c r="D4" s="138"/>
      <c r="E4" s="138"/>
      <c r="F4" s="138"/>
      <c r="G4" s="138"/>
      <c r="H4" s="138"/>
      <c r="I4" s="139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0" t="s">
        <v>251</v>
      </c>
      <c r="B6" s="141"/>
      <c r="C6" s="132" t="s">
        <v>324</v>
      </c>
      <c r="D6" s="133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42" t="s">
        <v>252</v>
      </c>
      <c r="B8" s="143"/>
      <c r="C8" s="132" t="s">
        <v>325</v>
      </c>
      <c r="D8" s="133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29" t="s">
        <v>253</v>
      </c>
      <c r="B10" s="130"/>
      <c r="C10" s="132" t="s">
        <v>326</v>
      </c>
      <c r="D10" s="133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31"/>
      <c r="B11" s="130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0" t="s">
        <v>254</v>
      </c>
      <c r="B12" s="141"/>
      <c r="C12" s="144" t="s">
        <v>327</v>
      </c>
      <c r="D12" s="145"/>
      <c r="E12" s="145"/>
      <c r="F12" s="145"/>
      <c r="G12" s="145"/>
      <c r="H12" s="145"/>
      <c r="I12" s="146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0" t="s">
        <v>255</v>
      </c>
      <c r="B14" s="141"/>
      <c r="C14" s="147">
        <v>52440</v>
      </c>
      <c r="D14" s="148"/>
      <c r="E14" s="16"/>
      <c r="F14" s="144" t="s">
        <v>328</v>
      </c>
      <c r="G14" s="145"/>
      <c r="H14" s="145"/>
      <c r="I14" s="146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0" t="s">
        <v>256</v>
      </c>
      <c r="B16" s="141"/>
      <c r="C16" s="144" t="s">
        <v>329</v>
      </c>
      <c r="D16" s="145"/>
      <c r="E16" s="145"/>
      <c r="F16" s="145"/>
      <c r="G16" s="145"/>
      <c r="H16" s="145"/>
      <c r="I16" s="146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0" t="s">
        <v>257</v>
      </c>
      <c r="B18" s="141"/>
      <c r="C18" s="149" t="s">
        <v>331</v>
      </c>
      <c r="D18" s="150"/>
      <c r="E18" s="150"/>
      <c r="F18" s="150"/>
      <c r="G18" s="150"/>
      <c r="H18" s="150"/>
      <c r="I18" s="151"/>
      <c r="J18" s="10"/>
      <c r="K18" s="10"/>
      <c r="L18" s="10"/>
    </row>
    <row r="19" spans="1:12" ht="12.75">
      <c r="A19" s="92"/>
      <c r="B19" s="22"/>
      <c r="C19" s="125"/>
      <c r="D19" s="24"/>
      <c r="E19" s="24"/>
      <c r="F19" s="24"/>
      <c r="G19" s="24"/>
      <c r="H19" s="24"/>
      <c r="I19" s="126"/>
      <c r="J19" s="10"/>
      <c r="K19" s="10"/>
      <c r="L19" s="10"/>
    </row>
    <row r="20" spans="1:12" ht="12.75">
      <c r="A20" s="140" t="s">
        <v>258</v>
      </c>
      <c r="B20" s="141"/>
      <c r="C20" s="149" t="s">
        <v>330</v>
      </c>
      <c r="D20" s="150"/>
      <c r="E20" s="150"/>
      <c r="F20" s="150"/>
      <c r="G20" s="150"/>
      <c r="H20" s="150"/>
      <c r="I20" s="151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0" t="s">
        <v>259</v>
      </c>
      <c r="B22" s="141"/>
      <c r="C22" s="119">
        <v>348</v>
      </c>
      <c r="D22" s="144" t="s">
        <v>328</v>
      </c>
      <c r="E22" s="152"/>
      <c r="F22" s="153"/>
      <c r="G22" s="140"/>
      <c r="H22" s="154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0" t="s">
        <v>260</v>
      </c>
      <c r="B24" s="141"/>
      <c r="C24" s="119">
        <v>18</v>
      </c>
      <c r="D24" s="144" t="s">
        <v>332</v>
      </c>
      <c r="E24" s="152"/>
      <c r="F24" s="152"/>
      <c r="G24" s="153"/>
      <c r="H24" s="51" t="s">
        <v>261</v>
      </c>
      <c r="I24" s="128">
        <v>822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40" t="s">
        <v>262</v>
      </c>
      <c r="B26" s="141"/>
      <c r="C26" s="120" t="s">
        <v>334</v>
      </c>
      <c r="D26" s="25"/>
      <c r="E26" s="33"/>
      <c r="F26" s="24"/>
      <c r="G26" s="155" t="s">
        <v>263</v>
      </c>
      <c r="H26" s="141"/>
      <c r="I26" s="121" t="s">
        <v>333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56" t="s">
        <v>264</v>
      </c>
      <c r="B28" s="157"/>
      <c r="C28" s="158"/>
      <c r="D28" s="158"/>
      <c r="E28" s="159" t="s">
        <v>265</v>
      </c>
      <c r="F28" s="160"/>
      <c r="G28" s="160"/>
      <c r="H28" s="161" t="s">
        <v>266</v>
      </c>
      <c r="I28" s="162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3"/>
      <c r="B30" s="164"/>
      <c r="C30" s="164"/>
      <c r="D30" s="165"/>
      <c r="E30" s="163"/>
      <c r="F30" s="164"/>
      <c r="G30" s="164"/>
      <c r="H30" s="132"/>
      <c r="I30" s="133"/>
      <c r="J30" s="10"/>
      <c r="K30" s="10"/>
      <c r="L30" s="10"/>
    </row>
    <row r="31" spans="1:12" ht="12.75">
      <c r="A31" s="92"/>
      <c r="B31" s="22"/>
      <c r="C31" s="21"/>
      <c r="D31" s="166"/>
      <c r="E31" s="166"/>
      <c r="F31" s="166"/>
      <c r="G31" s="167"/>
      <c r="H31" s="16"/>
      <c r="I31" s="99"/>
      <c r="J31" s="10"/>
      <c r="K31" s="10"/>
      <c r="L31" s="10"/>
    </row>
    <row r="32" spans="1:12" ht="12.75">
      <c r="A32" s="163"/>
      <c r="B32" s="164"/>
      <c r="C32" s="164"/>
      <c r="D32" s="165"/>
      <c r="E32" s="163"/>
      <c r="F32" s="164"/>
      <c r="G32" s="164"/>
      <c r="H32" s="132"/>
      <c r="I32" s="133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3"/>
      <c r="B34" s="164"/>
      <c r="C34" s="164"/>
      <c r="D34" s="165"/>
      <c r="E34" s="163"/>
      <c r="F34" s="164"/>
      <c r="G34" s="164"/>
      <c r="H34" s="132"/>
      <c r="I34" s="133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3"/>
      <c r="B36" s="164"/>
      <c r="C36" s="164"/>
      <c r="D36" s="165"/>
      <c r="E36" s="163"/>
      <c r="F36" s="164"/>
      <c r="G36" s="164"/>
      <c r="H36" s="132"/>
      <c r="I36" s="133"/>
      <c r="J36" s="10"/>
      <c r="K36" s="10"/>
      <c r="L36" s="10"/>
    </row>
    <row r="37" spans="1:12" ht="12.75">
      <c r="A37" s="101"/>
      <c r="B37" s="30"/>
      <c r="C37" s="168"/>
      <c r="D37" s="169"/>
      <c r="E37" s="16"/>
      <c r="F37" s="168"/>
      <c r="G37" s="169"/>
      <c r="H37" s="16"/>
      <c r="I37" s="93"/>
      <c r="J37" s="10"/>
      <c r="K37" s="10"/>
      <c r="L37" s="10"/>
    </row>
    <row r="38" spans="1:12" ht="12.75">
      <c r="A38" s="163"/>
      <c r="B38" s="164"/>
      <c r="C38" s="164"/>
      <c r="D38" s="165"/>
      <c r="E38" s="163"/>
      <c r="F38" s="164"/>
      <c r="G38" s="164"/>
      <c r="H38" s="132"/>
      <c r="I38" s="133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3"/>
      <c r="B40" s="164"/>
      <c r="C40" s="164"/>
      <c r="D40" s="165"/>
      <c r="E40" s="163"/>
      <c r="F40" s="164"/>
      <c r="G40" s="164"/>
      <c r="H40" s="132"/>
      <c r="I40" s="133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29" t="s">
        <v>267</v>
      </c>
      <c r="B44" s="173"/>
      <c r="C44" s="132"/>
      <c r="D44" s="133"/>
      <c r="E44" s="26"/>
      <c r="F44" s="144"/>
      <c r="G44" s="164"/>
      <c r="H44" s="164"/>
      <c r="I44" s="165"/>
      <c r="J44" s="10"/>
      <c r="K44" s="10"/>
      <c r="L44" s="10"/>
    </row>
    <row r="45" spans="1:12" ht="12.75">
      <c r="A45" s="101"/>
      <c r="B45" s="30"/>
      <c r="C45" s="168"/>
      <c r="D45" s="169"/>
      <c r="E45" s="16"/>
      <c r="F45" s="168"/>
      <c r="G45" s="170"/>
      <c r="H45" s="35"/>
      <c r="I45" s="105"/>
      <c r="J45" s="10"/>
      <c r="K45" s="10"/>
      <c r="L45" s="10"/>
    </row>
    <row r="46" spans="1:12" ht="12.75">
      <c r="A46" s="129" t="s">
        <v>268</v>
      </c>
      <c r="B46" s="173"/>
      <c r="C46" s="144" t="s">
        <v>335</v>
      </c>
      <c r="D46" s="171"/>
      <c r="E46" s="171"/>
      <c r="F46" s="171"/>
      <c r="G46" s="171"/>
      <c r="H46" s="171"/>
      <c r="I46" s="172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29" t="s">
        <v>270</v>
      </c>
      <c r="B48" s="173"/>
      <c r="C48" s="174" t="s">
        <v>336</v>
      </c>
      <c r="D48" s="175"/>
      <c r="E48" s="176"/>
      <c r="F48" s="16"/>
      <c r="G48" s="51" t="s">
        <v>271</v>
      </c>
      <c r="H48" s="174" t="s">
        <v>336</v>
      </c>
      <c r="I48" s="176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29" t="s">
        <v>257</v>
      </c>
      <c r="B50" s="173"/>
      <c r="C50" s="185" t="s">
        <v>337</v>
      </c>
      <c r="D50" s="175"/>
      <c r="E50" s="175"/>
      <c r="F50" s="175"/>
      <c r="G50" s="175"/>
      <c r="H50" s="175"/>
      <c r="I50" s="176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40" t="s">
        <v>272</v>
      </c>
      <c r="B52" s="141"/>
      <c r="C52" s="174" t="s">
        <v>338</v>
      </c>
      <c r="D52" s="175"/>
      <c r="E52" s="175"/>
      <c r="F52" s="175"/>
      <c r="G52" s="175"/>
      <c r="H52" s="175"/>
      <c r="I52" s="146"/>
      <c r="J52" s="10"/>
      <c r="K52" s="10"/>
      <c r="L52" s="10"/>
    </row>
    <row r="53" spans="1:12" ht="12.75">
      <c r="A53" s="106"/>
      <c r="B53" s="20"/>
      <c r="C53" s="179" t="s">
        <v>273</v>
      </c>
      <c r="D53" s="179"/>
      <c r="E53" s="179"/>
      <c r="F53" s="179"/>
      <c r="G53" s="179"/>
      <c r="H53" s="179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86" t="s">
        <v>274</v>
      </c>
      <c r="C55" s="187"/>
      <c r="D55" s="187"/>
      <c r="E55" s="187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88" t="s">
        <v>306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6"/>
      <c r="B57" s="188" t="s">
        <v>307</v>
      </c>
      <c r="C57" s="189"/>
      <c r="D57" s="189"/>
      <c r="E57" s="189"/>
      <c r="F57" s="189"/>
      <c r="G57" s="189"/>
      <c r="H57" s="189"/>
      <c r="I57" s="108"/>
      <c r="J57" s="10"/>
      <c r="K57" s="10"/>
      <c r="L57" s="10"/>
    </row>
    <row r="58" spans="1:12" ht="12.75">
      <c r="A58" s="106"/>
      <c r="B58" s="188" t="s">
        <v>308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6"/>
      <c r="B59" s="188" t="s">
        <v>309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80" t="s">
        <v>277</v>
      </c>
      <c r="H62" s="181"/>
      <c r="I62" s="182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83"/>
      <c r="H63" s="184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l@lagunaporec.com"/>
    <hyperlink ref="C20" r:id="rId2" display="www.lagunaporec.com"/>
    <hyperlink ref="C50" r:id="rId3" display="suzana.kocijancic@plavalagu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08" sqref="A108:H108"/>
    </sheetView>
  </sheetViews>
  <sheetFormatPr defaultColWidth="9.140625" defaultRowHeight="12.75"/>
  <cols>
    <col min="1" max="9" width="9.140625" style="52" customWidth="1"/>
    <col min="10" max="10" width="10.28125" style="52" customWidth="1"/>
    <col min="11" max="11" width="10.7109375" style="52" customWidth="1"/>
    <col min="12" max="16384" width="9.140625" style="52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341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339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1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278</v>
      </c>
      <c r="J4" s="59" t="s">
        <v>319</v>
      </c>
      <c r="K4" s="60" t="s">
        <v>320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7">
        <v>2</v>
      </c>
      <c r="J5" s="56">
        <v>3</v>
      </c>
      <c r="K5" s="56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18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3">
        <f>J9+J16+J26+J35+J39</f>
        <v>2088708526</v>
      </c>
      <c r="K8" s="53">
        <f>K9+K16+K26+K35+K39</f>
        <v>2091294709</v>
      </c>
    </row>
    <row r="9" spans="1:11" ht="12.75">
      <c r="A9" s="204" t="s">
        <v>205</v>
      </c>
      <c r="B9" s="205"/>
      <c r="C9" s="205"/>
      <c r="D9" s="205"/>
      <c r="E9" s="205"/>
      <c r="F9" s="205"/>
      <c r="G9" s="205"/>
      <c r="H9" s="206"/>
      <c r="I9" s="1">
        <v>3</v>
      </c>
      <c r="J9" s="53">
        <f>SUM(J10:J15)</f>
        <v>540381</v>
      </c>
      <c r="K9" s="53">
        <f>SUM(K10:K15)</f>
        <v>2631017</v>
      </c>
    </row>
    <row r="10" spans="1:11" ht="12.75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423401</v>
      </c>
      <c r="K11" s="7">
        <v>2603541</v>
      </c>
    </row>
    <row r="12" spans="1:11" ht="12.75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/>
    </row>
    <row r="13" spans="1:11" ht="12.75">
      <c r="A13" s="204" t="s">
        <v>208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209</v>
      </c>
      <c r="B14" s="205"/>
      <c r="C14" s="205"/>
      <c r="D14" s="205"/>
      <c r="E14" s="205"/>
      <c r="F14" s="205"/>
      <c r="G14" s="205"/>
      <c r="H14" s="206"/>
      <c r="I14" s="1">
        <v>8</v>
      </c>
      <c r="J14" s="7">
        <v>95700</v>
      </c>
      <c r="K14" s="7">
        <v>24031</v>
      </c>
    </row>
    <row r="15" spans="1:11" ht="12.75">
      <c r="A15" s="204" t="s">
        <v>210</v>
      </c>
      <c r="B15" s="205"/>
      <c r="C15" s="205"/>
      <c r="D15" s="205"/>
      <c r="E15" s="205"/>
      <c r="F15" s="205"/>
      <c r="G15" s="205"/>
      <c r="H15" s="206"/>
      <c r="I15" s="1">
        <v>9</v>
      </c>
      <c r="J15" s="7">
        <v>21280</v>
      </c>
      <c r="K15" s="7">
        <v>3445</v>
      </c>
    </row>
    <row r="16" spans="1:11" ht="12.75">
      <c r="A16" s="204" t="s">
        <v>206</v>
      </c>
      <c r="B16" s="205"/>
      <c r="C16" s="205"/>
      <c r="D16" s="205"/>
      <c r="E16" s="205"/>
      <c r="F16" s="205"/>
      <c r="G16" s="205"/>
      <c r="H16" s="206"/>
      <c r="I16" s="1">
        <v>10</v>
      </c>
      <c r="J16" s="53">
        <f>SUM(J17:J25)</f>
        <v>956345412</v>
      </c>
      <c r="K16" s="53">
        <f>SUM(K17:K25)</f>
        <v>954831690</v>
      </c>
    </row>
    <row r="17" spans="1:11" ht="12.75">
      <c r="A17" s="204" t="s">
        <v>211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173642236</v>
      </c>
      <c r="K17" s="7">
        <v>177000088</v>
      </c>
    </row>
    <row r="18" spans="1:11" ht="12.75">
      <c r="A18" s="204" t="s">
        <v>247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710785667</v>
      </c>
      <c r="K18" s="7">
        <v>671290377</v>
      </c>
    </row>
    <row r="19" spans="1:11" ht="12.75">
      <c r="A19" s="204" t="s">
        <v>212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14670051</v>
      </c>
      <c r="K19" s="7">
        <v>17316938</v>
      </c>
    </row>
    <row r="20" spans="1:11" ht="12.75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18696568</v>
      </c>
      <c r="K20" s="7">
        <v>20746727</v>
      </c>
    </row>
    <row r="21" spans="1:11" ht="12.75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/>
      <c r="K22" s="7"/>
    </row>
    <row r="23" spans="1:11" ht="12.75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6973348</v>
      </c>
      <c r="K23" s="7">
        <v>35730390</v>
      </c>
    </row>
    <row r="24" spans="1:11" ht="12.75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>
        <v>3472443</v>
      </c>
      <c r="K24" s="7">
        <v>5102009</v>
      </c>
    </row>
    <row r="25" spans="1:11" ht="12.75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>
        <v>28105099</v>
      </c>
      <c r="K25" s="7">
        <v>27645161</v>
      </c>
    </row>
    <row r="26" spans="1:11" ht="12.75">
      <c r="A26" s="204" t="s">
        <v>190</v>
      </c>
      <c r="B26" s="205"/>
      <c r="C26" s="205"/>
      <c r="D26" s="205"/>
      <c r="E26" s="205"/>
      <c r="F26" s="205"/>
      <c r="G26" s="205"/>
      <c r="H26" s="206"/>
      <c r="I26" s="1">
        <v>20</v>
      </c>
      <c r="J26" s="53">
        <f>SUM(J27:J34)</f>
        <v>1131822733</v>
      </c>
      <c r="K26" s="53">
        <f>SUM(K27:K34)</f>
        <v>1133832002</v>
      </c>
    </row>
    <row r="27" spans="1:11" ht="12.75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1123781236</v>
      </c>
      <c r="K27" s="7">
        <v>1124614824</v>
      </c>
    </row>
    <row r="28" spans="1:11" ht="12.75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/>
    </row>
    <row r="29" spans="1:11" ht="12.75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>
        <v>8041497</v>
      </c>
      <c r="K29" s="7">
        <v>9217178</v>
      </c>
    </row>
    <row r="30" spans="1:11" ht="12.75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/>
      <c r="K31" s="7"/>
    </row>
    <row r="32" spans="1:11" ht="12.75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/>
      <c r="K32" s="7"/>
    </row>
    <row r="33" spans="1:11" ht="12.75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/>
      <c r="K33" s="7"/>
    </row>
    <row r="34" spans="1:11" ht="12.75">
      <c r="A34" s="204" t="s">
        <v>183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184</v>
      </c>
      <c r="B35" s="205"/>
      <c r="C35" s="205"/>
      <c r="D35" s="205"/>
      <c r="E35" s="205"/>
      <c r="F35" s="205"/>
      <c r="G35" s="205"/>
      <c r="H35" s="206"/>
      <c r="I35" s="1">
        <v>29</v>
      </c>
      <c r="J35" s="53">
        <f>SUM(J36:J38)</f>
        <v>0</v>
      </c>
      <c r="K35" s="53"/>
    </row>
    <row r="36" spans="1:11" ht="12.75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/>
      <c r="K36" s="7"/>
    </row>
    <row r="37" spans="1:11" ht="12.75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/>
      <c r="K37" s="7"/>
    </row>
    <row r="38" spans="1:11" ht="12.75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/>
      <c r="K38" s="7"/>
    </row>
    <row r="39" spans="1:11" ht="12.75">
      <c r="A39" s="204" t="s">
        <v>185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/>
      <c r="K39" s="7"/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53">
        <f>J41+J49+J56+J64</f>
        <v>166261543</v>
      </c>
      <c r="K40" s="53">
        <f>K41+K49+K56+K64</f>
        <v>272913702</v>
      </c>
    </row>
    <row r="41" spans="1:11" ht="12.75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53">
        <f>SUM(J42:J48)</f>
        <v>2573764</v>
      </c>
      <c r="K41" s="53">
        <f>SUM(K42:K48)</f>
        <v>2531885</v>
      </c>
    </row>
    <row r="42" spans="1:11" ht="12.75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2555180</v>
      </c>
      <c r="K42" s="7">
        <v>2506695</v>
      </c>
    </row>
    <row r="43" spans="1:11" ht="12.75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/>
      <c r="K43" s="7"/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/>
      <c r="K44" s="7"/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>
        <v>18584</v>
      </c>
      <c r="K45" s="7">
        <v>25190</v>
      </c>
    </row>
    <row r="46" spans="1:11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/>
      <c r="K46" s="7"/>
    </row>
    <row r="47" spans="1:11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.75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53">
        <f>SUM(J50:J55)</f>
        <v>7734406</v>
      </c>
      <c r="K49" s="53">
        <f>SUM(K50:K55)</f>
        <v>3257114</v>
      </c>
    </row>
    <row r="50" spans="1:11" ht="12.75">
      <c r="A50" s="204" t="s">
        <v>200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>
        <v>41667</v>
      </c>
      <c r="K50" s="7">
        <v>169752</v>
      </c>
    </row>
    <row r="51" spans="1:11" ht="12.75">
      <c r="A51" s="204" t="s">
        <v>201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1317336</v>
      </c>
      <c r="K51" s="7">
        <v>1678570</v>
      </c>
    </row>
    <row r="52" spans="1:11" ht="12.75">
      <c r="A52" s="204" t="s">
        <v>202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.75">
      <c r="A53" s="204" t="s">
        <v>203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26565</v>
      </c>
      <c r="K53" s="7">
        <v>38560</v>
      </c>
    </row>
    <row r="54" spans="1:11" ht="12.75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5705424</v>
      </c>
      <c r="K54" s="7">
        <v>1129607</v>
      </c>
    </row>
    <row r="55" spans="1:11" ht="12.75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643414</v>
      </c>
      <c r="K55" s="7">
        <v>240625</v>
      </c>
    </row>
    <row r="56" spans="1:11" ht="12.75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53">
        <f>SUM(J57:J63)</f>
        <v>152062674</v>
      </c>
      <c r="K56" s="53">
        <f>SUM(K57:K63)</f>
        <v>239610234</v>
      </c>
    </row>
    <row r="57" spans="1:11" ht="12.75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/>
      <c r="K58" s="7"/>
    </row>
    <row r="59" spans="1:11" ht="12.75">
      <c r="A59" s="204" t="s">
        <v>242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/>
      <c r="K61" s="7"/>
    </row>
    <row r="62" spans="1:11" ht="12.75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152062674</v>
      </c>
      <c r="K62" s="7">
        <v>239610234</v>
      </c>
    </row>
    <row r="63" spans="1:11" ht="12.75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/>
      <c r="K63" s="7"/>
    </row>
    <row r="64" spans="1:11" ht="12.75">
      <c r="A64" s="204" t="s">
        <v>207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3890699</v>
      </c>
      <c r="K64" s="7">
        <v>27514469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4183769</v>
      </c>
      <c r="K65" s="7">
        <v>2396584</v>
      </c>
    </row>
    <row r="66" spans="1:11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53">
        <f>J7+J8+J40+J65</f>
        <v>2259153838</v>
      </c>
      <c r="K66" s="53">
        <f>K7+K8+K40+K65</f>
        <v>2366604995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>
        <v>3415865</v>
      </c>
      <c r="K67" s="8">
        <v>3416780</v>
      </c>
    </row>
    <row r="68" spans="1:11" ht="12.75">
      <c r="A68" s="196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0" t="s">
        <v>191</v>
      </c>
      <c r="B69" s="201"/>
      <c r="C69" s="201"/>
      <c r="D69" s="201"/>
      <c r="E69" s="201"/>
      <c r="F69" s="201"/>
      <c r="G69" s="201"/>
      <c r="H69" s="218"/>
      <c r="I69" s="3">
        <v>62</v>
      </c>
      <c r="J69" s="54">
        <f>J70+J71+J72+J78+J79+J82+J85</f>
        <v>1691483291</v>
      </c>
      <c r="K69" s="54">
        <f>K70+K71+K72+K78+K79+K82+K85</f>
        <v>1796044921</v>
      </c>
    </row>
    <row r="70" spans="1:11" ht="12.75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1385151471</v>
      </c>
      <c r="K70" s="7">
        <v>1436911375</v>
      </c>
    </row>
    <row r="71" spans="1:11" ht="12.75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/>
      <c r="K71" s="7"/>
    </row>
    <row r="72" spans="1:11" ht="12.75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53">
        <f>J73+J74-J75+J76+J77</f>
        <v>67818009</v>
      </c>
      <c r="K72" s="53">
        <f>K73+K74-K75+K76+K77</f>
        <v>72464613</v>
      </c>
    </row>
    <row r="73" spans="1:11" ht="12.75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46823299</v>
      </c>
      <c r="K73" s="7">
        <v>50433359</v>
      </c>
    </row>
    <row r="74" spans="1:11" ht="12.75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>
        <v>11484818</v>
      </c>
      <c r="K74" s="7">
        <v>11484818</v>
      </c>
    </row>
    <row r="75" spans="1:11" ht="12.75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>
        <v>11484818</v>
      </c>
      <c r="K75" s="7">
        <v>11484818</v>
      </c>
    </row>
    <row r="76" spans="1:11" ht="12.75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>
        <v>20994710</v>
      </c>
      <c r="K77" s="7">
        <v>22031254</v>
      </c>
    </row>
    <row r="78" spans="1:11" ht="12.75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/>
      <c r="K78" s="7"/>
    </row>
    <row r="79" spans="1:11" ht="12.75">
      <c r="A79" s="204" t="s">
        <v>238</v>
      </c>
      <c r="B79" s="205"/>
      <c r="C79" s="205"/>
      <c r="D79" s="205"/>
      <c r="E79" s="205"/>
      <c r="F79" s="205"/>
      <c r="G79" s="205"/>
      <c r="H79" s="206"/>
      <c r="I79" s="1">
        <v>72</v>
      </c>
      <c r="J79" s="53">
        <f>J80-J81</f>
        <v>137796246</v>
      </c>
      <c r="K79" s="53">
        <f>K80-K81</f>
        <v>183038848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>
        <v>137796246</v>
      </c>
      <c r="K80" s="7">
        <v>183038848</v>
      </c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/>
      <c r="K81" s="7"/>
    </row>
    <row r="82" spans="1:11" ht="12.75">
      <c r="A82" s="204" t="s">
        <v>239</v>
      </c>
      <c r="B82" s="205"/>
      <c r="C82" s="205"/>
      <c r="D82" s="205"/>
      <c r="E82" s="205"/>
      <c r="F82" s="205"/>
      <c r="G82" s="205"/>
      <c r="H82" s="206"/>
      <c r="I82" s="1">
        <v>75</v>
      </c>
      <c r="J82" s="53">
        <f>J83-J84</f>
        <v>100717565</v>
      </c>
      <c r="K82" s="53">
        <f>K83-K84</f>
        <v>103630085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100717565</v>
      </c>
      <c r="K83" s="7">
        <v>103630085</v>
      </c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/>
      <c r="K84" s="7"/>
    </row>
    <row r="85" spans="1:11" ht="12.75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3"/>
      <c r="K86" s="53">
        <f>K87+K88+K89</f>
        <v>191980</v>
      </c>
    </row>
    <row r="87" spans="1:11" ht="12.75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/>
      <c r="K87" s="7"/>
    </row>
    <row r="88" spans="1:11" ht="12.75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/>
      <c r="K89" s="7">
        <v>191980</v>
      </c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3">
        <f>SUM(J91:J99)</f>
        <v>434572753</v>
      </c>
      <c r="K90" s="53">
        <f>SUM(K91:K99)</f>
        <v>394466520</v>
      </c>
    </row>
    <row r="91" spans="1:11" ht="12.75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>
        <v>198391909</v>
      </c>
      <c r="K91" s="7"/>
    </row>
    <row r="92" spans="1:11" ht="12.75">
      <c r="A92" s="204" t="s">
        <v>243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236180844</v>
      </c>
      <c r="K93" s="7">
        <v>394466520</v>
      </c>
    </row>
    <row r="94" spans="1:11" ht="12.75">
      <c r="A94" s="204" t="s">
        <v>244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245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246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/>
      <c r="K98" s="7"/>
    </row>
    <row r="99" spans="1:11" ht="12.75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/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3">
        <f>SUM(J101:J112)</f>
        <v>101436058</v>
      </c>
      <c r="K100" s="53">
        <f>SUM(K101:K112)</f>
        <v>142147059</v>
      </c>
    </row>
    <row r="101" spans="1:11" ht="12.75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28470651</v>
      </c>
      <c r="K101" s="7">
        <v>206287</v>
      </c>
    </row>
    <row r="102" spans="1:11" ht="12.75">
      <c r="A102" s="204" t="s">
        <v>243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/>
      <c r="K102" s="7"/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/>
      <c r="K103" s="7">
        <v>56352360</v>
      </c>
    </row>
    <row r="104" spans="1:11" ht="12.75">
      <c r="A104" s="204" t="s">
        <v>244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>
        <v>12776033</v>
      </c>
      <c r="K104" s="7">
        <v>13140941</v>
      </c>
    </row>
    <row r="105" spans="1:11" ht="12.75">
      <c r="A105" s="204" t="s">
        <v>245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22202425</v>
      </c>
      <c r="K105" s="7">
        <v>27699726</v>
      </c>
    </row>
    <row r="106" spans="1:11" ht="12.75">
      <c r="A106" s="204" t="s">
        <v>246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 ht="12.75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16349462</v>
      </c>
      <c r="K108" s="7">
        <v>19055287</v>
      </c>
    </row>
    <row r="109" spans="1:11" ht="12.75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12670829</v>
      </c>
      <c r="K109" s="7">
        <v>17627599</v>
      </c>
    </row>
    <row r="110" spans="1:11" ht="12.75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>
        <v>5361666</v>
      </c>
      <c r="K110" s="7">
        <v>5361666</v>
      </c>
    </row>
    <row r="111" spans="1:11" ht="12.75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3604992</v>
      </c>
      <c r="K112" s="7">
        <v>2703193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31661736</v>
      </c>
      <c r="K113" s="7">
        <v>33754515</v>
      </c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3">
        <f>J69+J86+J90+J100+J113</f>
        <v>2259153838</v>
      </c>
      <c r="K114" s="53">
        <f>K69+K86+K90+K100+K113</f>
        <v>2366604995</v>
      </c>
    </row>
    <row r="115" spans="1:11" ht="12.75">
      <c r="A115" s="193" t="s">
        <v>57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8">
        <v>3415865</v>
      </c>
      <c r="K115" s="8">
        <v>3416780</v>
      </c>
    </row>
    <row r="116" spans="1:11" ht="12.75">
      <c r="A116" s="196" t="s">
        <v>310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 ht="12.75">
      <c r="A119" s="210" t="s">
        <v>9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/>
      <c r="K119" s="8"/>
    </row>
    <row r="120" spans="1:11" ht="12.75">
      <c r="A120" s="213" t="s">
        <v>311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6">
    <dataValidation allowBlank="1" sqref="A1:I65536 J116:J65536 J68 L1:IV65536 K50:K55 K57:K65 J1:K7 K10:K15 K17:K25 K27:K39 K42:K48 K115:K65536 K83:K89 K91:K99 K101:K113 K67:K68 K70:K71 K73:K78 K80:K81"/>
    <dataValidation type="whole" operator="greaterThanOrEqual" allowBlank="1" showInputMessage="1" showErrorMessage="1" errorTitle="Pogrešan unos" error="Mogu se unijeti samo cjelobrojne pozitivne vrijednosti." sqref="J79:J84 J70 J8:J67 J72:J77 J86:J115 K56 K66 K8:K9 K16 K26 K40:K41 K49 K82 K90 K100 K114 K72 K79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44">
      <selection activeCell="J59" sqref="J59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342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47" t="s">
        <v>339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1.75">
      <c r="A4" s="248" t="s">
        <v>59</v>
      </c>
      <c r="B4" s="248"/>
      <c r="C4" s="248"/>
      <c r="D4" s="248"/>
      <c r="E4" s="248"/>
      <c r="F4" s="248"/>
      <c r="G4" s="248"/>
      <c r="H4" s="248"/>
      <c r="I4" s="58" t="s">
        <v>279</v>
      </c>
      <c r="J4" s="249" t="s">
        <v>319</v>
      </c>
      <c r="K4" s="249"/>
      <c r="L4" s="249" t="s">
        <v>320</v>
      </c>
      <c r="M4" s="249"/>
    </row>
    <row r="5" spans="1:13" ht="12.75">
      <c r="A5" s="248"/>
      <c r="B5" s="248"/>
      <c r="C5" s="248"/>
      <c r="D5" s="248"/>
      <c r="E5" s="248"/>
      <c r="F5" s="248"/>
      <c r="G5" s="248"/>
      <c r="H5" s="248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2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0" t="s">
        <v>26</v>
      </c>
      <c r="B7" s="201"/>
      <c r="C7" s="201"/>
      <c r="D7" s="201"/>
      <c r="E7" s="201"/>
      <c r="F7" s="201"/>
      <c r="G7" s="201"/>
      <c r="H7" s="218"/>
      <c r="I7" s="3">
        <v>111</v>
      </c>
      <c r="J7" s="54">
        <f>SUM(J8:J9)</f>
        <v>533511914</v>
      </c>
      <c r="K7" s="54">
        <f>SUM(K8:K9)</f>
        <v>23163890</v>
      </c>
      <c r="L7" s="54">
        <f>SUM(L8:L9)</f>
        <v>577731755</v>
      </c>
      <c r="M7" s="54">
        <f>SUM(M8:M9)</f>
        <v>26023469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528334532</v>
      </c>
      <c r="K8" s="7">
        <v>19971519</v>
      </c>
      <c r="L8" s="7">
        <v>574483045</v>
      </c>
      <c r="M8" s="7">
        <v>24186134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5177382</v>
      </c>
      <c r="K9" s="7">
        <v>3192371</v>
      </c>
      <c r="L9" s="7">
        <v>3248710</v>
      </c>
      <c r="M9" s="7">
        <v>1837335</v>
      </c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f>J11+J12+J16+J20+J21+J22+J25+J26</f>
        <v>402681455</v>
      </c>
      <c r="K10" s="53">
        <f>K11+K12+K16+K20+K21+K22+K25+K26</f>
        <v>73862217</v>
      </c>
      <c r="L10" s="53">
        <f>L11+L12+L16+L20+L21+L22+L25+L26</f>
        <v>443198289</v>
      </c>
      <c r="M10" s="53">
        <f>M11+M12+M16+M20+M21+M22+M25+M26</f>
        <v>95463495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/>
      <c r="K11" s="7"/>
      <c r="L11" s="7"/>
      <c r="M11" s="7"/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f>SUM(J13:J15)</f>
        <v>140784881</v>
      </c>
      <c r="K12" s="53">
        <f>SUM(K13:K15)</f>
        <v>22038393</v>
      </c>
      <c r="L12" s="53">
        <f>SUM(L13:L15)</f>
        <v>157096685</v>
      </c>
      <c r="M12" s="53">
        <f>SUM(M13:M15)</f>
        <v>25227261</v>
      </c>
    </row>
    <row r="13" spans="1:13" ht="12.75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87683974</v>
      </c>
      <c r="K13" s="7">
        <v>8445629</v>
      </c>
      <c r="L13" s="7">
        <v>90119458</v>
      </c>
      <c r="M13" s="7">
        <v>9373302</v>
      </c>
    </row>
    <row r="14" spans="1:13" ht="12.75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66699</v>
      </c>
      <c r="K14" s="7">
        <v>3078</v>
      </c>
      <c r="L14" s="7">
        <v>104180</v>
      </c>
      <c r="M14" s="7">
        <v>6493</v>
      </c>
    </row>
    <row r="15" spans="1:13" ht="12.75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53034208</v>
      </c>
      <c r="K15" s="7">
        <v>13589686</v>
      </c>
      <c r="L15" s="7">
        <v>66873047</v>
      </c>
      <c r="M15" s="7">
        <v>15847466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f>SUM(J17:J19)</f>
        <v>115680621</v>
      </c>
      <c r="K16" s="53">
        <f>SUM(K17:K19)</f>
        <v>30907839</v>
      </c>
      <c r="L16" s="53">
        <f>SUM(L17:L19)</f>
        <v>122109291</v>
      </c>
      <c r="M16" s="53">
        <f>SUM(M17:M19)</f>
        <v>32924853</v>
      </c>
    </row>
    <row r="17" spans="1:13" ht="12.75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67624135</v>
      </c>
      <c r="K17" s="7">
        <v>15906662</v>
      </c>
      <c r="L17" s="7">
        <v>74981251</v>
      </c>
      <c r="M17" s="7">
        <v>19811583</v>
      </c>
    </row>
    <row r="18" spans="1:13" ht="12.75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31545826</v>
      </c>
      <c r="K18" s="7">
        <v>10554609</v>
      </c>
      <c r="L18" s="7">
        <v>29859657</v>
      </c>
      <c r="M18" s="7">
        <v>8413440</v>
      </c>
    </row>
    <row r="19" spans="1:13" ht="12.75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16510660</v>
      </c>
      <c r="K19" s="7">
        <v>4446568</v>
      </c>
      <c r="L19" s="7">
        <v>17268383</v>
      </c>
      <c r="M19" s="7">
        <v>4699830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96463618</v>
      </c>
      <c r="K20" s="7">
        <v>4061800</v>
      </c>
      <c r="L20" s="7">
        <v>94800000</v>
      </c>
      <c r="M20" s="7">
        <v>5622396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48282337</v>
      </c>
      <c r="K21" s="7">
        <v>15657468</v>
      </c>
      <c r="L21" s="7">
        <v>53774330</v>
      </c>
      <c r="M21" s="7">
        <v>16545713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401342</v>
      </c>
      <c r="K22" s="53">
        <f>SUM(K23:K24)</f>
        <v>401342</v>
      </c>
      <c r="L22" s="53">
        <f>SUM(L23:L24)</f>
        <v>1148518</v>
      </c>
      <c r="M22" s="53">
        <f>SUM(M23:M24)</f>
        <v>1148518</v>
      </c>
    </row>
    <row r="23" spans="1:13" ht="12.75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>
        <v>401342</v>
      </c>
      <c r="K24" s="7">
        <v>401342</v>
      </c>
      <c r="L24" s="7">
        <v>1148518</v>
      </c>
      <c r="M24" s="7">
        <v>1148518</v>
      </c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>
        <v>703505</v>
      </c>
      <c r="K25" s="7">
        <v>703505</v>
      </c>
      <c r="L25" s="7">
        <v>191980</v>
      </c>
      <c r="M25" s="7">
        <v>191980</v>
      </c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365151</v>
      </c>
      <c r="K26" s="7">
        <v>91870</v>
      </c>
      <c r="L26" s="7">
        <v>14077485</v>
      </c>
      <c r="M26" s="7">
        <v>13802774</v>
      </c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11075595</v>
      </c>
      <c r="K27" s="53">
        <f>SUM(K28:K32)</f>
        <v>-666411</v>
      </c>
      <c r="L27" s="53">
        <f>SUM(L28:L32)</f>
        <v>7945222</v>
      </c>
      <c r="M27" s="53">
        <f>SUM(M28:M32)</f>
        <v>1036729</v>
      </c>
    </row>
    <row r="28" spans="1:13" ht="12.75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>
        <v>2394169</v>
      </c>
      <c r="K28" s="7">
        <v>-1512425</v>
      </c>
      <c r="L28" s="7">
        <v>4116729</v>
      </c>
      <c r="M28" s="7"/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8276431</v>
      </c>
      <c r="K29" s="7">
        <v>823507</v>
      </c>
      <c r="L29" s="7">
        <v>3233699</v>
      </c>
      <c r="M29" s="7">
        <v>1018552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>
        <v>156752</v>
      </c>
      <c r="K30" s="7"/>
      <c r="L30" s="7">
        <v>375181</v>
      </c>
      <c r="M30" s="7"/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/>
      <c r="M31" s="7"/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>
        <v>248243</v>
      </c>
      <c r="K32" s="7">
        <v>22507</v>
      </c>
      <c r="L32" s="7">
        <v>219613</v>
      </c>
      <c r="M32" s="7">
        <v>18177</v>
      </c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f>SUM(J34:J37)</f>
        <v>28248784</v>
      </c>
      <c r="K33" s="53">
        <f>SUM(K34:K37)</f>
        <v>5522930</v>
      </c>
      <c r="L33" s="53">
        <f>SUM(L34:L37)</f>
        <v>13834607</v>
      </c>
      <c r="M33" s="53">
        <f>SUM(M34:M37)</f>
        <v>3322663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>
        <v>11965036</v>
      </c>
      <c r="K34" s="7">
        <v>2903477</v>
      </c>
      <c r="L34" s="7">
        <v>2822660</v>
      </c>
      <c r="M34" s="7"/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16003430</v>
      </c>
      <c r="K35" s="7">
        <v>2339135</v>
      </c>
      <c r="L35" s="7">
        <v>10236365</v>
      </c>
      <c r="M35" s="7">
        <v>3202663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/>
      <c r="L36" s="7">
        <v>120000</v>
      </c>
      <c r="M36" s="7">
        <v>120000</v>
      </c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>
        <v>280318</v>
      </c>
      <c r="K37" s="7">
        <v>280318</v>
      </c>
      <c r="L37" s="7">
        <v>655582</v>
      </c>
      <c r="M37" s="7"/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544587509</v>
      </c>
      <c r="K42" s="53">
        <f>K7+K27+K38+K40</f>
        <v>22497479</v>
      </c>
      <c r="L42" s="53">
        <f>L7+L27+L38+L40</f>
        <v>585676977</v>
      </c>
      <c r="M42" s="53">
        <f>M7+M27+M38+M40</f>
        <v>27060198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430930239</v>
      </c>
      <c r="K43" s="53">
        <f>K10+K33+K39+K41</f>
        <v>79385147</v>
      </c>
      <c r="L43" s="53">
        <f>L10+L33+L39+L41</f>
        <v>457032896</v>
      </c>
      <c r="M43" s="53">
        <f>M10+M33+M39+M41</f>
        <v>98786158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113657270</v>
      </c>
      <c r="K44" s="53">
        <f>K42-K43</f>
        <v>-56887668</v>
      </c>
      <c r="L44" s="53">
        <f>L42-L43</f>
        <v>128644081</v>
      </c>
      <c r="M44" s="53">
        <f>M42-M43</f>
        <v>-71725960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113657270</v>
      </c>
      <c r="K45" s="53">
        <f>IF(K42&gt;K43,K42-K43,0)</f>
        <v>0</v>
      </c>
      <c r="L45" s="53">
        <f>IF(L42&gt;L43,L42-L43,0)</f>
        <v>128644081</v>
      </c>
      <c r="M45" s="53">
        <f>IF(M42&gt;M43,M42-M43,0)</f>
        <v>0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0</v>
      </c>
      <c r="K46" s="53">
        <f>IF(K43&gt;K42,K43-K42,0)</f>
        <v>56887668</v>
      </c>
      <c r="L46" s="53">
        <f>IF(L43&gt;L42,L43-L42,0)</f>
        <v>0</v>
      </c>
      <c r="M46" s="53">
        <f>IF(M43&gt;M42,M43-M42,0)</f>
        <v>71725960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>
        <v>12939705</v>
      </c>
      <c r="K47" s="7">
        <v>12939705</v>
      </c>
      <c r="L47" s="7">
        <v>25013996</v>
      </c>
      <c r="M47" s="7">
        <v>25013996</v>
      </c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100717565</v>
      </c>
      <c r="K48" s="53">
        <f>K44-K47</f>
        <v>-69827373</v>
      </c>
      <c r="L48" s="53">
        <f>L44-L47</f>
        <v>103630085</v>
      </c>
      <c r="M48" s="53">
        <f>M44-M47</f>
        <v>-96739956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100717565</v>
      </c>
      <c r="K49" s="53">
        <f>IF(K48&gt;0,K48,0)</f>
        <v>0</v>
      </c>
      <c r="L49" s="53">
        <f>IF(L48&gt;0,L48,0)</f>
        <v>103630085</v>
      </c>
      <c r="M49" s="53">
        <f>IF(M48&gt;0,M48,0)</f>
        <v>0</v>
      </c>
    </row>
    <row r="50" spans="1:13" ht="12.75">
      <c r="A50" s="290" t="s">
        <v>220</v>
      </c>
      <c r="B50" s="291"/>
      <c r="C50" s="291"/>
      <c r="D50" s="291"/>
      <c r="E50" s="291"/>
      <c r="F50" s="291"/>
      <c r="G50" s="291"/>
      <c r="H50" s="292"/>
      <c r="I50" s="4">
        <v>154</v>
      </c>
      <c r="J50" s="61">
        <f>IF(J48&lt;0,-J48,0)</f>
        <v>0</v>
      </c>
      <c r="K50" s="61">
        <f>IF(K48&lt;0,-K48,0)</f>
        <v>69827373</v>
      </c>
      <c r="L50" s="61">
        <f>IF(L48&lt;0,-L48,0)</f>
        <v>0</v>
      </c>
      <c r="M50" s="61">
        <f>IF(M48&lt;0,-M48,0)</f>
        <v>96739956</v>
      </c>
    </row>
    <row r="51" spans="1:13" ht="12.75" customHeight="1">
      <c r="A51" s="196" t="s">
        <v>312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293"/>
    </row>
    <row r="52" spans="1:13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294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196" t="s">
        <v>189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293"/>
    </row>
    <row r="56" spans="1:13" ht="12.75">
      <c r="A56" s="200" t="s">
        <v>204</v>
      </c>
      <c r="B56" s="201"/>
      <c r="C56" s="201"/>
      <c r="D56" s="201"/>
      <c r="E56" s="201"/>
      <c r="F56" s="201"/>
      <c r="G56" s="201"/>
      <c r="H56" s="218"/>
      <c r="I56" s="9">
        <v>157</v>
      </c>
      <c r="J56" s="6">
        <f>J49</f>
        <v>100717565</v>
      </c>
      <c r="K56" s="6">
        <f>K48</f>
        <v>-69827373</v>
      </c>
      <c r="L56" s="6">
        <f>L49</f>
        <v>103630085</v>
      </c>
      <c r="M56" s="6">
        <f>M48</f>
        <v>-96739956</v>
      </c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1025907</v>
      </c>
      <c r="K57" s="53">
        <f>SUM(K58:K64)</f>
        <v>748786</v>
      </c>
      <c r="L57" s="53">
        <f>SUM(L58:L64)</f>
        <v>1295680</v>
      </c>
      <c r="M57" s="53">
        <f>SUM(M58:M64)</f>
        <v>628986</v>
      </c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>
        <v>1025907</v>
      </c>
      <c r="K60" s="7">
        <v>748786</v>
      </c>
      <c r="L60" s="7">
        <v>1295680</v>
      </c>
      <c r="M60" s="7">
        <v>628986</v>
      </c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>
        <v>205181</v>
      </c>
      <c r="K65" s="7">
        <v>149756</v>
      </c>
      <c r="L65" s="7">
        <v>259136</v>
      </c>
      <c r="M65" s="7">
        <v>125796</v>
      </c>
    </row>
    <row r="66" spans="1:13" ht="12.75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820726</v>
      </c>
      <c r="K66" s="53">
        <f>K57-K65</f>
        <v>599030</v>
      </c>
      <c r="L66" s="53">
        <f>L57-L65</f>
        <v>1036544</v>
      </c>
      <c r="M66" s="53">
        <f>M57-M65</f>
        <v>503190</v>
      </c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101538291</v>
      </c>
      <c r="K67" s="61">
        <f>K56+K66</f>
        <v>-69228343</v>
      </c>
      <c r="L67" s="61">
        <f>L56+L66</f>
        <v>104666629</v>
      </c>
      <c r="M67" s="61">
        <f>M56+M66</f>
        <v>-96236766</v>
      </c>
    </row>
    <row r="68" spans="1:13" ht="12.75" customHeight="1">
      <c r="A68" s="240" t="s">
        <v>313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95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96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37" t="s">
        <v>235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2">
    <dataValidation allowBlank="1" sqref="A1:I65536 J22:J65536 J1:J7 J10:J12 J15:J16 K1:IV65536"/>
    <dataValidation type="whole" operator="greaterThanOrEqual" allowBlank="1" showInputMessage="1" showErrorMessage="1" errorTitle="Pogrešan unos" error="Mogu se unijeti samo cjelobrojne pozitivne vrijednosti." sqref="J8:J9 J13:J14 J17:J2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12" sqref="K12"/>
    </sheetView>
  </sheetViews>
  <sheetFormatPr defaultColWidth="9.140625" defaultRowHeight="12.75"/>
  <cols>
    <col min="1" max="7" width="9.140625" style="52" customWidth="1"/>
    <col min="8" max="8" width="4.28125" style="52" customWidth="1"/>
    <col min="9" max="9" width="9.140625" style="52" customWidth="1"/>
    <col min="10" max="10" width="9.7109375" style="52" customWidth="1"/>
    <col min="11" max="11" width="13.00390625" style="52" customWidth="1"/>
    <col min="12" max="16384" width="9.140625" style="52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342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339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1.75">
      <c r="A4" s="258" t="s">
        <v>59</v>
      </c>
      <c r="B4" s="258"/>
      <c r="C4" s="258"/>
      <c r="D4" s="258"/>
      <c r="E4" s="258"/>
      <c r="F4" s="258"/>
      <c r="G4" s="258"/>
      <c r="H4" s="258"/>
      <c r="I4" s="65" t="s">
        <v>279</v>
      </c>
      <c r="J4" s="66" t="s">
        <v>319</v>
      </c>
      <c r="K4" s="66" t="s">
        <v>320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67">
        <v>2</v>
      </c>
      <c r="J5" s="68" t="s">
        <v>283</v>
      </c>
      <c r="K5" s="68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0"/>
      <c r="J6" s="250"/>
      <c r="K6" s="251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7">
        <v>113657270</v>
      </c>
      <c r="K7" s="7">
        <v>128644081</v>
      </c>
    </row>
    <row r="8" spans="1:11" ht="12.75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7">
        <v>96463618</v>
      </c>
      <c r="K8" s="7">
        <v>94800000</v>
      </c>
    </row>
    <row r="9" spans="1:11" ht="12.75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7">
        <v>7409887</v>
      </c>
      <c r="K9" s="7">
        <v>12892322</v>
      </c>
    </row>
    <row r="10" spans="1:11" ht="12.75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7">
        <v>8452400</v>
      </c>
      <c r="K10" s="7">
        <v>4477292</v>
      </c>
    </row>
    <row r="11" spans="1:11" ht="12.75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7"/>
      <c r="K11" s="7">
        <v>41879</v>
      </c>
    </row>
    <row r="12" spans="1:11" ht="12.75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7">
        <v>3503639</v>
      </c>
      <c r="K12" s="7">
        <v>4916508</v>
      </c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63">
        <f>SUM(J7:J12)</f>
        <v>229486814</v>
      </c>
      <c r="K13" s="53">
        <f>SUM(K7:K12)</f>
        <v>245772082</v>
      </c>
    </row>
    <row r="14" spans="1:11" ht="12.75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7"/>
      <c r="K14" s="7"/>
    </row>
    <row r="15" spans="1:11" ht="12.75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7"/>
      <c r="K15" s="7"/>
    </row>
    <row r="16" spans="1:11" ht="12.75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7">
        <v>188707</v>
      </c>
      <c r="K16" s="7"/>
    </row>
    <row r="17" spans="1:11" ht="12.75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7">
        <v>16131051</v>
      </c>
      <c r="K17" s="7">
        <v>25013996</v>
      </c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63">
        <f>SUM(J14:J17)</f>
        <v>16319758</v>
      </c>
      <c r="K18" s="53">
        <f>SUM(K14:K17)</f>
        <v>25013996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63">
        <f>IF(J13&gt;J18,J13-J18,0)</f>
        <v>213167056</v>
      </c>
      <c r="K19" s="53">
        <f>IF(K13&gt;K18,K13-K18,0)</f>
        <v>220758086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63">
        <f>IF(J18&gt;J13,J18-J13,0)</f>
        <v>0</v>
      </c>
      <c r="K20" s="53">
        <f>IF(K18&gt;K13,K18-K13,0)</f>
        <v>0</v>
      </c>
    </row>
    <row r="21" spans="1:11" ht="12.75">
      <c r="A21" s="196" t="s">
        <v>159</v>
      </c>
      <c r="B21" s="197"/>
      <c r="C21" s="197"/>
      <c r="D21" s="197"/>
      <c r="E21" s="197"/>
      <c r="F21" s="197"/>
      <c r="G21" s="197"/>
      <c r="H21" s="197"/>
      <c r="I21" s="250"/>
      <c r="J21" s="250"/>
      <c r="K21" s="251"/>
    </row>
    <row r="22" spans="1:11" ht="12.75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7">
        <v>83167</v>
      </c>
      <c r="K22" s="7">
        <v>217920</v>
      </c>
    </row>
    <row r="23" spans="1:11" ht="12.75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7"/>
      <c r="K23" s="7"/>
    </row>
    <row r="24" spans="1:11" ht="12.75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7">
        <v>1523638</v>
      </c>
      <c r="K24" s="7">
        <v>693076</v>
      </c>
    </row>
    <row r="25" spans="1:11" ht="12.75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7">
        <v>118339</v>
      </c>
      <c r="K25" s="7">
        <v>375181</v>
      </c>
    </row>
    <row r="26" spans="1:11" ht="12.75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7">
        <v>7708319</v>
      </c>
      <c r="K26" s="7">
        <v>120000</v>
      </c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3">
        <f>SUM(J22:J26)</f>
        <v>9433463</v>
      </c>
      <c r="K27" s="53">
        <f>SUM(K22:K26)</f>
        <v>1406177</v>
      </c>
    </row>
    <row r="28" spans="1:11" ht="12.75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7">
        <v>54842388</v>
      </c>
      <c r="K28" s="7">
        <v>95594834</v>
      </c>
    </row>
    <row r="29" spans="1:11" ht="12.75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7"/>
      <c r="K29" s="7"/>
    </row>
    <row r="30" spans="1:11" ht="12.75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7">
        <v>19625106</v>
      </c>
      <c r="K30" s="7">
        <v>90745085</v>
      </c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3">
        <f>SUM(J28:J30)</f>
        <v>74467494</v>
      </c>
      <c r="K31" s="53">
        <f>SUM(K28:K30)</f>
        <v>186339919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3">
        <f>IF(J27&gt;J31,J27-J31,0)</f>
        <v>0</v>
      </c>
      <c r="K32" s="53">
        <f>IF(K27&gt;K31,K27-K31,0)</f>
        <v>0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63">
        <f>IF(J31&gt;J27,J31-J27,0)</f>
        <v>65034031</v>
      </c>
      <c r="K33" s="53">
        <f>IF(K31&gt;K27,K31-K27,0)</f>
        <v>184933742</v>
      </c>
    </row>
    <row r="34" spans="1:11" ht="12.75">
      <c r="A34" s="196" t="s">
        <v>160</v>
      </c>
      <c r="B34" s="197"/>
      <c r="C34" s="197"/>
      <c r="D34" s="197"/>
      <c r="E34" s="197"/>
      <c r="F34" s="197"/>
      <c r="G34" s="197"/>
      <c r="H34" s="197"/>
      <c r="I34" s="250"/>
      <c r="J34" s="250"/>
      <c r="K34" s="251"/>
    </row>
    <row r="35" spans="1:11" ht="12.75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/>
      <c r="K35" s="7"/>
    </row>
    <row r="36" spans="1:11" ht="12.75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>
        <v>445355520</v>
      </c>
    </row>
    <row r="37" spans="1:11" ht="12.75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63">
        <f>SUM(J35:J37)</f>
        <v>0</v>
      </c>
      <c r="K38" s="53">
        <f>SUM(K35:K37)</f>
        <v>445355520</v>
      </c>
    </row>
    <row r="39" spans="1:11" ht="12.75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>
        <v>141699276</v>
      </c>
      <c r="K39" s="7">
        <v>454633760</v>
      </c>
    </row>
    <row r="40" spans="1:11" ht="12.75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>
        <v>108909</v>
      </c>
      <c r="K40" s="7">
        <v>105000</v>
      </c>
    </row>
    <row r="41" spans="1:11" ht="12.75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>
        <v>6190031</v>
      </c>
      <c r="K43" s="7">
        <v>2817334</v>
      </c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3">
        <f>SUM(J39:J43)</f>
        <v>147998216</v>
      </c>
      <c r="K44" s="53">
        <f>SUM(K39:K43)</f>
        <v>457556094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63">
        <f>IF(J38&gt;J44,J38-J44,0)</f>
        <v>0</v>
      </c>
      <c r="K45" s="53">
        <f>IF(K38&gt;K44,K38-K44,0)</f>
        <v>0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3">
        <f>IF(J44&gt;J38,J44-J38,0)</f>
        <v>147998216</v>
      </c>
      <c r="K46" s="53">
        <f>IF(K44&gt;K38,K44-K38,0)</f>
        <v>12200574</v>
      </c>
    </row>
    <row r="47" spans="1:11" ht="12.75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63">
        <f>IF(J19-J20+J32-J33+J45-J46&gt;0,J19-J20+J32-J33+J45-J46,0)</f>
        <v>134809</v>
      </c>
      <c r="K47" s="53">
        <f>IF(K19-K20+K32-K33+K45-K46&gt;0,K19-K20+K32-K33+K45-K46,0)</f>
        <v>23623770</v>
      </c>
    </row>
    <row r="48" spans="1:11" ht="12.75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63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3755890</v>
      </c>
      <c r="K49" s="7">
        <v>3890699</v>
      </c>
    </row>
    <row r="50" spans="1:11" ht="12.75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>
        <v>134809</v>
      </c>
      <c r="K50" s="7">
        <v>23623770</v>
      </c>
    </row>
    <row r="51" spans="1:11" ht="12.75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/>
    </row>
    <row r="52" spans="1:11" ht="12.75">
      <c r="A52" s="210" t="s">
        <v>177</v>
      </c>
      <c r="B52" s="211"/>
      <c r="C52" s="211"/>
      <c r="D52" s="211"/>
      <c r="E52" s="211"/>
      <c r="F52" s="211"/>
      <c r="G52" s="211"/>
      <c r="H52" s="211"/>
      <c r="I52" s="4">
        <v>44</v>
      </c>
      <c r="J52" s="64">
        <f>J49+J50-J51</f>
        <v>3890699</v>
      </c>
      <c r="K52" s="61">
        <f>K49+K50-K51</f>
        <v>27514469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allowBlank="1" sqref="A1:I65536 K1:IV65536 J1:J6 J13 J18:J21 J27 J31:J65536"/>
    <dataValidation type="whole" operator="notEqual" allowBlank="1" showInputMessage="1" showErrorMessage="1" errorTitle="Pogrešan unos" error="Mogu se unijeti samo cjelobrojne vrijednosti." sqref="J7:J12 J14:J17 J22:J26 J28:J30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5" sqref="A25:H25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5" t="s">
        <v>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4" t="s">
        <v>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21.75">
      <c r="A4" s="258" t="s">
        <v>59</v>
      </c>
      <c r="B4" s="258"/>
      <c r="C4" s="258"/>
      <c r="D4" s="258"/>
      <c r="E4" s="258"/>
      <c r="F4" s="258"/>
      <c r="G4" s="258"/>
      <c r="H4" s="258"/>
      <c r="I4" s="65" t="s">
        <v>279</v>
      </c>
      <c r="J4" s="66" t="s">
        <v>319</v>
      </c>
      <c r="K4" s="66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1">
        <v>2</v>
      </c>
      <c r="J5" s="72" t="s">
        <v>283</v>
      </c>
      <c r="K5" s="72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0"/>
      <c r="J6" s="250"/>
      <c r="K6" s="251"/>
    </row>
    <row r="7" spans="1:11" ht="12.75">
      <c r="A7" s="204" t="s">
        <v>199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 ht="12.75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 ht="12.75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07" t="s">
        <v>108</v>
      </c>
      <c r="B20" s="261"/>
      <c r="C20" s="261"/>
      <c r="D20" s="261"/>
      <c r="E20" s="261"/>
      <c r="F20" s="261"/>
      <c r="G20" s="261"/>
      <c r="H20" s="262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59"/>
      <c r="C21" s="259"/>
      <c r="D21" s="259"/>
      <c r="E21" s="259"/>
      <c r="F21" s="259"/>
      <c r="G21" s="259"/>
      <c r="H21" s="260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196" t="s">
        <v>159</v>
      </c>
      <c r="B22" s="197"/>
      <c r="C22" s="197"/>
      <c r="D22" s="197"/>
      <c r="E22" s="197"/>
      <c r="F22" s="197"/>
      <c r="G22" s="197"/>
      <c r="H22" s="197"/>
      <c r="I22" s="250"/>
      <c r="J22" s="250"/>
      <c r="K22" s="251"/>
    </row>
    <row r="23" spans="1:11" ht="12.75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321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322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196" t="s">
        <v>160</v>
      </c>
      <c r="B35" s="197"/>
      <c r="C35" s="197"/>
      <c r="D35" s="197"/>
      <c r="E35" s="197"/>
      <c r="F35" s="197"/>
      <c r="G35" s="197"/>
      <c r="H35" s="197"/>
      <c r="I35" s="250">
        <v>0</v>
      </c>
      <c r="J35" s="250"/>
      <c r="K35" s="251"/>
    </row>
    <row r="36" spans="1:11" ht="12.75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4" sqref="K14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10.28125" style="75" customWidth="1"/>
    <col min="12" max="16384" width="9.140625" style="75" customWidth="1"/>
  </cols>
  <sheetData>
    <row r="1" spans="1:12" ht="12.75">
      <c r="A1" s="281" t="s">
        <v>281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74"/>
    </row>
    <row r="2" spans="1:12" ht="15">
      <c r="A2" s="42"/>
      <c r="B2" s="73"/>
      <c r="C2" s="266" t="s">
        <v>282</v>
      </c>
      <c r="D2" s="266"/>
      <c r="E2" s="127" t="s">
        <v>323</v>
      </c>
      <c r="F2" s="43" t="s">
        <v>250</v>
      </c>
      <c r="G2" s="267" t="s">
        <v>340</v>
      </c>
      <c r="H2" s="268"/>
      <c r="I2" s="73"/>
      <c r="J2" s="73"/>
      <c r="K2" s="73"/>
      <c r="L2" s="76"/>
    </row>
    <row r="3" spans="1:11" ht="21.75">
      <c r="A3" s="269" t="s">
        <v>59</v>
      </c>
      <c r="B3" s="269"/>
      <c r="C3" s="269"/>
      <c r="D3" s="269"/>
      <c r="E3" s="269"/>
      <c r="F3" s="269"/>
      <c r="G3" s="269"/>
      <c r="H3" s="269"/>
      <c r="I3" s="79" t="s">
        <v>305</v>
      </c>
      <c r="J3" s="80" t="s">
        <v>150</v>
      </c>
      <c r="K3" s="80" t="s">
        <v>151</v>
      </c>
    </row>
    <row r="4" spans="1:11" ht="12.75">
      <c r="A4" s="270">
        <v>1</v>
      </c>
      <c r="B4" s="270"/>
      <c r="C4" s="270"/>
      <c r="D4" s="270"/>
      <c r="E4" s="270"/>
      <c r="F4" s="270"/>
      <c r="G4" s="270"/>
      <c r="H4" s="270"/>
      <c r="I4" s="82">
        <v>2</v>
      </c>
      <c r="J4" s="81" t="s">
        <v>283</v>
      </c>
      <c r="K4" s="81" t="s">
        <v>284</v>
      </c>
    </row>
    <row r="5" spans="1:11" ht="12.75">
      <c r="A5" s="271" t="s">
        <v>285</v>
      </c>
      <c r="B5" s="272"/>
      <c r="C5" s="272"/>
      <c r="D5" s="272"/>
      <c r="E5" s="272"/>
      <c r="F5" s="272"/>
      <c r="G5" s="272"/>
      <c r="H5" s="272"/>
      <c r="I5" s="44">
        <v>1</v>
      </c>
      <c r="J5" s="6">
        <v>1385151471</v>
      </c>
      <c r="K5" s="45">
        <v>1436911375</v>
      </c>
    </row>
    <row r="6" spans="1:11" ht="12.75">
      <c r="A6" s="271" t="s">
        <v>286</v>
      </c>
      <c r="B6" s="272"/>
      <c r="C6" s="272"/>
      <c r="D6" s="272"/>
      <c r="E6" s="272"/>
      <c r="F6" s="272"/>
      <c r="G6" s="272"/>
      <c r="H6" s="272"/>
      <c r="I6" s="44">
        <v>2</v>
      </c>
      <c r="J6" s="7"/>
      <c r="K6" s="46"/>
    </row>
    <row r="7" spans="1:11" ht="12.75">
      <c r="A7" s="271" t="s">
        <v>287</v>
      </c>
      <c r="B7" s="272"/>
      <c r="C7" s="272"/>
      <c r="D7" s="272"/>
      <c r="E7" s="272"/>
      <c r="F7" s="272"/>
      <c r="G7" s="272"/>
      <c r="H7" s="272"/>
      <c r="I7" s="44">
        <v>3</v>
      </c>
      <c r="J7" s="7">
        <v>65647514</v>
      </c>
      <c r="K7" s="46">
        <v>69257574</v>
      </c>
    </row>
    <row r="8" spans="1:11" ht="12.75">
      <c r="A8" s="271" t="s">
        <v>288</v>
      </c>
      <c r="B8" s="272"/>
      <c r="C8" s="272"/>
      <c r="D8" s="272"/>
      <c r="E8" s="272"/>
      <c r="F8" s="272"/>
      <c r="G8" s="272"/>
      <c r="H8" s="272"/>
      <c r="I8" s="44">
        <v>4</v>
      </c>
      <c r="J8" s="7">
        <v>137796246</v>
      </c>
      <c r="K8" s="46">
        <v>183038848</v>
      </c>
    </row>
    <row r="9" spans="1:11" ht="12.75">
      <c r="A9" s="271" t="s">
        <v>289</v>
      </c>
      <c r="B9" s="272"/>
      <c r="C9" s="272"/>
      <c r="D9" s="272"/>
      <c r="E9" s="272"/>
      <c r="F9" s="272"/>
      <c r="G9" s="272"/>
      <c r="H9" s="272"/>
      <c r="I9" s="44">
        <v>5</v>
      </c>
      <c r="J9" s="7">
        <v>100717565</v>
      </c>
      <c r="K9" s="46">
        <v>103630085</v>
      </c>
    </row>
    <row r="10" spans="1:11" ht="12.75">
      <c r="A10" s="271" t="s">
        <v>290</v>
      </c>
      <c r="B10" s="272"/>
      <c r="C10" s="272"/>
      <c r="D10" s="272"/>
      <c r="E10" s="272"/>
      <c r="F10" s="272"/>
      <c r="G10" s="272"/>
      <c r="H10" s="272"/>
      <c r="I10" s="44">
        <v>6</v>
      </c>
      <c r="J10" s="7"/>
      <c r="K10" s="46"/>
    </row>
    <row r="11" spans="1:11" ht="12.75">
      <c r="A11" s="271" t="s">
        <v>291</v>
      </c>
      <c r="B11" s="272"/>
      <c r="C11" s="272"/>
      <c r="D11" s="272"/>
      <c r="E11" s="272"/>
      <c r="F11" s="272"/>
      <c r="G11" s="272"/>
      <c r="H11" s="272"/>
      <c r="I11" s="44">
        <v>7</v>
      </c>
      <c r="J11" s="7"/>
      <c r="K11" s="46"/>
    </row>
    <row r="12" spans="1:11" ht="12.75">
      <c r="A12" s="271" t="s">
        <v>292</v>
      </c>
      <c r="B12" s="272"/>
      <c r="C12" s="272"/>
      <c r="D12" s="272"/>
      <c r="E12" s="272"/>
      <c r="F12" s="272"/>
      <c r="G12" s="272"/>
      <c r="H12" s="272"/>
      <c r="I12" s="44">
        <v>8</v>
      </c>
      <c r="J12" s="7">
        <v>2170495</v>
      </c>
      <c r="K12" s="46">
        <v>3207039</v>
      </c>
    </row>
    <row r="13" spans="1:11" ht="12.75">
      <c r="A13" s="271" t="s">
        <v>293</v>
      </c>
      <c r="B13" s="272"/>
      <c r="C13" s="272"/>
      <c r="D13" s="272"/>
      <c r="E13" s="272"/>
      <c r="F13" s="272"/>
      <c r="G13" s="272"/>
      <c r="H13" s="272"/>
      <c r="I13" s="44">
        <v>9</v>
      </c>
      <c r="J13" s="7"/>
      <c r="K13" s="46"/>
    </row>
    <row r="14" spans="1:11" ht="12.75">
      <c r="A14" s="273" t="s">
        <v>294</v>
      </c>
      <c r="B14" s="274"/>
      <c r="C14" s="274"/>
      <c r="D14" s="274"/>
      <c r="E14" s="274"/>
      <c r="F14" s="274"/>
      <c r="G14" s="274"/>
      <c r="H14" s="274"/>
      <c r="I14" s="44">
        <v>10</v>
      </c>
      <c r="J14" s="53">
        <f>SUM(J5:J13)</f>
        <v>1691483291</v>
      </c>
      <c r="K14" s="77">
        <f>SUM(K5:K13)</f>
        <v>1796044921</v>
      </c>
    </row>
    <row r="15" spans="1:11" ht="12.75">
      <c r="A15" s="271" t="s">
        <v>295</v>
      </c>
      <c r="B15" s="272"/>
      <c r="C15" s="272"/>
      <c r="D15" s="272"/>
      <c r="E15" s="272"/>
      <c r="F15" s="272"/>
      <c r="G15" s="272"/>
      <c r="H15" s="272"/>
      <c r="I15" s="44">
        <v>11</v>
      </c>
      <c r="J15" s="7"/>
      <c r="K15" s="46"/>
    </row>
    <row r="16" spans="1:11" ht="12.75">
      <c r="A16" s="271" t="s">
        <v>296</v>
      </c>
      <c r="B16" s="272"/>
      <c r="C16" s="272"/>
      <c r="D16" s="272"/>
      <c r="E16" s="272"/>
      <c r="F16" s="272"/>
      <c r="G16" s="272"/>
      <c r="H16" s="272"/>
      <c r="I16" s="44">
        <v>12</v>
      </c>
      <c r="J16" s="7"/>
      <c r="K16" s="46"/>
    </row>
    <row r="17" spans="1:11" ht="12.75">
      <c r="A17" s="271" t="s">
        <v>297</v>
      </c>
      <c r="B17" s="272"/>
      <c r="C17" s="272"/>
      <c r="D17" s="272"/>
      <c r="E17" s="272"/>
      <c r="F17" s="272"/>
      <c r="G17" s="272"/>
      <c r="H17" s="272"/>
      <c r="I17" s="44">
        <v>13</v>
      </c>
      <c r="J17" s="7"/>
      <c r="K17" s="46"/>
    </row>
    <row r="18" spans="1:11" ht="12.75">
      <c r="A18" s="271" t="s">
        <v>298</v>
      </c>
      <c r="B18" s="272"/>
      <c r="C18" s="272"/>
      <c r="D18" s="272"/>
      <c r="E18" s="272"/>
      <c r="F18" s="272"/>
      <c r="G18" s="272"/>
      <c r="H18" s="272"/>
      <c r="I18" s="44">
        <v>14</v>
      </c>
      <c r="J18" s="7"/>
      <c r="K18" s="46"/>
    </row>
    <row r="19" spans="1:11" ht="12.75">
      <c r="A19" s="271" t="s">
        <v>299</v>
      </c>
      <c r="B19" s="272"/>
      <c r="C19" s="272"/>
      <c r="D19" s="272"/>
      <c r="E19" s="272"/>
      <c r="F19" s="272"/>
      <c r="G19" s="272"/>
      <c r="H19" s="272"/>
      <c r="I19" s="44">
        <v>15</v>
      </c>
      <c r="J19" s="7"/>
      <c r="K19" s="46"/>
    </row>
    <row r="20" spans="1:11" ht="12.75">
      <c r="A20" s="271" t="s">
        <v>300</v>
      </c>
      <c r="B20" s="272"/>
      <c r="C20" s="272"/>
      <c r="D20" s="272"/>
      <c r="E20" s="272"/>
      <c r="F20" s="272"/>
      <c r="G20" s="272"/>
      <c r="H20" s="272"/>
      <c r="I20" s="44">
        <v>16</v>
      </c>
      <c r="J20" s="7"/>
      <c r="K20" s="46"/>
    </row>
    <row r="21" spans="1:11" ht="12.75">
      <c r="A21" s="273" t="s">
        <v>301</v>
      </c>
      <c r="B21" s="274"/>
      <c r="C21" s="274"/>
      <c r="D21" s="274"/>
      <c r="E21" s="274"/>
      <c r="F21" s="274"/>
      <c r="G21" s="274"/>
      <c r="H21" s="274"/>
      <c r="I21" s="44">
        <v>17</v>
      </c>
      <c r="J21" s="61">
        <f>SUM(J15:J20)</f>
        <v>0</v>
      </c>
      <c r="K21" s="78">
        <f>SUM(K15:K20)</f>
        <v>0</v>
      </c>
    </row>
    <row r="22" spans="1:1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>
      <c r="A23" s="275" t="s">
        <v>302</v>
      </c>
      <c r="B23" s="276"/>
      <c r="C23" s="276"/>
      <c r="D23" s="276"/>
      <c r="E23" s="276"/>
      <c r="F23" s="276"/>
      <c r="G23" s="276"/>
      <c r="H23" s="276"/>
      <c r="I23" s="47">
        <v>18</v>
      </c>
      <c r="J23" s="45"/>
      <c r="K23" s="45"/>
    </row>
    <row r="24" spans="1:11" ht="17.25" customHeight="1">
      <c r="A24" s="277" t="s">
        <v>303</v>
      </c>
      <c r="B24" s="278"/>
      <c r="C24" s="278"/>
      <c r="D24" s="278"/>
      <c r="E24" s="278"/>
      <c r="F24" s="278"/>
      <c r="G24" s="278"/>
      <c r="H24" s="278"/>
      <c r="I24" s="48">
        <v>19</v>
      </c>
      <c r="J24" s="78"/>
      <c r="K24" s="78"/>
    </row>
    <row r="25" spans="1:11" ht="30" customHeight="1">
      <c r="A25" s="279" t="s">
        <v>304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K1:IV65536 J1:J4 J15:J65536"/>
    <dataValidation type="whole" operator="greaterThanOrEqual" allowBlank="1" showInputMessage="1" showErrorMessage="1" errorTitle="Pogrešan unos" error="Mogu se unijeti samo cjelobrojne pozitivne vrijednosti." sqref="J14">
      <formula1>0</formula1>
    </dataValidation>
    <dataValidation type="whole" operator="notEqual" allowBlank="1" showInputMessage="1" showErrorMessage="1" errorTitle="Pogrešan unos" error="Mogu se unijeti samo cjelobrojne vrijednosti." sqref="J5:J13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7" t="s">
        <v>280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8" t="s">
        <v>316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2.7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.7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.75" customHeigh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2.75">
      <c r="A11" s="289"/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Margerita Rovis</cp:lastModifiedBy>
  <cp:lastPrinted>2018-02-28T09:30:47Z</cp:lastPrinted>
  <dcterms:created xsi:type="dcterms:W3CDTF">2008-10-17T11:51:54Z</dcterms:created>
  <dcterms:modified xsi:type="dcterms:W3CDTF">2018-02-28T09:31:10Z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