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456" windowHeight="10896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<sst xmlns="http://schemas.openxmlformats.org/spreadsheetml/2006/main" count="402" uniqueCount="351">
  <si>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</si>
  <si>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</si>
  <si>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</si>
  <si>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</si>
  <si>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</si>
  <si>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</si>
  <si>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</si>
  <si>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</si>
  <si>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</si>
  <si>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</si>
  <si>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</si>
  <si>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</si>
  <si>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</si>
  <si>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</si>
  <si>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</si>
  <si>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</si>
  <si>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</si>
  <si>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</si>
  <si>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</si>
  <si>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</si>
  <si>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</si>
  <si>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</si>
  <si>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</si>
  <si>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</si>
  <si>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</si>
  <si>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</si>
  <si>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</si>
  <si>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</si>
  <si>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</si>
  <si>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</si>
  <si>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</si>
  <si>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</si>
  <si>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</si>
  <si>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</si>
  <si>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</si>
  <si>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</si>
  <si>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</si>
  <si>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</si>
  <si>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</si>
  <si>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</si>
  <si>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</si>
  <si>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</si>
  <si>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</si>
  <si>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</si>
  <si>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</si>
  <si>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</si>
  <si>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</si>
  <si>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</si>
  <si>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</si>
  <si>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</si>
  <si>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</si>
  <si>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</si>
  <si>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</si>
  <si>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</si>
  <si>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</si>
  <si>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</si>
  <si>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</si>
  <si>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</si>
  <si>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</si>
  <si>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</si>
  <si>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</si>
  <si>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</si>
  <si>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</si>
  <si>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</si>
  <si>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</si>
  <si>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</si>
  <si>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</si>
  <si>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</si>
  <si>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</si>
  <si>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</si>
  <si>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</si>
  <si>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</si>
  <si>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</si>
  <si>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</si>
  <si>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</si>
  <si>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</si>
  <si>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</si>
  <si>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</si>
  <si>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</si>
  <si>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</si>
  <si>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</si>
  <si>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</si>
  <si>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</si>
  <si>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</si>
  <si>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</si>
  <si>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</si>
  <si>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</si>
  <si>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</si>
  <si>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</si>
  <si>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</si>
  <si>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</si>
  <si>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</si>
  <si>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</si>
  <si>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</si>
  <si>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</si>
  <si>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</si>
  <si>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</si>
  <si>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</si>
  <si>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</si>
  <si>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</si>
  <si>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</si>
  <si>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</si>
  <si>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</si>
  <si>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</si>
  <si>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</si>
  <si>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</si>
  <si>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</si>
  <si>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</si>
  <si>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</si>
  <si>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</si>
  <si>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</si>
  <si>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</si>
  <si>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</si>
  <si>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</si>
  <si>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</si>
  <si>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</si>
  <si>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</si>
  <si>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</si>
  <si>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</si>
  <si>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</si>
  <si>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</si>
  <si>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</si>
  <si>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</si>
  <si>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</si>
  <si>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</si>
  <si>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</si>
  <si>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</si>
  <si>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</si>
  <si>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</si>
  <si>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</si>
  <si>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</si>
  <si>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</si>
  <si>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</si>
  <si>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</si>
  <si>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</si>
  <si>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</si>
  <si>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</si>
  <si>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</si>
  <si>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</si>
  <si>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</si>
  <si>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</si>
  <si>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</si>
  <si>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</si>
  <si>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</si>
  <si>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</si>
  <si>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</si>
  <si>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</si>
  <si>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</si>
  <si>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</si>
  <si>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</si>
  <si>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</si>
  <si>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</si>
  <si>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</si>
  <si>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</si>
  <si>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</si>
  <si>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</si>
  <si>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</si>
  <si>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</si>
  <si>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</si>
  <si>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</si>
  <si>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</si>
  <si>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</si>
  <si>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</si>
  <si>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</si>
  <si>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</si>
  <si>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</si>
  <si>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</si>
  <si>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</si>
  <si>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</si>
  <si>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</si>
  <si>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</si>
  <si>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</si>
  <si>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</si>
  <si>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</si>
  <si>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</si>
  <si>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</si>
  <si>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</si>
  <si>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</si>
  <si>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</si>
  <si>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</si>
  <si>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</si>
  <si>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</si>
  <si>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</si>
  <si>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</si>
  <si>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</si>
  <si>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</si>
  <si>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</si>
  <si>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</si>
  <si>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</si>
  <si>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</si>
  <si>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</si>
  <si>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</si>
  <si>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</si>
  <si>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</si>
  <si>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</si>
  <si>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</si>
  <si>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</si>
  <si>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</si>
  <si>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</si>
  <si>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</si>
  <si>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</si>
  <si>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</si>
  <si>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</si>
  <si>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</si>
  <si>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</si>
  <si>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</si>
  <si>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</si>
  <si>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</si>
  <si>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</si>
  <si>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</si>
  <si>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</si>
  <si>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</si>
  <si>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</si>
  <si>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</si>
  <si>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</si>
  <si>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</si>
  <si>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</si>
  <si>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</si>
  <si>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</si>
  <si>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</si>
  <si>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</si>
  <si>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</si>
  <si>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</si>
  <si>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</si>
  <si>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</si>
  <si>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</si>
  <si>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</si>
  <si>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</si>
  <si>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</si>
  <si>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</si>
  <si>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</si>
  <si>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</si>
  <si>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</si>
  <si>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</si>
  <si>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</si>
  <si>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</si>
  <si>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</si>
  <si>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</si>
  <si>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</si>
  <si>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</si>
  <si>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</si>
  <si>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</si>
  <si>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</si>
  <si>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</si>
  <si>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</si>
  <si>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</si>
  <si>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</si>
  <si>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</si>
  <si>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</si>
  <si>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</si>
  <si>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</si>
  <si>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</si>
  <si>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</si>
  <si>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</si>
  <si>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</si>
  <si>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</si>
  <si>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</si>
  <si>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</si>
  <si>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</si>
  <si>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</si>
  <si>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</si>
  <si>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</si>
  <si>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</si>
  <si>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</si>
  <si>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</si>
  <si>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</si>
  <si>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</si>
  <si>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</si>
  <si>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</si>
  <si>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</si>
  <si>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</si>
  <si>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</si>
  <si>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</si>
  <si>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</si>
  <si>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</si>
  <si>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</si>
  <si>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</si>
  <si>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</si>
  <si>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</si>
  <si>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</si>
  <si>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</si>
  <si>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</si>
  <si>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</si>
  <si>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</si>
  <si>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</si>
  <si>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</si>
  <si>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</si>
  <si>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</si>
  <si>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</si>
  <si>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</si>
  <si>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</si>
  <si>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</si>
  <si>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</si>
  <si>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</si>
  <si>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</si>
  <si>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</si>
  <si>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</si>
  <si>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</si>
  <si>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</si>
  <si>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</si>
  <si>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</si>
  <si>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</si>
  <si>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</si>
  <si>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</si>
  <si>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</si>
  <si>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</si>
  <si>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</si>
  <si>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</si>
  <si>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</si>
  <si>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</si>
  <si>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</si>
  <si>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</si>
  <si>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</si>
  <si>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</si>
  <si>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</si>
  <si>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</si>
  <si>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</si>
  <si>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</si>
  <si>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</si>
  <si>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</si>
  <si>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</si>
  <si>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</si>
  <si>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</si>
  <si>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</si>
  <si>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</si>
  <si>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31.12.2012.</t>
  </si>
  <si>
    <t>03474780</t>
  </si>
  <si>
    <t>040020834</t>
  </si>
  <si>
    <t>57444289760</t>
  </si>
  <si>
    <t>PLAVA LAGUNA D.D.</t>
  </si>
  <si>
    <t>POREČ</t>
  </si>
  <si>
    <t>RADE KONČARA 12</t>
  </si>
  <si>
    <t>www.plavalaguna.hr</t>
  </si>
  <si>
    <t>ISTARSKA</t>
  </si>
  <si>
    <t>DA</t>
  </si>
  <si>
    <t>5510</t>
  </si>
  <si>
    <t>HOTELI CROATIA</t>
  </si>
  <si>
    <t>LAGUNA INVEST</t>
  </si>
  <si>
    <t>CAVTAT</t>
  </si>
  <si>
    <t>03303276</t>
  </si>
  <si>
    <t>00617474</t>
  </si>
  <si>
    <t>KOCIJANČIĆ SUZANA</t>
  </si>
  <si>
    <t>052/410-224</t>
  </si>
  <si>
    <t>suzana.kocijancic@plavalaguna.hr</t>
  </si>
  <si>
    <t>STAVER NEVEN</t>
  </si>
  <si>
    <t>mail@plavalaguna.hr</t>
  </si>
  <si>
    <t>stanje na dan 31.12.2012.</t>
  </si>
  <si>
    <t>Obveznik: PLAVA LAGUNA D.D.</t>
  </si>
  <si>
    <t>u razdoblju 01.01.2012. do 31.12.2012.</t>
  </si>
  <si>
    <t>Obveznik:PLAVA LAGUNA D.D.</t>
  </si>
  <si>
    <t>u razdoblju 01.01.2012. do31.12.2012.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</si>
</sst>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valaguna.hr/" TargetMode="External" /><Relationship Id="rId2" Type="http://schemas.openxmlformats.org/officeDocument/2006/relationships/hyperlink" Target="mailto:suzana.kocijancic@plavalaguna.hr" TargetMode="External" /><Relationship Id="rId3" Type="http://schemas.openxmlformats.org/officeDocument/2006/relationships/hyperlink" Target="mailto:mail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18" t="s">
        <v>256</v>
      </c>
      <c r="B1" s="118"/>
      <c r="C1" s="11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9" t="s">
        <v>326</v>
      </c>
      <c r="D6" s="120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19" t="s">
        <v>327</v>
      </c>
      <c r="D8" s="120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19" t="s">
        <v>328</v>
      </c>
      <c r="D10" s="12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1" t="s">
        <v>329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3">
        <v>52440</v>
      </c>
      <c r="D14" s="164"/>
      <c r="E14" s="31"/>
      <c r="F14" s="121" t="s">
        <v>330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1" t="s">
        <v>331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345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7" t="s">
        <v>332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348</v>
      </c>
      <c r="D22" s="121" t="s">
        <v>330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18</v>
      </c>
      <c r="D24" s="121" t="s">
        <v>333</v>
      </c>
      <c r="E24" s="149"/>
      <c r="F24" s="149"/>
      <c r="G24" s="150"/>
      <c r="H24" s="38" t="s">
        <v>270</v>
      </c>
      <c r="I24" s="48">
        <v>841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 t="s">
        <v>334</v>
      </c>
      <c r="D26" s="50"/>
      <c r="E26" s="22"/>
      <c r="F26" s="51"/>
      <c r="G26" s="138" t="s">
        <v>273</v>
      </c>
      <c r="H26" s="139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 t="s">
        <v>336</v>
      </c>
      <c r="B30" s="122"/>
      <c r="C30" s="122"/>
      <c r="D30" s="123"/>
      <c r="E30" s="146" t="s">
        <v>338</v>
      </c>
      <c r="F30" s="122"/>
      <c r="G30" s="122"/>
      <c r="H30" s="119" t="s">
        <v>339</v>
      </c>
      <c r="I30" s="120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 t="s">
        <v>337</v>
      </c>
      <c r="B32" s="122"/>
      <c r="C32" s="122"/>
      <c r="D32" s="123"/>
      <c r="E32" s="146" t="s">
        <v>330</v>
      </c>
      <c r="F32" s="122"/>
      <c r="G32" s="122"/>
      <c r="H32" s="119" t="s">
        <v>340</v>
      </c>
      <c r="I32" s="12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2"/>
      <c r="C34" s="122"/>
      <c r="D34" s="123"/>
      <c r="E34" s="146"/>
      <c r="F34" s="122"/>
      <c r="G34" s="122"/>
      <c r="H34" s="119"/>
      <c r="I34" s="12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2"/>
      <c r="C36" s="122"/>
      <c r="D36" s="123"/>
      <c r="E36" s="146"/>
      <c r="F36" s="122"/>
      <c r="G36" s="122"/>
      <c r="H36" s="119"/>
      <c r="I36" s="120"/>
      <c r="J36" s="22"/>
      <c r="K36" s="22"/>
      <c r="L36" s="22"/>
    </row>
    <row r="37" spans="1:12" ht="12.75">
      <c r="A37" s="59"/>
      <c r="B37" s="59"/>
      <c r="C37" s="124"/>
      <c r="D37" s="143"/>
      <c r="E37" s="31"/>
      <c r="F37" s="124"/>
      <c r="G37" s="143"/>
      <c r="H37" s="31"/>
      <c r="I37" s="31"/>
      <c r="J37" s="22"/>
      <c r="K37" s="22"/>
      <c r="L37" s="22"/>
    </row>
    <row r="38" spans="1:12" ht="12.75">
      <c r="A38" s="146"/>
      <c r="B38" s="122"/>
      <c r="C38" s="122"/>
      <c r="D38" s="123"/>
      <c r="E38" s="146"/>
      <c r="F38" s="122"/>
      <c r="G38" s="122"/>
      <c r="H38" s="119"/>
      <c r="I38" s="12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2"/>
      <c r="C40" s="122"/>
      <c r="D40" s="123"/>
      <c r="E40" s="146"/>
      <c r="F40" s="122"/>
      <c r="G40" s="122"/>
      <c r="H40" s="119"/>
      <c r="I40" s="12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9"/>
      <c r="D44" s="120"/>
      <c r="E44" s="32"/>
      <c r="F44" s="121"/>
      <c r="G44" s="122"/>
      <c r="H44" s="122"/>
      <c r="I44" s="123"/>
      <c r="J44" s="22"/>
      <c r="K44" s="22"/>
      <c r="L44" s="22"/>
    </row>
    <row r="45" spans="1:12" ht="12.75">
      <c r="A45" s="59"/>
      <c r="B45" s="59"/>
      <c r="C45" s="124"/>
      <c r="D45" s="143"/>
      <c r="E45" s="31"/>
      <c r="F45" s="124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1" t="s">
        <v>341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342</v>
      </c>
      <c r="D48" s="136"/>
      <c r="E48" s="137"/>
      <c r="F48" s="32"/>
      <c r="G48" s="38" t="s">
        <v>281</v>
      </c>
      <c r="H48" s="140" t="s">
        <v>342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343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344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30" t="s">
        <v>283</v>
      </c>
      <c r="D53" s="130"/>
      <c r="E53" s="130"/>
      <c r="F53" s="130"/>
      <c r="G53" s="130"/>
      <c r="H53" s="13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284</v>
      </c>
      <c r="C55" s="129"/>
      <c r="D55" s="129"/>
      <c r="E55" s="12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5" t="s">
        <v>317</v>
      </c>
      <c r="I56" s="12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5"/>
      <c r="I57" s="12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5"/>
      <c r="I58" s="12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5"/>
      <c r="I59" s="12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5"/>
      <c r="I60" s="12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6" t="s">
        <v>287</v>
      </c>
      <c r="H63" s="127"/>
      <c r="I63" s="12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plavalaguna.hr"/>
    <hyperlink ref="C50" r:id="rId2" display="suzana.kocijancic@plavalaguna.hr"/>
    <hyperlink ref="C18" r:id="rId3" display="mail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25">
      <selection activeCell="K114" sqref="K114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346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347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0.7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1373961783</v>
      </c>
      <c r="K9" s="12">
        <f>K10+K17+K27+K36+K40</f>
        <v>1437468235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683358</v>
      </c>
      <c r="K10" s="12">
        <f>SUM(K11:K16)</f>
        <v>840922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539533</v>
      </c>
      <c r="K12" s="13">
        <v>713597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95700</v>
      </c>
      <c r="K15" s="13">
        <v>95700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48125</v>
      </c>
      <c r="K16" s="13">
        <v>31625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1362389764</v>
      </c>
      <c r="K17" s="12">
        <f>SUM(K18:K26)</f>
        <v>1428301322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219517630</v>
      </c>
      <c r="K18" s="13">
        <v>219517630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1041328121</v>
      </c>
      <c r="K19" s="13">
        <v>1104093017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19261070</v>
      </c>
      <c r="K20" s="13">
        <v>19402579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26998196</v>
      </c>
      <c r="K21" s="13">
        <v>38824413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8478724</v>
      </c>
      <c r="K24" s="13">
        <v>3021782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6707919</v>
      </c>
      <c r="K25" s="13">
        <v>7020941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40098104</v>
      </c>
      <c r="K26" s="13">
        <v>36420960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10888661</v>
      </c>
      <c r="K27" s="12">
        <f>SUM(K28:K35)</f>
        <v>8325991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771915</v>
      </c>
      <c r="K28" s="13">
        <v>1486799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9974448</v>
      </c>
      <c r="K30" s="13">
        <v>6839192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142298</v>
      </c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199306369</v>
      </c>
      <c r="K41" s="12">
        <f>K42+K50+K57+K65</f>
        <v>165874639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3782273</v>
      </c>
      <c r="K42" s="12">
        <f>SUM(K43:K49)</f>
        <v>3802605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3773424</v>
      </c>
      <c r="K43" s="13">
        <v>3785200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8849</v>
      </c>
      <c r="K46" s="13">
        <v>17405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12170967</v>
      </c>
      <c r="K50" s="12">
        <f>SUM(K51:K56)</f>
        <v>28401175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7710601</v>
      </c>
      <c r="K52" s="13">
        <v>7127522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35240</v>
      </c>
      <c r="K54" s="13">
        <v>55376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2422630</v>
      </c>
      <c r="K55" s="13">
        <v>20410319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2002496</v>
      </c>
      <c r="K56" s="13">
        <v>807958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126745208</v>
      </c>
      <c r="K57" s="12">
        <f>SUM(K58:K64)</f>
        <v>125714931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>
        <v>126409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126745208</v>
      </c>
      <c r="K63" s="13">
        <v>125588522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56607921</v>
      </c>
      <c r="K65" s="13">
        <v>7955928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1229755</v>
      </c>
      <c r="K66" s="13">
        <v>1617979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1574497907</v>
      </c>
      <c r="K67" s="12">
        <f>K8+K9+K41+K66</f>
        <v>1604960853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3400080</v>
      </c>
      <c r="K68" s="14">
        <v>3400080</v>
      </c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1442509720</v>
      </c>
      <c r="K70" s="20">
        <f>K71+K72+K73+K79+K80+K83+K86</f>
        <v>1472362809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1088372400</v>
      </c>
      <c r="K71" s="13">
        <v>1088372400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96506228</v>
      </c>
      <c r="K73" s="12">
        <f>K74+K75-K76+K77+K78</f>
        <v>95288409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40675286</v>
      </c>
      <c r="K74" s="13">
        <v>42204587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11896874</v>
      </c>
      <c r="K75" s="13">
        <v>11896874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11896874</v>
      </c>
      <c r="K76" s="13">
        <v>11896874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55830942</v>
      </c>
      <c r="K78" s="13">
        <v>53083822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54869005</v>
      </c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105949636</v>
      </c>
      <c r="K80" s="12">
        <f>K81-K82</f>
        <v>174212465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105949636</v>
      </c>
      <c r="K81" s="13">
        <v>174212465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74144307</v>
      </c>
      <c r="K83" s="12">
        <f>K84-K85</f>
        <v>93043961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74144307</v>
      </c>
      <c r="K84" s="13">
        <v>93043961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22668144</v>
      </c>
      <c r="K86" s="13">
        <v>21445574</v>
      </c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2537151</v>
      </c>
      <c r="K87" s="12">
        <f>SUM(K88:K90)</f>
        <v>3881610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>
        <v>145500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2537151</v>
      </c>
      <c r="K90" s="13">
        <v>3736110</v>
      </c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53273414</v>
      </c>
      <c r="K91" s="12">
        <f>SUM(K92:K100)</f>
        <v>42790285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53273414</v>
      </c>
      <c r="K94" s="13">
        <v>42790285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67871639</v>
      </c>
      <c r="K101" s="12">
        <f>SUM(K102:K113)</f>
        <v>77291266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14944501</v>
      </c>
      <c r="K104" s="13">
        <v>14652471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2858083</v>
      </c>
      <c r="K105" s="13">
        <v>6296395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15457906</v>
      </c>
      <c r="K106" s="13">
        <v>19919316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13959709</v>
      </c>
      <c r="K109" s="13">
        <v>15564024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14707714</v>
      </c>
      <c r="K110" s="13">
        <v>9609127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963554</v>
      </c>
      <c r="K111" s="13">
        <v>3280033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4980172</v>
      </c>
      <c r="K113" s="13">
        <v>7969900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8305983</v>
      </c>
      <c r="K114" s="13">
        <v>8634883</v>
      </c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1574497907</v>
      </c>
      <c r="K115" s="12">
        <f>K70+K87+K91+K101+K114</f>
        <v>1604960853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3400080</v>
      </c>
      <c r="K116" s="14">
        <v>3400080</v>
      </c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v>1419841576</v>
      </c>
      <c r="K119" s="13">
        <v>1450917235</v>
      </c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>
        <v>22668144</v>
      </c>
      <c r="K120" s="14">
        <v>21445574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34">
      <selection activeCell="K22" sqref="K22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349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2.5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519604567</v>
      </c>
      <c r="K7" s="20">
        <f>SUM(K8:K9)</f>
        <v>539716864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515886260</v>
      </c>
      <c r="K8" s="13">
        <v>536264008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3718307</v>
      </c>
      <c r="K9" s="13">
        <v>3452856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433902540</v>
      </c>
      <c r="K10" s="12">
        <f>K11+K12+K16+K20+K21+K22+K25+K26</f>
        <v>452028550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/>
      <c r="K11" s="13"/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137314330</v>
      </c>
      <c r="K12" s="12">
        <f>SUM(K13:K15)</f>
        <v>141378639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76082270</v>
      </c>
      <c r="K13" s="13">
        <v>81988966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75543</v>
      </c>
      <c r="K14" s="13">
        <v>67541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61156517</v>
      </c>
      <c r="K15" s="13">
        <v>59322132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122244689</v>
      </c>
      <c r="K16" s="12">
        <f>SUM(K17:K19)</f>
        <v>122073340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71515318</v>
      </c>
      <c r="K17" s="13">
        <v>71969877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32974540</v>
      </c>
      <c r="K18" s="13">
        <v>33775976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17754831</v>
      </c>
      <c r="K19" s="13">
        <v>16327487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108887618</v>
      </c>
      <c r="K20" s="13">
        <v>121825396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55782392</v>
      </c>
      <c r="K21" s="13">
        <v>63419887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8234538</v>
      </c>
      <c r="K22" s="12">
        <f>SUM(K23:K24)</f>
        <v>739331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7774964</v>
      </c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459574</v>
      </c>
      <c r="K24" s="13">
        <v>739331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>
        <v>98488</v>
      </c>
      <c r="K25" s="13">
        <v>1464472</v>
      </c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1340485</v>
      </c>
      <c r="K26" s="13">
        <v>1127485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13648314</v>
      </c>
      <c r="K27" s="12">
        <f>SUM(K28:K32)</f>
        <v>10779476</v>
      </c>
    </row>
    <row r="28" spans="1:11" ht="23.25" customHeight="1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>
        <v>129951</v>
      </c>
      <c r="K28" s="13">
        <v>714884</v>
      </c>
    </row>
    <row r="29" spans="1:11" ht="21.75" customHeight="1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12802163</v>
      </c>
      <c r="K29" s="13">
        <v>9127102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>
        <v>387238</v>
      </c>
      <c r="K30" s="13">
        <v>381838</v>
      </c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/>
      <c r="K31" s="13"/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>
        <v>328962</v>
      </c>
      <c r="K32" s="13">
        <v>555652</v>
      </c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6082267</v>
      </c>
      <c r="K33" s="12">
        <f>SUM(K34:K37)</f>
        <v>5392713</v>
      </c>
    </row>
    <row r="34" spans="1:11" ht="21" customHeight="1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/>
      <c r="K34" s="13"/>
    </row>
    <row r="35" spans="1:11" ht="21" customHeight="1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5916193</v>
      </c>
      <c r="K35" s="13">
        <v>5392713</v>
      </c>
    </row>
    <row r="36" spans="1:11" ht="16.5" customHeight="1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>
        <v>166074</v>
      </c>
      <c r="K36" s="13"/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/>
      <c r="K37" s="13"/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/>
      <c r="K38" s="13"/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/>
      <c r="K39" s="13"/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/>
      <c r="K40" s="13"/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/>
      <c r="K41" s="13"/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533252881</v>
      </c>
      <c r="K42" s="12">
        <f>K7+K27+K38+K40</f>
        <v>550496340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439984807</v>
      </c>
      <c r="K43" s="12">
        <f>K10+K33+K39+K41</f>
        <v>457421263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93268074</v>
      </c>
      <c r="K44" s="12">
        <f>K42-K43</f>
        <v>93075077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93268074</v>
      </c>
      <c r="K45" s="12">
        <f>IF(K42&gt;K43,K42-K43,0)</f>
        <v>93075077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18217618</v>
      </c>
      <c r="K47" s="13">
        <v>289029</v>
      </c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75050456</v>
      </c>
      <c r="K48" s="12">
        <f>K44-K47</f>
        <v>92786048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75050456</v>
      </c>
      <c r="K49" s="12">
        <f>IF(K48&gt;0,K48,0)</f>
        <v>92786048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>
        <v>74144307</v>
      </c>
      <c r="K53" s="13">
        <v>93043961</v>
      </c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>
        <v>906149</v>
      </c>
      <c r="K54" s="14">
        <v>-257913</v>
      </c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75050456</v>
      </c>
      <c r="K56" s="11">
        <v>92786048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-1790746</v>
      </c>
      <c r="K57" s="12">
        <f>SUM(K58:K64)</f>
        <v>-3135256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21" customHeight="1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/>
    </row>
    <row r="60" spans="1:11" ht="20.25" customHeight="1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>
        <v>-1790746</v>
      </c>
      <c r="K60" s="13">
        <v>-3135256</v>
      </c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6.5" customHeight="1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>
        <v>-358149</v>
      </c>
      <c r="K65" s="13">
        <v>-388136</v>
      </c>
    </row>
    <row r="66" spans="1:11" ht="22.5" customHeight="1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-1432597</v>
      </c>
      <c r="K66" s="12">
        <f>K57-K65</f>
        <v>-2747120</v>
      </c>
    </row>
    <row r="67" spans="1:11" ht="22.5" customHeight="1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73617859</v>
      </c>
      <c r="K67" s="18">
        <f>K56+K66</f>
        <v>90038928</v>
      </c>
    </row>
    <row r="68" spans="1:11" ht="18.75" customHeight="1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>
        <v>72711710</v>
      </c>
      <c r="K70" s="13">
        <v>90296841</v>
      </c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>
        <v>906149</v>
      </c>
      <c r="K71" s="14">
        <v>-257913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350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5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93268074</v>
      </c>
      <c r="K8" s="13">
        <v>93075077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108887618</v>
      </c>
      <c r="K9" s="13">
        <v>121825396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1439609</v>
      </c>
      <c r="K10" s="13">
        <v>8739637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>
        <v>328900</v>
      </c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203595301</v>
      </c>
      <c r="K14" s="12">
        <f>SUM(K8:K13)</f>
        <v>223969010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956602</v>
      </c>
      <c r="K16" s="13">
        <v>16230208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64089</v>
      </c>
      <c r="K17" s="13">
        <v>20332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4910312</v>
      </c>
      <c r="K18" s="13">
        <v>4183649</v>
      </c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5931003</v>
      </c>
      <c r="K19" s="12">
        <f>SUM(K15:K18)</f>
        <v>20434189</v>
      </c>
    </row>
    <row r="20" spans="1:11" ht="21.75" customHeight="1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197664298</v>
      </c>
      <c r="K20" s="12">
        <f>IF(K14&gt;K19,K14-K19,0)</f>
        <v>203534821</v>
      </c>
    </row>
    <row r="21" spans="1:11" ht="23.25" customHeight="1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330345</v>
      </c>
      <c r="K23" s="13">
        <v>405416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5068757</v>
      </c>
      <c r="K25" s="13">
        <v>7393216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387238</v>
      </c>
      <c r="K26" s="13">
        <v>388769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1690652</v>
      </c>
      <c r="K27" s="13">
        <v>2562670</v>
      </c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7476992</v>
      </c>
      <c r="K28" s="12">
        <f>SUM(K23:K27)</f>
        <v>10750071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64494968</v>
      </c>
      <c r="K29" s="13">
        <v>188299934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49017018</v>
      </c>
      <c r="K31" s="13">
        <v>6751708</v>
      </c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113511986</v>
      </c>
      <c r="K32" s="12">
        <f>SUM(K29:K31)</f>
        <v>195051642</v>
      </c>
    </row>
    <row r="33" spans="1:11" ht="27" customHeight="1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25.5" customHeight="1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106034994</v>
      </c>
      <c r="K34" s="12">
        <f>IF(K32&gt;K28,K32-K28,0)</f>
        <v>184301571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1327746</v>
      </c>
      <c r="K38" s="13">
        <v>87540</v>
      </c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1327746</v>
      </c>
      <c r="K39" s="12">
        <f>SUM(K36:K38)</f>
        <v>87540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10763112</v>
      </c>
      <c r="K40" s="13">
        <v>10862698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58630795</v>
      </c>
      <c r="K41" s="13">
        <v>57110085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69393907</v>
      </c>
      <c r="K45" s="12">
        <f>SUM(K40:K44)</f>
        <v>67972783</v>
      </c>
    </row>
    <row r="46" spans="1:11" ht="24" customHeight="1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26.25" customHeight="1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68066161</v>
      </c>
      <c r="K47" s="12">
        <f>IF(K45&gt;K39,K45-K39,0)</f>
        <v>67885243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23563143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48651993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33044778</v>
      </c>
      <c r="K50" s="13">
        <v>56607921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23563143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48651993</v>
      </c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56607921</v>
      </c>
      <c r="K53" s="18">
        <f>K50+K51-K52</f>
        <v>7955928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5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J8" sqref="J8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6" width="6.8515625" style="98" customWidth="1"/>
    <col min="7" max="8" width="9.140625" style="98" customWidth="1"/>
    <col min="9" max="9" width="8.57421875" style="98" customWidth="1"/>
    <col min="10" max="10" width="10.421875" style="98" customWidth="1"/>
    <col min="11" max="11" width="11.7109375" style="98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">
      <c r="A2" s="95"/>
      <c r="B2" s="96"/>
      <c r="C2" s="273" t="s">
        <v>293</v>
      </c>
      <c r="D2" s="273"/>
      <c r="E2" s="100">
        <v>40909</v>
      </c>
      <c r="F2" s="99" t="s">
        <v>258</v>
      </c>
      <c r="G2" s="274">
        <v>41274</v>
      </c>
      <c r="H2" s="275"/>
      <c r="I2" s="96"/>
      <c r="J2" s="96"/>
      <c r="K2" s="96"/>
      <c r="L2" s="101"/>
    </row>
    <row r="3" spans="1:11" ht="22.5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1088372400</v>
      </c>
      <c r="K5" s="107">
        <v>1088372400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/>
      <c r="K6" s="108"/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111954231</v>
      </c>
      <c r="K7" s="108">
        <v>113483533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108428854</v>
      </c>
      <c r="K8" s="108">
        <v>176633174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75050456</v>
      </c>
      <c r="K9" s="108">
        <v>92786048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/>
      <c r="K10" s="108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/>
      <c r="K11" s="108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>
        <v>3834774</v>
      </c>
      <c r="K12" s="108">
        <v>1087654</v>
      </c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>
        <v>54869005</v>
      </c>
      <c r="K13" s="108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1442509720</v>
      </c>
      <c r="K14" s="109">
        <f>SUM(K5:K13)</f>
        <v>1472362809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>
        <v>1419841576</v>
      </c>
      <c r="K23" s="107">
        <v>1450917235</v>
      </c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>
        <v>22668144</v>
      </c>
      <c r="K24" s="110">
        <v>21445574</v>
      </c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test PC</cp:lastModifiedBy>
  <cp:lastPrinted>2013-04-26T07:50:22Z</cp:lastPrinted>
  <dcterms:created xsi:type="dcterms:W3CDTF">2008-10-17T11:51:54Z</dcterms:created>
  <dcterms:modified xsi:type="dcterms:W3CDTF">2013-04-29T09:56:43Z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