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5360" windowHeight="91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<sst xmlns="http://schemas.openxmlformats.org/spreadsheetml/2006/main" count="399" uniqueCount="345">
  <si>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</si>
  <si>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</si>
  <si>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</si>
  <si>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</si>
  <si>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</si>
  <si>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</si>
  <si>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</si>
  <si>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</si>
  <si>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</si>
  <si>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</si>
  <si>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</si>
  <si>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</si>
  <si>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</si>
  <si>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</si>
  <si>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</si>
  <si>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</si>
  <si>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</si>
  <si>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</si>
  <si>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</si>
  <si>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</si>
  <si>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</si>
  <si>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</si>
  <si>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</si>
  <si>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</si>
  <si>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</si>
  <si>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</si>
  <si>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</si>
  <si>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</si>
  <si>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</si>
  <si>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</si>
  <si>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</si>
  <si>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</si>
  <si>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</si>
  <si>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</si>
  <si>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</si>
  <si>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</si>
  <si>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</si>
  <si>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</si>
  <si>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</si>
  <si>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</si>
  <si>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</si>
  <si>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</si>
  <si>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</si>
  <si>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</si>
  <si>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</si>
  <si>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</si>
  <si>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</si>
  <si>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</si>
  <si>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</si>
  <si>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</si>
  <si>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</si>
  <si>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</si>
  <si>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</si>
  <si>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</si>
  <si>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</si>
  <si>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</si>
  <si>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</si>
  <si>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</si>
  <si>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</si>
  <si>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</si>
  <si>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</si>
  <si>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</si>
  <si>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</si>
  <si>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</si>
  <si>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</si>
  <si>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</si>
  <si>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</si>
  <si>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</si>
  <si>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</si>
  <si>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</si>
  <si>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</si>
  <si>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</si>
  <si>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</si>
  <si>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</si>
  <si>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</si>
  <si>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</si>
  <si>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</si>
  <si>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</si>
  <si>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</si>
  <si>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</si>
  <si>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</si>
  <si>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</si>
  <si>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</si>
  <si>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</si>
  <si>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</si>
  <si>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</si>
  <si>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</si>
  <si>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</si>
  <si>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</si>
  <si>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</si>
  <si>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</si>
  <si>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</si>
  <si>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</si>
  <si>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</si>
  <si>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</si>
  <si>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</si>
  <si>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</si>
  <si>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</si>
  <si>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</si>
  <si>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</si>
  <si>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</si>
  <si>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</si>
  <si>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</si>
  <si>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</si>
  <si>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</si>
  <si>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</si>
  <si>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</si>
  <si>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</si>
  <si>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</si>
  <si>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</si>
  <si>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</si>
  <si>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</si>
  <si>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</si>
  <si>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</si>
  <si>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</si>
  <si>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</si>
  <si>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</si>
  <si>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</si>
  <si>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</si>
  <si>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</si>
  <si>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</si>
  <si>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</si>
  <si>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</si>
  <si>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</si>
  <si>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</si>
  <si>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</si>
  <si>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</si>
  <si>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</si>
  <si>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</si>
  <si>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</si>
  <si>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</si>
  <si>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</si>
  <si>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</si>
  <si>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</si>
  <si>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</si>
  <si>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</si>
  <si>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</si>
  <si>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</si>
  <si>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</si>
  <si>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</si>
  <si>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</si>
  <si>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</si>
  <si>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</si>
  <si>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</si>
  <si>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</si>
  <si>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</si>
  <si>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</si>
  <si>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</si>
  <si>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</si>
  <si>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</si>
  <si>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</si>
  <si>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</si>
  <si>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</si>
  <si>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</si>
  <si>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</si>
  <si>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</si>
  <si>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</si>
  <si>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</si>
  <si>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</si>
  <si>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</si>
  <si>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</si>
  <si>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</si>
  <si>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</si>
  <si>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</si>
  <si>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</si>
  <si>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</si>
  <si>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</si>
  <si>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</si>
  <si>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</si>
  <si>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</si>
  <si>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</si>
  <si>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</si>
  <si>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</si>
  <si>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</si>
  <si>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</si>
  <si>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</si>
  <si>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</si>
  <si>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</si>
  <si>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</si>
  <si>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</si>
  <si>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</si>
  <si>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</si>
  <si>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</si>
  <si>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</si>
  <si>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</si>
  <si>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</si>
  <si>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</si>
  <si>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</si>
  <si>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</si>
  <si>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</si>
  <si>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</si>
  <si>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</si>
  <si>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</si>
  <si>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</si>
  <si>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</si>
  <si>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</si>
  <si>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</si>
  <si>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</si>
  <si>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</si>
  <si>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</si>
  <si>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</si>
  <si>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</si>
  <si>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</si>
  <si>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</si>
  <si>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</si>
  <si>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</si>
  <si>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</si>
  <si>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</si>
  <si>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</si>
  <si>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</si>
  <si>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</si>
  <si>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</si>
  <si>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</si>
  <si>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</si>
  <si>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</si>
  <si>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</si>
  <si>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</si>
  <si>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</si>
  <si>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</si>
  <si>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</si>
  <si>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</si>
  <si>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</si>
  <si>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</si>
  <si>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</si>
  <si>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</si>
  <si>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</si>
  <si>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</si>
  <si>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</si>
  <si>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</si>
  <si>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</si>
  <si>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</si>
  <si>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</si>
  <si>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</si>
  <si>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</si>
  <si>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</si>
  <si>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</si>
  <si>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</si>
  <si>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</si>
  <si>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</si>
  <si>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</si>
  <si>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</si>
  <si>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</si>
  <si>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</si>
  <si>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</si>
  <si>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</si>
  <si>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</si>
  <si>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</si>
  <si>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</si>
  <si>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</si>
  <si>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</si>
  <si>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</si>
  <si>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</si>
  <si>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</si>
  <si>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</si>
  <si>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</si>
  <si>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</si>
  <si>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</si>
  <si>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</si>
  <si>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</si>
  <si>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</si>
  <si>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</si>
  <si>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</si>
  <si>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</si>
  <si>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</si>
  <si>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</si>
  <si>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</si>
  <si>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</si>
  <si>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</si>
  <si>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</si>
  <si>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</si>
  <si>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</si>
  <si>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</si>
  <si>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</si>
  <si>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</si>
  <si>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</si>
  <si>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</si>
  <si>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</si>
  <si>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</si>
  <si>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</si>
  <si>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</si>
  <si>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</si>
  <si>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</si>
  <si>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</si>
  <si>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</si>
  <si>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</si>
  <si>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</si>
  <si>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</si>
  <si>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</si>
  <si>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</si>
  <si>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</si>
  <si>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</si>
  <si>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</si>
  <si>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</si>
  <si>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</si>
  <si>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</si>
  <si>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</si>
  <si>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</si>
  <si>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</si>
  <si>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</si>
  <si>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</si>
  <si>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</si>
  <si>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</si>
  <si>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</si>
  <si>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</si>
  <si>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</si>
  <si>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</si>
  <si>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</si>
  <si>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</si>
  <si>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</si>
  <si>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</si>
  <si>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</si>
  <si>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</si>
  <si>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</si>
  <si>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</si>
  <si>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</si>
  <si>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</si>
  <si>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</si>
  <si>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</si>
  <si>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</si>
  <si>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</si>
  <si>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</si>
  <si>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</si>
  <si>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</si>
  <si>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01.01.2012.</t>
  </si>
  <si>
    <t>30.06.2012.</t>
  </si>
  <si>
    <t>stanje na dan 30.06.2012.</t>
  </si>
  <si>
    <t>Obveznik: PLAVA LAGUNA D.D.</t>
  </si>
  <si>
    <t>u razdoblju 01.01.2012. do 30.06.2012.</t>
  </si>
  <si>
    <t>Obveznik: PLAVA LAGUNA D.D,</t>
  </si>
  <si>
    <t>03474780</t>
  </si>
  <si>
    <t>040020834</t>
  </si>
  <si>
    <t>57444289760</t>
  </si>
  <si>
    <t>PLAVA LAGUNA D.D.</t>
  </si>
  <si>
    <t>POREČ</t>
  </si>
  <si>
    <t>RADE KONČARA 12</t>
  </si>
  <si>
    <t>www.lagunaporec.com</t>
  </si>
  <si>
    <t>mail@lagunaporec.com</t>
  </si>
  <si>
    <t>ISTARSKA</t>
  </si>
  <si>
    <t>NE</t>
  </si>
  <si>
    <t>5510</t>
  </si>
  <si>
    <t>KOCIJANČIĆ SUZANA</t>
  </si>
  <si>
    <t>052/410-224</t>
  </si>
  <si>
    <t>052/410-282</t>
  </si>
  <si>
    <t>suzana.kocijancic@plavalaguna.hr</t>
  </si>
  <si>
    <t>STAVER NEVEN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</si>
</sst>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22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15" xfId="0" applyFont="1" applyFill="1" applyBorder="1" applyAlignment="1">
      <alignment vertical="center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8" xfId="57" applyFont="1" applyFill="1" applyBorder="1" applyAlignment="1">
      <alignment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0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lagunaporec.com" TargetMode="External" /><Relationship Id="rId2" Type="http://schemas.openxmlformats.org/officeDocument/2006/relationships/hyperlink" Target="http://www.lagunaporec.com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35" t="s">
        <v>248</v>
      </c>
      <c r="B1" s="136"/>
      <c r="C1" s="136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51" t="s">
        <v>249</v>
      </c>
      <c r="B2" s="152"/>
      <c r="C2" s="152"/>
      <c r="D2" s="153"/>
      <c r="E2" s="119" t="s">
        <v>323</v>
      </c>
      <c r="F2" s="12"/>
      <c r="G2" s="13" t="s">
        <v>250</v>
      </c>
      <c r="H2" s="119" t="s">
        <v>324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54" t="s">
        <v>317</v>
      </c>
      <c r="B4" s="155"/>
      <c r="C4" s="155"/>
      <c r="D4" s="155"/>
      <c r="E4" s="155"/>
      <c r="F4" s="155"/>
      <c r="G4" s="155"/>
      <c r="H4" s="155"/>
      <c r="I4" s="156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57" t="s">
        <v>251</v>
      </c>
      <c r="B6" s="158"/>
      <c r="C6" s="149" t="s">
        <v>329</v>
      </c>
      <c r="D6" s="150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59" t="s">
        <v>252</v>
      </c>
      <c r="B8" s="160"/>
      <c r="C8" s="149" t="s">
        <v>330</v>
      </c>
      <c r="D8" s="150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46" t="s">
        <v>253</v>
      </c>
      <c r="B10" s="147"/>
      <c r="C10" s="149" t="s">
        <v>331</v>
      </c>
      <c r="D10" s="150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48"/>
      <c r="B11" s="147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57" t="s">
        <v>254</v>
      </c>
      <c r="B12" s="158"/>
      <c r="C12" s="161" t="s">
        <v>332</v>
      </c>
      <c r="D12" s="162"/>
      <c r="E12" s="162"/>
      <c r="F12" s="162"/>
      <c r="G12" s="162"/>
      <c r="H12" s="162"/>
      <c r="I12" s="163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57" t="s">
        <v>255</v>
      </c>
      <c r="B14" s="158"/>
      <c r="C14" s="164">
        <v>52440</v>
      </c>
      <c r="D14" s="165"/>
      <c r="E14" s="16"/>
      <c r="F14" s="161" t="s">
        <v>333</v>
      </c>
      <c r="G14" s="162"/>
      <c r="H14" s="162"/>
      <c r="I14" s="163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57" t="s">
        <v>256</v>
      </c>
      <c r="B16" s="158"/>
      <c r="C16" s="161" t="s">
        <v>334</v>
      </c>
      <c r="D16" s="162"/>
      <c r="E16" s="162"/>
      <c r="F16" s="162"/>
      <c r="G16" s="162"/>
      <c r="H16" s="162"/>
      <c r="I16" s="163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57" t="s">
        <v>257</v>
      </c>
      <c r="B18" s="158"/>
      <c r="C18" s="166" t="s">
        <v>336</v>
      </c>
      <c r="D18" s="167"/>
      <c r="E18" s="167"/>
      <c r="F18" s="167"/>
      <c r="G18" s="167"/>
      <c r="H18" s="167"/>
      <c r="I18" s="168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57" t="s">
        <v>258</v>
      </c>
      <c r="B20" s="158"/>
      <c r="C20" s="166" t="s">
        <v>335</v>
      </c>
      <c r="D20" s="167"/>
      <c r="E20" s="167"/>
      <c r="F20" s="167"/>
      <c r="G20" s="167"/>
      <c r="H20" s="167"/>
      <c r="I20" s="168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57" t="s">
        <v>259</v>
      </c>
      <c r="B22" s="158"/>
      <c r="C22" s="120">
        <v>348</v>
      </c>
      <c r="D22" s="161" t="s">
        <v>333</v>
      </c>
      <c r="E22" s="169"/>
      <c r="F22" s="170"/>
      <c r="G22" s="157"/>
      <c r="H22" s="171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57" t="s">
        <v>260</v>
      </c>
      <c r="B24" s="158"/>
      <c r="C24" s="120">
        <v>18</v>
      </c>
      <c r="D24" s="161" t="s">
        <v>337</v>
      </c>
      <c r="E24" s="169"/>
      <c r="F24" s="169"/>
      <c r="G24" s="170"/>
      <c r="H24" s="51" t="s">
        <v>261</v>
      </c>
      <c r="I24" s="127">
        <v>1085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57" t="s">
        <v>262</v>
      </c>
      <c r="B26" s="158"/>
      <c r="C26" s="121" t="s">
        <v>338</v>
      </c>
      <c r="D26" s="25"/>
      <c r="E26" s="33"/>
      <c r="F26" s="24"/>
      <c r="G26" s="172" t="s">
        <v>263</v>
      </c>
      <c r="H26" s="158"/>
      <c r="I26" s="122" t="s">
        <v>339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3" t="s">
        <v>264</v>
      </c>
      <c r="B28" s="174"/>
      <c r="C28" s="142"/>
      <c r="D28" s="142"/>
      <c r="E28" s="143" t="s">
        <v>265</v>
      </c>
      <c r="F28" s="144"/>
      <c r="G28" s="144"/>
      <c r="H28" s="145" t="s">
        <v>266</v>
      </c>
      <c r="I28" s="140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41"/>
      <c r="B30" s="139"/>
      <c r="C30" s="139"/>
      <c r="D30" s="132"/>
      <c r="E30" s="141"/>
      <c r="F30" s="139"/>
      <c r="G30" s="139"/>
      <c r="H30" s="149"/>
      <c r="I30" s="150"/>
      <c r="J30" s="10"/>
      <c r="K30" s="10"/>
      <c r="L30" s="10"/>
    </row>
    <row r="31" spans="1:12" ht="12.75">
      <c r="A31" s="93"/>
      <c r="B31" s="22"/>
      <c r="C31" s="21"/>
      <c r="D31" s="133"/>
      <c r="E31" s="133"/>
      <c r="F31" s="133"/>
      <c r="G31" s="134"/>
      <c r="H31" s="16"/>
      <c r="I31" s="100"/>
      <c r="J31" s="10"/>
      <c r="K31" s="10"/>
      <c r="L31" s="10"/>
    </row>
    <row r="32" spans="1:12" ht="12.75">
      <c r="A32" s="141"/>
      <c r="B32" s="139"/>
      <c r="C32" s="139"/>
      <c r="D32" s="132"/>
      <c r="E32" s="141"/>
      <c r="F32" s="139"/>
      <c r="G32" s="139"/>
      <c r="H32" s="149"/>
      <c r="I32" s="150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41"/>
      <c r="B34" s="139"/>
      <c r="C34" s="139"/>
      <c r="D34" s="132"/>
      <c r="E34" s="141"/>
      <c r="F34" s="139"/>
      <c r="G34" s="139"/>
      <c r="H34" s="149"/>
      <c r="I34" s="150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41"/>
      <c r="B36" s="139"/>
      <c r="C36" s="139"/>
      <c r="D36" s="132"/>
      <c r="E36" s="141"/>
      <c r="F36" s="139"/>
      <c r="G36" s="139"/>
      <c r="H36" s="149"/>
      <c r="I36" s="150"/>
      <c r="J36" s="10"/>
      <c r="K36" s="10"/>
      <c r="L36" s="10"/>
    </row>
    <row r="37" spans="1:12" ht="12.75">
      <c r="A37" s="102"/>
      <c r="B37" s="30"/>
      <c r="C37" s="137"/>
      <c r="D37" s="138"/>
      <c r="E37" s="16"/>
      <c r="F37" s="137"/>
      <c r="G37" s="138"/>
      <c r="H37" s="16"/>
      <c r="I37" s="94"/>
      <c r="J37" s="10"/>
      <c r="K37" s="10"/>
      <c r="L37" s="10"/>
    </row>
    <row r="38" spans="1:12" ht="12.75">
      <c r="A38" s="141"/>
      <c r="B38" s="139"/>
      <c r="C38" s="139"/>
      <c r="D38" s="132"/>
      <c r="E38" s="141"/>
      <c r="F38" s="139"/>
      <c r="G38" s="139"/>
      <c r="H38" s="149"/>
      <c r="I38" s="150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41"/>
      <c r="B40" s="139"/>
      <c r="C40" s="139"/>
      <c r="D40" s="132"/>
      <c r="E40" s="141"/>
      <c r="F40" s="139"/>
      <c r="G40" s="139"/>
      <c r="H40" s="149"/>
      <c r="I40" s="150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46" t="s">
        <v>267</v>
      </c>
      <c r="B44" s="178"/>
      <c r="C44" s="149"/>
      <c r="D44" s="150"/>
      <c r="E44" s="26"/>
      <c r="F44" s="161"/>
      <c r="G44" s="139"/>
      <c r="H44" s="139"/>
      <c r="I44" s="132"/>
      <c r="J44" s="10"/>
      <c r="K44" s="10"/>
      <c r="L44" s="10"/>
    </row>
    <row r="45" spans="1:12" ht="12.75">
      <c r="A45" s="102"/>
      <c r="B45" s="30"/>
      <c r="C45" s="137"/>
      <c r="D45" s="138"/>
      <c r="E45" s="16"/>
      <c r="F45" s="137"/>
      <c r="G45" s="128"/>
      <c r="H45" s="35"/>
      <c r="I45" s="106"/>
      <c r="J45" s="10"/>
      <c r="K45" s="10"/>
      <c r="L45" s="10"/>
    </row>
    <row r="46" spans="1:12" ht="12.75">
      <c r="A46" s="146" t="s">
        <v>268</v>
      </c>
      <c r="B46" s="178"/>
      <c r="C46" s="161" t="s">
        <v>340</v>
      </c>
      <c r="D46" s="129"/>
      <c r="E46" s="129"/>
      <c r="F46" s="129"/>
      <c r="G46" s="129"/>
      <c r="H46" s="129"/>
      <c r="I46" s="130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6" t="s">
        <v>270</v>
      </c>
      <c r="B48" s="178"/>
      <c r="C48" s="179" t="s">
        <v>341</v>
      </c>
      <c r="D48" s="180"/>
      <c r="E48" s="181"/>
      <c r="F48" s="16"/>
      <c r="G48" s="51" t="s">
        <v>271</v>
      </c>
      <c r="H48" s="179" t="s">
        <v>342</v>
      </c>
      <c r="I48" s="181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6" t="s">
        <v>257</v>
      </c>
      <c r="B50" s="178"/>
      <c r="C50" s="184" t="s">
        <v>343</v>
      </c>
      <c r="D50" s="185"/>
      <c r="E50" s="185"/>
      <c r="F50" s="185"/>
      <c r="G50" s="185"/>
      <c r="H50" s="185"/>
      <c r="I50" s="186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57" t="s">
        <v>272</v>
      </c>
      <c r="B52" s="158"/>
      <c r="C52" s="179" t="s">
        <v>344</v>
      </c>
      <c r="D52" s="180"/>
      <c r="E52" s="180"/>
      <c r="F52" s="180"/>
      <c r="G52" s="180"/>
      <c r="H52" s="180"/>
      <c r="I52" s="163"/>
      <c r="J52" s="10"/>
      <c r="K52" s="10"/>
      <c r="L52" s="10"/>
    </row>
    <row r="53" spans="1:12" ht="12.75">
      <c r="A53" s="107"/>
      <c r="B53" s="20"/>
      <c r="C53" s="131" t="s">
        <v>273</v>
      </c>
      <c r="D53" s="131"/>
      <c r="E53" s="131"/>
      <c r="F53" s="131"/>
      <c r="G53" s="131"/>
      <c r="H53" s="131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7" t="s">
        <v>274</v>
      </c>
      <c r="C55" s="188"/>
      <c r="D55" s="188"/>
      <c r="E55" s="188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9" t="s">
        <v>306</v>
      </c>
      <c r="C56" s="190"/>
      <c r="D56" s="190"/>
      <c r="E56" s="190"/>
      <c r="F56" s="190"/>
      <c r="G56" s="190"/>
      <c r="H56" s="190"/>
      <c r="I56" s="191"/>
      <c r="J56" s="10"/>
      <c r="K56" s="10"/>
      <c r="L56" s="10"/>
    </row>
    <row r="57" spans="1:12" ht="12.75">
      <c r="A57" s="107"/>
      <c r="B57" s="189" t="s">
        <v>307</v>
      </c>
      <c r="C57" s="190"/>
      <c r="D57" s="190"/>
      <c r="E57" s="190"/>
      <c r="F57" s="190"/>
      <c r="G57" s="190"/>
      <c r="H57" s="190"/>
      <c r="I57" s="109"/>
      <c r="J57" s="10"/>
      <c r="K57" s="10"/>
      <c r="L57" s="10"/>
    </row>
    <row r="58" spans="1:12" ht="12.75">
      <c r="A58" s="107"/>
      <c r="B58" s="189" t="s">
        <v>308</v>
      </c>
      <c r="C58" s="190"/>
      <c r="D58" s="190"/>
      <c r="E58" s="190"/>
      <c r="F58" s="190"/>
      <c r="G58" s="190"/>
      <c r="H58" s="190"/>
      <c r="I58" s="191"/>
      <c r="J58" s="10"/>
      <c r="K58" s="10"/>
      <c r="L58" s="10"/>
    </row>
    <row r="59" spans="1:12" ht="12.75">
      <c r="A59" s="107"/>
      <c r="B59" s="189" t="s">
        <v>309</v>
      </c>
      <c r="C59" s="190"/>
      <c r="D59" s="190"/>
      <c r="E59" s="190"/>
      <c r="F59" s="190"/>
      <c r="G59" s="190"/>
      <c r="H59" s="190"/>
      <c r="I59" s="191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75" t="s">
        <v>277</v>
      </c>
      <c r="H62" s="176"/>
      <c r="I62" s="177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2"/>
      <c r="H63" s="183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l@lagunaporec.com"/>
    <hyperlink ref="C20" r:id="rId2" display="www.lagunaporec.com"/>
    <hyperlink ref="C50" r:id="rId3" display="suzana.kocijancic@plavalagu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I14" sqref="I14"/>
    </sheetView>
  </sheetViews>
  <sheetFormatPr defaultColWidth="9.140625" defaultRowHeight="12.75"/>
  <cols>
    <col min="1" max="9" width="9.140625" style="52" customWidth="1"/>
    <col min="10" max="10" width="10.8515625" style="52" customWidth="1"/>
    <col min="11" max="11" width="11.8515625" style="52" customWidth="1"/>
    <col min="12" max="16384" width="9.140625" style="52" customWidth="1"/>
  </cols>
  <sheetData>
    <row r="1" spans="1:11" ht="12.75" customHeight="1">
      <c r="A1" s="229" t="s">
        <v>153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325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31" t="s">
        <v>326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1">
      <c r="A4" s="234" t="s">
        <v>59</v>
      </c>
      <c r="B4" s="235"/>
      <c r="C4" s="235"/>
      <c r="D4" s="235"/>
      <c r="E4" s="235"/>
      <c r="F4" s="235"/>
      <c r="G4" s="235"/>
      <c r="H4" s="236"/>
      <c r="I4" s="57" t="s">
        <v>278</v>
      </c>
      <c r="J4" s="58" t="s">
        <v>319</v>
      </c>
      <c r="K4" s="59" t="s">
        <v>320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56">
        <v>2</v>
      </c>
      <c r="J5" s="55">
        <v>3</v>
      </c>
      <c r="K5" s="55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>
      <c r="A7" s="201" t="s">
        <v>60</v>
      </c>
      <c r="B7" s="202"/>
      <c r="C7" s="202"/>
      <c r="D7" s="202"/>
      <c r="E7" s="202"/>
      <c r="F7" s="202"/>
      <c r="G7" s="202"/>
      <c r="H7" s="219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3">
        <f>J9+J16+J26+J35+J39</f>
        <v>1209718066</v>
      </c>
      <c r="K8" s="53">
        <f>K9+K16+K26+K35+K39</f>
        <v>1265914741</v>
      </c>
    </row>
    <row r="9" spans="1:11" ht="12.75">
      <c r="A9" s="205" t="s">
        <v>205</v>
      </c>
      <c r="B9" s="206"/>
      <c r="C9" s="206"/>
      <c r="D9" s="206"/>
      <c r="E9" s="206"/>
      <c r="F9" s="206"/>
      <c r="G9" s="206"/>
      <c r="H9" s="207"/>
      <c r="I9" s="1">
        <v>3</v>
      </c>
      <c r="J9" s="53">
        <f>SUM(J10:J15)</f>
        <v>303605</v>
      </c>
      <c r="K9" s="53">
        <f>SUM(K10:K15)</f>
        <v>247454</v>
      </c>
    </row>
    <row r="10" spans="1:11" ht="12.75">
      <c r="A10" s="205" t="s">
        <v>112</v>
      </c>
      <c r="B10" s="206"/>
      <c r="C10" s="206"/>
      <c r="D10" s="206"/>
      <c r="E10" s="206"/>
      <c r="F10" s="206"/>
      <c r="G10" s="206"/>
      <c r="H10" s="207"/>
      <c r="I10" s="1">
        <v>4</v>
      </c>
      <c r="J10" s="7"/>
      <c r="K10" s="7"/>
    </row>
    <row r="11" spans="1:11" ht="12.75">
      <c r="A11" s="205" t="s">
        <v>14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159780</v>
      </c>
      <c r="K11" s="7">
        <v>111879</v>
      </c>
    </row>
    <row r="12" spans="1:11" ht="12.75">
      <c r="A12" s="205" t="s">
        <v>113</v>
      </c>
      <c r="B12" s="206"/>
      <c r="C12" s="206"/>
      <c r="D12" s="206"/>
      <c r="E12" s="206"/>
      <c r="F12" s="206"/>
      <c r="G12" s="206"/>
      <c r="H12" s="207"/>
      <c r="I12" s="1">
        <v>6</v>
      </c>
      <c r="J12" s="7"/>
      <c r="K12" s="7"/>
    </row>
    <row r="13" spans="1:11" ht="12.75">
      <c r="A13" s="205" t="s">
        <v>208</v>
      </c>
      <c r="B13" s="206"/>
      <c r="C13" s="206"/>
      <c r="D13" s="206"/>
      <c r="E13" s="206"/>
      <c r="F13" s="206"/>
      <c r="G13" s="206"/>
      <c r="H13" s="207"/>
      <c r="I13" s="1">
        <v>7</v>
      </c>
      <c r="J13" s="7"/>
      <c r="K13" s="7"/>
    </row>
    <row r="14" spans="1:11" ht="12.75">
      <c r="A14" s="205" t="s">
        <v>209</v>
      </c>
      <c r="B14" s="206"/>
      <c r="C14" s="206"/>
      <c r="D14" s="206"/>
      <c r="E14" s="206"/>
      <c r="F14" s="206"/>
      <c r="G14" s="206"/>
      <c r="H14" s="207"/>
      <c r="I14" s="1">
        <v>8</v>
      </c>
      <c r="J14" s="7">
        <v>95700</v>
      </c>
      <c r="K14" s="7">
        <v>95700</v>
      </c>
    </row>
    <row r="15" spans="1:11" ht="12.75">
      <c r="A15" s="205" t="s">
        <v>210</v>
      </c>
      <c r="B15" s="206"/>
      <c r="C15" s="206"/>
      <c r="D15" s="206"/>
      <c r="E15" s="206"/>
      <c r="F15" s="206"/>
      <c r="G15" s="206"/>
      <c r="H15" s="207"/>
      <c r="I15" s="1">
        <v>9</v>
      </c>
      <c r="J15" s="7">
        <v>48125</v>
      </c>
      <c r="K15" s="7">
        <v>39875</v>
      </c>
    </row>
    <row r="16" spans="1:11" ht="12.75">
      <c r="A16" s="205" t="s">
        <v>206</v>
      </c>
      <c r="B16" s="206"/>
      <c r="C16" s="206"/>
      <c r="D16" s="206"/>
      <c r="E16" s="206"/>
      <c r="F16" s="206"/>
      <c r="G16" s="206"/>
      <c r="H16" s="207"/>
      <c r="I16" s="1">
        <v>10</v>
      </c>
      <c r="J16" s="53">
        <f>SUM(J17:J25)</f>
        <v>1008632236</v>
      </c>
      <c r="K16" s="53">
        <f>SUM(K17:K25)</f>
        <v>1064587724</v>
      </c>
    </row>
    <row r="17" spans="1:11" ht="12.75">
      <c r="A17" s="205" t="s">
        <v>211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159350002</v>
      </c>
      <c r="K17" s="7">
        <v>159350002</v>
      </c>
    </row>
    <row r="18" spans="1:11" ht="12.75">
      <c r="A18" s="205" t="s">
        <v>247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766324262</v>
      </c>
      <c r="K18" s="7">
        <v>749253183</v>
      </c>
    </row>
    <row r="19" spans="1:11" ht="12.75">
      <c r="A19" s="205" t="s">
        <v>212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12722168</v>
      </c>
      <c r="K19" s="7">
        <v>11144231</v>
      </c>
    </row>
    <row r="20" spans="1:11" ht="12.75">
      <c r="A20" s="205" t="s">
        <v>27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16038755</v>
      </c>
      <c r="K20" s="7">
        <v>16633968</v>
      </c>
    </row>
    <row r="21" spans="1:11" ht="12.75">
      <c r="A21" s="205" t="s">
        <v>28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/>
      <c r="K21" s="7"/>
    </row>
    <row r="22" spans="1:11" ht="12.75">
      <c r="A22" s="205" t="s">
        <v>72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/>
      <c r="K22" s="7"/>
    </row>
    <row r="23" spans="1:11" ht="12.75">
      <c r="A23" s="205" t="s">
        <v>73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8174649</v>
      </c>
      <c r="K23" s="7">
        <v>85245340</v>
      </c>
    </row>
    <row r="24" spans="1:11" ht="12.75">
      <c r="A24" s="205" t="s">
        <v>74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5924296</v>
      </c>
      <c r="K24" s="7">
        <v>4872927</v>
      </c>
    </row>
    <row r="25" spans="1:11" ht="12.75">
      <c r="A25" s="205" t="s">
        <v>75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>
        <v>40098104</v>
      </c>
      <c r="K25" s="7">
        <v>38088073</v>
      </c>
    </row>
    <row r="26" spans="1:11" ht="12.75">
      <c r="A26" s="205" t="s">
        <v>190</v>
      </c>
      <c r="B26" s="206"/>
      <c r="C26" s="206"/>
      <c r="D26" s="206"/>
      <c r="E26" s="206"/>
      <c r="F26" s="206"/>
      <c r="G26" s="206"/>
      <c r="H26" s="207"/>
      <c r="I26" s="1">
        <v>20</v>
      </c>
      <c r="J26" s="53">
        <f>SUM(J27:J34)</f>
        <v>200782225</v>
      </c>
      <c r="K26" s="53">
        <f>SUM(K27:K34)</f>
        <v>201079563</v>
      </c>
    </row>
    <row r="27" spans="1:11" ht="12.75">
      <c r="A27" s="205" t="s">
        <v>76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190807777</v>
      </c>
      <c r="K27" s="7">
        <v>190807777</v>
      </c>
    </row>
    <row r="28" spans="1:11" ht="12.75">
      <c r="A28" s="205" t="s">
        <v>77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/>
      <c r="K28" s="7"/>
    </row>
    <row r="29" spans="1:11" ht="12.75">
      <c r="A29" s="205" t="s">
        <v>78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>
        <v>9974448</v>
      </c>
      <c r="K29" s="7">
        <v>10271786</v>
      </c>
    </row>
    <row r="30" spans="1:11" ht="12.75">
      <c r="A30" s="205" t="s">
        <v>83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/>
      <c r="K30" s="7"/>
    </row>
    <row r="31" spans="1:11" ht="12.75">
      <c r="A31" s="205" t="s">
        <v>84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/>
      <c r="K31" s="7"/>
    </row>
    <row r="32" spans="1:11" ht="12.75">
      <c r="A32" s="205" t="s">
        <v>85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/>
      <c r="K32" s="7"/>
    </row>
    <row r="33" spans="1:11" ht="12.75">
      <c r="A33" s="205" t="s">
        <v>79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/>
      <c r="K33" s="7"/>
    </row>
    <row r="34" spans="1:11" ht="12.75">
      <c r="A34" s="205" t="s">
        <v>183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/>
      <c r="K34" s="7"/>
    </row>
    <row r="35" spans="1:11" ht="12.75">
      <c r="A35" s="205" t="s">
        <v>184</v>
      </c>
      <c r="B35" s="206"/>
      <c r="C35" s="206"/>
      <c r="D35" s="206"/>
      <c r="E35" s="206"/>
      <c r="F35" s="206"/>
      <c r="G35" s="206"/>
      <c r="H35" s="207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5" t="s">
        <v>80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/>
      <c r="K36" s="7"/>
    </row>
    <row r="37" spans="1:11" ht="12.75">
      <c r="A37" s="205" t="s">
        <v>81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/>
      <c r="K37" s="7"/>
    </row>
    <row r="38" spans="1:11" ht="12.75">
      <c r="A38" s="205" t="s">
        <v>82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/>
      <c r="K38" s="7"/>
    </row>
    <row r="39" spans="1:11" ht="12.75">
      <c r="A39" s="205" t="s">
        <v>185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/>
      <c r="K39" s="7"/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3">
        <f>J41+J49+J56+J64</f>
        <v>183245226</v>
      </c>
      <c r="K40" s="53">
        <f>K41+K49+K56+K64</f>
        <v>265401870</v>
      </c>
    </row>
    <row r="41" spans="1:11" ht="12.75">
      <c r="A41" s="205" t="s">
        <v>100</v>
      </c>
      <c r="B41" s="206"/>
      <c r="C41" s="206"/>
      <c r="D41" s="206"/>
      <c r="E41" s="206"/>
      <c r="F41" s="206"/>
      <c r="G41" s="206"/>
      <c r="H41" s="207"/>
      <c r="I41" s="1">
        <v>35</v>
      </c>
      <c r="J41" s="53">
        <f>SUM(J42:J48)</f>
        <v>2344120</v>
      </c>
      <c r="K41" s="53">
        <f>SUM(K42:K48)</f>
        <v>4395378</v>
      </c>
    </row>
    <row r="42" spans="1:11" ht="12.75">
      <c r="A42" s="205" t="s">
        <v>117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2341124</v>
      </c>
      <c r="K42" s="7">
        <v>4377028</v>
      </c>
    </row>
    <row r="43" spans="1:11" ht="12.75">
      <c r="A43" s="205" t="s">
        <v>118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/>
      <c r="K43" s="7"/>
    </row>
    <row r="44" spans="1:11" ht="12.75">
      <c r="A44" s="205" t="s">
        <v>86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/>
      <c r="K44" s="7"/>
    </row>
    <row r="45" spans="1:11" ht="12.75">
      <c r="A45" s="205" t="s">
        <v>87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>
        <v>2996</v>
      </c>
      <c r="K45" s="7">
        <v>18350</v>
      </c>
    </row>
    <row r="46" spans="1:11" ht="12.75">
      <c r="A46" s="205" t="s">
        <v>88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/>
      <c r="K46" s="7"/>
    </row>
    <row r="47" spans="1:11" ht="12.75">
      <c r="A47" s="205" t="s">
        <v>89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/>
      <c r="K47" s="7"/>
    </row>
    <row r="48" spans="1:11" ht="12.75">
      <c r="A48" s="205" t="s">
        <v>90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/>
      <c r="K48" s="7"/>
    </row>
    <row r="49" spans="1:11" ht="12.75">
      <c r="A49" s="205" t="s">
        <v>101</v>
      </c>
      <c r="B49" s="206"/>
      <c r="C49" s="206"/>
      <c r="D49" s="206"/>
      <c r="E49" s="206"/>
      <c r="F49" s="206"/>
      <c r="G49" s="206"/>
      <c r="H49" s="207"/>
      <c r="I49" s="1">
        <v>43</v>
      </c>
      <c r="J49" s="53">
        <f>SUM(J50:J55)</f>
        <v>8517736</v>
      </c>
      <c r="K49" s="53">
        <f>SUM(K50:K55)</f>
        <v>82381649</v>
      </c>
    </row>
    <row r="50" spans="1:11" ht="12.75">
      <c r="A50" s="205" t="s">
        <v>200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/>
      <c r="K50" s="7"/>
    </row>
    <row r="51" spans="1:11" ht="12.75">
      <c r="A51" s="205" t="s">
        <v>201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5081153</v>
      </c>
      <c r="K51" s="7">
        <v>70113250</v>
      </c>
    </row>
    <row r="52" spans="1:11" ht="12.75">
      <c r="A52" s="205" t="s">
        <v>202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/>
      <c r="K52" s="7"/>
    </row>
    <row r="53" spans="1:11" ht="12.75">
      <c r="A53" s="205" t="s">
        <v>203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35240</v>
      </c>
      <c r="K53" s="7">
        <v>408432</v>
      </c>
    </row>
    <row r="54" spans="1:11" ht="12.75">
      <c r="A54" s="205" t="s">
        <v>10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2099306</v>
      </c>
      <c r="K54" s="7">
        <v>10795877</v>
      </c>
    </row>
    <row r="55" spans="1:11" ht="12.75">
      <c r="A55" s="205" t="s">
        <v>11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1302037</v>
      </c>
      <c r="K55" s="7">
        <v>1064090</v>
      </c>
    </row>
    <row r="56" spans="1:11" ht="12.75">
      <c r="A56" s="205" t="s">
        <v>102</v>
      </c>
      <c r="B56" s="206"/>
      <c r="C56" s="206"/>
      <c r="D56" s="206"/>
      <c r="E56" s="206"/>
      <c r="F56" s="206"/>
      <c r="G56" s="206"/>
      <c r="H56" s="207"/>
      <c r="I56" s="1">
        <v>50</v>
      </c>
      <c r="J56" s="53">
        <f>SUM(J57:J63)</f>
        <v>116202620</v>
      </c>
      <c r="K56" s="53">
        <f>SUM(K57:K63)</f>
        <v>167159047</v>
      </c>
    </row>
    <row r="57" spans="1:11" ht="12.75">
      <c r="A57" s="205" t="s">
        <v>76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/>
      <c r="K57" s="7"/>
    </row>
    <row r="58" spans="1:11" ht="12.75">
      <c r="A58" s="205" t="s">
        <v>77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/>
      <c r="K58" s="7">
        <v>997127</v>
      </c>
    </row>
    <row r="59" spans="1:11" ht="12.75">
      <c r="A59" s="205" t="s">
        <v>242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/>
      <c r="K59" s="7"/>
    </row>
    <row r="60" spans="1:11" ht="12.75">
      <c r="A60" s="205" t="s">
        <v>83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/>
      <c r="K60" s="7"/>
    </row>
    <row r="61" spans="1:11" ht="12.75">
      <c r="A61" s="205" t="s">
        <v>84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/>
      <c r="K61" s="7">
        <v>195</v>
      </c>
    </row>
    <row r="62" spans="1:11" ht="12.75">
      <c r="A62" s="205" t="s">
        <v>85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116202620</v>
      </c>
      <c r="K62" s="7">
        <v>166161725</v>
      </c>
    </row>
    <row r="63" spans="1:11" ht="12.75">
      <c r="A63" s="205" t="s">
        <v>46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/>
      <c r="K63" s="7"/>
    </row>
    <row r="64" spans="1:11" ht="12.75">
      <c r="A64" s="205" t="s">
        <v>207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56180750</v>
      </c>
      <c r="K64" s="7">
        <v>11465796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1221118</v>
      </c>
      <c r="K65" s="7">
        <v>2005725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3">
        <f>J7+J8+J40+J65</f>
        <v>1394184410</v>
      </c>
      <c r="K66" s="53">
        <f>K7+K8+K40+K65</f>
        <v>1533322336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>
        <v>3400080</v>
      </c>
      <c r="K67" s="8">
        <v>3400080</v>
      </c>
    </row>
    <row r="68" spans="1:11" ht="12.75">
      <c r="A68" s="197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1" t="s">
        <v>191</v>
      </c>
      <c r="B69" s="202"/>
      <c r="C69" s="202"/>
      <c r="D69" s="202"/>
      <c r="E69" s="202"/>
      <c r="F69" s="202"/>
      <c r="G69" s="202"/>
      <c r="H69" s="219"/>
      <c r="I69" s="3">
        <v>62</v>
      </c>
      <c r="J69" s="54">
        <f>J70+J71+J72+J78+J79+J82+J85</f>
        <v>1339924654</v>
      </c>
      <c r="K69" s="54">
        <f>K70+K71+K72+K78+K79+K82+K85</f>
        <v>1327612334</v>
      </c>
    </row>
    <row r="70" spans="1:11" ht="12.75">
      <c r="A70" s="205" t="s">
        <v>141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1088372400</v>
      </c>
      <c r="K70" s="7">
        <v>1088372400</v>
      </c>
    </row>
    <row r="71" spans="1:11" ht="12.75">
      <c r="A71" s="205" t="s">
        <v>142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/>
      <c r="K71" s="7"/>
    </row>
    <row r="72" spans="1:11" ht="12.75">
      <c r="A72" s="205" t="s">
        <v>143</v>
      </c>
      <c r="B72" s="206"/>
      <c r="C72" s="206"/>
      <c r="D72" s="206"/>
      <c r="E72" s="206"/>
      <c r="F72" s="206"/>
      <c r="G72" s="206"/>
      <c r="H72" s="207"/>
      <c r="I72" s="1">
        <v>65</v>
      </c>
      <c r="J72" s="53">
        <f>J73+J74-J75+J76+J77</f>
        <v>56724092</v>
      </c>
      <c r="K72" s="53">
        <f>K73+K74-K75+K76+K77</f>
        <v>56961962</v>
      </c>
    </row>
    <row r="73" spans="1:11" ht="12.75">
      <c r="A73" s="205" t="s">
        <v>144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32007113</v>
      </c>
      <c r="K73" s="7">
        <v>32007113</v>
      </c>
    </row>
    <row r="74" spans="1:11" ht="12.75">
      <c r="A74" s="205" t="s">
        <v>145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11896874</v>
      </c>
      <c r="K74" s="7">
        <v>11896874</v>
      </c>
    </row>
    <row r="75" spans="1:11" ht="12.75">
      <c r="A75" s="205" t="s">
        <v>133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>
        <v>11896874</v>
      </c>
      <c r="K75" s="7">
        <v>11896874</v>
      </c>
    </row>
    <row r="76" spans="1:11" ht="12.75">
      <c r="A76" s="205" t="s">
        <v>134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/>
      <c r="K76" s="7"/>
    </row>
    <row r="77" spans="1:11" ht="12.75">
      <c r="A77" s="205" t="s">
        <v>135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>
        <v>24716979</v>
      </c>
      <c r="K77" s="7">
        <v>24954849</v>
      </c>
    </row>
    <row r="78" spans="1:11" ht="12.75">
      <c r="A78" s="205" t="s">
        <v>136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>
        <v>54869005</v>
      </c>
      <c r="K78" s="7">
        <v>54869005</v>
      </c>
    </row>
    <row r="79" spans="1:11" ht="12.75">
      <c r="A79" s="205" t="s">
        <v>238</v>
      </c>
      <c r="B79" s="206"/>
      <c r="C79" s="206"/>
      <c r="D79" s="206"/>
      <c r="E79" s="206"/>
      <c r="F79" s="206"/>
      <c r="G79" s="206"/>
      <c r="H79" s="207"/>
      <c r="I79" s="1">
        <v>72</v>
      </c>
      <c r="J79" s="53">
        <f>J80-J81</f>
        <v>76373550</v>
      </c>
      <c r="K79" s="53">
        <f>K80-K81</f>
        <v>139959157</v>
      </c>
    </row>
    <row r="80" spans="1:11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76373550</v>
      </c>
      <c r="K80" s="7">
        <v>139959157</v>
      </c>
    </row>
    <row r="81" spans="1:11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/>
      <c r="K81" s="7"/>
    </row>
    <row r="82" spans="1:11" ht="12.75">
      <c r="A82" s="205" t="s">
        <v>239</v>
      </c>
      <c r="B82" s="206"/>
      <c r="C82" s="206"/>
      <c r="D82" s="206"/>
      <c r="E82" s="206"/>
      <c r="F82" s="206"/>
      <c r="G82" s="206"/>
      <c r="H82" s="207"/>
      <c r="I82" s="1">
        <v>75</v>
      </c>
      <c r="J82" s="53">
        <f>J83-J84</f>
        <v>63585607</v>
      </c>
      <c r="K82" s="53">
        <f>K83-K84</f>
        <v>-12550190</v>
      </c>
    </row>
    <row r="83" spans="1:11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63585607</v>
      </c>
      <c r="K83" s="7"/>
    </row>
    <row r="84" spans="1:11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/>
      <c r="K84" s="7">
        <v>12550190</v>
      </c>
    </row>
    <row r="85" spans="1:11" ht="12.75">
      <c r="A85" s="205" t="s">
        <v>173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/>
      <c r="K85" s="7"/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3">
        <f>SUM(J87:J89)</f>
        <v>2537151</v>
      </c>
      <c r="K86" s="53">
        <f>SUM(K87:K89)</f>
        <v>2537151</v>
      </c>
    </row>
    <row r="87" spans="1:11" ht="12.75">
      <c r="A87" s="205" t="s">
        <v>129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/>
      <c r="K87" s="7"/>
    </row>
    <row r="88" spans="1:11" ht="12.75">
      <c r="A88" s="205" t="s">
        <v>130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/>
      <c r="K88" s="7"/>
    </row>
    <row r="89" spans="1:11" ht="12.75">
      <c r="A89" s="205" t="s">
        <v>131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>
        <v>2537151</v>
      </c>
      <c r="K89" s="7">
        <v>2537151</v>
      </c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05" t="s">
        <v>132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/>
      <c r="K91" s="7"/>
    </row>
    <row r="92" spans="1:11" ht="12.75">
      <c r="A92" s="205" t="s">
        <v>243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/>
      <c r="K92" s="7"/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/>
      <c r="K93" s="7"/>
    </row>
    <row r="94" spans="1:11" ht="12.75">
      <c r="A94" s="205" t="s">
        <v>244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/>
      <c r="K94" s="7"/>
    </row>
    <row r="95" spans="1:11" ht="12.75">
      <c r="A95" s="205" t="s">
        <v>245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/>
      <c r="K95" s="7"/>
    </row>
    <row r="96" spans="1:11" ht="12.75">
      <c r="A96" s="205" t="s">
        <v>246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/>
      <c r="K96" s="7"/>
    </row>
    <row r="97" spans="1:11" ht="12.75">
      <c r="A97" s="205" t="s">
        <v>94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/>
      <c r="K97" s="7"/>
    </row>
    <row r="98" spans="1:11" ht="12.75">
      <c r="A98" s="205" t="s">
        <v>92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/>
      <c r="K98" s="7"/>
    </row>
    <row r="99" spans="1:11" ht="12.75">
      <c r="A99" s="205" t="s">
        <v>93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/>
      <c r="K99" s="7"/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3">
        <f>SUM(J101:J112)</f>
        <v>43656355</v>
      </c>
      <c r="K100" s="53">
        <f>SUM(K101:K112)</f>
        <v>197565829</v>
      </c>
    </row>
    <row r="101" spans="1:11" ht="12.75">
      <c r="A101" s="205" t="s">
        <v>132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>
        <v>132000</v>
      </c>
      <c r="K101" s="7">
        <v>131300</v>
      </c>
    </row>
    <row r="102" spans="1:11" ht="12.75">
      <c r="A102" s="205" t="s">
        <v>243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/>
      <c r="K102" s="7"/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/>
      <c r="K103" s="7"/>
    </row>
    <row r="104" spans="1:11" ht="12.75">
      <c r="A104" s="205" t="s">
        <v>244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2470731</v>
      </c>
      <c r="K104" s="7">
        <v>121719294</v>
      </c>
    </row>
    <row r="105" spans="1:11" ht="12.75">
      <c r="A105" s="205" t="s">
        <v>245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12951023</v>
      </c>
      <c r="K105" s="7">
        <v>50694013</v>
      </c>
    </row>
    <row r="106" spans="1:11" ht="12.75">
      <c r="A106" s="205" t="s">
        <v>246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/>
      <c r="K106" s="7"/>
    </row>
    <row r="107" spans="1:11" ht="12.75">
      <c r="A107" s="205" t="s">
        <v>94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/>
      <c r="K107" s="7"/>
    </row>
    <row r="108" spans="1:11" ht="12.75">
      <c r="A108" s="205" t="s">
        <v>95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11966253</v>
      </c>
      <c r="K108" s="7">
        <v>12897854</v>
      </c>
    </row>
    <row r="109" spans="1:11" ht="12.75">
      <c r="A109" s="205" t="s">
        <v>96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14310726</v>
      </c>
      <c r="K109" s="7">
        <v>8966435</v>
      </c>
    </row>
    <row r="110" spans="1:11" ht="12.75">
      <c r="A110" s="205" t="s">
        <v>99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>
        <v>883041</v>
      </c>
      <c r="K110" s="7">
        <v>861831</v>
      </c>
    </row>
    <row r="111" spans="1:11" ht="12.75">
      <c r="A111" s="205" t="s">
        <v>97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/>
      <c r="K111" s="7"/>
    </row>
    <row r="112" spans="1:11" ht="12.75">
      <c r="A112" s="205" t="s">
        <v>98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942581</v>
      </c>
      <c r="K112" s="7">
        <v>2295102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8066250</v>
      </c>
      <c r="K113" s="7">
        <v>5607022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3">
        <f>J69+J86+J90+J100+J113</f>
        <v>1394184410</v>
      </c>
      <c r="K114" s="53">
        <f>K69+K86+K90+K100+K113</f>
        <v>1533322336</v>
      </c>
    </row>
    <row r="115" spans="1:11" ht="12.75">
      <c r="A115" s="194" t="s">
        <v>57</v>
      </c>
      <c r="B115" s="195"/>
      <c r="C115" s="195"/>
      <c r="D115" s="195"/>
      <c r="E115" s="195"/>
      <c r="F115" s="195"/>
      <c r="G115" s="195"/>
      <c r="H115" s="196"/>
      <c r="I115" s="2">
        <v>108</v>
      </c>
      <c r="J115" s="8">
        <v>3400080</v>
      </c>
      <c r="K115" s="8">
        <v>3400080</v>
      </c>
    </row>
    <row r="116" spans="1:11" ht="12.75">
      <c r="A116" s="197" t="s">
        <v>310</v>
      </c>
      <c r="B116" s="198"/>
      <c r="C116" s="198"/>
      <c r="D116" s="198"/>
      <c r="E116" s="198"/>
      <c r="F116" s="198"/>
      <c r="G116" s="198"/>
      <c r="H116" s="198"/>
      <c r="I116" s="199"/>
      <c r="J116" s="199"/>
      <c r="K116" s="200"/>
    </row>
    <row r="117" spans="1:11" ht="12.75">
      <c r="A117" s="201" t="s">
        <v>186</v>
      </c>
      <c r="B117" s="202"/>
      <c r="C117" s="202"/>
      <c r="D117" s="202"/>
      <c r="E117" s="202"/>
      <c r="F117" s="202"/>
      <c r="G117" s="202"/>
      <c r="H117" s="202"/>
      <c r="I117" s="203"/>
      <c r="J117" s="203"/>
      <c r="K117" s="204"/>
    </row>
    <row r="118" spans="1:11" ht="12.75">
      <c r="A118" s="205" t="s">
        <v>8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/>
      <c r="K118" s="7"/>
    </row>
    <row r="119" spans="1:11" ht="12.75">
      <c r="A119" s="211" t="s">
        <v>9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/>
      <c r="K119" s="8"/>
    </row>
    <row r="120" spans="1:11" ht="12.75">
      <c r="A120" s="214" t="s">
        <v>311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 ht="12.75">
      <c r="A121" s="192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6">
    <dataValidation allowBlank="1" sqref="A1:I65536 K1:IV65536 J1:J7 J68 J116:J65536"/>
    <dataValidation type="whole" operator="greaterThanOrEqual" allowBlank="1" showInputMessage="1" showErrorMessage="1" errorTitle="Pogrešan unos" error="Mogu se unijeti samo cjelobrojne pozitivne vrijednosti." sqref="J8:J67 J72:J77 J86:J115 J79:J84 J70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B41">
      <selection activeCell="M43" sqref="M4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9" t="s">
        <v>154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37" t="s">
        <v>327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51" t="s">
        <v>326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1.75">
      <c r="A4" s="252" t="s">
        <v>59</v>
      </c>
      <c r="B4" s="252"/>
      <c r="C4" s="252"/>
      <c r="D4" s="252"/>
      <c r="E4" s="252"/>
      <c r="F4" s="252"/>
      <c r="G4" s="252"/>
      <c r="H4" s="252"/>
      <c r="I4" s="57" t="s">
        <v>279</v>
      </c>
      <c r="J4" s="253" t="s">
        <v>319</v>
      </c>
      <c r="K4" s="253"/>
      <c r="L4" s="253" t="s">
        <v>320</v>
      </c>
      <c r="M4" s="253"/>
    </row>
    <row r="5" spans="1:13" ht="12.75">
      <c r="A5" s="252"/>
      <c r="B5" s="252"/>
      <c r="C5" s="252"/>
      <c r="D5" s="252"/>
      <c r="E5" s="252"/>
      <c r="F5" s="252"/>
      <c r="G5" s="252"/>
      <c r="H5" s="252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1" t="s">
        <v>26</v>
      </c>
      <c r="B7" s="202"/>
      <c r="C7" s="202"/>
      <c r="D7" s="202"/>
      <c r="E7" s="202"/>
      <c r="F7" s="202"/>
      <c r="G7" s="202"/>
      <c r="H7" s="219"/>
      <c r="I7" s="3">
        <v>111</v>
      </c>
      <c r="J7" s="54">
        <f>SUM(J8:J9)</f>
        <v>126431493</v>
      </c>
      <c r="K7" s="54">
        <f>SUM(K8:K9)</f>
        <v>116701928</v>
      </c>
      <c r="L7" s="54">
        <f>SUM(L8:L9)</f>
        <v>127785216</v>
      </c>
      <c r="M7" s="53">
        <v>114421299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125409973</v>
      </c>
      <c r="K8" s="7">
        <v>116240086</v>
      </c>
      <c r="L8" s="7">
        <v>126827923</v>
      </c>
      <c r="M8" s="53">
        <v>113871479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1021520</v>
      </c>
      <c r="K9" s="7">
        <v>461842</v>
      </c>
      <c r="L9" s="7">
        <v>957293</v>
      </c>
      <c r="M9" s="53">
        <v>549820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J11+J12+J16+J20+J21+J22+J25+J26</f>
        <v>123501383</v>
      </c>
      <c r="K10" s="53">
        <f>K11+K12+K16+K20+K21+K22+K25+K26</f>
        <v>102030256</v>
      </c>
      <c r="L10" s="53">
        <f>L11+L12+L16+L20+L21+L22+L25+L26</f>
        <v>143691986</v>
      </c>
      <c r="M10" s="53">
        <v>119758511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/>
      <c r="M11" s="53"/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SUM(J13:J15)</f>
        <v>43403768</v>
      </c>
      <c r="K12" s="53">
        <f>SUM(K13:K15)</f>
        <v>39100518</v>
      </c>
      <c r="L12" s="53">
        <f>SUM(L13:L15)</f>
        <v>43682867</v>
      </c>
      <c r="M12" s="53">
        <v>37886179</v>
      </c>
    </row>
    <row r="13" spans="1:13" ht="12.75">
      <c r="A13" s="205" t="s">
        <v>146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23920838</v>
      </c>
      <c r="K13" s="7">
        <v>21600497</v>
      </c>
      <c r="L13" s="7">
        <v>24668119</v>
      </c>
      <c r="M13" s="53">
        <v>21174075</v>
      </c>
    </row>
    <row r="14" spans="1:13" ht="12.75">
      <c r="A14" s="205" t="s">
        <v>147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>
        <v>20490</v>
      </c>
      <c r="K14" s="7">
        <v>19439</v>
      </c>
      <c r="L14" s="7">
        <v>17993</v>
      </c>
      <c r="M14" s="53">
        <v>16437</v>
      </c>
    </row>
    <row r="15" spans="1:13" ht="12.75">
      <c r="A15" s="205" t="s">
        <v>61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19462440</v>
      </c>
      <c r="K15" s="7">
        <v>17480582</v>
      </c>
      <c r="L15" s="7">
        <v>18996755</v>
      </c>
      <c r="M15" s="53">
        <v>16695667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38810328</v>
      </c>
      <c r="K16" s="53">
        <f>SUM(K17:K19)</f>
        <v>28057650</v>
      </c>
      <c r="L16" s="53">
        <f>SUM(L17:L19)</f>
        <v>40118680</v>
      </c>
      <c r="M16" s="53">
        <v>28370430</v>
      </c>
    </row>
    <row r="17" spans="1:13" ht="12.75">
      <c r="A17" s="205" t="s">
        <v>62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23082748</v>
      </c>
      <c r="K17" s="7">
        <v>17258232</v>
      </c>
      <c r="L17" s="7">
        <v>24000193</v>
      </c>
      <c r="M17" s="53">
        <v>17517591</v>
      </c>
    </row>
    <row r="18" spans="1:13" ht="12.75">
      <c r="A18" s="205" t="s">
        <v>63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10075983</v>
      </c>
      <c r="K18" s="7">
        <v>6720573</v>
      </c>
      <c r="L18" s="7">
        <v>10560108</v>
      </c>
      <c r="M18" s="53">
        <v>7012724</v>
      </c>
    </row>
    <row r="19" spans="1:13" ht="12.75">
      <c r="A19" s="205" t="s">
        <v>64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5651597</v>
      </c>
      <c r="K19" s="7">
        <v>4078845</v>
      </c>
      <c r="L19" s="7">
        <v>5558379</v>
      </c>
      <c r="M19" s="53">
        <v>3840115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28329049</v>
      </c>
      <c r="K20" s="7">
        <v>26055716</v>
      </c>
      <c r="L20" s="7">
        <v>45707871</v>
      </c>
      <c r="M20" s="53">
        <v>43846455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12660024</v>
      </c>
      <c r="K21" s="7">
        <v>8655061</v>
      </c>
      <c r="L21" s="7">
        <v>13637011</v>
      </c>
      <c r="M21" s="53">
        <v>9356128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v>0</v>
      </c>
    </row>
    <row r="23" spans="1:13" ht="12.75">
      <c r="A23" s="205" t="s">
        <v>137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/>
      <c r="K23" s="7"/>
      <c r="L23" s="7"/>
      <c r="M23" s="53"/>
    </row>
    <row r="24" spans="1:13" ht="12.75">
      <c r="A24" s="205" t="s">
        <v>138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/>
      <c r="K24" s="7"/>
      <c r="L24" s="7"/>
      <c r="M24" s="53"/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/>
      <c r="K25" s="7"/>
      <c r="L25" s="7"/>
      <c r="M25" s="53"/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298214</v>
      </c>
      <c r="K26" s="7">
        <v>161311</v>
      </c>
      <c r="L26" s="7">
        <v>545557</v>
      </c>
      <c r="M26" s="53">
        <v>299319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2648571</v>
      </c>
      <c r="K27" s="53">
        <f>SUM(K28:K32)</f>
        <v>1685673</v>
      </c>
      <c r="L27" s="53">
        <f>SUM(L28:L32)</f>
        <v>3785305</v>
      </c>
      <c r="M27" s="53">
        <v>2368687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122802</v>
      </c>
      <c r="K28" s="7">
        <v>96686</v>
      </c>
      <c r="L28" s="7">
        <v>5089</v>
      </c>
      <c r="M28" s="53">
        <v>5089</v>
      </c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2024291</v>
      </c>
      <c r="K29" s="7">
        <v>1102711</v>
      </c>
      <c r="L29" s="7">
        <v>3165770</v>
      </c>
      <c r="M29" s="53">
        <v>1777316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>
        <v>381838</v>
      </c>
      <c r="K30" s="7">
        <v>381838</v>
      </c>
      <c r="L30" s="7">
        <v>381838</v>
      </c>
      <c r="M30" s="53">
        <v>381838</v>
      </c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53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119640</v>
      </c>
      <c r="K32" s="7">
        <v>104438</v>
      </c>
      <c r="L32" s="7">
        <v>232608</v>
      </c>
      <c r="M32" s="53">
        <v>204444</v>
      </c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78483</v>
      </c>
      <c r="K33" s="53">
        <f>SUM(K34:K37)</f>
        <v>77011</v>
      </c>
      <c r="L33" s="53">
        <f>SUM(L34:L37)</f>
        <v>428725</v>
      </c>
      <c r="M33" s="53">
        <v>424751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>
        <v>22643</v>
      </c>
      <c r="K34" s="7">
        <v>22643</v>
      </c>
      <c r="L34" s="7">
        <v>2873</v>
      </c>
      <c r="M34" s="53">
        <v>2873</v>
      </c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55840</v>
      </c>
      <c r="K35" s="7">
        <v>54368</v>
      </c>
      <c r="L35" s="7">
        <v>425852</v>
      </c>
      <c r="M35" s="53">
        <v>421878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53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53"/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53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53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53"/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53"/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129080064</v>
      </c>
      <c r="K42" s="53">
        <f>K7+K27+K38+K40</f>
        <v>118387601</v>
      </c>
      <c r="L42" s="53">
        <f>L7+L27+L38+L40</f>
        <v>131570521</v>
      </c>
      <c r="M42" s="53">
        <v>116789986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123579866</v>
      </c>
      <c r="K43" s="53">
        <f>K10+K33+K39+K41</f>
        <v>102107267</v>
      </c>
      <c r="L43" s="53">
        <f>L10+L33+L39+L41</f>
        <v>144120711</v>
      </c>
      <c r="M43" s="53">
        <v>120183262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5500198</v>
      </c>
      <c r="K44" s="53">
        <f>K42-K43</f>
        <v>16280334</v>
      </c>
      <c r="L44" s="53">
        <f>L42-L43</f>
        <v>-12550190</v>
      </c>
      <c r="M44" s="53">
        <v>-3393276</v>
      </c>
    </row>
    <row r="45" spans="1:13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3">
        <f>IF(J42&gt;J43,J42-J43,0)</f>
        <v>5500198</v>
      </c>
      <c r="K45" s="53">
        <f>IF(K42&gt;K43,K42-K43,0)</f>
        <v>16280334</v>
      </c>
      <c r="L45" s="53">
        <f>IF(L42&gt;L43,L42-L43,0)</f>
        <v>0</v>
      </c>
      <c r="M45" s="53"/>
    </row>
    <row r="46" spans="1:13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12550190</v>
      </c>
      <c r="M46" s="53">
        <v>3393276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>
        <v>5170675</v>
      </c>
      <c r="K47" s="7">
        <v>3133141</v>
      </c>
      <c r="L47" s="7"/>
      <c r="M47" s="53"/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329523</v>
      </c>
      <c r="K48" s="53">
        <f>K44-K47</f>
        <v>13147193</v>
      </c>
      <c r="L48" s="53">
        <f>L44-L47</f>
        <v>-12550190</v>
      </c>
      <c r="M48" s="53">
        <f>M44-M47</f>
        <v>-3393276</v>
      </c>
    </row>
    <row r="49" spans="1:13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3">
        <f>IF(J48&gt;0,J48,0)</f>
        <v>329523</v>
      </c>
      <c r="K49" s="53">
        <f>IF(K48&gt;0,K48,0)</f>
        <v>13147193</v>
      </c>
      <c r="L49" s="53">
        <f>IF(L48&gt;0,L48,0)</f>
        <v>0</v>
      </c>
      <c r="M49" s="53">
        <f>IF(M48&gt;0,M48,0)</f>
        <v>0</v>
      </c>
    </row>
    <row r="50" spans="1:13" ht="12.75">
      <c r="A50" s="248" t="s">
        <v>220</v>
      </c>
      <c r="B50" s="249"/>
      <c r="C50" s="249"/>
      <c r="D50" s="249"/>
      <c r="E50" s="249"/>
      <c r="F50" s="249"/>
      <c r="G50" s="249"/>
      <c r="H50" s="250"/>
      <c r="I50" s="4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12550190</v>
      </c>
      <c r="M50" s="60">
        <f>IF(M48&lt;0,-M48,0)</f>
        <v>3393276</v>
      </c>
    </row>
    <row r="51" spans="1:13" ht="12.75" customHeight="1">
      <c r="A51" s="197" t="s">
        <v>312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</row>
    <row r="52" spans="1:13" ht="12.75" customHeight="1">
      <c r="A52" s="201" t="s">
        <v>187</v>
      </c>
      <c r="B52" s="202"/>
      <c r="C52" s="202"/>
      <c r="D52" s="202"/>
      <c r="E52" s="202"/>
      <c r="F52" s="202"/>
      <c r="G52" s="202"/>
      <c r="H52" s="202"/>
      <c r="I52" s="126"/>
      <c r="J52" s="126"/>
      <c r="K52" s="126"/>
      <c r="L52" s="126"/>
      <c r="M52" s="61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197" t="s">
        <v>189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1:13" ht="12.75">
      <c r="A56" s="201" t="s">
        <v>204</v>
      </c>
      <c r="B56" s="202"/>
      <c r="C56" s="202"/>
      <c r="D56" s="202"/>
      <c r="E56" s="202"/>
      <c r="F56" s="202"/>
      <c r="G56" s="202"/>
      <c r="H56" s="219"/>
      <c r="I56" s="9">
        <v>157</v>
      </c>
      <c r="J56" s="6">
        <v>329523</v>
      </c>
      <c r="K56" s="6">
        <v>13147193</v>
      </c>
      <c r="L56" s="6">
        <f>L48</f>
        <v>-12550190</v>
      </c>
      <c r="M56" s="6">
        <f>M48</f>
        <v>-3393276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297338</v>
      </c>
      <c r="M57" s="53">
        <f>SUM(M58:M64)</f>
        <v>59219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5.75" customHeight="1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>
        <v>297338</v>
      </c>
      <c r="M60" s="7">
        <v>59219</v>
      </c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>
        <v>59468</v>
      </c>
      <c r="M65" s="7">
        <v>11844</v>
      </c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0</v>
      </c>
      <c r="K66" s="53">
        <f>K57-K65</f>
        <v>0</v>
      </c>
      <c r="L66" s="53">
        <f>L57-L65</f>
        <v>237870</v>
      </c>
      <c r="M66" s="53">
        <f>M57-M65</f>
        <v>47375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0">
        <f>J56+J66</f>
        <v>329523</v>
      </c>
      <c r="K67" s="60">
        <f>K56+K66</f>
        <v>13147193</v>
      </c>
      <c r="L67" s="60">
        <f>L56+L66</f>
        <v>-12312320</v>
      </c>
      <c r="M67" s="60">
        <f>M56+M66</f>
        <v>-3345901</v>
      </c>
    </row>
    <row r="68" spans="1:13" ht="12.75" customHeight="1">
      <c r="A68" s="241" t="s">
        <v>313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188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38" t="s">
        <v>235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allowBlank="1" sqref="A1:I65536 J68:K65536 J1:K6 J51:K55 L1:L65536 N1:IV65536 M1:M7 M46 M48:M65536 M42"/>
    <dataValidation type="whole" operator="greaterThanOrEqual" allowBlank="1" showInputMessage="1" showErrorMessage="1" errorTitle="Pogrešan unos" error="Mogu se unijeti samo cjelobrojne pozitivne vrijednosti." sqref="J42:K46 J10:K10 J7:K7 J8:J9 J48:K50 J12:K12 J13:J15 J16:K16 J17:J21 J22:K22 J23:J26 J27:K27 J28:J32 J34:J41 J33:K33 M47 M43:M45 M8:M41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47 J56 J57:K57 J58:J65 J66:K6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1">
      <selection activeCell="A32" sqref="A32:H32"/>
    </sheetView>
  </sheetViews>
  <sheetFormatPr defaultColWidth="9.140625" defaultRowHeight="12.75"/>
  <cols>
    <col min="1" max="10" width="9.140625" style="52" customWidth="1"/>
    <col min="11" max="11" width="10.00390625" style="52" customWidth="1"/>
    <col min="12" max="16384" width="9.140625" style="52" customWidth="1"/>
  </cols>
  <sheetData>
    <row r="1" spans="1:11" ht="12.75" customHeight="1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327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328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1.75">
      <c r="A4" s="262" t="s">
        <v>59</v>
      </c>
      <c r="B4" s="262"/>
      <c r="C4" s="262"/>
      <c r="D4" s="262"/>
      <c r="E4" s="262"/>
      <c r="F4" s="262"/>
      <c r="G4" s="262"/>
      <c r="H4" s="262"/>
      <c r="I4" s="65" t="s">
        <v>279</v>
      </c>
      <c r="J4" s="66" t="s">
        <v>319</v>
      </c>
      <c r="K4" s="66" t="s">
        <v>320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7">
        <v>2</v>
      </c>
      <c r="J5" s="68" t="s">
        <v>283</v>
      </c>
      <c r="K5" s="68" t="s">
        <v>284</v>
      </c>
    </row>
    <row r="6" spans="1:11" ht="12.75">
      <c r="A6" s="197" t="s">
        <v>156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 ht="12.75">
      <c r="A7" s="205" t="s">
        <v>40</v>
      </c>
      <c r="B7" s="206"/>
      <c r="C7" s="206"/>
      <c r="D7" s="206"/>
      <c r="E7" s="206"/>
      <c r="F7" s="206"/>
      <c r="G7" s="206"/>
      <c r="H7" s="206"/>
      <c r="I7" s="1">
        <v>1</v>
      </c>
      <c r="J7" s="7">
        <v>5500198</v>
      </c>
      <c r="K7" s="7">
        <v>-12550191</v>
      </c>
    </row>
    <row r="8" spans="1:11" ht="12.75">
      <c r="A8" s="205" t="s">
        <v>41</v>
      </c>
      <c r="B8" s="206"/>
      <c r="C8" s="206"/>
      <c r="D8" s="206"/>
      <c r="E8" s="206"/>
      <c r="F8" s="206"/>
      <c r="G8" s="206"/>
      <c r="H8" s="206"/>
      <c r="I8" s="1">
        <v>2</v>
      </c>
      <c r="J8" s="7">
        <v>28329049</v>
      </c>
      <c r="K8" s="7">
        <v>45707871</v>
      </c>
    </row>
    <row r="9" spans="1:11" ht="12.75">
      <c r="A9" s="205" t="s">
        <v>42</v>
      </c>
      <c r="B9" s="206"/>
      <c r="C9" s="206"/>
      <c r="D9" s="206"/>
      <c r="E9" s="206"/>
      <c r="F9" s="206"/>
      <c r="G9" s="206"/>
      <c r="H9" s="206"/>
      <c r="I9" s="1">
        <v>3</v>
      </c>
      <c r="J9" s="7">
        <v>122632592</v>
      </c>
      <c r="K9" s="7">
        <v>153930684</v>
      </c>
    </row>
    <row r="10" spans="1:11" ht="12.75">
      <c r="A10" s="205" t="s">
        <v>43</v>
      </c>
      <c r="B10" s="206"/>
      <c r="C10" s="206"/>
      <c r="D10" s="206"/>
      <c r="E10" s="206"/>
      <c r="F10" s="206"/>
      <c r="G10" s="206"/>
      <c r="H10" s="206"/>
      <c r="I10" s="1">
        <v>4</v>
      </c>
      <c r="J10" s="7"/>
      <c r="K10" s="7"/>
    </row>
    <row r="11" spans="1:11" ht="12.75">
      <c r="A11" s="205" t="s">
        <v>44</v>
      </c>
      <c r="B11" s="206"/>
      <c r="C11" s="206"/>
      <c r="D11" s="206"/>
      <c r="E11" s="206"/>
      <c r="F11" s="206"/>
      <c r="G11" s="206"/>
      <c r="H11" s="206"/>
      <c r="I11" s="1">
        <v>5</v>
      </c>
      <c r="J11" s="7"/>
      <c r="K11" s="7"/>
    </row>
    <row r="12" spans="1:11" ht="12.75">
      <c r="A12" s="205" t="s">
        <v>51</v>
      </c>
      <c r="B12" s="206"/>
      <c r="C12" s="206"/>
      <c r="D12" s="206"/>
      <c r="E12" s="206"/>
      <c r="F12" s="206"/>
      <c r="G12" s="206"/>
      <c r="H12" s="206"/>
      <c r="I12" s="1">
        <v>6</v>
      </c>
      <c r="J12" s="7"/>
      <c r="K12" s="7">
        <v>237870</v>
      </c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53">
        <f>SUM(J7:J12)</f>
        <v>156461839</v>
      </c>
      <c r="K13" s="53">
        <f>SUM(K7:K12)</f>
        <v>187326234</v>
      </c>
    </row>
    <row r="14" spans="1:11" ht="12.75">
      <c r="A14" s="205" t="s">
        <v>52</v>
      </c>
      <c r="B14" s="206"/>
      <c r="C14" s="206"/>
      <c r="D14" s="206"/>
      <c r="E14" s="206"/>
      <c r="F14" s="206"/>
      <c r="G14" s="206"/>
      <c r="H14" s="206"/>
      <c r="I14" s="1">
        <v>8</v>
      </c>
      <c r="J14" s="7"/>
      <c r="K14" s="7"/>
    </row>
    <row r="15" spans="1:11" ht="12.75">
      <c r="A15" s="205" t="s">
        <v>53</v>
      </c>
      <c r="B15" s="206"/>
      <c r="C15" s="206"/>
      <c r="D15" s="206"/>
      <c r="E15" s="206"/>
      <c r="F15" s="206"/>
      <c r="G15" s="206"/>
      <c r="H15" s="206"/>
      <c r="I15" s="1">
        <v>9</v>
      </c>
      <c r="J15" s="7">
        <v>56334096</v>
      </c>
      <c r="K15" s="7">
        <v>73863913</v>
      </c>
    </row>
    <row r="16" spans="1:11" ht="12.75">
      <c r="A16" s="205" t="s">
        <v>54</v>
      </c>
      <c r="B16" s="206"/>
      <c r="C16" s="206"/>
      <c r="D16" s="206"/>
      <c r="E16" s="206"/>
      <c r="F16" s="206"/>
      <c r="G16" s="206"/>
      <c r="H16" s="206"/>
      <c r="I16" s="1">
        <v>10</v>
      </c>
      <c r="J16" s="7">
        <v>1961880</v>
      </c>
      <c r="K16" s="7">
        <v>2051258</v>
      </c>
    </row>
    <row r="17" spans="1:11" ht="12.75">
      <c r="A17" s="205" t="s">
        <v>55</v>
      </c>
      <c r="B17" s="206"/>
      <c r="C17" s="206"/>
      <c r="D17" s="206"/>
      <c r="E17" s="206"/>
      <c r="F17" s="206"/>
      <c r="G17" s="206"/>
      <c r="H17" s="206"/>
      <c r="I17" s="1">
        <v>11</v>
      </c>
      <c r="J17" s="7">
        <v>9709312</v>
      </c>
      <c r="K17" s="7">
        <v>3243834</v>
      </c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3">
        <f>SUM(J14:J17)</f>
        <v>68005288</v>
      </c>
      <c r="K18" s="53">
        <f>SUM(K14:K17)</f>
        <v>79159005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53">
        <f>IF(J13&gt;J18,J13-J18,0)</f>
        <v>88456551</v>
      </c>
      <c r="K19" s="53">
        <f>IF(K13&gt;K18,K13-K18,0)</f>
        <v>108167229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197" t="s">
        <v>159</v>
      </c>
      <c r="B21" s="198"/>
      <c r="C21" s="198"/>
      <c r="D21" s="198"/>
      <c r="E21" s="198"/>
      <c r="F21" s="198"/>
      <c r="G21" s="198"/>
      <c r="H21" s="198"/>
      <c r="I21" s="254"/>
      <c r="J21" s="254"/>
      <c r="K21" s="255"/>
    </row>
    <row r="22" spans="1:11" ht="12.75">
      <c r="A22" s="205" t="s">
        <v>178</v>
      </c>
      <c r="B22" s="206"/>
      <c r="C22" s="206"/>
      <c r="D22" s="206"/>
      <c r="E22" s="206"/>
      <c r="F22" s="206"/>
      <c r="G22" s="206"/>
      <c r="H22" s="206"/>
      <c r="I22" s="1">
        <v>15</v>
      </c>
      <c r="J22" s="7">
        <v>49356</v>
      </c>
      <c r="K22" s="7">
        <v>155725</v>
      </c>
    </row>
    <row r="23" spans="1:11" ht="12.75">
      <c r="A23" s="205" t="s">
        <v>179</v>
      </c>
      <c r="B23" s="206"/>
      <c r="C23" s="206"/>
      <c r="D23" s="206"/>
      <c r="E23" s="206"/>
      <c r="F23" s="206"/>
      <c r="G23" s="206"/>
      <c r="H23" s="206"/>
      <c r="I23" s="1">
        <v>16</v>
      </c>
      <c r="J23" s="7"/>
      <c r="K23" s="7"/>
    </row>
    <row r="24" spans="1:11" ht="12.75">
      <c r="A24" s="205" t="s">
        <v>180</v>
      </c>
      <c r="B24" s="206"/>
      <c r="C24" s="206"/>
      <c r="D24" s="206"/>
      <c r="E24" s="206"/>
      <c r="F24" s="206"/>
      <c r="G24" s="206"/>
      <c r="H24" s="206"/>
      <c r="I24" s="1">
        <v>17</v>
      </c>
      <c r="J24" s="7">
        <v>1853387</v>
      </c>
      <c r="K24" s="7">
        <v>3547776</v>
      </c>
    </row>
    <row r="25" spans="1:11" ht="12.75">
      <c r="A25" s="205" t="s">
        <v>181</v>
      </c>
      <c r="B25" s="206"/>
      <c r="C25" s="206"/>
      <c r="D25" s="206"/>
      <c r="E25" s="206"/>
      <c r="F25" s="206"/>
      <c r="G25" s="206"/>
      <c r="H25" s="206"/>
      <c r="I25" s="1">
        <v>18</v>
      </c>
      <c r="J25" s="7">
        <v>784338</v>
      </c>
      <c r="K25" s="7">
        <v>381838</v>
      </c>
    </row>
    <row r="26" spans="1:11" ht="12.75">
      <c r="A26" s="205" t="s">
        <v>182</v>
      </c>
      <c r="B26" s="206"/>
      <c r="C26" s="206"/>
      <c r="D26" s="206"/>
      <c r="E26" s="206"/>
      <c r="F26" s="206"/>
      <c r="G26" s="206"/>
      <c r="H26" s="206"/>
      <c r="I26" s="1">
        <v>19</v>
      </c>
      <c r="J26" s="7"/>
      <c r="K26" s="7"/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53">
        <f>SUM(J22:J26)</f>
        <v>2687081</v>
      </c>
      <c r="K27" s="53">
        <f>SUM(K22:K26)</f>
        <v>4085339</v>
      </c>
    </row>
    <row r="28" spans="1:11" ht="12.75">
      <c r="A28" s="205" t="s">
        <v>115</v>
      </c>
      <c r="B28" s="206"/>
      <c r="C28" s="206"/>
      <c r="D28" s="206"/>
      <c r="E28" s="206"/>
      <c r="F28" s="206"/>
      <c r="G28" s="206"/>
      <c r="H28" s="206"/>
      <c r="I28" s="1">
        <v>21</v>
      </c>
      <c r="J28" s="7">
        <v>41846950</v>
      </c>
      <c r="K28" s="7">
        <v>101762933</v>
      </c>
    </row>
    <row r="29" spans="1:11" ht="12.75">
      <c r="A29" s="205" t="s">
        <v>116</v>
      </c>
      <c r="B29" s="206"/>
      <c r="C29" s="206"/>
      <c r="D29" s="206"/>
      <c r="E29" s="206"/>
      <c r="F29" s="206"/>
      <c r="G29" s="206"/>
      <c r="H29" s="206"/>
      <c r="I29" s="1">
        <v>22</v>
      </c>
      <c r="J29" s="7"/>
      <c r="K29" s="7"/>
    </row>
    <row r="30" spans="1:11" ht="12.75">
      <c r="A30" s="205" t="s">
        <v>16</v>
      </c>
      <c r="B30" s="206"/>
      <c r="C30" s="206"/>
      <c r="D30" s="206"/>
      <c r="E30" s="206"/>
      <c r="F30" s="206"/>
      <c r="G30" s="206"/>
      <c r="H30" s="206"/>
      <c r="I30" s="1">
        <v>23</v>
      </c>
      <c r="J30" s="7">
        <v>77635835</v>
      </c>
      <c r="K30" s="7">
        <v>55183379</v>
      </c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53">
        <f>SUM(J28:J30)</f>
        <v>119482785</v>
      </c>
      <c r="K31" s="53">
        <f>SUM(K28:K30)</f>
        <v>156946312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53">
        <f>IF(J31&gt;J27,J31-J27,0)</f>
        <v>116795704</v>
      </c>
      <c r="K33" s="53">
        <f>IF(K31&gt;K27,K31-K27,0)</f>
        <v>152860973</v>
      </c>
    </row>
    <row r="34" spans="1:11" ht="12.75">
      <c r="A34" s="197" t="s">
        <v>160</v>
      </c>
      <c r="B34" s="198"/>
      <c r="C34" s="198"/>
      <c r="D34" s="198"/>
      <c r="E34" s="198"/>
      <c r="F34" s="198"/>
      <c r="G34" s="198"/>
      <c r="H34" s="198"/>
      <c r="I34" s="254"/>
      <c r="J34" s="254"/>
      <c r="K34" s="255"/>
    </row>
    <row r="35" spans="1:11" ht="12.75">
      <c r="A35" s="205" t="s">
        <v>174</v>
      </c>
      <c r="B35" s="206"/>
      <c r="C35" s="206"/>
      <c r="D35" s="206"/>
      <c r="E35" s="206"/>
      <c r="F35" s="206"/>
      <c r="G35" s="206"/>
      <c r="H35" s="206"/>
      <c r="I35" s="1">
        <v>27</v>
      </c>
      <c r="J35" s="7"/>
      <c r="K35" s="7"/>
    </row>
    <row r="36" spans="1:11" ht="12.75">
      <c r="A36" s="205" t="s">
        <v>29</v>
      </c>
      <c r="B36" s="206"/>
      <c r="C36" s="206"/>
      <c r="D36" s="206"/>
      <c r="E36" s="206"/>
      <c r="F36" s="206"/>
      <c r="G36" s="206"/>
      <c r="H36" s="206"/>
      <c r="I36" s="1">
        <v>28</v>
      </c>
      <c r="J36" s="7"/>
      <c r="K36" s="7"/>
    </row>
    <row r="37" spans="1:11" ht="12.75">
      <c r="A37" s="205" t="s">
        <v>30</v>
      </c>
      <c r="B37" s="206"/>
      <c r="C37" s="206"/>
      <c r="D37" s="206"/>
      <c r="E37" s="206"/>
      <c r="F37" s="206"/>
      <c r="G37" s="206"/>
      <c r="H37" s="206"/>
      <c r="I37" s="1">
        <v>29</v>
      </c>
      <c r="J37" s="7"/>
      <c r="K37" s="7"/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53">
        <f>SUM(J35:J37)</f>
        <v>0</v>
      </c>
      <c r="K38" s="53">
        <f>SUM(K35:K37)</f>
        <v>0</v>
      </c>
    </row>
    <row r="39" spans="1:11" ht="12.75">
      <c r="A39" s="205" t="s">
        <v>31</v>
      </c>
      <c r="B39" s="206"/>
      <c r="C39" s="206"/>
      <c r="D39" s="206"/>
      <c r="E39" s="206"/>
      <c r="F39" s="206"/>
      <c r="G39" s="206"/>
      <c r="H39" s="206"/>
      <c r="I39" s="1">
        <v>31</v>
      </c>
      <c r="J39" s="7"/>
      <c r="K39" s="7"/>
    </row>
    <row r="40" spans="1:11" ht="12.75">
      <c r="A40" s="205" t="s">
        <v>32</v>
      </c>
      <c r="B40" s="206"/>
      <c r="C40" s="206"/>
      <c r="D40" s="206"/>
      <c r="E40" s="206"/>
      <c r="F40" s="206"/>
      <c r="G40" s="206"/>
      <c r="H40" s="206"/>
      <c r="I40" s="1">
        <v>32</v>
      </c>
      <c r="J40" s="7">
        <v>123772</v>
      </c>
      <c r="K40" s="7">
        <v>21210</v>
      </c>
    </row>
    <row r="41" spans="1:11" ht="12.75">
      <c r="A41" s="205" t="s">
        <v>33</v>
      </c>
      <c r="B41" s="206"/>
      <c r="C41" s="206"/>
      <c r="D41" s="206"/>
      <c r="E41" s="206"/>
      <c r="F41" s="206"/>
      <c r="G41" s="206"/>
      <c r="H41" s="206"/>
      <c r="I41" s="1">
        <v>33</v>
      </c>
      <c r="J41" s="7"/>
      <c r="K41" s="7"/>
    </row>
    <row r="42" spans="1:11" ht="12.75">
      <c r="A42" s="205" t="s">
        <v>34</v>
      </c>
      <c r="B42" s="206"/>
      <c r="C42" s="206"/>
      <c r="D42" s="206"/>
      <c r="E42" s="206"/>
      <c r="F42" s="206"/>
      <c r="G42" s="206"/>
      <c r="H42" s="206"/>
      <c r="I42" s="1">
        <v>34</v>
      </c>
      <c r="J42" s="7"/>
      <c r="K42" s="7"/>
    </row>
    <row r="43" spans="1:11" ht="12.75">
      <c r="A43" s="205" t="s">
        <v>35</v>
      </c>
      <c r="B43" s="206"/>
      <c r="C43" s="206"/>
      <c r="D43" s="206"/>
      <c r="E43" s="206"/>
      <c r="F43" s="206"/>
      <c r="G43" s="206"/>
      <c r="H43" s="206"/>
      <c r="I43" s="1">
        <v>35</v>
      </c>
      <c r="J43" s="7"/>
      <c r="K43" s="7"/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53">
        <f>SUM(J39:J43)</f>
        <v>123772</v>
      </c>
      <c r="K44" s="53">
        <f>SUM(K39:K43)</f>
        <v>21210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53">
        <f>IF(J38&gt;J44,J38-J44,0)</f>
        <v>0</v>
      </c>
      <c r="K45" s="53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53">
        <f>IF(J44&gt;J38,J44-J38,0)</f>
        <v>123772</v>
      </c>
      <c r="K46" s="53">
        <f>IF(K44&gt;K38,K44-K38,0)</f>
        <v>21210</v>
      </c>
    </row>
    <row r="47" spans="1:11" ht="12.75">
      <c r="A47" s="205" t="s">
        <v>70</v>
      </c>
      <c r="B47" s="206"/>
      <c r="C47" s="206"/>
      <c r="D47" s="206"/>
      <c r="E47" s="206"/>
      <c r="F47" s="206"/>
      <c r="G47" s="206"/>
      <c r="H47" s="206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5" t="s">
        <v>71</v>
      </c>
      <c r="B48" s="206"/>
      <c r="C48" s="206"/>
      <c r="D48" s="206"/>
      <c r="E48" s="206"/>
      <c r="F48" s="206"/>
      <c r="G48" s="206"/>
      <c r="H48" s="206"/>
      <c r="I48" s="1">
        <v>40</v>
      </c>
      <c r="J48" s="53">
        <f>IF(J20-J19+J33-J32+J46-J45&gt;0,J20-J19+J33-J32+J46-J45,0)</f>
        <v>28462925</v>
      </c>
      <c r="K48" s="53">
        <f>IF(K20-K19+K33-K32+K46-K45&gt;0,K20-K19+K33-K32+K46-K45,0)</f>
        <v>44714954</v>
      </c>
    </row>
    <row r="49" spans="1:11" ht="12.75">
      <c r="A49" s="205" t="s">
        <v>161</v>
      </c>
      <c r="B49" s="206"/>
      <c r="C49" s="206"/>
      <c r="D49" s="206"/>
      <c r="E49" s="206"/>
      <c r="F49" s="206"/>
      <c r="G49" s="206"/>
      <c r="H49" s="206"/>
      <c r="I49" s="1">
        <v>41</v>
      </c>
      <c r="J49" s="7">
        <v>32572619</v>
      </c>
      <c r="K49" s="7">
        <v>56180750</v>
      </c>
    </row>
    <row r="50" spans="1:11" ht="12.75">
      <c r="A50" s="205" t="s">
        <v>175</v>
      </c>
      <c r="B50" s="206"/>
      <c r="C50" s="206"/>
      <c r="D50" s="206"/>
      <c r="E50" s="206"/>
      <c r="F50" s="206"/>
      <c r="G50" s="206"/>
      <c r="H50" s="206"/>
      <c r="I50" s="1">
        <v>42</v>
      </c>
      <c r="J50" s="7"/>
      <c r="K50" s="7"/>
    </row>
    <row r="51" spans="1:11" ht="12.75">
      <c r="A51" s="205" t="s">
        <v>176</v>
      </c>
      <c r="B51" s="206"/>
      <c r="C51" s="206"/>
      <c r="D51" s="206"/>
      <c r="E51" s="206"/>
      <c r="F51" s="206"/>
      <c r="G51" s="206"/>
      <c r="H51" s="206"/>
      <c r="I51" s="1">
        <v>43</v>
      </c>
      <c r="J51" s="7">
        <v>28462925</v>
      </c>
      <c r="K51" s="7">
        <v>44714954</v>
      </c>
    </row>
    <row r="52" spans="1:11" ht="12.75">
      <c r="A52" s="211" t="s">
        <v>177</v>
      </c>
      <c r="B52" s="212"/>
      <c r="C52" s="212"/>
      <c r="D52" s="212"/>
      <c r="E52" s="212"/>
      <c r="F52" s="212"/>
      <c r="G52" s="212"/>
      <c r="H52" s="212"/>
      <c r="I52" s="4">
        <v>44</v>
      </c>
      <c r="J52" s="8">
        <f>J49+J50-J51</f>
        <v>4109694</v>
      </c>
      <c r="K52" s="8">
        <f>K49+K50-K51</f>
        <v>11465796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allowBlank="1" sqref="A1:I65536 J1:J6 J21 J34 L1:IV65536 K1:K51 J53:K65536"/>
    <dataValidation type="whole" operator="greaterThanOrEqual" allowBlank="1" showInputMessage="1" showErrorMessage="1" errorTitle="Pogrešan unos" error="Mogu se unijeti samo cjelobrojne pozitivne vrijednosti." sqref="J18:J20 J13 J31:J33 J27 J44:J48 J38 J52:K52">
      <formula1>0</formula1>
    </dataValidation>
    <dataValidation type="whole" operator="notEqual" allowBlank="1" showInputMessage="1" showErrorMessage="1" errorTitle="Pogrešan unos" error="Mogu se unijeti samo cjelobrojne vrijednosti." sqref="J14:J17 J7:J12 J28:J30 J22:J26 J49:J51 J39:J43 J35:J37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7" sqref="A27:H27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21.75">
      <c r="A4" s="262" t="s">
        <v>59</v>
      </c>
      <c r="B4" s="262"/>
      <c r="C4" s="262"/>
      <c r="D4" s="262"/>
      <c r="E4" s="262"/>
      <c r="F4" s="262"/>
      <c r="G4" s="262"/>
      <c r="H4" s="262"/>
      <c r="I4" s="65" t="s">
        <v>279</v>
      </c>
      <c r="J4" s="66" t="s">
        <v>319</v>
      </c>
      <c r="K4" s="66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1">
        <v>2</v>
      </c>
      <c r="J5" s="72" t="s">
        <v>283</v>
      </c>
      <c r="K5" s="72" t="s">
        <v>284</v>
      </c>
    </row>
    <row r="6" spans="1:11" ht="12.75">
      <c r="A6" s="197" t="s">
        <v>156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 ht="12.75">
      <c r="A7" s="205" t="s">
        <v>199</v>
      </c>
      <c r="B7" s="206"/>
      <c r="C7" s="206"/>
      <c r="D7" s="206"/>
      <c r="E7" s="206"/>
      <c r="F7" s="206"/>
      <c r="G7" s="206"/>
      <c r="H7" s="206"/>
      <c r="I7" s="1">
        <v>1</v>
      </c>
      <c r="J7" s="5"/>
      <c r="K7" s="7"/>
    </row>
    <row r="8" spans="1:11" ht="12.75">
      <c r="A8" s="205" t="s">
        <v>119</v>
      </c>
      <c r="B8" s="206"/>
      <c r="C8" s="206"/>
      <c r="D8" s="206"/>
      <c r="E8" s="206"/>
      <c r="F8" s="206"/>
      <c r="G8" s="206"/>
      <c r="H8" s="206"/>
      <c r="I8" s="1">
        <v>2</v>
      </c>
      <c r="J8" s="5"/>
      <c r="K8" s="7"/>
    </row>
    <row r="9" spans="1:11" ht="12.75">
      <c r="A9" s="205" t="s">
        <v>120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/>
    </row>
    <row r="10" spans="1:11" ht="12.75">
      <c r="A10" s="205" t="s">
        <v>121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122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5" t="s">
        <v>123</v>
      </c>
      <c r="B13" s="206"/>
      <c r="C13" s="206"/>
      <c r="D13" s="206"/>
      <c r="E13" s="206"/>
      <c r="F13" s="206"/>
      <c r="G13" s="206"/>
      <c r="H13" s="206"/>
      <c r="I13" s="1">
        <v>7</v>
      </c>
      <c r="J13" s="5"/>
      <c r="K13" s="7"/>
    </row>
    <row r="14" spans="1:11" ht="12.75">
      <c r="A14" s="205" t="s">
        <v>124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125</v>
      </c>
      <c r="B15" s="206"/>
      <c r="C15" s="206"/>
      <c r="D15" s="206"/>
      <c r="E15" s="206"/>
      <c r="F15" s="206"/>
      <c r="G15" s="206"/>
      <c r="H15" s="206"/>
      <c r="I15" s="1">
        <v>9</v>
      </c>
      <c r="J15" s="5"/>
      <c r="K15" s="7"/>
    </row>
    <row r="16" spans="1:11" ht="12.75">
      <c r="A16" s="205" t="s">
        <v>126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/>
    </row>
    <row r="17" spans="1:11" ht="12.75">
      <c r="A17" s="205" t="s">
        <v>127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/>
    </row>
    <row r="18" spans="1:11" ht="12.75">
      <c r="A18" s="205" t="s">
        <v>128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8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197" t="s">
        <v>159</v>
      </c>
      <c r="B22" s="198"/>
      <c r="C22" s="198"/>
      <c r="D22" s="198"/>
      <c r="E22" s="198"/>
      <c r="F22" s="198"/>
      <c r="G22" s="198"/>
      <c r="H22" s="198"/>
      <c r="I22" s="254"/>
      <c r="J22" s="254"/>
      <c r="K22" s="255"/>
    </row>
    <row r="23" spans="1:11" ht="12.75">
      <c r="A23" s="205" t="s">
        <v>165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166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321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322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205" t="s">
        <v>167</v>
      </c>
      <c r="B27" s="206"/>
      <c r="C27" s="206"/>
      <c r="D27" s="206"/>
      <c r="E27" s="206"/>
      <c r="F27" s="206"/>
      <c r="G27" s="206"/>
      <c r="H27" s="206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5" t="s">
        <v>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3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205" t="s">
        <v>4</v>
      </c>
      <c r="B31" s="206"/>
      <c r="C31" s="206"/>
      <c r="D31" s="206"/>
      <c r="E31" s="206"/>
      <c r="F31" s="206"/>
      <c r="G31" s="206"/>
      <c r="H31" s="206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197" t="s">
        <v>160</v>
      </c>
      <c r="B35" s="198"/>
      <c r="C35" s="198"/>
      <c r="D35" s="198"/>
      <c r="E35" s="198"/>
      <c r="F35" s="198"/>
      <c r="G35" s="198"/>
      <c r="H35" s="198"/>
      <c r="I35" s="254">
        <v>0</v>
      </c>
      <c r="J35" s="254"/>
      <c r="K35" s="255"/>
    </row>
    <row r="36" spans="1:11" ht="12.75">
      <c r="A36" s="205" t="s">
        <v>174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 ht="12.75">
      <c r="A37" s="205" t="s">
        <v>29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5" t="s">
        <v>30</v>
      </c>
      <c r="B38" s="206"/>
      <c r="C38" s="206"/>
      <c r="D38" s="206"/>
      <c r="E38" s="206"/>
      <c r="F38" s="206"/>
      <c r="G38" s="206"/>
      <c r="H38" s="206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5" t="s">
        <v>31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32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33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34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.75">
      <c r="A44" s="205" t="s">
        <v>35</v>
      </c>
      <c r="B44" s="206"/>
      <c r="C44" s="206"/>
      <c r="D44" s="206"/>
      <c r="E44" s="206"/>
      <c r="F44" s="206"/>
      <c r="G44" s="206"/>
      <c r="H44" s="206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B1">
      <selection activeCell="K10" sqref="K10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1.140625" style="75" customWidth="1"/>
    <col min="11" max="11" width="11.7109375" style="75" customWidth="1"/>
    <col min="12" max="16384" width="9.140625" style="75" customWidth="1"/>
  </cols>
  <sheetData>
    <row r="1" spans="1:12" ht="12.75">
      <c r="A1" s="285" t="s">
        <v>281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74"/>
    </row>
    <row r="2" spans="1:12" ht="15">
      <c r="A2" s="42"/>
      <c r="B2" s="73"/>
      <c r="C2" s="270" t="s">
        <v>282</v>
      </c>
      <c r="D2" s="270"/>
      <c r="E2" s="76" t="s">
        <v>323</v>
      </c>
      <c r="F2" s="43" t="s">
        <v>250</v>
      </c>
      <c r="G2" s="271" t="s">
        <v>324</v>
      </c>
      <c r="H2" s="272"/>
      <c r="I2" s="73"/>
      <c r="J2" s="73"/>
      <c r="K2" s="73"/>
      <c r="L2" s="77"/>
    </row>
    <row r="3" spans="1:11" ht="21.75">
      <c r="A3" s="273" t="s">
        <v>59</v>
      </c>
      <c r="B3" s="273"/>
      <c r="C3" s="273"/>
      <c r="D3" s="273"/>
      <c r="E3" s="273"/>
      <c r="F3" s="273"/>
      <c r="G3" s="273"/>
      <c r="H3" s="273"/>
      <c r="I3" s="80" t="s">
        <v>305</v>
      </c>
      <c r="J3" s="81" t="s">
        <v>150</v>
      </c>
      <c r="K3" s="81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3">
        <v>2</v>
      </c>
      <c r="J4" s="82" t="s">
        <v>283</v>
      </c>
      <c r="K4" s="82" t="s">
        <v>284</v>
      </c>
    </row>
    <row r="5" spans="1:11" ht="12.75">
      <c r="A5" s="275" t="s">
        <v>285</v>
      </c>
      <c r="B5" s="276"/>
      <c r="C5" s="276"/>
      <c r="D5" s="276"/>
      <c r="E5" s="276"/>
      <c r="F5" s="276"/>
      <c r="G5" s="276"/>
      <c r="H5" s="276"/>
      <c r="I5" s="44">
        <v>1</v>
      </c>
      <c r="J5" s="45">
        <v>1088372400</v>
      </c>
      <c r="K5" s="45">
        <v>1088372400</v>
      </c>
    </row>
    <row r="6" spans="1:11" ht="12.75">
      <c r="A6" s="275" t="s">
        <v>286</v>
      </c>
      <c r="B6" s="276"/>
      <c r="C6" s="276"/>
      <c r="D6" s="276"/>
      <c r="E6" s="276"/>
      <c r="F6" s="276"/>
      <c r="G6" s="276"/>
      <c r="H6" s="276"/>
      <c r="I6" s="44">
        <v>2</v>
      </c>
      <c r="J6" s="46"/>
      <c r="K6" s="46"/>
    </row>
    <row r="7" spans="1:11" ht="12.75">
      <c r="A7" s="275" t="s">
        <v>287</v>
      </c>
      <c r="B7" s="276"/>
      <c r="C7" s="276"/>
      <c r="D7" s="276"/>
      <c r="E7" s="276"/>
      <c r="F7" s="276"/>
      <c r="G7" s="276"/>
      <c r="H7" s="276"/>
      <c r="I7" s="44">
        <v>3</v>
      </c>
      <c r="J7" s="46">
        <v>52889318</v>
      </c>
      <c r="K7" s="46">
        <v>52889318</v>
      </c>
    </row>
    <row r="8" spans="1:11" ht="12.75">
      <c r="A8" s="275" t="s">
        <v>288</v>
      </c>
      <c r="B8" s="276"/>
      <c r="C8" s="276"/>
      <c r="D8" s="276"/>
      <c r="E8" s="276"/>
      <c r="F8" s="276"/>
      <c r="G8" s="276"/>
      <c r="H8" s="276"/>
      <c r="I8" s="44">
        <v>4</v>
      </c>
      <c r="J8" s="46">
        <v>76373550</v>
      </c>
      <c r="K8" s="46">
        <v>139959157</v>
      </c>
    </row>
    <row r="9" spans="1:11" ht="12.75">
      <c r="A9" s="275" t="s">
        <v>289</v>
      </c>
      <c r="B9" s="276"/>
      <c r="C9" s="276"/>
      <c r="D9" s="276"/>
      <c r="E9" s="276"/>
      <c r="F9" s="276"/>
      <c r="G9" s="276"/>
      <c r="H9" s="276"/>
      <c r="I9" s="44">
        <v>5</v>
      </c>
      <c r="J9" s="46">
        <v>63585607</v>
      </c>
      <c r="K9" s="46">
        <v>-12550190</v>
      </c>
    </row>
    <row r="10" spans="1:11" ht="12.75">
      <c r="A10" s="275" t="s">
        <v>290</v>
      </c>
      <c r="B10" s="276"/>
      <c r="C10" s="276"/>
      <c r="D10" s="276"/>
      <c r="E10" s="276"/>
      <c r="F10" s="276"/>
      <c r="G10" s="276"/>
      <c r="H10" s="276"/>
      <c r="I10" s="44">
        <v>6</v>
      </c>
      <c r="J10" s="46"/>
      <c r="K10" s="46"/>
    </row>
    <row r="11" spans="1:11" ht="12.75">
      <c r="A11" s="275" t="s">
        <v>291</v>
      </c>
      <c r="B11" s="276"/>
      <c r="C11" s="276"/>
      <c r="D11" s="276"/>
      <c r="E11" s="276"/>
      <c r="F11" s="276"/>
      <c r="G11" s="276"/>
      <c r="H11" s="276"/>
      <c r="I11" s="44">
        <v>7</v>
      </c>
      <c r="J11" s="46"/>
      <c r="K11" s="46"/>
    </row>
    <row r="12" spans="1:11" ht="12.75">
      <c r="A12" s="275" t="s">
        <v>292</v>
      </c>
      <c r="B12" s="276"/>
      <c r="C12" s="276"/>
      <c r="D12" s="276"/>
      <c r="E12" s="276"/>
      <c r="F12" s="276"/>
      <c r="G12" s="276"/>
      <c r="H12" s="276"/>
      <c r="I12" s="44">
        <v>8</v>
      </c>
      <c r="J12" s="46">
        <v>3834774</v>
      </c>
      <c r="K12" s="46">
        <v>4072644</v>
      </c>
    </row>
    <row r="13" spans="1:11" ht="12.75">
      <c r="A13" s="275" t="s">
        <v>293</v>
      </c>
      <c r="B13" s="276"/>
      <c r="C13" s="276"/>
      <c r="D13" s="276"/>
      <c r="E13" s="276"/>
      <c r="F13" s="276"/>
      <c r="G13" s="276"/>
      <c r="H13" s="276"/>
      <c r="I13" s="44">
        <v>9</v>
      </c>
      <c r="J13" s="46">
        <v>54869005</v>
      </c>
      <c r="K13" s="46">
        <v>54869005</v>
      </c>
    </row>
    <row r="14" spans="1:11" ht="12.75">
      <c r="A14" s="277" t="s">
        <v>294</v>
      </c>
      <c r="B14" s="278"/>
      <c r="C14" s="278"/>
      <c r="D14" s="278"/>
      <c r="E14" s="278"/>
      <c r="F14" s="278"/>
      <c r="G14" s="278"/>
      <c r="H14" s="278"/>
      <c r="I14" s="44">
        <v>10</v>
      </c>
      <c r="J14" s="78">
        <f>SUM(J5:J13)</f>
        <v>1339924654</v>
      </c>
      <c r="K14" s="78">
        <f>SUM(K5:K13)</f>
        <v>1327612334</v>
      </c>
    </row>
    <row r="15" spans="1:11" ht="12.75">
      <c r="A15" s="275" t="s">
        <v>295</v>
      </c>
      <c r="B15" s="276"/>
      <c r="C15" s="276"/>
      <c r="D15" s="276"/>
      <c r="E15" s="276"/>
      <c r="F15" s="276"/>
      <c r="G15" s="276"/>
      <c r="H15" s="276"/>
      <c r="I15" s="44">
        <v>11</v>
      </c>
      <c r="J15" s="46"/>
      <c r="K15" s="46"/>
    </row>
    <row r="16" spans="1:11" ht="12.75">
      <c r="A16" s="275" t="s">
        <v>296</v>
      </c>
      <c r="B16" s="276"/>
      <c r="C16" s="276"/>
      <c r="D16" s="276"/>
      <c r="E16" s="276"/>
      <c r="F16" s="276"/>
      <c r="G16" s="276"/>
      <c r="H16" s="276"/>
      <c r="I16" s="44">
        <v>12</v>
      </c>
      <c r="J16" s="46"/>
      <c r="K16" s="46"/>
    </row>
    <row r="17" spans="1:11" ht="12.75">
      <c r="A17" s="275" t="s">
        <v>297</v>
      </c>
      <c r="B17" s="276"/>
      <c r="C17" s="276"/>
      <c r="D17" s="276"/>
      <c r="E17" s="276"/>
      <c r="F17" s="276"/>
      <c r="G17" s="276"/>
      <c r="H17" s="276"/>
      <c r="I17" s="44">
        <v>13</v>
      </c>
      <c r="J17" s="46"/>
      <c r="K17" s="46"/>
    </row>
    <row r="18" spans="1:11" ht="12.75">
      <c r="A18" s="275" t="s">
        <v>298</v>
      </c>
      <c r="B18" s="276"/>
      <c r="C18" s="276"/>
      <c r="D18" s="276"/>
      <c r="E18" s="276"/>
      <c r="F18" s="276"/>
      <c r="G18" s="276"/>
      <c r="H18" s="276"/>
      <c r="I18" s="44">
        <v>14</v>
      </c>
      <c r="J18" s="46"/>
      <c r="K18" s="46"/>
    </row>
    <row r="19" spans="1:11" ht="12.75">
      <c r="A19" s="275" t="s">
        <v>299</v>
      </c>
      <c r="B19" s="276"/>
      <c r="C19" s="276"/>
      <c r="D19" s="276"/>
      <c r="E19" s="276"/>
      <c r="F19" s="276"/>
      <c r="G19" s="276"/>
      <c r="H19" s="276"/>
      <c r="I19" s="44">
        <v>15</v>
      </c>
      <c r="J19" s="46"/>
      <c r="K19" s="46"/>
    </row>
    <row r="20" spans="1:11" ht="12.75">
      <c r="A20" s="275" t="s">
        <v>300</v>
      </c>
      <c r="B20" s="276"/>
      <c r="C20" s="276"/>
      <c r="D20" s="276"/>
      <c r="E20" s="276"/>
      <c r="F20" s="276"/>
      <c r="G20" s="276"/>
      <c r="H20" s="276"/>
      <c r="I20" s="44">
        <v>16</v>
      </c>
      <c r="J20" s="46"/>
      <c r="K20" s="46"/>
    </row>
    <row r="21" spans="1:11" ht="12.75">
      <c r="A21" s="277" t="s">
        <v>301</v>
      </c>
      <c r="B21" s="278"/>
      <c r="C21" s="278"/>
      <c r="D21" s="278"/>
      <c r="E21" s="278"/>
      <c r="F21" s="278"/>
      <c r="G21" s="278"/>
      <c r="H21" s="278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9" t="s">
        <v>302</v>
      </c>
      <c r="B23" s="280"/>
      <c r="C23" s="280"/>
      <c r="D23" s="280"/>
      <c r="E23" s="280"/>
      <c r="F23" s="280"/>
      <c r="G23" s="280"/>
      <c r="H23" s="280"/>
      <c r="I23" s="47">
        <v>18</v>
      </c>
      <c r="J23" s="45"/>
      <c r="K23" s="45"/>
    </row>
    <row r="24" spans="1:11" ht="17.25" customHeight="1">
      <c r="A24" s="281" t="s">
        <v>303</v>
      </c>
      <c r="B24" s="282"/>
      <c r="C24" s="282"/>
      <c r="D24" s="282"/>
      <c r="E24" s="282"/>
      <c r="F24" s="282"/>
      <c r="G24" s="282"/>
      <c r="H24" s="282"/>
      <c r="I24" s="48">
        <v>19</v>
      </c>
      <c r="J24" s="79"/>
      <c r="K24" s="79"/>
    </row>
    <row r="25" spans="1:11" ht="30" customHeight="1">
      <c r="A25" s="283" t="s">
        <v>304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K1:IV65536 J1:J4 J15:J65536"/>
    <dataValidation type="whole" operator="greaterThanOrEqual" allowBlank="1" showInputMessage="1" showErrorMessage="1" errorTitle="Pogrešan unos" error="Mogu se unijeti samo cjelobrojne pozitivne vrijednosti." sqref="J14">
      <formula1>0</formula1>
    </dataValidation>
    <dataValidation type="whole" operator="notEqual" allowBlank="1" showInputMessage="1" showErrorMessage="1" errorTitle="Pogrešan unos" error="Mogu se unijeti samo cjelobrojne vrijednosti." sqref="J5:J13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1" t="s">
        <v>280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316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test PC</cp:lastModifiedBy>
  <cp:lastPrinted>2012-07-26T14:34:40Z</cp:lastPrinted>
  <dcterms:created xsi:type="dcterms:W3CDTF">2008-10-17T11:51:54Z</dcterms:created>
  <dcterms:modified xsi:type="dcterms:W3CDTF">2012-07-26T14:35:32Z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