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30" windowWidth="19200" windowHeight="129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<sst xmlns="http://schemas.openxmlformats.org/spreadsheetml/2006/main" count="399" uniqueCount="343">
  <si>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</si>
  <si>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</si>
  <si>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</si>
  <si>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</si>
  <si>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</si>
  <si>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</si>
  <si>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</si>
  <si>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</si>
  <si>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</si>
  <si>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</si>
  <si>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</si>
  <si>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</si>
  <si>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</si>
  <si>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</si>
  <si>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</si>
  <si>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</si>
  <si>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</si>
  <si>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</si>
  <si>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</si>
  <si>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</si>
  <si>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</si>
  <si>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</si>
  <si>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</si>
  <si>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</si>
  <si>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</si>
  <si>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</si>
  <si>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</si>
  <si>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</si>
  <si>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</si>
  <si>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</si>
  <si>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</si>
  <si>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</si>
  <si>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</si>
  <si>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</si>
  <si>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</si>
  <si>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</si>
  <si>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</si>
  <si>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</si>
  <si>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</si>
  <si>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</si>
  <si>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</si>
  <si>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</si>
  <si>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</si>
  <si>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</si>
  <si>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</si>
  <si>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</si>
  <si>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</si>
  <si>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</si>
  <si>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</si>
  <si>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</si>
  <si>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</si>
  <si>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</si>
  <si>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</si>
  <si>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</si>
  <si>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</si>
  <si>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</si>
  <si>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</si>
  <si>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</si>
  <si>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</si>
  <si>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</si>
  <si>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</si>
  <si>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</si>
  <si>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</si>
  <si>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</si>
  <si>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</si>
  <si>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</si>
  <si>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</si>
  <si>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</si>
  <si>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</si>
  <si>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</si>
  <si>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</si>
  <si>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</si>
  <si>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</si>
  <si>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</si>
  <si>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</si>
  <si>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</si>
  <si>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</si>
  <si>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</si>
  <si>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</si>
  <si>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</si>
  <si>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</si>
  <si>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</si>
  <si>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</si>
  <si>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</si>
  <si>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</si>
  <si>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</si>
  <si>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</si>
  <si>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</si>
  <si>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</si>
  <si>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</si>
  <si>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</si>
  <si>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</si>
  <si>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</si>
  <si>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</si>
  <si>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</si>
  <si>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</si>
  <si>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</si>
  <si>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</si>
  <si>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</si>
  <si>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</si>
  <si>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</si>
  <si>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</si>
  <si>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</si>
  <si>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</si>
  <si>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</si>
  <si>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</si>
  <si>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</si>
  <si>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</si>
  <si>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</si>
  <si>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</si>
  <si>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</si>
  <si>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</si>
  <si>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</si>
  <si>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</si>
  <si>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</si>
  <si>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</si>
  <si>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</si>
  <si>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</si>
  <si>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</si>
  <si>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</si>
  <si>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</si>
  <si>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</si>
  <si>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</si>
  <si>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</si>
  <si>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</si>
  <si>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</si>
  <si>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</si>
  <si>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</si>
  <si>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</si>
  <si>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</si>
  <si>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</si>
  <si>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</si>
  <si>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</si>
  <si>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</si>
  <si>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</si>
  <si>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</si>
  <si>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</si>
  <si>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</si>
  <si>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</si>
  <si>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</si>
  <si>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</si>
  <si>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</si>
  <si>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</si>
  <si>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</si>
  <si>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</si>
  <si>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</si>
  <si>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</si>
  <si>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</si>
  <si>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</si>
  <si>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</si>
  <si>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</si>
  <si>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</si>
  <si>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</si>
  <si>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</si>
  <si>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</si>
  <si>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</si>
  <si>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</si>
  <si>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</si>
  <si>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</si>
  <si>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</si>
  <si>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</si>
  <si>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</si>
  <si>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</si>
  <si>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</si>
  <si>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</si>
  <si>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</si>
  <si>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</si>
  <si>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</si>
  <si>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</si>
  <si>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</si>
  <si>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</si>
  <si>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</si>
  <si>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</si>
  <si>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</si>
  <si>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</si>
  <si>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</si>
  <si>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</si>
  <si>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</si>
  <si>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</si>
  <si>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</si>
  <si>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</si>
  <si>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</si>
  <si>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</si>
  <si>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</si>
  <si>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</si>
  <si>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</si>
  <si>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</si>
  <si>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</si>
  <si>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</si>
  <si>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</si>
  <si>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</si>
  <si>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</si>
  <si>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</si>
  <si>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</si>
  <si>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</si>
  <si>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</si>
  <si>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</si>
  <si>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</si>
  <si>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</si>
  <si>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</si>
  <si>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</si>
  <si>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</si>
  <si>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</si>
  <si>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</si>
  <si>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</si>
  <si>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</si>
  <si>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</si>
  <si>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</si>
  <si>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</si>
  <si>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</si>
  <si>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</si>
  <si>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</si>
  <si>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</si>
  <si>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</si>
  <si>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</si>
  <si>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</si>
  <si>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</si>
  <si>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</si>
  <si>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</si>
  <si>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</si>
  <si>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</si>
  <si>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</si>
  <si>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</si>
  <si>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</si>
  <si>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</si>
  <si>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</si>
  <si>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</si>
  <si>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</si>
  <si>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</si>
  <si>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</si>
  <si>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</si>
  <si>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</si>
  <si>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</si>
  <si>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</si>
  <si>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</si>
  <si>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</si>
  <si>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</si>
  <si>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</si>
  <si>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</si>
  <si>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</si>
  <si>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</si>
  <si>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</si>
  <si>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</si>
  <si>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</si>
  <si>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</si>
  <si>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</si>
  <si>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</si>
  <si>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</si>
  <si>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</si>
  <si>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</si>
  <si>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</si>
  <si>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</si>
  <si>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</si>
  <si>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</si>
  <si>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</si>
  <si>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</si>
  <si>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</si>
  <si>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</si>
  <si>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</si>
  <si>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</si>
  <si>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</si>
  <si>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</si>
  <si>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</si>
  <si>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</si>
  <si>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</si>
  <si>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</si>
  <si>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</si>
  <si>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</si>
  <si>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</si>
  <si>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</si>
  <si>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</si>
  <si>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</si>
  <si>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</si>
  <si>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</si>
  <si>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</si>
  <si>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</si>
  <si>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</si>
  <si>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</si>
  <si>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</si>
  <si>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</si>
  <si>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</si>
  <si>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</si>
  <si>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</si>
  <si>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</si>
  <si>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</si>
  <si>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</si>
  <si>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</si>
  <si>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</si>
  <si>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</si>
  <si>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</si>
  <si>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</si>
  <si>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</si>
  <si>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</si>
  <si>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</si>
  <si>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</si>
  <si>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</si>
  <si>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</si>
  <si>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</si>
  <si>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</si>
  <si>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</si>
  <si>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</si>
  <si>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</si>
  <si>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</si>
  <si>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</si>
  <si>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</si>
  <si>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</si>
  <si>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</si>
  <si>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</si>
  <si>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</si>
  <si>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</si>
  <si>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</si>
  <si>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</si>
  <si>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</si>
  <si>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</si>
  <si>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</si>
  <si>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</si>
  <si>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</si>
  <si>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</si>
  <si>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</si>
  <si>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</si>
  <si>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</si>
  <si>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</si>
  <si>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</si>
  <si>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</si>
  <si>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31.12.2017.</t>
  </si>
  <si>
    <t>03334058</t>
  </si>
  <si>
    <t>040036306</t>
  </si>
  <si>
    <t>40174736344</t>
  </si>
  <si>
    <t>PREHRAMBENO INDUSTRIJSI KOMBINAT D.D.</t>
  </si>
  <si>
    <t>RIJEKA</t>
  </si>
  <si>
    <t>Krešimirova 26</t>
  </si>
  <si>
    <t>pik.rijeka@pikrijeka.hr</t>
  </si>
  <si>
    <t>www.pikrijeka.hr</t>
  </si>
  <si>
    <t>PRIMORSKO GORANSKA</t>
  </si>
  <si>
    <t>1071</t>
  </si>
  <si>
    <t>NE</t>
  </si>
  <si>
    <t>Brnčić Snježana</t>
  </si>
  <si>
    <t>051650364</t>
  </si>
  <si>
    <t>051650359</t>
  </si>
  <si>
    <t>Obveznik: PREHRAMBENO INDUSTRIJSKI KOMBINAT D.D.</t>
  </si>
  <si>
    <t>stanje na dan 31.12.2017.</t>
  </si>
  <si>
    <t>u razdoblju 01.01.2017. do 31.12.2017.</t>
  </si>
  <si>
    <t>Kisić Željko, Čičin-Šain Marko, Čičak Ivica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</si>
</sst>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30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8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4" t="s">
        <v>325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4" t="s">
        <v>326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4" t="s">
        <v>327</v>
      </c>
      <c r="D10" s="17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45" t="s">
        <v>328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51000</v>
      </c>
      <c r="D14" s="179"/>
      <c r="E14" s="16"/>
      <c r="F14" s="145" t="s">
        <v>329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45" t="s">
        <v>330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331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332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373</v>
      </c>
      <c r="D22" s="145" t="s">
        <v>329</v>
      </c>
      <c r="E22" s="140"/>
      <c r="F22" s="141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8</v>
      </c>
      <c r="D24" s="145" t="s">
        <v>333</v>
      </c>
      <c r="E24" s="140"/>
      <c r="F24" s="140"/>
      <c r="G24" s="141"/>
      <c r="H24" s="51" t="s">
        <v>261</v>
      </c>
      <c r="I24" s="122">
        <v>356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335</v>
      </c>
      <c r="D26" s="25"/>
      <c r="E26" s="33"/>
      <c r="F26" s="24"/>
      <c r="G26" s="142" t="s">
        <v>263</v>
      </c>
      <c r="H26" s="159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39"/>
      <c r="C28" s="134"/>
      <c r="D28" s="134"/>
      <c r="E28" s="135" t="s">
        <v>265</v>
      </c>
      <c r="F28" s="136"/>
      <c r="G28" s="136"/>
      <c r="H28" s="137" t="s">
        <v>266</v>
      </c>
      <c r="I28" s="13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74"/>
      <c r="I30" s="175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71"/>
      <c r="B32" s="172"/>
      <c r="C32" s="172"/>
      <c r="D32" s="173"/>
      <c r="E32" s="171"/>
      <c r="F32" s="172"/>
      <c r="G32" s="172"/>
      <c r="H32" s="174"/>
      <c r="I32" s="17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1"/>
      <c r="B34" s="172"/>
      <c r="C34" s="172"/>
      <c r="D34" s="173"/>
      <c r="E34" s="171"/>
      <c r="F34" s="172"/>
      <c r="G34" s="172"/>
      <c r="H34" s="174"/>
      <c r="I34" s="17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1"/>
      <c r="B36" s="172"/>
      <c r="C36" s="172"/>
      <c r="D36" s="173"/>
      <c r="E36" s="171"/>
      <c r="F36" s="172"/>
      <c r="G36" s="172"/>
      <c r="H36" s="174"/>
      <c r="I36" s="175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74"/>
      <c r="I38" s="17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74"/>
      <c r="I40" s="17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4"/>
      <c r="D44" s="175"/>
      <c r="E44" s="26"/>
      <c r="F44" s="145"/>
      <c r="G44" s="172"/>
      <c r="H44" s="172"/>
      <c r="I44" s="173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46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45" t="s">
        <v>336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337</v>
      </c>
      <c r="D48" s="156"/>
      <c r="E48" s="157"/>
      <c r="F48" s="16"/>
      <c r="G48" s="51" t="s">
        <v>271</v>
      </c>
      <c r="H48" s="160" t="s">
        <v>338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331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342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76" t="s">
        <v>273</v>
      </c>
      <c r="D53" s="176"/>
      <c r="E53" s="176"/>
      <c r="F53" s="176"/>
      <c r="G53" s="176"/>
      <c r="H53" s="17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7" t="s">
        <v>277</v>
      </c>
      <c r="H62" s="178"/>
      <c r="I62" s="14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138235453</v>
      </c>
      <c r="K8" s="53">
        <f>K9+K16+K26+K35+K39</f>
        <v>136681727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922506</v>
      </c>
      <c r="K9" s="53">
        <f>SUM(K10:K15)</f>
        <v>1052245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84842</v>
      </c>
      <c r="K11" s="7">
        <v>1052245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40353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797311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131494710</v>
      </c>
      <c r="K16" s="53">
        <f>SUM(K17:K25)</f>
        <v>131272846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8278945</v>
      </c>
      <c r="K17" s="7">
        <v>8278945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37509806</v>
      </c>
      <c r="K18" s="7">
        <v>38082806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53709652</v>
      </c>
      <c r="K19" s="7">
        <v>55205230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3302866</v>
      </c>
      <c r="K20" s="7">
        <v>2873160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1985318</v>
      </c>
      <c r="K21" s="7">
        <v>1435097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730473</v>
      </c>
      <c r="K22" s="7">
        <v>35841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1381190</v>
      </c>
      <c r="K23" s="7">
        <v>1429444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946661</v>
      </c>
      <c r="K24" s="7">
        <v>566962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23649799</v>
      </c>
      <c r="K25" s="7">
        <v>23365361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4495932</v>
      </c>
      <c r="K26" s="53">
        <f>SUM(K27:K34)</f>
        <v>2914339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1850800</v>
      </c>
      <c r="K29" s="7">
        <v>1850800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270213</v>
      </c>
      <c r="K31" s="7">
        <v>254060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825540</v>
      </c>
      <c r="K32" s="7">
        <v>318005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1549379</v>
      </c>
      <c r="K33" s="7">
        <v>491474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882442</v>
      </c>
      <c r="K35" s="53">
        <f>SUM(K36:K38)</f>
        <v>1002434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153250</v>
      </c>
      <c r="K37" s="7">
        <v>62250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729192</v>
      </c>
      <c r="K38" s="7">
        <v>940184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439863</v>
      </c>
      <c r="K39" s="7">
        <v>439863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42664409</v>
      </c>
      <c r="K40" s="53">
        <f>K41+K49+K56+K64</f>
        <v>42693079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14949424</v>
      </c>
      <c r="K41" s="53">
        <f>SUM(K42:K48)</f>
        <v>12303514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6773547</v>
      </c>
      <c r="K42" s="7">
        <v>6535098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108703</v>
      </c>
      <c r="K43" s="7">
        <v>235956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2625666</v>
      </c>
      <c r="K44" s="7">
        <v>2839477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843161</v>
      </c>
      <c r="K45" s="7">
        <v>952780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4598347</v>
      </c>
      <c r="K47" s="7">
        <v>1740203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20879280</v>
      </c>
      <c r="K49" s="53">
        <f>SUM(K50:K55)</f>
        <v>22868052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18937902</v>
      </c>
      <c r="K51" s="7">
        <v>20540407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16790</v>
      </c>
      <c r="K53" s="7">
        <v>9332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316974</v>
      </c>
      <c r="K54" s="7">
        <v>306880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1607614</v>
      </c>
      <c r="K55" s="7">
        <v>2011433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4402422</v>
      </c>
      <c r="K56" s="53">
        <f>SUM(K57:K63)</f>
        <v>4817951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1544541</v>
      </c>
      <c r="K62" s="7">
        <v>4656217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2857881</v>
      </c>
      <c r="K63" s="7">
        <v>161734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2433283</v>
      </c>
      <c r="K64" s="7">
        <v>2703562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763579</v>
      </c>
      <c r="K65" s="7">
        <v>580435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181663441</v>
      </c>
      <c r="K66" s="53">
        <f>K7+K8+K40+K65</f>
        <v>179955241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16601865</v>
      </c>
      <c r="K67" s="8">
        <v>17922609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104636633</v>
      </c>
      <c r="K69" s="54">
        <f>K70+K71+K72+K78+K79+K82+K85</f>
        <v>97567829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81711000</v>
      </c>
      <c r="K70" s="7">
        <v>81711000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1815029</v>
      </c>
      <c r="K71" s="7">
        <v>1815029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5917567</v>
      </c>
      <c r="K72" s="53">
        <f>K73+K74-K75+K76+K77</f>
        <v>2529796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2529796</v>
      </c>
      <c r="K73" s="7">
        <v>2529796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6923211</v>
      </c>
      <c r="K74" s="7">
        <v>6923211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6923211</v>
      </c>
      <c r="K75" s="7">
        <v>6923211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3387771</v>
      </c>
      <c r="K77" s="7">
        <v>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6435201</v>
      </c>
      <c r="K78" s="7">
        <v>6067446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17706267</v>
      </c>
      <c r="K79" s="53">
        <f>K80-K81</f>
        <v>12145606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17706267</v>
      </c>
      <c r="K80" s="7">
        <v>12145606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-8948431</v>
      </c>
      <c r="K82" s="53">
        <f>K83-K84</f>
        <v>-6701048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8948431</v>
      </c>
      <c r="K84" s="7">
        <v>6701048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101480</v>
      </c>
      <c r="K86" s="53">
        <f>SUM(K87:K89)</f>
        <v>100180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101480</v>
      </c>
      <c r="K89" s="7">
        <v>100180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36961177</v>
      </c>
      <c r="K90" s="53">
        <f>SUM(K91:K99)</f>
        <v>44299778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721000</v>
      </c>
      <c r="K92" s="7">
        <v>360500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34600380</v>
      </c>
      <c r="K93" s="7">
        <v>42391900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30997</v>
      </c>
      <c r="K98" s="7">
        <v>23397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1608800</v>
      </c>
      <c r="K99" s="7">
        <v>1523981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37356301</v>
      </c>
      <c r="K100" s="53">
        <f>SUM(K101:K112)</f>
        <v>35840395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0</v>
      </c>
      <c r="K101" s="7">
        <v>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360500</v>
      </c>
      <c r="K102" s="7">
        <v>360500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11913050</v>
      </c>
      <c r="K103" s="7">
        <v>5919150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111781</v>
      </c>
      <c r="K104" s="7">
        <v>38847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20725026</v>
      </c>
      <c r="K105" s="7">
        <v>25315058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364802</v>
      </c>
      <c r="K107" s="7">
        <v>364802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1665863</v>
      </c>
      <c r="K108" s="7">
        <v>1633220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863889</v>
      </c>
      <c r="K109" s="7">
        <v>913935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1024168</v>
      </c>
      <c r="K110" s="7">
        <v>1024168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327222</v>
      </c>
      <c r="K112" s="7">
        <v>270715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2607850</v>
      </c>
      <c r="K113" s="7">
        <v>2147059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181663441</v>
      </c>
      <c r="K114" s="53">
        <f>K69+K86+K90+K100+K113</f>
        <v>179955241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16601865</v>
      </c>
      <c r="K115" s="8">
        <v>17922609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L72" sqref="L7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129168958</v>
      </c>
      <c r="K7" s="54">
        <f>SUM(K8:K9)</f>
        <v>30651251</v>
      </c>
      <c r="L7" s="54">
        <f>SUM(L8:L9)</f>
        <v>137049577</v>
      </c>
      <c r="M7" s="54">
        <f>SUM(M8:M9)</f>
        <v>32529360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126356281</v>
      </c>
      <c r="K8" s="7">
        <v>29489337</v>
      </c>
      <c r="L8" s="7">
        <v>130085679</v>
      </c>
      <c r="M8" s="7">
        <v>31901714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2812677</v>
      </c>
      <c r="K9" s="7">
        <v>1161914</v>
      </c>
      <c r="L9" s="7">
        <v>6963898</v>
      </c>
      <c r="M9" s="7">
        <v>627646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137249200</v>
      </c>
      <c r="K10" s="53">
        <f>K11+K12+K16+K20+K21+K22+K25+K26</f>
        <v>36041132</v>
      </c>
      <c r="L10" s="53">
        <f>L11+L12+L16+L20+L21+L22+L25+L26</f>
        <v>142180226</v>
      </c>
      <c r="M10" s="53">
        <f>M11+M12+M16+M20+M21+M22+M25+M26</f>
        <v>36237697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927839</v>
      </c>
      <c r="K11" s="7">
        <v>-849743</v>
      </c>
      <c r="L11" s="7">
        <v>-399215</v>
      </c>
      <c r="M11" s="7">
        <v>-602630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89115383</v>
      </c>
      <c r="K12" s="53">
        <f>SUM(K13:K15)</f>
        <v>22110805</v>
      </c>
      <c r="L12" s="53">
        <f>SUM(L13:L15)</f>
        <v>94366629</v>
      </c>
      <c r="M12" s="53">
        <f>SUM(M13:M15)</f>
        <v>24210237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52318004</v>
      </c>
      <c r="K13" s="7">
        <v>11711552</v>
      </c>
      <c r="L13" s="7">
        <v>53323263</v>
      </c>
      <c r="M13" s="7">
        <v>13378487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21062908</v>
      </c>
      <c r="K14" s="7">
        <v>5512869</v>
      </c>
      <c r="L14" s="7">
        <v>22733954</v>
      </c>
      <c r="M14" s="7">
        <v>5987253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15734471</v>
      </c>
      <c r="K15" s="7">
        <v>4886384</v>
      </c>
      <c r="L15" s="7">
        <v>18309412</v>
      </c>
      <c r="M15" s="7">
        <v>4844497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29359695</v>
      </c>
      <c r="K16" s="53">
        <f>SUM(K17:K19)</f>
        <v>6835475</v>
      </c>
      <c r="L16" s="53">
        <f>SUM(L17:L19)</f>
        <v>28715311</v>
      </c>
      <c r="M16" s="53">
        <f>SUM(M17:M19)</f>
        <v>6926103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18723864</v>
      </c>
      <c r="K17" s="7">
        <v>4427002</v>
      </c>
      <c r="L17" s="7">
        <v>18531157</v>
      </c>
      <c r="M17" s="7">
        <v>4519840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6392871</v>
      </c>
      <c r="K18" s="7">
        <v>1418246</v>
      </c>
      <c r="L18" s="7">
        <v>6014796</v>
      </c>
      <c r="M18" s="7">
        <v>1401225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4242960</v>
      </c>
      <c r="K19" s="7">
        <v>990227</v>
      </c>
      <c r="L19" s="7">
        <v>4169358</v>
      </c>
      <c r="M19" s="7">
        <v>1005038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8092107</v>
      </c>
      <c r="K20" s="7">
        <v>1989873</v>
      </c>
      <c r="L20" s="7">
        <v>8536838</v>
      </c>
      <c r="M20" s="7">
        <v>2242104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3700144</v>
      </c>
      <c r="K21" s="7">
        <v>1208483</v>
      </c>
      <c r="L21" s="7">
        <v>4286434</v>
      </c>
      <c r="M21" s="7">
        <v>1420348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695306</v>
      </c>
      <c r="K22" s="53">
        <f>SUM(K23:K24)</f>
        <v>695285</v>
      </c>
      <c r="L22" s="53">
        <f>SUM(L23:L24)</f>
        <v>165721</v>
      </c>
      <c r="M22" s="53">
        <f>SUM(M23:M24)</f>
        <v>165435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110954</v>
      </c>
      <c r="K23" s="7">
        <v>110954</v>
      </c>
      <c r="L23" s="7">
        <v>58001</v>
      </c>
      <c r="M23" s="7">
        <v>58001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584352</v>
      </c>
      <c r="K24" s="7">
        <v>584331</v>
      </c>
      <c r="L24" s="7">
        <v>107720</v>
      </c>
      <c r="M24" s="7">
        <v>107434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5358726</v>
      </c>
      <c r="K26" s="7">
        <v>4050954</v>
      </c>
      <c r="L26" s="7">
        <v>6508508</v>
      </c>
      <c r="M26" s="7">
        <v>1876100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1101445</v>
      </c>
      <c r="K27" s="53">
        <f>SUM(K28:K32)</f>
        <v>987487</v>
      </c>
      <c r="L27" s="53">
        <f>SUM(L28:L32)</f>
        <v>828370</v>
      </c>
      <c r="M27" s="53">
        <f>SUM(M28:M32)</f>
        <v>207612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1100231</v>
      </c>
      <c r="K29" s="7">
        <v>986863</v>
      </c>
      <c r="L29" s="7">
        <v>686895</v>
      </c>
      <c r="M29" s="7">
        <v>205405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/>
      <c r="L30" s="7">
        <v>0</v>
      </c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/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1214</v>
      </c>
      <c r="K32" s="7">
        <v>624</v>
      </c>
      <c r="L32" s="7">
        <v>141475</v>
      </c>
      <c r="M32" s="7">
        <v>2207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2068546</v>
      </c>
      <c r="K33" s="53">
        <f>SUM(K34:K37)</f>
        <v>606999</v>
      </c>
      <c r="L33" s="53">
        <f>SUM(L34:L37)</f>
        <v>2398769</v>
      </c>
      <c r="M33" s="53">
        <f>SUM(M34:M37)</f>
        <v>1041552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2068546</v>
      </c>
      <c r="K35" s="7">
        <v>606999</v>
      </c>
      <c r="L35" s="7">
        <v>2398769</v>
      </c>
      <c r="M35" s="7">
        <v>1041552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130270403</v>
      </c>
      <c r="K42" s="53">
        <f>K7+K27+K38+K40</f>
        <v>31638738</v>
      </c>
      <c r="L42" s="53">
        <f>L7+L27+L38+L40</f>
        <v>137877947</v>
      </c>
      <c r="M42" s="53">
        <f>M7+M27+M38+M40</f>
        <v>32736972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139317746</v>
      </c>
      <c r="K43" s="53">
        <f>K10+K33+K39+K41</f>
        <v>36648131</v>
      </c>
      <c r="L43" s="53">
        <f>L10+L33+L39+L41</f>
        <v>144578995</v>
      </c>
      <c r="M43" s="53">
        <f>M10+M33+M39+M41</f>
        <v>37279249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-9047343</v>
      </c>
      <c r="K44" s="53">
        <f>K42-K43</f>
        <v>-5009393</v>
      </c>
      <c r="L44" s="53">
        <f>L42-L43</f>
        <v>-6701048</v>
      </c>
      <c r="M44" s="53">
        <f>M42-M43</f>
        <v>-4542277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9047343</v>
      </c>
      <c r="K46" s="53">
        <f>IF(K43&gt;K42,K43-K42,0)</f>
        <v>5009393</v>
      </c>
      <c r="L46" s="53">
        <f>IF(L43&gt;L42,L43-L42,0)</f>
        <v>6701048</v>
      </c>
      <c r="M46" s="53">
        <f>IF(M43&gt;M42,M43-M42,0)</f>
        <v>4542277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-98912</v>
      </c>
      <c r="K47" s="7">
        <v>-98912</v>
      </c>
      <c r="L47" s="7"/>
      <c r="M47" s="7">
        <v>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-8948431</v>
      </c>
      <c r="K48" s="53">
        <f>K44-K47</f>
        <v>-4910481</v>
      </c>
      <c r="L48" s="53">
        <f>L44-L47</f>
        <v>-6701048</v>
      </c>
      <c r="M48" s="53">
        <f>M44-M47</f>
        <v>-4542277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8948431</v>
      </c>
      <c r="K50" s="61">
        <f>IF(K48&lt;0,-K48,0)</f>
        <v>4910481</v>
      </c>
      <c r="L50" s="61">
        <f>IF(L48&lt;0,-L48,0)</f>
        <v>6701048</v>
      </c>
      <c r="M50" s="61">
        <f>IF(M48&lt;0,-M48,0)</f>
        <v>4542277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-8948431</v>
      </c>
      <c r="K56" s="6">
        <v>-4910481</v>
      </c>
      <c r="L56" s="6">
        <v>-6701048</v>
      </c>
      <c r="M56" s="6">
        <v>-4542277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-99788</v>
      </c>
      <c r="K57" s="53">
        <f>SUM(K58:K64)</f>
        <v>-99788</v>
      </c>
      <c r="L57" s="53">
        <f>SUM(L58:L64)</f>
        <v>-284802</v>
      </c>
      <c r="M57" s="53">
        <f>SUM(M58:M64)</f>
        <v>-284802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0</v>
      </c>
      <c r="K58" s="7">
        <v>0</v>
      </c>
      <c r="L58" s="7">
        <v>0</v>
      </c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>
        <v>-264485</v>
      </c>
      <c r="K59" s="7">
        <v>-264485</v>
      </c>
      <c r="L59" s="7">
        <v>-249994</v>
      </c>
      <c r="M59" s="7">
        <v>-249994</v>
      </c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164697</v>
      </c>
      <c r="K60" s="7">
        <v>164697</v>
      </c>
      <c r="L60" s="7">
        <v>-34808</v>
      </c>
      <c r="M60" s="7">
        <v>-34808</v>
      </c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>
        <v>0</v>
      </c>
      <c r="K61" s="7">
        <v>0</v>
      </c>
      <c r="L61" s="7">
        <v>0</v>
      </c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>
        <v>0</v>
      </c>
      <c r="K62" s="7">
        <v>0</v>
      </c>
      <c r="L62" s="7">
        <v>0</v>
      </c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>
        <v>0</v>
      </c>
      <c r="K63" s="7">
        <v>0</v>
      </c>
      <c r="L63" s="7">
        <v>0</v>
      </c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>
        <v>0</v>
      </c>
      <c r="K64" s="7">
        <v>0</v>
      </c>
      <c r="L64" s="7">
        <v>0</v>
      </c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-19957</v>
      </c>
      <c r="K65" s="7">
        <v>-19957</v>
      </c>
      <c r="L65" s="7">
        <v>-51264</v>
      </c>
      <c r="M65" s="7">
        <v>-51264</v>
      </c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-79831</v>
      </c>
      <c r="K66" s="53">
        <f>K57-K65</f>
        <v>-79831</v>
      </c>
      <c r="L66" s="53">
        <f>L57-L65</f>
        <v>-233538</v>
      </c>
      <c r="M66" s="53">
        <f>M57-M65</f>
        <v>-233538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-9028262</v>
      </c>
      <c r="K67" s="61">
        <f>K56+K66</f>
        <v>-4990312</v>
      </c>
      <c r="L67" s="61">
        <f>L56+L66</f>
        <v>-6934586</v>
      </c>
      <c r="M67" s="61">
        <f>M56+M66</f>
        <v>-4775815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K50" sqref="K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-9047343</v>
      </c>
      <c r="K7" s="7">
        <v>-6701048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8092107</v>
      </c>
      <c r="K8" s="7">
        <v>8536838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4224266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885256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1993451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3696183</v>
      </c>
      <c r="K12" s="7">
        <v>562758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5619654</v>
      </c>
      <c r="K13" s="53">
        <f>SUM(K7:K12)</f>
        <v>6622814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5136229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2064149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5029090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646704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5136229</v>
      </c>
      <c r="K18" s="53">
        <f>SUM(K14:K17)</f>
        <v>7739943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483425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1117129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281975</v>
      </c>
      <c r="K22" s="7">
        <v>8127277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18157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601953</v>
      </c>
      <c r="K24" s="7">
        <v>51121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3919259</v>
      </c>
      <c r="K26" s="7">
        <v>1654906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4803187</v>
      </c>
      <c r="K27" s="53">
        <f>SUM(K22:K26)</f>
        <v>9851461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6093739</v>
      </c>
      <c r="K28" s="7">
        <v>9511108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3400000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6093739</v>
      </c>
      <c r="K31" s="53">
        <f>SUM(K28:K30)</f>
        <v>12911108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1290552</v>
      </c>
      <c r="K33" s="53">
        <f>IF(K31&gt;K27,K31-K27,0)</f>
        <v>3059647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17809401</v>
      </c>
      <c r="K36" s="7">
        <v>32305887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17809401</v>
      </c>
      <c r="K38" s="53">
        <f>SUM(K35:K37)</f>
        <v>32305887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13047066</v>
      </c>
      <c r="K39" s="7">
        <v>30554979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481500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13528566</v>
      </c>
      <c r="K44" s="53">
        <f>SUM(K39:K43)</f>
        <v>30554979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4280835</v>
      </c>
      <c r="K45" s="53">
        <f>IF(K38&gt;K44,K38-K44,0)</f>
        <v>1750908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3473708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2425868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1817456</v>
      </c>
      <c r="K49" s="7">
        <v>5291164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3473708</v>
      </c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2425868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5291164</v>
      </c>
      <c r="K52" s="61">
        <f>K49+K50-K51</f>
        <v>2865296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81711000</v>
      </c>
      <c r="K5" s="45">
        <v>81711000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1815029</v>
      </c>
      <c r="K6" s="46">
        <v>1815029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5917567</v>
      </c>
      <c r="K7" s="46">
        <v>2529796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17706267</v>
      </c>
      <c r="K8" s="46">
        <v>12145606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-8948431</v>
      </c>
      <c r="K9" s="46">
        <v>-6701048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6235736</v>
      </c>
      <c r="K10" s="46">
        <v>6030741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199465</v>
      </c>
      <c r="K12" s="46">
        <v>36705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104636633</v>
      </c>
      <c r="K14" s="79">
        <f>SUM(K5:K13)</f>
        <v>97567829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0</v>
      </c>
      <c r="K15" s="46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0</v>
      </c>
      <c r="K17" s="46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0</v>
      </c>
      <c r="K19" s="46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0</v>
      </c>
      <c r="K20" s="46">
        <v>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2018-02-09T16:02:36Z</cp:lastPrinted>
  <dcterms:created xsi:type="dcterms:W3CDTF">2008-10-17T11:51:54Z</dcterms:created>
  <dcterms:modified xsi:type="dcterms:W3CDTF">2018-02-13T13:01:58Z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