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520" windowHeight="84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'Bilješke'!#REF!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<sst xmlns="http://schemas.openxmlformats.org/spreadsheetml/2006/main" count="396" uniqueCount="341">
  <si>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</si>
  <si>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</si>
  <si>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</si>
  <si>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</si>
  <si>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</si>
  <si>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</si>
  <si>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</si>
  <si>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</si>
  <si>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</si>
  <si>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</si>
  <si>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</si>
  <si>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</si>
  <si>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</si>
  <si>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</si>
  <si>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</si>
  <si>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</si>
  <si>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</si>
  <si>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</si>
  <si>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</si>
  <si>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</si>
  <si>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</si>
  <si>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</si>
  <si>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</si>
  <si>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</si>
  <si>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</si>
  <si>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</si>
  <si>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</si>
  <si>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</si>
  <si>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</si>
  <si>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</si>
  <si>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</si>
  <si>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</si>
  <si>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</si>
  <si>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</si>
  <si>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</si>
  <si>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</si>
  <si>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</si>
  <si>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</si>
  <si>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</si>
  <si>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</si>
  <si>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</si>
  <si>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</si>
  <si>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</si>
  <si>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</si>
  <si>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</si>
  <si>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</si>
  <si>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</si>
  <si>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</si>
  <si>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</si>
  <si>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</si>
  <si>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</si>
  <si>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</si>
  <si>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</si>
  <si>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</si>
  <si>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</si>
  <si>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</si>
  <si>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</si>
  <si>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</si>
  <si>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</si>
  <si>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</si>
  <si>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</si>
  <si>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</si>
  <si>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</si>
  <si>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</si>
  <si>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</si>
  <si>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</si>
  <si>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</si>
  <si>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</si>
  <si>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</si>
  <si>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</si>
  <si>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</si>
  <si>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</si>
  <si>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</si>
  <si>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</si>
  <si>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</si>
  <si>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</si>
  <si>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</si>
  <si>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</si>
  <si>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</si>
  <si>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</si>
  <si>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</si>
  <si>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</si>
  <si>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</si>
  <si>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</si>
  <si>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</si>
  <si>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</si>
  <si>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</si>
  <si>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</si>
  <si>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</si>
  <si>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</si>
  <si>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</si>
  <si>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</si>
  <si>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</si>
  <si>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</si>
  <si>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</si>
  <si>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</si>
  <si>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</si>
  <si>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</si>
  <si>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</si>
  <si>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</si>
  <si>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</si>
  <si>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</si>
  <si>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</si>
  <si>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</si>
  <si>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</si>
  <si>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</si>
  <si>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</si>
  <si>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</si>
  <si>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</si>
  <si>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</si>
  <si>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</si>
  <si>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</si>
  <si>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</si>
  <si>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</si>
  <si>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</si>
  <si>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</si>
  <si>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</si>
  <si>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</si>
  <si>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</si>
  <si>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</si>
  <si>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</si>
  <si>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</si>
  <si>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</si>
  <si>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</si>
  <si>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</si>
  <si>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</si>
  <si>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</si>
  <si>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</si>
  <si>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</si>
  <si>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</si>
  <si>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</si>
  <si>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</si>
  <si>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</si>
  <si>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</si>
  <si>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</si>
  <si>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</si>
  <si>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</si>
  <si>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</si>
  <si>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</si>
  <si>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</si>
  <si>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</si>
  <si>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</si>
  <si>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</si>
  <si>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</si>
  <si>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</si>
  <si>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</si>
  <si>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</si>
  <si>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</si>
  <si>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</si>
  <si>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</si>
  <si>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</si>
  <si>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</si>
  <si>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</si>
  <si>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</si>
  <si>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</si>
  <si>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</si>
  <si>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</si>
  <si>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</si>
  <si>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</si>
  <si>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</si>
  <si>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</si>
  <si>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</si>
  <si>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</si>
  <si>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</si>
  <si>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</si>
  <si>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</si>
  <si>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</si>
  <si>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</si>
  <si>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</si>
  <si>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</si>
  <si>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</si>
  <si>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</si>
  <si>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</si>
  <si>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</si>
  <si>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</si>
  <si>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</si>
  <si>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</si>
  <si>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</si>
  <si>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</si>
  <si>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</si>
  <si>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</si>
  <si>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</si>
  <si>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</si>
  <si>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</si>
  <si>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</si>
  <si>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</si>
  <si>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</si>
  <si>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</si>
  <si>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</si>
  <si>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</si>
  <si>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</si>
  <si>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</si>
  <si>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</si>
  <si>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</si>
  <si>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</si>
  <si>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</si>
  <si>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</si>
  <si>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</si>
  <si>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</si>
  <si>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</si>
  <si>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</si>
  <si>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</si>
  <si>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</si>
  <si>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</si>
  <si>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</si>
  <si>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</si>
  <si>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</si>
  <si>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</si>
  <si>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</si>
  <si>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</si>
  <si>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</si>
  <si>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</si>
  <si>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</si>
  <si>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</si>
  <si>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</si>
  <si>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</si>
  <si>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</si>
  <si>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</si>
  <si>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</si>
  <si>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</si>
  <si>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</si>
  <si>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</si>
  <si>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</si>
  <si>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</si>
  <si>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</si>
  <si>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</si>
  <si>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</si>
  <si>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</si>
  <si>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</si>
  <si>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</si>
  <si>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</si>
  <si>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</si>
  <si>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</si>
  <si>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</si>
  <si>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</si>
  <si>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</si>
  <si>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</si>
  <si>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</si>
  <si>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</si>
  <si>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</si>
  <si>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</si>
  <si>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</si>
  <si>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</si>
  <si>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</si>
  <si>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</si>
  <si>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</si>
  <si>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</si>
  <si>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</si>
  <si>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</si>
  <si>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</si>
  <si>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</si>
  <si>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</si>
  <si>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</si>
  <si>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</si>
  <si>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</si>
  <si>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</si>
  <si>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</si>
  <si>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</si>
  <si>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</si>
  <si>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</si>
  <si>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</si>
  <si>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</si>
  <si>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</si>
  <si>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</si>
  <si>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</si>
  <si>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</si>
  <si>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</si>
  <si>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</si>
  <si>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</si>
  <si>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</si>
  <si>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</si>
  <si>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</si>
  <si>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</si>
  <si>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</si>
  <si>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</si>
  <si>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</si>
  <si>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</si>
  <si>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</si>
  <si>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</si>
  <si>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</si>
  <si>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</si>
  <si>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</si>
  <si>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</si>
  <si>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</si>
  <si>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</si>
  <si>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</si>
  <si>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</si>
  <si>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</si>
  <si>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</si>
  <si>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</si>
  <si>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</si>
  <si>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</si>
  <si>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</si>
  <si>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</si>
  <si>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</si>
  <si>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</si>
  <si>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</si>
  <si>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</si>
  <si>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</si>
  <si>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</si>
  <si>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</si>
  <si>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</si>
  <si>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</si>
  <si>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</si>
  <si>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</si>
  <si>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</si>
  <si>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</si>
  <si>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</si>
  <si>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</si>
  <si>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</si>
  <si>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</si>
  <si>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</si>
  <si>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</si>
  <si>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</si>
  <si>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</si>
  <si>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</si>
  <si>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</si>
  <si>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</si>
  <si>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</si>
  <si>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</si>
  <si>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</si>
  <si>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</si>
  <si>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30.06.2014.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</si>
  <si>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</si>
  <si>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</si>
  <si>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</si>
  <si>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</si>
  <si>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</si>
  <si>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</si>
  <si>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</si>
  <si>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</si>
  <si>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</si>
  <si>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NE</t>
  </si>
  <si>
    <t>1071</t>
  </si>
  <si>
    <t>stanje na dan 30.06.2014.</t>
  </si>
  <si>
    <t>Obveznik: PREHRAMBENO INDUSTRIJSKI KOMBINAT d.d.</t>
  </si>
  <si>
    <t>u razdoblju 01.01.2014. do 30.06.2014.</t>
  </si>
  <si>
    <t>Brnčić Snježana</t>
  </si>
  <si>
    <t>051 650 364</t>
  </si>
  <si>
    <t>051 650 359</t>
  </si>
  <si>
    <t>Ravnić Dora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</si>
</sst>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17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4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4" applyNumberFormat="1" applyFill="1" applyBorder="1" applyAlignment="1" applyProtection="1">
      <alignment horizontal="left" vertical="center"/>
      <protection hidden="1" locked="0"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J51" sqref="J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248</v>
      </c>
      <c r="B1" s="125"/>
      <c r="C1" s="12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3" t="s">
        <v>249</v>
      </c>
      <c r="B2" s="154"/>
      <c r="C2" s="154"/>
      <c r="D2" s="155"/>
      <c r="E2" s="117" t="s">
        <v>321</v>
      </c>
      <c r="F2" s="12"/>
      <c r="G2" s="13" t="s">
        <v>250</v>
      </c>
      <c r="H2" s="117" t="s">
        <v>322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56" t="s">
        <v>315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9" t="s">
        <v>251</v>
      </c>
      <c r="B6" s="160"/>
      <c r="C6" s="151" t="s">
        <v>323</v>
      </c>
      <c r="D6" s="152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61" t="s">
        <v>252</v>
      </c>
      <c r="B8" s="162"/>
      <c r="C8" s="151" t="s">
        <v>324</v>
      </c>
      <c r="D8" s="152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8" t="s">
        <v>253</v>
      </c>
      <c r="B10" s="149"/>
      <c r="C10" s="151" t="s">
        <v>325</v>
      </c>
      <c r="D10" s="152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9" t="s">
        <v>254</v>
      </c>
      <c r="B12" s="160"/>
      <c r="C12" s="163" t="s">
        <v>326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9" t="s">
        <v>255</v>
      </c>
      <c r="B14" s="160"/>
      <c r="C14" s="169">
        <v>51000</v>
      </c>
      <c r="D14" s="170"/>
      <c r="E14" s="16"/>
      <c r="F14" s="163" t="s">
        <v>327</v>
      </c>
      <c r="G14" s="167"/>
      <c r="H14" s="167"/>
      <c r="I14" s="168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9" t="s">
        <v>256</v>
      </c>
      <c r="B16" s="160"/>
      <c r="C16" s="163" t="s">
        <v>328</v>
      </c>
      <c r="D16" s="167"/>
      <c r="E16" s="167"/>
      <c r="F16" s="167"/>
      <c r="G16" s="167"/>
      <c r="H16" s="167"/>
      <c r="I16" s="168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9" t="s">
        <v>257</v>
      </c>
      <c r="B18" s="160"/>
      <c r="C18" s="171" t="s">
        <v>329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9" t="s">
        <v>258</v>
      </c>
      <c r="B20" s="160"/>
      <c r="C20" s="171" t="s">
        <v>330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9" t="s">
        <v>259</v>
      </c>
      <c r="B22" s="160"/>
      <c r="C22" s="118">
        <v>373</v>
      </c>
      <c r="D22" s="163" t="s">
        <v>327</v>
      </c>
      <c r="E22" s="164"/>
      <c r="F22" s="165"/>
      <c r="G22" s="159"/>
      <c r="H22" s="166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9" t="s">
        <v>260</v>
      </c>
      <c r="B24" s="160"/>
      <c r="C24" s="118">
        <v>8</v>
      </c>
      <c r="D24" s="163" t="s">
        <v>331</v>
      </c>
      <c r="E24" s="164"/>
      <c r="F24" s="164"/>
      <c r="G24" s="165"/>
      <c r="H24" s="48" t="s">
        <v>261</v>
      </c>
      <c r="I24" s="119">
        <v>410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59" t="s">
        <v>262</v>
      </c>
      <c r="B26" s="160"/>
      <c r="C26" s="120" t="s">
        <v>332</v>
      </c>
      <c r="D26" s="25"/>
      <c r="E26" s="33"/>
      <c r="F26" s="24"/>
      <c r="G26" s="177" t="s">
        <v>263</v>
      </c>
      <c r="H26" s="160"/>
      <c r="I26" s="121" t="s">
        <v>333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8" t="s">
        <v>264</v>
      </c>
      <c r="B28" s="179"/>
      <c r="C28" s="140"/>
      <c r="D28" s="140"/>
      <c r="E28" s="141" t="s">
        <v>265</v>
      </c>
      <c r="F28" s="142"/>
      <c r="G28" s="142"/>
      <c r="H28" s="143" t="s">
        <v>266</v>
      </c>
      <c r="I28" s="14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51"/>
      <c r="I30" s="152"/>
      <c r="J30" s="10"/>
      <c r="K30" s="10"/>
      <c r="L30" s="10"/>
    </row>
    <row r="31" spans="1:12" ht="12.75">
      <c r="A31" s="91"/>
      <c r="B31" s="22"/>
      <c r="C31" s="21"/>
      <c r="D31" s="145"/>
      <c r="E31" s="145"/>
      <c r="F31" s="145"/>
      <c r="G31" s="146"/>
      <c r="H31" s="16"/>
      <c r="I31" s="98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51"/>
      <c r="I32" s="152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51"/>
      <c r="I34" s="152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51"/>
      <c r="I36" s="152"/>
      <c r="J36" s="10"/>
      <c r="K36" s="10"/>
      <c r="L36" s="10"/>
    </row>
    <row r="37" spans="1:12" ht="12.75">
      <c r="A37" s="100"/>
      <c r="B37" s="30"/>
      <c r="C37" s="128"/>
      <c r="D37" s="129"/>
      <c r="E37" s="16"/>
      <c r="F37" s="128"/>
      <c r="G37" s="129"/>
      <c r="H37" s="16"/>
      <c r="I37" s="92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51"/>
      <c r="I38" s="152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51"/>
      <c r="I40" s="152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8" t="s">
        <v>267</v>
      </c>
      <c r="B44" s="127"/>
      <c r="C44" s="151"/>
      <c r="D44" s="152"/>
      <c r="E44" s="26"/>
      <c r="F44" s="163"/>
      <c r="G44" s="175"/>
      <c r="H44" s="175"/>
      <c r="I44" s="176"/>
      <c r="J44" s="10"/>
      <c r="K44" s="10"/>
      <c r="L44" s="10"/>
    </row>
    <row r="45" spans="1:12" ht="12.75">
      <c r="A45" s="100"/>
      <c r="B45" s="30"/>
      <c r="C45" s="128"/>
      <c r="D45" s="129"/>
      <c r="E45" s="16"/>
      <c r="F45" s="128"/>
      <c r="G45" s="130"/>
      <c r="H45" s="35"/>
      <c r="I45" s="104"/>
      <c r="J45" s="10"/>
      <c r="K45" s="10"/>
      <c r="L45" s="10"/>
    </row>
    <row r="46" spans="1:12" ht="12.75">
      <c r="A46" s="148" t="s">
        <v>268</v>
      </c>
      <c r="B46" s="127"/>
      <c r="C46" s="163" t="s">
        <v>337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8" t="s">
        <v>270</v>
      </c>
      <c r="B48" s="127"/>
      <c r="C48" s="133" t="s">
        <v>338</v>
      </c>
      <c r="D48" s="134"/>
      <c r="E48" s="135"/>
      <c r="F48" s="16"/>
      <c r="G48" s="48" t="s">
        <v>271</v>
      </c>
      <c r="H48" s="133" t="s">
        <v>339</v>
      </c>
      <c r="I48" s="13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8" t="s">
        <v>257</v>
      </c>
      <c r="B50" s="127"/>
      <c r="C50" s="181" t="s">
        <v>329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9" t="s">
        <v>272</v>
      </c>
      <c r="B52" s="160"/>
      <c r="C52" s="133" t="s">
        <v>340</v>
      </c>
      <c r="D52" s="134"/>
      <c r="E52" s="134"/>
      <c r="F52" s="134"/>
      <c r="G52" s="134"/>
      <c r="H52" s="134"/>
      <c r="I52" s="168"/>
      <c r="J52" s="10"/>
      <c r="K52" s="10"/>
      <c r="L52" s="10"/>
    </row>
    <row r="53" spans="1:12" ht="12.75">
      <c r="A53" s="105"/>
      <c r="B53" s="20"/>
      <c r="C53" s="147" t="s">
        <v>273</v>
      </c>
      <c r="D53" s="147"/>
      <c r="E53" s="147"/>
      <c r="F53" s="147"/>
      <c r="G53" s="147"/>
      <c r="H53" s="14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2" t="s">
        <v>274</v>
      </c>
      <c r="C55" s="183"/>
      <c r="D55" s="183"/>
      <c r="E55" s="183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84" t="s">
        <v>305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5"/>
      <c r="B57" s="184" t="s">
        <v>306</v>
      </c>
      <c r="C57" s="185"/>
      <c r="D57" s="185"/>
      <c r="E57" s="185"/>
      <c r="F57" s="185"/>
      <c r="G57" s="185"/>
      <c r="H57" s="185"/>
      <c r="I57" s="107"/>
      <c r="J57" s="10"/>
      <c r="K57" s="10"/>
      <c r="L57" s="10"/>
    </row>
    <row r="58" spans="1:12" ht="12.75">
      <c r="A58" s="105"/>
      <c r="B58" s="184" t="s">
        <v>307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5"/>
      <c r="B59" s="184" t="s">
        <v>308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37" t="s">
        <v>277</v>
      </c>
      <c r="H62" s="138"/>
      <c r="I62" s="13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26"/>
      <c r="H63" s="180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3">
      <selection activeCell="K105" sqref="K105"/>
    </sheetView>
  </sheetViews>
  <sheetFormatPr defaultColWidth="9.140625" defaultRowHeight="12.75"/>
  <cols>
    <col min="1" max="9" width="9.140625" style="49" customWidth="1"/>
    <col min="10" max="11" width="10.140625" style="49" customWidth="1"/>
    <col min="12" max="16384" width="9.140625" style="49" customWidth="1"/>
  </cols>
  <sheetData>
    <row r="1" spans="1:11" ht="12.75" customHeight="1">
      <c r="A1" s="220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334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335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2.5">
      <c r="A4" s="225" t="s">
        <v>59</v>
      </c>
      <c r="B4" s="226"/>
      <c r="C4" s="226"/>
      <c r="D4" s="226"/>
      <c r="E4" s="226"/>
      <c r="F4" s="226"/>
      <c r="G4" s="226"/>
      <c r="H4" s="227"/>
      <c r="I4" s="55" t="s">
        <v>278</v>
      </c>
      <c r="J4" s="56" t="s">
        <v>317</v>
      </c>
      <c r="K4" s="57" t="s">
        <v>318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4">
        <v>2</v>
      </c>
      <c r="J5" s="53">
        <v>3</v>
      </c>
      <c r="K5" s="53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19"/>
      <c r="I7" s="3">
        <v>1</v>
      </c>
      <c r="J7" s="6"/>
      <c r="K7" s="6"/>
    </row>
    <row r="8" spans="1:11" ht="12.75">
      <c r="A8" s="187" t="s">
        <v>13</v>
      </c>
      <c r="B8" s="188"/>
      <c r="C8" s="188"/>
      <c r="D8" s="188"/>
      <c r="E8" s="188"/>
      <c r="F8" s="188"/>
      <c r="G8" s="188"/>
      <c r="H8" s="189"/>
      <c r="I8" s="1">
        <v>2</v>
      </c>
      <c r="J8" s="50">
        <f>J9+J16+J26+J35+J39</f>
        <v>152863415</v>
      </c>
      <c r="K8" s="50">
        <f>K9+K16+K26+K35+K39</f>
        <v>146913302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0">
        <f>SUM(J10:J15)</f>
        <v>1440442</v>
      </c>
      <c r="K9" s="50">
        <f>SUM(K10:K15)</f>
        <v>1347912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182012</v>
      </c>
      <c r="K11" s="7">
        <v>189858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33194</v>
      </c>
      <c r="K14" s="7">
        <v>36798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1225236</v>
      </c>
      <c r="K15" s="7">
        <v>1121256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0">
        <f>SUM(J17:J25)</f>
        <v>133170245</v>
      </c>
      <c r="K16" s="50">
        <f>SUM(K17:K25)</f>
        <v>134292717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13073548</v>
      </c>
      <c r="K17" s="7">
        <v>13073548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32977204</v>
      </c>
      <c r="K18" s="7">
        <v>32918016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59074322</v>
      </c>
      <c r="K19" s="7">
        <v>58117241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5020948</v>
      </c>
      <c r="K20" s="7">
        <v>4696873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2807560</v>
      </c>
      <c r="K21" s="7">
        <v>2645599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1027773</v>
      </c>
      <c r="K22" s="7">
        <v>161641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3465656</v>
      </c>
      <c r="K23" s="7">
        <v>6755423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7370</v>
      </c>
      <c r="K24" s="7">
        <v>7370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15715864</v>
      </c>
      <c r="K25" s="7">
        <v>15917006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0">
        <f>SUM(J27:J34)</f>
        <v>16204762</v>
      </c>
      <c r="K26" s="50">
        <f>SUM(K27:K34)</f>
        <v>8706586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1850800</v>
      </c>
      <c r="K27" s="7">
        <v>1850800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2266667</v>
      </c>
      <c r="K29" s="7">
        <v>3400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4300779</v>
      </c>
      <c r="K31" s="7">
        <v>4463160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6366027</v>
      </c>
      <c r="K32" s="7">
        <v>968737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1420489</v>
      </c>
      <c r="K33" s="7">
        <v>1420489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0">
        <f>SUM(J36:J38)</f>
        <v>1784430</v>
      </c>
      <c r="K35" s="50">
        <f>SUM(K36:K38)</f>
        <v>2302551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268972</v>
      </c>
      <c r="K37" s="7">
        <v>803427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1515458</v>
      </c>
      <c r="K38" s="7">
        <v>1499124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263536</v>
      </c>
      <c r="K39" s="7">
        <v>263536</v>
      </c>
    </row>
    <row r="40" spans="1:11" ht="12.75">
      <c r="A40" s="187" t="s">
        <v>240</v>
      </c>
      <c r="B40" s="188"/>
      <c r="C40" s="188"/>
      <c r="D40" s="188"/>
      <c r="E40" s="188"/>
      <c r="F40" s="188"/>
      <c r="G40" s="188"/>
      <c r="H40" s="189"/>
      <c r="I40" s="1">
        <v>34</v>
      </c>
      <c r="J40" s="50">
        <f>J41+J49+J56+J64</f>
        <v>56907013</v>
      </c>
      <c r="K40" s="50">
        <f>K41+K49+K56+K64</f>
        <v>64294876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0">
        <f>SUM(J42:J48)</f>
        <v>14798027</v>
      </c>
      <c r="K41" s="50">
        <f>SUM(K42:K48)</f>
        <v>14482396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7520365</v>
      </c>
      <c r="K42" s="7">
        <v>7593871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281190</v>
      </c>
      <c r="K43" s="7">
        <v>217145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4482401</v>
      </c>
      <c r="K44" s="7">
        <v>4241163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896081</v>
      </c>
      <c r="K45" s="7">
        <v>812227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0</v>
      </c>
      <c r="K46" s="7">
        <v>0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1617990</v>
      </c>
      <c r="K47" s="7">
        <v>1617990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0">
        <f>SUM(J50:J55)</f>
        <v>23221916</v>
      </c>
      <c r="K49" s="50">
        <f>SUM(K50:K55)</f>
        <v>27054979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0</v>
      </c>
      <c r="K50" s="7">
        <v>146062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17772126</v>
      </c>
      <c r="K51" s="7">
        <v>25390373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85432</v>
      </c>
      <c r="K52" s="7">
        <v>74553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16587</v>
      </c>
      <c r="K53" s="7">
        <v>16193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1012046</v>
      </c>
      <c r="K54" s="7">
        <v>381339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4335725</v>
      </c>
      <c r="K55" s="7">
        <v>1046459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0">
        <f>SUM(J57:J63)</f>
        <v>17563031</v>
      </c>
      <c r="K56" s="50">
        <f>SUM(K57:K63)</f>
        <v>19942690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650000</v>
      </c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80000</v>
      </c>
      <c r="K61" s="7">
        <v>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15733261</v>
      </c>
      <c r="K62" s="7">
        <v>19044980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1099770</v>
      </c>
      <c r="K63" s="7">
        <v>897710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1324039</v>
      </c>
      <c r="K64" s="7">
        <v>2814811</v>
      </c>
    </row>
    <row r="65" spans="1:11" ht="12.75">
      <c r="A65" s="187" t="s">
        <v>56</v>
      </c>
      <c r="B65" s="188"/>
      <c r="C65" s="188"/>
      <c r="D65" s="188"/>
      <c r="E65" s="188"/>
      <c r="F65" s="188"/>
      <c r="G65" s="188"/>
      <c r="H65" s="189"/>
      <c r="I65" s="1">
        <v>59</v>
      </c>
      <c r="J65" s="7">
        <v>277251</v>
      </c>
      <c r="K65" s="7">
        <v>1548741</v>
      </c>
    </row>
    <row r="66" spans="1:11" ht="12.75">
      <c r="A66" s="187" t="s">
        <v>241</v>
      </c>
      <c r="B66" s="188"/>
      <c r="C66" s="188"/>
      <c r="D66" s="188"/>
      <c r="E66" s="188"/>
      <c r="F66" s="188"/>
      <c r="G66" s="188"/>
      <c r="H66" s="189"/>
      <c r="I66" s="1">
        <v>60</v>
      </c>
      <c r="J66" s="50">
        <f>J7+J8+J40+J65</f>
        <v>210047679</v>
      </c>
      <c r="K66" s="50">
        <f>K7+K8+K40+K65</f>
        <v>212756919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12478279</v>
      </c>
      <c r="K67" s="8">
        <v>10123153</v>
      </c>
    </row>
    <row r="68" spans="1:11" ht="12.75">
      <c r="A68" s="200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19"/>
      <c r="I69" s="3">
        <v>62</v>
      </c>
      <c r="J69" s="51">
        <f>J70+J71+J72+J78+J79+J82+J85</f>
        <v>132081061</v>
      </c>
      <c r="K69" s="51">
        <f>K70+K71+K72+K78+K79+K82+K85</f>
        <v>125708312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81711000</v>
      </c>
      <c r="K70" s="7">
        <v>81711000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1815029</v>
      </c>
      <c r="K71" s="7">
        <v>1815029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0">
        <f>J73+J74-J75+J76+J77</f>
        <v>31699723</v>
      </c>
      <c r="K72" s="50">
        <f>K73+K74-K75+K76+K77</f>
        <v>25249424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2529796</v>
      </c>
      <c r="K73" s="7">
        <v>2529796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17814235</v>
      </c>
      <c r="K74" s="7">
        <v>17814235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10306217</v>
      </c>
      <c r="K75" s="7">
        <v>15569764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0</v>
      </c>
      <c r="K76" s="7">
        <v>0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21661909</v>
      </c>
      <c r="K77" s="7">
        <v>20475157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-279366</v>
      </c>
      <c r="K78" s="7">
        <v>-312929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0">
        <f>J80-J81</f>
        <v>16110254</v>
      </c>
      <c r="K79" s="50">
        <f>K80-K81</f>
        <v>17134675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>
        <v>16110254</v>
      </c>
      <c r="K80" s="7">
        <v>17134675</v>
      </c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0</v>
      </c>
      <c r="K81" s="7">
        <v>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0">
        <f>J83-J84</f>
        <v>1024421</v>
      </c>
      <c r="K82" s="50">
        <f>K83-K84</f>
        <v>111113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1024421</v>
      </c>
      <c r="K83" s="7">
        <v>111113</v>
      </c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0</v>
      </c>
      <c r="K84" s="7">
        <v>0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ht="12.75">
      <c r="A86" s="187" t="s">
        <v>19</v>
      </c>
      <c r="B86" s="188"/>
      <c r="C86" s="188"/>
      <c r="D86" s="188"/>
      <c r="E86" s="188"/>
      <c r="F86" s="188"/>
      <c r="G86" s="188"/>
      <c r="H86" s="189"/>
      <c r="I86" s="1">
        <v>79</v>
      </c>
      <c r="J86" s="50">
        <f>SUM(J87:J89)</f>
        <v>34500</v>
      </c>
      <c r="K86" s="50">
        <f>SUM(K87:K89)</f>
        <v>34500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0</v>
      </c>
      <c r="K87" s="7">
        <v>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34500</v>
      </c>
      <c r="K89" s="7">
        <v>34500</v>
      </c>
    </row>
    <row r="90" spans="1:11" ht="12.75">
      <c r="A90" s="187" t="s">
        <v>20</v>
      </c>
      <c r="B90" s="188"/>
      <c r="C90" s="188"/>
      <c r="D90" s="188"/>
      <c r="E90" s="188"/>
      <c r="F90" s="188"/>
      <c r="G90" s="188"/>
      <c r="H90" s="189"/>
      <c r="I90" s="1">
        <v>83</v>
      </c>
      <c r="J90" s="50">
        <f>SUM(J91:J99)</f>
        <v>35743388</v>
      </c>
      <c r="K90" s="50">
        <f>SUM(K91:K99)</f>
        <v>43057180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1802779</v>
      </c>
      <c r="K92" s="7">
        <v>1802779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33932218</v>
      </c>
      <c r="K93" s="7">
        <v>41254401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8391</v>
      </c>
      <c r="K99" s="7">
        <v>0</v>
      </c>
    </row>
    <row r="100" spans="1:11" ht="12.75">
      <c r="A100" s="187" t="s">
        <v>21</v>
      </c>
      <c r="B100" s="188"/>
      <c r="C100" s="188"/>
      <c r="D100" s="188"/>
      <c r="E100" s="188"/>
      <c r="F100" s="188"/>
      <c r="G100" s="188"/>
      <c r="H100" s="189"/>
      <c r="I100" s="1">
        <v>93</v>
      </c>
      <c r="J100" s="50">
        <f>SUM(J101:J112)</f>
        <v>40776671</v>
      </c>
      <c r="K100" s="50">
        <f>SUM(K101:K112)</f>
        <v>42569497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1178633</v>
      </c>
      <c r="K101" s="7">
        <v>1528433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140800</v>
      </c>
      <c r="K102" s="7">
        <v>100800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10907740</v>
      </c>
      <c r="K103" s="7">
        <v>9160244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2485</v>
      </c>
      <c r="K104" s="7">
        <v>984349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18702088</v>
      </c>
      <c r="K105" s="7">
        <v>21292288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1825240</v>
      </c>
      <c r="K107" s="7">
        <v>1079235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1911987</v>
      </c>
      <c r="K108" s="7">
        <v>1769522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1145862</v>
      </c>
      <c r="K109" s="7">
        <v>1302010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4498507</v>
      </c>
      <c r="K110" s="7">
        <v>4786680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463329</v>
      </c>
      <c r="K112" s="7">
        <v>565936</v>
      </c>
    </row>
    <row r="113" spans="1:11" ht="12.75">
      <c r="A113" s="187" t="s">
        <v>1</v>
      </c>
      <c r="B113" s="188"/>
      <c r="C113" s="188"/>
      <c r="D113" s="188"/>
      <c r="E113" s="188"/>
      <c r="F113" s="188"/>
      <c r="G113" s="188"/>
      <c r="H113" s="189"/>
      <c r="I113" s="1">
        <v>106</v>
      </c>
      <c r="J113" s="7">
        <v>1412059</v>
      </c>
      <c r="K113" s="7">
        <v>1387430</v>
      </c>
    </row>
    <row r="114" spans="1:11" ht="12.75">
      <c r="A114" s="187" t="s">
        <v>25</v>
      </c>
      <c r="B114" s="188"/>
      <c r="C114" s="188"/>
      <c r="D114" s="188"/>
      <c r="E114" s="188"/>
      <c r="F114" s="188"/>
      <c r="G114" s="188"/>
      <c r="H114" s="189"/>
      <c r="I114" s="1">
        <v>107</v>
      </c>
      <c r="J114" s="50">
        <f>J69+J86+J90+J100+J113</f>
        <v>210047679</v>
      </c>
      <c r="K114" s="50">
        <f>K69+K86+K90+K100+K113</f>
        <v>212756919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12478279</v>
      </c>
      <c r="K115" s="8">
        <v>10123153</v>
      </c>
    </row>
    <row r="116" spans="1:11" ht="12.75">
      <c r="A116" s="200" t="s">
        <v>309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310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33" sqref="L33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0" t="s">
        <v>154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32" t="s">
        <v>336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8" t="s">
        <v>335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55" t="s">
        <v>279</v>
      </c>
      <c r="J4" s="246" t="s">
        <v>317</v>
      </c>
      <c r="K4" s="246"/>
      <c r="L4" s="246" t="s">
        <v>318</v>
      </c>
      <c r="M4" s="246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19"/>
      <c r="I7" s="3">
        <v>111</v>
      </c>
      <c r="J7" s="51">
        <f>SUM(J8:J9)</f>
        <v>82994509</v>
      </c>
      <c r="K7" s="51">
        <f>SUM(K8:K9)</f>
        <v>44238512</v>
      </c>
      <c r="L7" s="51">
        <f>SUM(L8:L9)</f>
        <v>72482600</v>
      </c>
      <c r="M7" s="51">
        <f>SUM(M8:M9)</f>
        <v>37575442</v>
      </c>
    </row>
    <row r="8" spans="1:13" ht="12.75">
      <c r="A8" s="187" t="s">
        <v>152</v>
      </c>
      <c r="B8" s="188"/>
      <c r="C8" s="188"/>
      <c r="D8" s="188"/>
      <c r="E8" s="188"/>
      <c r="F8" s="188"/>
      <c r="G8" s="188"/>
      <c r="H8" s="189"/>
      <c r="I8" s="1">
        <v>112</v>
      </c>
      <c r="J8" s="7">
        <v>80156226</v>
      </c>
      <c r="K8" s="7">
        <v>41810394</v>
      </c>
      <c r="L8" s="7">
        <v>69593706</v>
      </c>
      <c r="M8" s="7">
        <v>35528508</v>
      </c>
    </row>
    <row r="9" spans="1:13" ht="12.75">
      <c r="A9" s="187" t="s">
        <v>103</v>
      </c>
      <c r="B9" s="188"/>
      <c r="C9" s="188"/>
      <c r="D9" s="188"/>
      <c r="E9" s="188"/>
      <c r="F9" s="188"/>
      <c r="G9" s="188"/>
      <c r="H9" s="189"/>
      <c r="I9" s="1">
        <v>113</v>
      </c>
      <c r="J9" s="7">
        <v>2838283</v>
      </c>
      <c r="K9" s="7">
        <v>2428118</v>
      </c>
      <c r="L9" s="7">
        <v>2888894</v>
      </c>
      <c r="M9" s="7">
        <v>2046934</v>
      </c>
    </row>
    <row r="10" spans="1:13" ht="12.75">
      <c r="A10" s="187" t="s">
        <v>12</v>
      </c>
      <c r="B10" s="188"/>
      <c r="C10" s="188"/>
      <c r="D10" s="188"/>
      <c r="E10" s="188"/>
      <c r="F10" s="188"/>
      <c r="G10" s="188"/>
      <c r="H10" s="189"/>
      <c r="I10" s="1">
        <v>114</v>
      </c>
      <c r="J10" s="50">
        <f>J11+J12+J16+J20+J21+J22+J25+J26</f>
        <v>82936995</v>
      </c>
      <c r="K10" s="50">
        <f>K11+K12+K16+K20+K21+K22+K25+K26</f>
        <v>44291398</v>
      </c>
      <c r="L10" s="50">
        <f>L11+L12+L16+L20+L21+L22+L25+L26</f>
        <v>72205523</v>
      </c>
      <c r="M10" s="50">
        <f>M11+M12+M16+M20+M21+M22+M25+M26</f>
        <v>37040923</v>
      </c>
    </row>
    <row r="11" spans="1:13" ht="12.75">
      <c r="A11" s="187" t="s">
        <v>104</v>
      </c>
      <c r="B11" s="188"/>
      <c r="C11" s="188"/>
      <c r="D11" s="188"/>
      <c r="E11" s="188"/>
      <c r="F11" s="188"/>
      <c r="G11" s="188"/>
      <c r="H11" s="189"/>
      <c r="I11" s="1">
        <v>115</v>
      </c>
      <c r="J11" s="7">
        <v>740552</v>
      </c>
      <c r="K11" s="7">
        <v>195500</v>
      </c>
      <c r="L11" s="7">
        <v>309125</v>
      </c>
      <c r="M11" s="7">
        <v>1055610</v>
      </c>
    </row>
    <row r="12" spans="1:13" ht="12.75">
      <c r="A12" s="187" t="s">
        <v>22</v>
      </c>
      <c r="B12" s="188"/>
      <c r="C12" s="188"/>
      <c r="D12" s="188"/>
      <c r="E12" s="188"/>
      <c r="F12" s="188"/>
      <c r="G12" s="188"/>
      <c r="H12" s="189"/>
      <c r="I12" s="1">
        <v>116</v>
      </c>
      <c r="J12" s="50">
        <f>SUM(J13:J15)</f>
        <v>57750338</v>
      </c>
      <c r="K12" s="50">
        <f>SUM(K13:K15)</f>
        <v>31817825</v>
      </c>
      <c r="L12" s="50">
        <f>SUM(L13:L15)</f>
        <v>48773515</v>
      </c>
      <c r="M12" s="50">
        <f>SUM(M13:M15)</f>
        <v>24514532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36215890</v>
      </c>
      <c r="K13" s="7">
        <v>20054196</v>
      </c>
      <c r="L13" s="7">
        <v>29795766</v>
      </c>
      <c r="M13" s="7">
        <v>14660844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15216619</v>
      </c>
      <c r="K14" s="7">
        <v>8552369</v>
      </c>
      <c r="L14" s="7">
        <v>12930456</v>
      </c>
      <c r="M14" s="7">
        <v>6794430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6317829</v>
      </c>
      <c r="K15" s="7">
        <v>3211260</v>
      </c>
      <c r="L15" s="7">
        <v>6047293</v>
      </c>
      <c r="M15" s="7">
        <v>3059258</v>
      </c>
    </row>
    <row r="16" spans="1:13" ht="12.75">
      <c r="A16" s="187" t="s">
        <v>23</v>
      </c>
      <c r="B16" s="188"/>
      <c r="C16" s="188"/>
      <c r="D16" s="188"/>
      <c r="E16" s="188"/>
      <c r="F16" s="188"/>
      <c r="G16" s="188"/>
      <c r="H16" s="189"/>
      <c r="I16" s="1">
        <v>120</v>
      </c>
      <c r="J16" s="50">
        <f>SUM(J17:J19)</f>
        <v>16924711</v>
      </c>
      <c r="K16" s="50">
        <f>SUM(K17:K19)</f>
        <v>8306014</v>
      </c>
      <c r="L16" s="50">
        <f>SUM(L17:L19)</f>
        <v>15518330</v>
      </c>
      <c r="M16" s="50">
        <f>SUM(M17:M19)</f>
        <v>7803780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10843375</v>
      </c>
      <c r="K17" s="7">
        <v>5325866</v>
      </c>
      <c r="L17" s="7">
        <v>9884803</v>
      </c>
      <c r="M17" s="7">
        <v>4921863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3848215</v>
      </c>
      <c r="K18" s="7">
        <v>1884216</v>
      </c>
      <c r="L18" s="7">
        <v>3469758</v>
      </c>
      <c r="M18" s="7">
        <v>1736262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2233121</v>
      </c>
      <c r="K19" s="7">
        <v>1095932</v>
      </c>
      <c r="L19" s="7">
        <v>2163769</v>
      </c>
      <c r="M19" s="7">
        <v>1145655</v>
      </c>
    </row>
    <row r="20" spans="1:13" ht="12.75">
      <c r="A20" s="187" t="s">
        <v>105</v>
      </c>
      <c r="B20" s="188"/>
      <c r="C20" s="188"/>
      <c r="D20" s="188"/>
      <c r="E20" s="188"/>
      <c r="F20" s="188"/>
      <c r="G20" s="188"/>
      <c r="H20" s="189"/>
      <c r="I20" s="1">
        <v>124</v>
      </c>
      <c r="J20" s="7">
        <v>4250342</v>
      </c>
      <c r="K20" s="7">
        <v>2110052</v>
      </c>
      <c r="L20" s="7">
        <v>4070487</v>
      </c>
      <c r="M20" s="7">
        <v>2047974</v>
      </c>
    </row>
    <row r="21" spans="1:13" ht="12.75">
      <c r="A21" s="187" t="s">
        <v>106</v>
      </c>
      <c r="B21" s="188"/>
      <c r="C21" s="188"/>
      <c r="D21" s="188"/>
      <c r="E21" s="188"/>
      <c r="F21" s="188"/>
      <c r="G21" s="188"/>
      <c r="H21" s="189"/>
      <c r="I21" s="1">
        <v>125</v>
      </c>
      <c r="J21" s="7">
        <v>2046301</v>
      </c>
      <c r="K21" s="7">
        <v>981273</v>
      </c>
      <c r="L21" s="7">
        <v>1998879</v>
      </c>
      <c r="M21" s="7">
        <v>1050018</v>
      </c>
    </row>
    <row r="22" spans="1:13" ht="12.75">
      <c r="A22" s="187" t="s">
        <v>24</v>
      </c>
      <c r="B22" s="188"/>
      <c r="C22" s="188"/>
      <c r="D22" s="188"/>
      <c r="E22" s="188"/>
      <c r="F22" s="188"/>
      <c r="G22" s="188"/>
      <c r="H22" s="189"/>
      <c r="I22" s="1">
        <v>126</v>
      </c>
      <c r="J22" s="50">
        <f>SUM(J23:J24)</f>
        <v>18</v>
      </c>
      <c r="K22" s="50">
        <f>SUM(K23:K24)</f>
        <v>14</v>
      </c>
      <c r="L22" s="50">
        <f>SUM(L23:L24)</f>
        <v>7</v>
      </c>
      <c r="M22" s="50">
        <f>SUM(M23:M24)</f>
        <v>6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18</v>
      </c>
      <c r="K24" s="7">
        <v>14</v>
      </c>
      <c r="L24" s="7">
        <v>7</v>
      </c>
      <c r="M24" s="7">
        <v>6</v>
      </c>
    </row>
    <row r="25" spans="1:13" ht="12.75">
      <c r="A25" s="187" t="s">
        <v>107</v>
      </c>
      <c r="B25" s="188"/>
      <c r="C25" s="188"/>
      <c r="D25" s="188"/>
      <c r="E25" s="188"/>
      <c r="F25" s="188"/>
      <c r="G25" s="188"/>
      <c r="H25" s="189"/>
      <c r="I25" s="1">
        <v>129</v>
      </c>
      <c r="J25" s="7">
        <v>0</v>
      </c>
      <c r="K25" s="7">
        <v>0</v>
      </c>
      <c r="L25" s="7">
        <v>0</v>
      </c>
      <c r="M25" s="7"/>
    </row>
    <row r="26" spans="1:13" ht="12.75">
      <c r="A26" s="187" t="s">
        <v>50</v>
      </c>
      <c r="B26" s="188"/>
      <c r="C26" s="188"/>
      <c r="D26" s="188"/>
      <c r="E26" s="188"/>
      <c r="F26" s="188"/>
      <c r="G26" s="188"/>
      <c r="H26" s="189"/>
      <c r="I26" s="1">
        <v>130</v>
      </c>
      <c r="J26" s="7">
        <v>1224733</v>
      </c>
      <c r="K26" s="7">
        <v>880720</v>
      </c>
      <c r="L26" s="7">
        <v>1535180</v>
      </c>
      <c r="M26" s="7">
        <v>569003</v>
      </c>
    </row>
    <row r="27" spans="1:13" ht="12.75">
      <c r="A27" s="187" t="s">
        <v>213</v>
      </c>
      <c r="B27" s="188"/>
      <c r="C27" s="188"/>
      <c r="D27" s="188"/>
      <c r="E27" s="188"/>
      <c r="F27" s="188"/>
      <c r="G27" s="188"/>
      <c r="H27" s="189"/>
      <c r="I27" s="1">
        <v>131</v>
      </c>
      <c r="J27" s="50">
        <f>SUM(J28:J32)</f>
        <v>801550</v>
      </c>
      <c r="K27" s="50">
        <f>SUM(K28:K32)</f>
        <v>482832</v>
      </c>
      <c r="L27" s="50">
        <f>SUM(L28:L32)</f>
        <v>614936</v>
      </c>
      <c r="M27" s="50">
        <f>SUM(M28:M32)</f>
        <v>364368</v>
      </c>
    </row>
    <row r="28" spans="1:13" ht="12.75">
      <c r="A28" s="187" t="s">
        <v>227</v>
      </c>
      <c r="B28" s="188"/>
      <c r="C28" s="188"/>
      <c r="D28" s="188"/>
      <c r="E28" s="188"/>
      <c r="F28" s="188"/>
      <c r="G28" s="188"/>
      <c r="H28" s="189"/>
      <c r="I28" s="1">
        <v>132</v>
      </c>
      <c r="J28" s="7">
        <v>185544</v>
      </c>
      <c r="K28" s="7">
        <v>185544</v>
      </c>
      <c r="L28" s="7">
        <v>146061</v>
      </c>
      <c r="M28" s="7">
        <v>146061</v>
      </c>
    </row>
    <row r="29" spans="1:13" ht="12.75">
      <c r="A29" s="187" t="s">
        <v>155</v>
      </c>
      <c r="B29" s="188"/>
      <c r="C29" s="188"/>
      <c r="D29" s="188"/>
      <c r="E29" s="188"/>
      <c r="F29" s="188"/>
      <c r="G29" s="188"/>
      <c r="H29" s="189"/>
      <c r="I29" s="1">
        <v>133</v>
      </c>
      <c r="J29" s="7">
        <v>596226</v>
      </c>
      <c r="K29" s="7">
        <v>289659</v>
      </c>
      <c r="L29" s="7">
        <v>461999</v>
      </c>
      <c r="M29" s="7">
        <v>213494</v>
      </c>
    </row>
    <row r="30" spans="1:13" ht="12.75">
      <c r="A30" s="187" t="s">
        <v>139</v>
      </c>
      <c r="B30" s="188"/>
      <c r="C30" s="188"/>
      <c r="D30" s="188"/>
      <c r="E30" s="188"/>
      <c r="F30" s="188"/>
      <c r="G30" s="188"/>
      <c r="H30" s="189"/>
      <c r="I30" s="1">
        <v>134</v>
      </c>
      <c r="J30" s="7">
        <v>12893</v>
      </c>
      <c r="K30" s="7">
        <v>6482</v>
      </c>
      <c r="L30" s="7">
        <v>1496</v>
      </c>
      <c r="M30" s="7">
        <v>1496</v>
      </c>
    </row>
    <row r="31" spans="1:13" ht="12.75">
      <c r="A31" s="187" t="s">
        <v>223</v>
      </c>
      <c r="B31" s="188"/>
      <c r="C31" s="188"/>
      <c r="D31" s="188"/>
      <c r="E31" s="188"/>
      <c r="F31" s="188"/>
      <c r="G31" s="188"/>
      <c r="H31" s="18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87" t="s">
        <v>140</v>
      </c>
      <c r="B32" s="188"/>
      <c r="C32" s="188"/>
      <c r="D32" s="188"/>
      <c r="E32" s="188"/>
      <c r="F32" s="188"/>
      <c r="G32" s="188"/>
      <c r="H32" s="189"/>
      <c r="I32" s="1">
        <v>136</v>
      </c>
      <c r="J32" s="7">
        <v>6887</v>
      </c>
      <c r="K32" s="7">
        <v>1147</v>
      </c>
      <c r="L32" s="7">
        <v>5380</v>
      </c>
      <c r="M32" s="7">
        <v>3317</v>
      </c>
    </row>
    <row r="33" spans="1:13" ht="12.75">
      <c r="A33" s="187" t="s">
        <v>214</v>
      </c>
      <c r="B33" s="188"/>
      <c r="C33" s="188"/>
      <c r="D33" s="188"/>
      <c r="E33" s="188"/>
      <c r="F33" s="188"/>
      <c r="G33" s="188"/>
      <c r="H33" s="189"/>
      <c r="I33" s="1">
        <v>137</v>
      </c>
      <c r="J33" s="50">
        <f>SUM(J34:J37)</f>
        <v>598778</v>
      </c>
      <c r="K33" s="50">
        <f>SUM(K34:K37)</f>
        <v>199672</v>
      </c>
      <c r="L33" s="50">
        <f>SUM(L34:L37)</f>
        <v>753122</v>
      </c>
      <c r="M33" s="50">
        <f>SUM(M34:M37)</f>
        <v>309378</v>
      </c>
    </row>
    <row r="34" spans="1:13" ht="12.75">
      <c r="A34" s="187" t="s">
        <v>66</v>
      </c>
      <c r="B34" s="188"/>
      <c r="C34" s="188"/>
      <c r="D34" s="188"/>
      <c r="E34" s="188"/>
      <c r="F34" s="188"/>
      <c r="G34" s="188"/>
      <c r="H34" s="18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87" t="s">
        <v>65</v>
      </c>
      <c r="B35" s="188"/>
      <c r="C35" s="188"/>
      <c r="D35" s="188"/>
      <c r="E35" s="188"/>
      <c r="F35" s="188"/>
      <c r="G35" s="188"/>
      <c r="H35" s="189"/>
      <c r="I35" s="1">
        <v>139</v>
      </c>
      <c r="J35" s="7">
        <v>598778</v>
      </c>
      <c r="K35" s="7">
        <v>199672</v>
      </c>
      <c r="L35" s="7">
        <v>753122</v>
      </c>
      <c r="M35" s="7">
        <v>309378</v>
      </c>
    </row>
    <row r="36" spans="1:13" ht="12.75">
      <c r="A36" s="187" t="s">
        <v>224</v>
      </c>
      <c r="B36" s="188"/>
      <c r="C36" s="188"/>
      <c r="D36" s="188"/>
      <c r="E36" s="188"/>
      <c r="F36" s="188"/>
      <c r="G36" s="188"/>
      <c r="H36" s="18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87" t="s">
        <v>67</v>
      </c>
      <c r="B37" s="188"/>
      <c r="C37" s="188"/>
      <c r="D37" s="188"/>
      <c r="E37" s="188"/>
      <c r="F37" s="188"/>
      <c r="G37" s="188"/>
      <c r="H37" s="18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87" t="s">
        <v>195</v>
      </c>
      <c r="B38" s="188"/>
      <c r="C38" s="188"/>
      <c r="D38" s="188"/>
      <c r="E38" s="188"/>
      <c r="F38" s="188"/>
      <c r="G38" s="188"/>
      <c r="H38" s="18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87" t="s">
        <v>196</v>
      </c>
      <c r="B39" s="188"/>
      <c r="C39" s="188"/>
      <c r="D39" s="188"/>
      <c r="E39" s="188"/>
      <c r="F39" s="188"/>
      <c r="G39" s="188"/>
      <c r="H39" s="18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87" t="s">
        <v>225</v>
      </c>
      <c r="B40" s="188"/>
      <c r="C40" s="188"/>
      <c r="D40" s="188"/>
      <c r="E40" s="188"/>
      <c r="F40" s="188"/>
      <c r="G40" s="188"/>
      <c r="H40" s="18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87" t="s">
        <v>226</v>
      </c>
      <c r="B41" s="188"/>
      <c r="C41" s="188"/>
      <c r="D41" s="188"/>
      <c r="E41" s="188"/>
      <c r="F41" s="188"/>
      <c r="G41" s="188"/>
      <c r="H41" s="18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87" t="s">
        <v>215</v>
      </c>
      <c r="B42" s="188"/>
      <c r="C42" s="188"/>
      <c r="D42" s="188"/>
      <c r="E42" s="188"/>
      <c r="F42" s="188"/>
      <c r="G42" s="188"/>
      <c r="H42" s="189"/>
      <c r="I42" s="1">
        <v>146</v>
      </c>
      <c r="J42" s="50">
        <f>J7+J27+J38+J40</f>
        <v>83796059</v>
      </c>
      <c r="K42" s="50">
        <f>K7+K27+K38+K40</f>
        <v>44721344</v>
      </c>
      <c r="L42" s="50">
        <f>L7+L27+L38+L40</f>
        <v>73097536</v>
      </c>
      <c r="M42" s="50">
        <f>M7+M27+M38+M40</f>
        <v>37939810</v>
      </c>
    </row>
    <row r="43" spans="1:13" ht="12.75">
      <c r="A43" s="187" t="s">
        <v>216</v>
      </c>
      <c r="B43" s="188"/>
      <c r="C43" s="188"/>
      <c r="D43" s="188"/>
      <c r="E43" s="188"/>
      <c r="F43" s="188"/>
      <c r="G43" s="188"/>
      <c r="H43" s="189"/>
      <c r="I43" s="1">
        <v>147</v>
      </c>
      <c r="J43" s="50">
        <f>J10+J33+J39+J41</f>
        <v>83535773</v>
      </c>
      <c r="K43" s="50">
        <f>K10+K33+K39+K41</f>
        <v>44491070</v>
      </c>
      <c r="L43" s="50">
        <f>L10+L33+L39+L41</f>
        <v>72958645</v>
      </c>
      <c r="M43" s="50">
        <f>M10+M33+M39+M41</f>
        <v>37350301</v>
      </c>
    </row>
    <row r="44" spans="1:13" ht="12.75">
      <c r="A44" s="187" t="s">
        <v>236</v>
      </c>
      <c r="B44" s="188"/>
      <c r="C44" s="188"/>
      <c r="D44" s="188"/>
      <c r="E44" s="188"/>
      <c r="F44" s="188"/>
      <c r="G44" s="188"/>
      <c r="H44" s="189"/>
      <c r="I44" s="1">
        <v>148</v>
      </c>
      <c r="J44" s="50">
        <f>J42-J43</f>
        <v>260286</v>
      </c>
      <c r="K44" s="50">
        <f>K42-K43</f>
        <v>230274</v>
      </c>
      <c r="L44" s="50">
        <f>L42-L43</f>
        <v>138891</v>
      </c>
      <c r="M44" s="50">
        <f>M42-M43</f>
        <v>589509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260286</v>
      </c>
      <c r="K45" s="50">
        <f>IF(K42&gt;K43,K42-K43,0)</f>
        <v>230274</v>
      </c>
      <c r="L45" s="50">
        <f>IF(L42&gt;L43,L42-L43,0)</f>
        <v>138891</v>
      </c>
      <c r="M45" s="50">
        <f>IF(M42&gt;M43,M42-M43,0)</f>
        <v>589509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187" t="s">
        <v>217</v>
      </c>
      <c r="B47" s="188"/>
      <c r="C47" s="188"/>
      <c r="D47" s="188"/>
      <c r="E47" s="188"/>
      <c r="F47" s="188"/>
      <c r="G47" s="188"/>
      <c r="H47" s="189"/>
      <c r="I47" s="1">
        <v>151</v>
      </c>
      <c r="J47" s="7">
        <v>47905</v>
      </c>
      <c r="K47" s="7">
        <v>47905</v>
      </c>
      <c r="L47" s="7">
        <v>27778</v>
      </c>
      <c r="M47" s="7">
        <v>27778</v>
      </c>
    </row>
    <row r="48" spans="1:13" ht="12.75">
      <c r="A48" s="187" t="s">
        <v>237</v>
      </c>
      <c r="B48" s="188"/>
      <c r="C48" s="188"/>
      <c r="D48" s="188"/>
      <c r="E48" s="188"/>
      <c r="F48" s="188"/>
      <c r="G48" s="188"/>
      <c r="H48" s="189"/>
      <c r="I48" s="1">
        <v>152</v>
      </c>
      <c r="J48" s="50">
        <f>J44-J47</f>
        <v>212381</v>
      </c>
      <c r="K48" s="50">
        <f>K44-K47</f>
        <v>182369</v>
      </c>
      <c r="L48" s="50">
        <f>L44-L47</f>
        <v>111113</v>
      </c>
      <c r="M48" s="50">
        <f>M44-M47</f>
        <v>561731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212381</v>
      </c>
      <c r="K49" s="50">
        <f>IF(K48&gt;0,K48,0)</f>
        <v>182369</v>
      </c>
      <c r="L49" s="50">
        <f>IF(L48&gt;0,L48,0)</f>
        <v>111113</v>
      </c>
      <c r="M49" s="50">
        <f>IF(M48&gt;0,M48,0)</f>
        <v>561731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0" t="s">
        <v>311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2"/>
      <c r="J52" s="52"/>
      <c r="K52" s="52"/>
      <c r="L52" s="52"/>
      <c r="M52" s="59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19"/>
      <c r="I56" s="9">
        <v>157</v>
      </c>
      <c r="J56" s="6">
        <v>212381</v>
      </c>
      <c r="K56" s="6">
        <v>182369</v>
      </c>
      <c r="L56" s="6">
        <v>111113</v>
      </c>
      <c r="M56" s="6">
        <v>561731</v>
      </c>
    </row>
    <row r="57" spans="1:13" ht="12.75">
      <c r="A57" s="187" t="s">
        <v>221</v>
      </c>
      <c r="B57" s="188"/>
      <c r="C57" s="188"/>
      <c r="D57" s="188"/>
      <c r="E57" s="188"/>
      <c r="F57" s="188"/>
      <c r="G57" s="188"/>
      <c r="H57" s="189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v>0</v>
      </c>
    </row>
    <row r="58" spans="1:13" ht="12.75">
      <c r="A58" s="187" t="s">
        <v>228</v>
      </c>
      <c r="B58" s="188"/>
      <c r="C58" s="188"/>
      <c r="D58" s="188"/>
      <c r="E58" s="188"/>
      <c r="F58" s="188"/>
      <c r="G58" s="188"/>
      <c r="H58" s="18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87" t="s">
        <v>229</v>
      </c>
      <c r="B59" s="188"/>
      <c r="C59" s="188"/>
      <c r="D59" s="188"/>
      <c r="E59" s="188"/>
      <c r="F59" s="188"/>
      <c r="G59" s="188"/>
      <c r="H59" s="18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87" t="s">
        <v>45</v>
      </c>
      <c r="B60" s="188"/>
      <c r="C60" s="188"/>
      <c r="D60" s="188"/>
      <c r="E60" s="188"/>
      <c r="F60" s="188"/>
      <c r="G60" s="188"/>
      <c r="H60" s="18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87" t="s">
        <v>230</v>
      </c>
      <c r="B61" s="188"/>
      <c r="C61" s="188"/>
      <c r="D61" s="188"/>
      <c r="E61" s="188"/>
      <c r="F61" s="188"/>
      <c r="G61" s="188"/>
      <c r="H61" s="18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87" t="s">
        <v>231</v>
      </c>
      <c r="B62" s="188"/>
      <c r="C62" s="188"/>
      <c r="D62" s="188"/>
      <c r="E62" s="188"/>
      <c r="F62" s="188"/>
      <c r="G62" s="188"/>
      <c r="H62" s="18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87" t="s">
        <v>232</v>
      </c>
      <c r="B63" s="188"/>
      <c r="C63" s="188"/>
      <c r="D63" s="188"/>
      <c r="E63" s="188"/>
      <c r="F63" s="188"/>
      <c r="G63" s="188"/>
      <c r="H63" s="18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87" t="s">
        <v>233</v>
      </c>
      <c r="B64" s="188"/>
      <c r="C64" s="188"/>
      <c r="D64" s="188"/>
      <c r="E64" s="188"/>
      <c r="F64" s="188"/>
      <c r="G64" s="188"/>
      <c r="H64" s="18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87" t="s">
        <v>222</v>
      </c>
      <c r="B65" s="188"/>
      <c r="C65" s="188"/>
      <c r="D65" s="188"/>
      <c r="E65" s="188"/>
      <c r="F65" s="188"/>
      <c r="G65" s="188"/>
      <c r="H65" s="18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87" t="s">
        <v>193</v>
      </c>
      <c r="B66" s="188"/>
      <c r="C66" s="188"/>
      <c r="D66" s="188"/>
      <c r="E66" s="188"/>
      <c r="F66" s="188"/>
      <c r="G66" s="188"/>
      <c r="H66" s="189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87" t="s">
        <v>194</v>
      </c>
      <c r="B67" s="188"/>
      <c r="C67" s="188"/>
      <c r="D67" s="188"/>
      <c r="E67" s="188"/>
      <c r="F67" s="188"/>
      <c r="G67" s="188"/>
      <c r="H67" s="189"/>
      <c r="I67" s="1">
        <v>168</v>
      </c>
      <c r="J67" s="58">
        <f>J56+J66</f>
        <v>212381</v>
      </c>
      <c r="K67" s="58">
        <f>K56+K66</f>
        <v>182369</v>
      </c>
      <c r="L67" s="58">
        <f>L56+L66</f>
        <v>111113</v>
      </c>
      <c r="M67" s="58">
        <f>M56+M66</f>
        <v>561731</v>
      </c>
    </row>
    <row r="68" spans="1:13" ht="12.75" customHeight="1">
      <c r="A68" s="236" t="s">
        <v>312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279</v>
      </c>
      <c r="J4" s="64" t="s">
        <v>317</v>
      </c>
      <c r="K4" s="64" t="s">
        <v>318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282</v>
      </c>
      <c r="K5" s="66" t="s">
        <v>283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49"/>
      <c r="J6" s="249"/>
      <c r="K6" s="25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260286</v>
      </c>
      <c r="K7" s="7">
        <v>138891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4250342</v>
      </c>
      <c r="K8" s="7">
        <v>4070487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1943591</v>
      </c>
      <c r="K9" s="7">
        <v>518200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0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315631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246756</v>
      </c>
      <c r="K12" s="7">
        <v>90969</v>
      </c>
    </row>
    <row r="13" spans="1:11" ht="12.75">
      <c r="A13" s="187" t="s">
        <v>157</v>
      </c>
      <c r="B13" s="188"/>
      <c r="C13" s="188"/>
      <c r="D13" s="188"/>
      <c r="E13" s="188"/>
      <c r="F13" s="188"/>
      <c r="G13" s="188"/>
      <c r="H13" s="188"/>
      <c r="I13" s="1">
        <v>7</v>
      </c>
      <c r="J13" s="61">
        <f>SUM(J7:J12)</f>
        <v>6700975</v>
      </c>
      <c r="K13" s="50">
        <f>SUM(K7:K12)</f>
        <v>5134178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6797908</v>
      </c>
      <c r="K15" s="7">
        <v>4799606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98714</v>
      </c>
      <c r="K16" s="7">
        <v>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3668198</v>
      </c>
      <c r="K17" s="7">
        <v>5173179</v>
      </c>
    </row>
    <row r="18" spans="1:11" ht="12.75">
      <c r="A18" s="187" t="s">
        <v>158</v>
      </c>
      <c r="B18" s="188"/>
      <c r="C18" s="188"/>
      <c r="D18" s="188"/>
      <c r="E18" s="188"/>
      <c r="F18" s="188"/>
      <c r="G18" s="188"/>
      <c r="H18" s="188"/>
      <c r="I18" s="1">
        <v>12</v>
      </c>
      <c r="J18" s="61">
        <f>SUM(J14:J17)</f>
        <v>10564820</v>
      </c>
      <c r="K18" s="50">
        <f>SUM(K14:K17)</f>
        <v>9972785</v>
      </c>
    </row>
    <row r="19" spans="1:11" ht="12.75">
      <c r="A19" s="187" t="s">
        <v>36</v>
      </c>
      <c r="B19" s="188"/>
      <c r="C19" s="188"/>
      <c r="D19" s="188"/>
      <c r="E19" s="188"/>
      <c r="F19" s="188"/>
      <c r="G19" s="188"/>
      <c r="H19" s="188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187" t="s">
        <v>37</v>
      </c>
      <c r="B20" s="188"/>
      <c r="C20" s="188"/>
      <c r="D20" s="188"/>
      <c r="E20" s="188"/>
      <c r="F20" s="188"/>
      <c r="G20" s="188"/>
      <c r="H20" s="188"/>
      <c r="I20" s="1">
        <v>14</v>
      </c>
      <c r="J20" s="61">
        <f>IF(J18&gt;J13,J18-J13,0)</f>
        <v>3863845</v>
      </c>
      <c r="K20" s="50">
        <f>IF(K18&gt;K13,K18-K13,0)</f>
        <v>4838607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49"/>
      <c r="J21" s="249"/>
      <c r="K21" s="25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287486</v>
      </c>
      <c r="K22" s="7">
        <v>47504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2357815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561465</v>
      </c>
      <c r="K24" s="7">
        <v>449543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185544</v>
      </c>
      <c r="K25" s="7">
        <v>146062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8908305</v>
      </c>
      <c r="K26" s="7">
        <v>3094119</v>
      </c>
    </row>
    <row r="27" spans="1:11" ht="12.75">
      <c r="A27" s="187" t="s">
        <v>168</v>
      </c>
      <c r="B27" s="188"/>
      <c r="C27" s="188"/>
      <c r="D27" s="188"/>
      <c r="E27" s="188"/>
      <c r="F27" s="188"/>
      <c r="G27" s="188"/>
      <c r="H27" s="188"/>
      <c r="I27" s="1">
        <v>20</v>
      </c>
      <c r="J27" s="61">
        <f>SUM(J22:J26)</f>
        <v>9942800</v>
      </c>
      <c r="K27" s="50">
        <f>SUM(K22:K26)</f>
        <v>6095043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1424915</v>
      </c>
      <c r="K28" s="7">
        <v>5005146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>
        <v>254060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35000</v>
      </c>
      <c r="K30" s="7">
        <v>90000</v>
      </c>
    </row>
    <row r="31" spans="1:11" ht="12.75">
      <c r="A31" s="187" t="s">
        <v>5</v>
      </c>
      <c r="B31" s="188"/>
      <c r="C31" s="188"/>
      <c r="D31" s="188"/>
      <c r="E31" s="188"/>
      <c r="F31" s="188"/>
      <c r="G31" s="188"/>
      <c r="H31" s="188"/>
      <c r="I31" s="1">
        <v>24</v>
      </c>
      <c r="J31" s="61">
        <f>SUM(J28:J30)</f>
        <v>1459915</v>
      </c>
      <c r="K31" s="50">
        <f>SUM(K28:K30)</f>
        <v>5349206</v>
      </c>
    </row>
    <row r="32" spans="1:11" ht="12.75">
      <c r="A32" s="187" t="s">
        <v>38</v>
      </c>
      <c r="B32" s="188"/>
      <c r="C32" s="188"/>
      <c r="D32" s="188"/>
      <c r="E32" s="188"/>
      <c r="F32" s="188"/>
      <c r="G32" s="188"/>
      <c r="H32" s="188"/>
      <c r="I32" s="1">
        <v>25</v>
      </c>
      <c r="J32" s="61">
        <f>IF(J27&gt;J31,J27-J31,0)</f>
        <v>8482885</v>
      </c>
      <c r="K32" s="50">
        <f>IF(K27&gt;K31,K27-K31,0)</f>
        <v>745837</v>
      </c>
    </row>
    <row r="33" spans="1:11" ht="12.75">
      <c r="A33" s="187" t="s">
        <v>39</v>
      </c>
      <c r="B33" s="188"/>
      <c r="C33" s="188"/>
      <c r="D33" s="188"/>
      <c r="E33" s="188"/>
      <c r="F33" s="188"/>
      <c r="G33" s="188"/>
      <c r="H33" s="188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49"/>
      <c r="J34" s="249"/>
      <c r="K34" s="25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0</v>
      </c>
      <c r="K36" s="7">
        <v>13222183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ht="12.75">
      <c r="A38" s="187" t="s">
        <v>68</v>
      </c>
      <c r="B38" s="188"/>
      <c r="C38" s="188"/>
      <c r="D38" s="188"/>
      <c r="E38" s="188"/>
      <c r="F38" s="188"/>
      <c r="G38" s="188"/>
      <c r="H38" s="188"/>
      <c r="I38" s="1">
        <v>30</v>
      </c>
      <c r="J38" s="61">
        <f>SUM(J35:J37)</f>
        <v>0</v>
      </c>
      <c r="K38" s="50">
        <f>SUM(K35:K37)</f>
        <v>13222183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4420924</v>
      </c>
      <c r="K39" s="7">
        <v>4625374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11122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0</v>
      </c>
      <c r="K41" s="7">
        <v>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3013267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140800</v>
      </c>
      <c r="K43" s="7">
        <v>0</v>
      </c>
    </row>
    <row r="44" spans="1:11" ht="12.75">
      <c r="A44" s="187" t="s">
        <v>69</v>
      </c>
      <c r="B44" s="188"/>
      <c r="C44" s="188"/>
      <c r="D44" s="188"/>
      <c r="E44" s="188"/>
      <c r="F44" s="188"/>
      <c r="G44" s="188"/>
      <c r="H44" s="188"/>
      <c r="I44" s="1">
        <v>36</v>
      </c>
      <c r="J44" s="61">
        <f>SUM(J39:J43)</f>
        <v>4572846</v>
      </c>
      <c r="K44" s="50">
        <f>SUM(K39:K43)</f>
        <v>7638641</v>
      </c>
    </row>
    <row r="45" spans="1:11" ht="12.75">
      <c r="A45" s="187" t="s">
        <v>17</v>
      </c>
      <c r="B45" s="188"/>
      <c r="C45" s="188"/>
      <c r="D45" s="188"/>
      <c r="E45" s="188"/>
      <c r="F45" s="188"/>
      <c r="G45" s="188"/>
      <c r="H45" s="188"/>
      <c r="I45" s="1">
        <v>37</v>
      </c>
      <c r="J45" s="61">
        <f>IF(J38&gt;J44,J38-J44,0)</f>
        <v>0</v>
      </c>
      <c r="K45" s="50">
        <f>IF(K38&gt;K44,K38-K44,0)</f>
        <v>5583542</v>
      </c>
    </row>
    <row r="46" spans="1:11" ht="12.75">
      <c r="A46" s="187" t="s">
        <v>18</v>
      </c>
      <c r="B46" s="188"/>
      <c r="C46" s="188"/>
      <c r="D46" s="188"/>
      <c r="E46" s="188"/>
      <c r="F46" s="188"/>
      <c r="G46" s="188"/>
      <c r="H46" s="188"/>
      <c r="I46" s="1">
        <v>38</v>
      </c>
      <c r="J46" s="61">
        <f>IF(J44&gt;J38,J44-J38,0)</f>
        <v>4572846</v>
      </c>
      <c r="K46" s="50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1">
        <f>IF(J19-J20+J32-J33+J45-J46&gt;0,J19-J20+J32-J33+J45-J46,0)</f>
        <v>46194</v>
      </c>
      <c r="K47" s="50">
        <f>IF(K19-K20+K32-K33+K45-K46&gt;0,K19-K20+K32-K33+K45-K46,0)</f>
        <v>1490772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1907351</v>
      </c>
      <c r="K49" s="7">
        <v>1324039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46194</v>
      </c>
      <c r="K50" s="7">
        <v>1490772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0</v>
      </c>
      <c r="K51" s="7">
        <v>0</v>
      </c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2">
        <f>J49+J50-J51</f>
        <v>1953545</v>
      </c>
      <c r="K52" s="58">
        <f>K49+K50-K51</f>
        <v>2814811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279</v>
      </c>
      <c r="J4" s="64" t="s">
        <v>317</v>
      </c>
      <c r="K4" s="64" t="s">
        <v>318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282</v>
      </c>
      <c r="K5" s="70" t="s">
        <v>283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49"/>
      <c r="J6" s="249"/>
      <c r="K6" s="25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87" t="s">
        <v>198</v>
      </c>
      <c r="B12" s="188"/>
      <c r="C12" s="188"/>
      <c r="D12" s="188"/>
      <c r="E12" s="188"/>
      <c r="F12" s="188"/>
      <c r="G12" s="188"/>
      <c r="H12" s="188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87" t="s">
        <v>47</v>
      </c>
      <c r="B19" s="188"/>
      <c r="C19" s="188"/>
      <c r="D19" s="188"/>
      <c r="E19" s="188"/>
      <c r="F19" s="188"/>
      <c r="G19" s="188"/>
      <c r="H19" s="188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187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4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49"/>
      <c r="J22" s="249"/>
      <c r="K22" s="25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87" t="s">
        <v>114</v>
      </c>
      <c r="B28" s="188"/>
      <c r="C28" s="188"/>
      <c r="D28" s="188"/>
      <c r="E28" s="188"/>
      <c r="F28" s="188"/>
      <c r="G28" s="188"/>
      <c r="H28" s="18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87" t="s">
        <v>48</v>
      </c>
      <c r="B32" s="188"/>
      <c r="C32" s="188"/>
      <c r="D32" s="188"/>
      <c r="E32" s="188"/>
      <c r="F32" s="188"/>
      <c r="G32" s="188"/>
      <c r="H32" s="18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187" t="s">
        <v>110</v>
      </c>
      <c r="B33" s="188"/>
      <c r="C33" s="188"/>
      <c r="D33" s="188"/>
      <c r="E33" s="188"/>
      <c r="F33" s="188"/>
      <c r="G33" s="188"/>
      <c r="H33" s="18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187" t="s">
        <v>111</v>
      </c>
      <c r="B34" s="188"/>
      <c r="C34" s="188"/>
      <c r="D34" s="188"/>
      <c r="E34" s="188"/>
      <c r="F34" s="188"/>
      <c r="G34" s="188"/>
      <c r="H34" s="18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49">
        <v>0</v>
      </c>
      <c r="J35" s="249"/>
      <c r="K35" s="25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87" t="s">
        <v>49</v>
      </c>
      <c r="B39" s="188"/>
      <c r="C39" s="188"/>
      <c r="D39" s="188"/>
      <c r="E39" s="188"/>
      <c r="F39" s="188"/>
      <c r="G39" s="188"/>
      <c r="H39" s="18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87" t="s">
        <v>148</v>
      </c>
      <c r="B45" s="188"/>
      <c r="C45" s="188"/>
      <c r="D45" s="188"/>
      <c r="E45" s="188"/>
      <c r="F45" s="188"/>
      <c r="G45" s="188"/>
      <c r="H45" s="18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187" t="s">
        <v>162</v>
      </c>
      <c r="B46" s="188"/>
      <c r="C46" s="188"/>
      <c r="D46" s="188"/>
      <c r="E46" s="188"/>
      <c r="F46" s="188"/>
      <c r="G46" s="188"/>
      <c r="H46" s="18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187" t="s">
        <v>163</v>
      </c>
      <c r="B47" s="188"/>
      <c r="C47" s="188"/>
      <c r="D47" s="188"/>
      <c r="E47" s="188"/>
      <c r="F47" s="188"/>
      <c r="G47" s="188"/>
      <c r="H47" s="18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187" t="s">
        <v>149</v>
      </c>
      <c r="B48" s="188"/>
      <c r="C48" s="188"/>
      <c r="D48" s="188"/>
      <c r="E48" s="188"/>
      <c r="F48" s="188"/>
      <c r="G48" s="188"/>
      <c r="H48" s="18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187" t="s">
        <v>15</v>
      </c>
      <c r="B49" s="188"/>
      <c r="C49" s="188"/>
      <c r="D49" s="188"/>
      <c r="E49" s="188"/>
      <c r="F49" s="188"/>
      <c r="G49" s="188"/>
      <c r="H49" s="18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187" t="s">
        <v>161</v>
      </c>
      <c r="B50" s="188"/>
      <c r="C50" s="188"/>
      <c r="D50" s="188"/>
      <c r="E50" s="188"/>
      <c r="F50" s="188"/>
      <c r="G50" s="188"/>
      <c r="H50" s="188"/>
      <c r="I50" s="1">
        <v>42</v>
      </c>
      <c r="J50" s="5"/>
      <c r="K50" s="7"/>
    </row>
    <row r="51" spans="1:11" ht="12.75">
      <c r="A51" s="187" t="s">
        <v>175</v>
      </c>
      <c r="B51" s="188"/>
      <c r="C51" s="188"/>
      <c r="D51" s="188"/>
      <c r="E51" s="188"/>
      <c r="F51" s="188"/>
      <c r="G51" s="188"/>
      <c r="H51" s="188"/>
      <c r="I51" s="1">
        <v>43</v>
      </c>
      <c r="J51" s="5"/>
      <c r="K51" s="7"/>
    </row>
    <row r="52" spans="1:11" ht="12.75">
      <c r="A52" s="187" t="s">
        <v>176</v>
      </c>
      <c r="B52" s="188"/>
      <c r="C52" s="188"/>
      <c r="D52" s="188"/>
      <c r="E52" s="188"/>
      <c r="F52" s="188"/>
      <c r="G52" s="188"/>
      <c r="H52" s="188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2"/>
    </row>
    <row r="2" spans="1:12" ht="15.75">
      <c r="A2" s="39"/>
      <c r="B2" s="71"/>
      <c r="C2" s="267" t="s">
        <v>281</v>
      </c>
      <c r="D2" s="267"/>
      <c r="E2" s="74" t="s">
        <v>321</v>
      </c>
      <c r="F2" s="40" t="s">
        <v>250</v>
      </c>
      <c r="G2" s="268">
        <v>41820</v>
      </c>
      <c r="H2" s="269"/>
      <c r="I2" s="71"/>
      <c r="J2" s="71"/>
      <c r="K2" s="71"/>
      <c r="L2" s="75"/>
    </row>
    <row r="3" spans="1:11" ht="23.25">
      <c r="A3" s="270" t="s">
        <v>59</v>
      </c>
      <c r="B3" s="270"/>
      <c r="C3" s="270"/>
      <c r="D3" s="270"/>
      <c r="E3" s="270"/>
      <c r="F3" s="270"/>
      <c r="G3" s="270"/>
      <c r="H3" s="270"/>
      <c r="I3" s="78" t="s">
        <v>304</v>
      </c>
      <c r="J3" s="79" t="s">
        <v>150</v>
      </c>
      <c r="K3" s="79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1">
        <v>2</v>
      </c>
      <c r="J4" s="80" t="s">
        <v>282</v>
      </c>
      <c r="K4" s="80" t="s">
        <v>283</v>
      </c>
    </row>
    <row r="5" spans="1:11" ht="12.75">
      <c r="A5" s="265" t="s">
        <v>284</v>
      </c>
      <c r="B5" s="266"/>
      <c r="C5" s="266"/>
      <c r="D5" s="266"/>
      <c r="E5" s="266"/>
      <c r="F5" s="266"/>
      <c r="G5" s="266"/>
      <c r="H5" s="266"/>
      <c r="I5" s="41">
        <v>1</v>
      </c>
      <c r="J5" s="42">
        <v>81711000</v>
      </c>
      <c r="K5" s="42">
        <v>81711000</v>
      </c>
    </row>
    <row r="6" spans="1:11" ht="12.75">
      <c r="A6" s="265" t="s">
        <v>285</v>
      </c>
      <c r="B6" s="266"/>
      <c r="C6" s="266"/>
      <c r="D6" s="266"/>
      <c r="E6" s="266"/>
      <c r="F6" s="266"/>
      <c r="G6" s="266"/>
      <c r="H6" s="266"/>
      <c r="I6" s="41">
        <v>2</v>
      </c>
      <c r="J6" s="43">
        <v>1815029</v>
      </c>
      <c r="K6" s="43">
        <v>1815029</v>
      </c>
    </row>
    <row r="7" spans="1:11" ht="12.75">
      <c r="A7" s="265" t="s">
        <v>286</v>
      </c>
      <c r="B7" s="266"/>
      <c r="C7" s="266"/>
      <c r="D7" s="266"/>
      <c r="E7" s="266"/>
      <c r="F7" s="266"/>
      <c r="G7" s="266"/>
      <c r="H7" s="266"/>
      <c r="I7" s="41">
        <v>3</v>
      </c>
      <c r="J7" s="43">
        <v>31699723</v>
      </c>
      <c r="K7" s="43">
        <v>25249424</v>
      </c>
    </row>
    <row r="8" spans="1:11" ht="12.75">
      <c r="A8" s="265" t="s">
        <v>287</v>
      </c>
      <c r="B8" s="266"/>
      <c r="C8" s="266"/>
      <c r="D8" s="266"/>
      <c r="E8" s="266"/>
      <c r="F8" s="266"/>
      <c r="G8" s="266"/>
      <c r="H8" s="266"/>
      <c r="I8" s="41">
        <v>4</v>
      </c>
      <c r="J8" s="43">
        <v>16110254</v>
      </c>
      <c r="K8" s="43">
        <v>17134675</v>
      </c>
    </row>
    <row r="9" spans="1:11" ht="12.75">
      <c r="A9" s="265" t="s">
        <v>288</v>
      </c>
      <c r="B9" s="266"/>
      <c r="C9" s="266"/>
      <c r="D9" s="266"/>
      <c r="E9" s="266"/>
      <c r="F9" s="266"/>
      <c r="G9" s="266"/>
      <c r="H9" s="266"/>
      <c r="I9" s="41">
        <v>5</v>
      </c>
      <c r="J9" s="43">
        <v>1024421</v>
      </c>
      <c r="K9" s="43">
        <v>111113</v>
      </c>
    </row>
    <row r="10" spans="1:11" ht="12.75">
      <c r="A10" s="265" t="s">
        <v>289</v>
      </c>
      <c r="B10" s="266"/>
      <c r="C10" s="266"/>
      <c r="D10" s="266"/>
      <c r="E10" s="266"/>
      <c r="F10" s="266"/>
      <c r="G10" s="266"/>
      <c r="H10" s="266"/>
      <c r="I10" s="41">
        <v>6</v>
      </c>
      <c r="J10" s="43">
        <v>0</v>
      </c>
      <c r="K10" s="43">
        <v>0</v>
      </c>
    </row>
    <row r="11" spans="1:11" ht="12.75">
      <c r="A11" s="265" t="s">
        <v>290</v>
      </c>
      <c r="B11" s="266"/>
      <c r="C11" s="266"/>
      <c r="D11" s="266"/>
      <c r="E11" s="266"/>
      <c r="F11" s="266"/>
      <c r="G11" s="266"/>
      <c r="H11" s="266"/>
      <c r="I11" s="41">
        <v>7</v>
      </c>
      <c r="J11" s="43">
        <v>0</v>
      </c>
      <c r="K11" s="43">
        <v>0</v>
      </c>
    </row>
    <row r="12" spans="1:11" ht="12.75">
      <c r="A12" s="265" t="s">
        <v>291</v>
      </c>
      <c r="B12" s="266"/>
      <c r="C12" s="266"/>
      <c r="D12" s="266"/>
      <c r="E12" s="266"/>
      <c r="F12" s="266"/>
      <c r="G12" s="266"/>
      <c r="H12" s="266"/>
      <c r="I12" s="41">
        <v>8</v>
      </c>
      <c r="J12" s="43">
        <v>-279366</v>
      </c>
      <c r="K12" s="43">
        <v>-312929</v>
      </c>
    </row>
    <row r="13" spans="1:11" ht="12.75">
      <c r="A13" s="265" t="s">
        <v>292</v>
      </c>
      <c r="B13" s="266"/>
      <c r="C13" s="266"/>
      <c r="D13" s="266"/>
      <c r="E13" s="266"/>
      <c r="F13" s="266"/>
      <c r="G13" s="266"/>
      <c r="H13" s="266"/>
      <c r="I13" s="41">
        <v>9</v>
      </c>
      <c r="J13" s="43">
        <v>0</v>
      </c>
      <c r="K13" s="43"/>
    </row>
    <row r="14" spans="1:11" ht="12.75">
      <c r="A14" s="272" t="s">
        <v>293</v>
      </c>
      <c r="B14" s="273"/>
      <c r="C14" s="273"/>
      <c r="D14" s="273"/>
      <c r="E14" s="273"/>
      <c r="F14" s="273"/>
      <c r="G14" s="273"/>
      <c r="H14" s="273"/>
      <c r="I14" s="41">
        <v>10</v>
      </c>
      <c r="J14" s="76">
        <f>SUM(J5:J13)</f>
        <v>132081061</v>
      </c>
      <c r="K14" s="76">
        <f>SUM(K5:K13)</f>
        <v>125708312</v>
      </c>
    </row>
    <row r="15" spans="1:11" ht="12.75">
      <c r="A15" s="265" t="s">
        <v>294</v>
      </c>
      <c r="B15" s="266"/>
      <c r="C15" s="266"/>
      <c r="D15" s="266"/>
      <c r="E15" s="266"/>
      <c r="F15" s="266"/>
      <c r="G15" s="266"/>
      <c r="H15" s="266"/>
      <c r="I15" s="41">
        <v>11</v>
      </c>
      <c r="J15" s="43"/>
      <c r="K15" s="43"/>
    </row>
    <row r="16" spans="1:11" ht="12.75">
      <c r="A16" s="265" t="s">
        <v>295</v>
      </c>
      <c r="B16" s="266"/>
      <c r="C16" s="266"/>
      <c r="D16" s="266"/>
      <c r="E16" s="266"/>
      <c r="F16" s="266"/>
      <c r="G16" s="266"/>
      <c r="H16" s="266"/>
      <c r="I16" s="41">
        <v>12</v>
      </c>
      <c r="J16" s="43"/>
      <c r="K16" s="43"/>
    </row>
    <row r="17" spans="1:11" ht="12.75">
      <c r="A17" s="265" t="s">
        <v>296</v>
      </c>
      <c r="B17" s="266"/>
      <c r="C17" s="266"/>
      <c r="D17" s="266"/>
      <c r="E17" s="266"/>
      <c r="F17" s="266"/>
      <c r="G17" s="266"/>
      <c r="H17" s="266"/>
      <c r="I17" s="41">
        <v>13</v>
      </c>
      <c r="J17" s="43"/>
      <c r="K17" s="43"/>
    </row>
    <row r="18" spans="1:11" ht="12.75">
      <c r="A18" s="265" t="s">
        <v>297</v>
      </c>
      <c r="B18" s="266"/>
      <c r="C18" s="266"/>
      <c r="D18" s="266"/>
      <c r="E18" s="266"/>
      <c r="F18" s="266"/>
      <c r="G18" s="266"/>
      <c r="H18" s="266"/>
      <c r="I18" s="41">
        <v>14</v>
      </c>
      <c r="J18" s="43"/>
      <c r="K18" s="43"/>
    </row>
    <row r="19" spans="1:11" ht="12.75">
      <c r="A19" s="265" t="s">
        <v>298</v>
      </c>
      <c r="B19" s="266"/>
      <c r="C19" s="266"/>
      <c r="D19" s="266"/>
      <c r="E19" s="266"/>
      <c r="F19" s="266"/>
      <c r="G19" s="266"/>
      <c r="H19" s="266"/>
      <c r="I19" s="41">
        <v>15</v>
      </c>
      <c r="J19" s="43"/>
      <c r="K19" s="43"/>
    </row>
    <row r="20" spans="1:11" ht="12.75">
      <c r="A20" s="265" t="s">
        <v>299</v>
      </c>
      <c r="B20" s="266"/>
      <c r="C20" s="266"/>
      <c r="D20" s="266"/>
      <c r="E20" s="266"/>
      <c r="F20" s="266"/>
      <c r="G20" s="266"/>
      <c r="H20" s="266"/>
      <c r="I20" s="41">
        <v>16</v>
      </c>
      <c r="J20" s="43"/>
      <c r="K20" s="43"/>
    </row>
    <row r="21" spans="1:11" ht="12.75">
      <c r="A21" s="272" t="s">
        <v>300</v>
      </c>
      <c r="B21" s="273"/>
      <c r="C21" s="273"/>
      <c r="D21" s="273"/>
      <c r="E21" s="273"/>
      <c r="F21" s="273"/>
      <c r="G21" s="273"/>
      <c r="H21" s="273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301</v>
      </c>
      <c r="B23" s="275"/>
      <c r="C23" s="275"/>
      <c r="D23" s="275"/>
      <c r="E23" s="275"/>
      <c r="F23" s="275"/>
      <c r="G23" s="275"/>
      <c r="H23" s="275"/>
      <c r="I23" s="44">
        <v>18</v>
      </c>
      <c r="J23" s="42"/>
      <c r="K23" s="42"/>
    </row>
    <row r="24" spans="1:11" ht="17.25" customHeight="1">
      <c r="A24" s="276" t="s">
        <v>302</v>
      </c>
      <c r="B24" s="277"/>
      <c r="C24" s="277"/>
      <c r="D24" s="277"/>
      <c r="E24" s="277"/>
      <c r="F24" s="277"/>
      <c r="G24" s="277"/>
      <c r="H24" s="277"/>
      <c r="I24" s="45">
        <v>19</v>
      </c>
      <c r="J24" s="77"/>
      <c r="K24" s="77"/>
    </row>
    <row r="25" spans="1:11" ht="30" customHeight="1">
      <c r="A25" s="278" t="s">
        <v>303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F35" sqref="F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2014-07-25T11:21:51Z</cp:lastPrinted>
  <dcterms:created xsi:type="dcterms:W3CDTF">2008-10-17T11:51:54Z</dcterms:created>
  <dcterms:modified xsi:type="dcterms:W3CDTF">2014-07-30T09:13:27Z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