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80" windowWidth="19200" windowHeight="1245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<sst xmlns="http://schemas.openxmlformats.org/spreadsheetml/2006/main" count="430" uniqueCount="372">
  <si>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</si>
  <si>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</si>
  <si>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</si>
  <si>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</si>
  <si>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</si>
  <si>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</si>
  <si>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</si>
  <si>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</si>
  <si>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</si>
  <si>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</si>
  <si>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</si>
  <si>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</si>
  <si>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</si>
  <si>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</si>
  <si>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</si>
  <si>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</si>
  <si>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</si>
  <si>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</si>
  <si>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</si>
  <si>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</si>
  <si>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</si>
  <si>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</si>
  <si>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</si>
  <si>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</si>
  <si>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</si>
  <si>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</si>
  <si>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</si>
  <si>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</si>
  <si>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</si>
  <si>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</si>
  <si>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</si>
  <si>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</si>
  <si>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</si>
  <si>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</si>
  <si>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</si>
  <si>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</si>
  <si>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</si>
  <si>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</si>
  <si>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</si>
  <si>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</si>
  <si>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</si>
  <si>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</si>
  <si>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</si>
  <si>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</si>
  <si>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</si>
  <si>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</si>
  <si>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</si>
  <si>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</si>
  <si>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</si>
  <si>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</si>
  <si>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</si>
  <si>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</si>
  <si>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</si>
  <si>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</si>
  <si>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</si>
  <si>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</si>
  <si>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</si>
  <si>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</si>
  <si>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</si>
  <si>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</si>
  <si>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</si>
  <si>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</si>
  <si>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</si>
  <si>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</si>
  <si>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</si>
  <si>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</si>
  <si>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</si>
  <si>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</si>
  <si>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</si>
  <si>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</si>
  <si>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</si>
  <si>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</si>
  <si>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</si>
  <si>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</si>
  <si>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</si>
  <si>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</si>
  <si>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</si>
  <si>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</si>
  <si>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</si>
  <si>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</si>
  <si>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</si>
  <si>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</si>
  <si>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</si>
  <si>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</si>
  <si>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</si>
  <si>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</si>
  <si>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</si>
  <si>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</si>
  <si>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</si>
  <si>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</si>
  <si>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</si>
  <si>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</si>
  <si>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</si>
  <si>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</si>
  <si>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</si>
  <si>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</si>
  <si>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</si>
  <si>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</si>
  <si>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</si>
  <si>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</si>
  <si>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</si>
  <si>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</si>
  <si>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</si>
  <si>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</si>
  <si>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</si>
  <si>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</si>
  <si>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</si>
  <si>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</si>
  <si>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</si>
  <si>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</si>
  <si>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</si>
  <si>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</si>
  <si>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</si>
  <si>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</si>
  <si>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</si>
  <si>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</si>
  <si>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</si>
  <si>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</si>
  <si>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</si>
  <si>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</si>
  <si>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</si>
  <si>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</si>
  <si>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</si>
  <si>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</si>
  <si>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</si>
  <si>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</si>
  <si>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</si>
  <si>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</si>
  <si>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</si>
  <si>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</si>
  <si>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</si>
  <si>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</si>
  <si>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</si>
  <si>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</si>
  <si>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</si>
  <si>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</si>
  <si>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</si>
  <si>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</si>
  <si>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</si>
  <si>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</si>
  <si>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</si>
  <si>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</si>
  <si>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</si>
  <si>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</si>
  <si>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</si>
  <si>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</si>
  <si>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</si>
  <si>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</si>
  <si>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</si>
  <si>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</si>
  <si>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</si>
  <si>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</si>
  <si>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</si>
  <si>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</si>
  <si>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</si>
  <si>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</si>
  <si>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</si>
  <si>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</si>
  <si>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</si>
  <si>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</si>
  <si>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</si>
  <si>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</si>
  <si>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</si>
  <si>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</si>
  <si>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</si>
  <si>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</si>
  <si>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</si>
  <si>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</si>
  <si>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</si>
  <si>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</si>
  <si>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</si>
  <si>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</si>
  <si>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</si>
  <si>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</si>
  <si>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</si>
  <si>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</si>
  <si>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</si>
  <si>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</si>
  <si>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</si>
  <si>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</si>
  <si>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</si>
  <si>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</si>
  <si>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</si>
  <si>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</si>
  <si>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</si>
  <si>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</si>
  <si>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</si>
  <si>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</si>
  <si>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</si>
  <si>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</si>
  <si>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</si>
  <si>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</si>
  <si>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</si>
  <si>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</si>
  <si>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</si>
  <si>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</si>
  <si>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</si>
  <si>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</si>
  <si>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</si>
  <si>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</si>
  <si>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</si>
  <si>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</si>
  <si>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</si>
  <si>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</si>
  <si>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</si>
  <si>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</si>
  <si>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</si>
  <si>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</si>
  <si>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</si>
  <si>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</si>
  <si>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</si>
  <si>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</si>
  <si>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</si>
  <si>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</si>
  <si>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</si>
  <si>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</si>
  <si>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</si>
  <si>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</si>
  <si>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</si>
  <si>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</si>
  <si>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</si>
  <si>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</si>
  <si>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</si>
  <si>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</si>
  <si>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</si>
  <si>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</si>
  <si>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</si>
  <si>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</si>
  <si>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</si>
  <si>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</si>
  <si>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</si>
  <si>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</si>
  <si>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</si>
  <si>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</si>
  <si>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</si>
  <si>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</si>
  <si>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</si>
  <si>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</si>
  <si>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</si>
  <si>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</si>
  <si>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</si>
  <si>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</si>
  <si>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</si>
  <si>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</si>
  <si>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</si>
  <si>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</si>
  <si>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</si>
  <si>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</si>
  <si>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</si>
  <si>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</si>
  <si>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</si>
  <si>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</si>
  <si>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</si>
  <si>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</si>
  <si>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</si>
  <si>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</si>
  <si>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</si>
  <si>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</si>
  <si>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</si>
  <si>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</si>
  <si>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</si>
  <si>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</si>
  <si>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</si>
  <si>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</si>
  <si>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</si>
  <si>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</si>
  <si>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</si>
  <si>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</si>
  <si>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</si>
  <si>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</si>
  <si>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</si>
  <si>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</si>
  <si>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</si>
  <si>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</si>
  <si>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</si>
  <si>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</si>
  <si>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</si>
  <si>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</si>
  <si>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</si>
  <si>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</si>
  <si>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</si>
  <si>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</si>
  <si>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</si>
  <si>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</si>
  <si>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</si>
  <si>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</si>
  <si>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</si>
  <si>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</si>
  <si>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</si>
  <si>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</si>
  <si>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</si>
  <si>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</si>
  <si>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</si>
  <si>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</si>
  <si>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</si>
  <si>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</si>
  <si>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</si>
  <si>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</si>
  <si>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</si>
  <si>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</si>
  <si>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</si>
  <si>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</si>
  <si>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</si>
  <si>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</si>
  <si>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</si>
  <si>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</si>
  <si>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</si>
  <si>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</si>
  <si>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</si>
  <si>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</si>
  <si>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</si>
  <si>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</si>
  <si>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</si>
  <si>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</si>
  <si>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</si>
  <si>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</si>
  <si>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</si>
  <si>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</si>
  <si>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</si>
  <si>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</si>
  <si>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</si>
  <si>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</si>
  <si>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u razdoblju 01.01.2013. do 30.06.2013.</t>
  </si>
  <si>
    <t>01.01.2013.</t>
  </si>
  <si>
    <t>30.06.2013.</t>
  </si>
  <si>
    <t>01.01.</t>
  </si>
  <si>
    <t>03334058</t>
  </si>
  <si>
    <t>040036306</t>
  </si>
  <si>
    <t>40174736344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</si>
  <si>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</si>
  <si>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</si>
  <si>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</si>
  <si>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</si>
  <si>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</si>
  <si>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</si>
  <si>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1071</t>
  </si>
  <si>
    <t>NE</t>
  </si>
  <si>
    <t>Brnčić Snježana</t>
  </si>
  <si>
    <t>051650364</t>
  </si>
  <si>
    <t>051650359</t>
  </si>
  <si>
    <t>Ravnić Dora</t>
  </si>
  <si>
    <t>stanje na dan 30.06.2013.</t>
  </si>
  <si>
    <t>Obveznik: PREHRAMBENO INDUSTRIJSKI KOMBINAT d.d.</t>
  </si>
  <si>
    <t>1. Podjela dionica</t>
  </si>
  <si>
    <t>Nema.</t>
  </si>
  <si>
    <t>2. Zarada po dionici</t>
  </si>
  <si>
    <t>3.Promjena vlasničke strukture</t>
  </si>
  <si>
    <t>U tekućem razdoblju nije bilo značajnije promjene vlasničke strukture.</t>
  </si>
  <si>
    <t>4. Pripajanja i spajanja</t>
  </si>
  <si>
    <t>5. Neizvjesnost (opis slučajeva kod kojih postoji neizvjesnost naplate prihoda ili mogućih budućih</t>
  </si>
  <si>
    <t>troškova</t>
  </si>
  <si>
    <t>Neizvjesnost naplate postoji od tvrtki nad kojima je otvoren stečajni postupak, te utuženih potraživanja.</t>
  </si>
  <si>
    <t>6. Rezultati poslovanja</t>
  </si>
  <si>
    <t>7. Prihodi po djelatnostima/segmentima</t>
  </si>
  <si>
    <t>Prihodi od prodaje su veći u odnosu na prethodnu godinu.</t>
  </si>
  <si>
    <t>8. Opis proizvoda ili usluga</t>
  </si>
  <si>
    <t>Proizvodnja kruha i ostalih pekarskih proizvoda, slastica, mlijeka i mlječnih proizvoda, tjestenine i</t>
  </si>
  <si>
    <t>maloprodaja</t>
  </si>
  <si>
    <t>9. Operativni i ostali troškovi</t>
  </si>
  <si>
    <t>prethodne godine.</t>
  </si>
  <si>
    <t>10. Dobit ili gubitak</t>
  </si>
  <si>
    <t>11. Likvidnost</t>
  </si>
  <si>
    <t>U promatranom razdoblju problem održavanja likvidnosti je i dalje prisutan zbog otežane naplate</t>
  </si>
  <si>
    <t>potraživanja.</t>
  </si>
  <si>
    <t>12. Promjene računovodstvenih politika</t>
  </si>
  <si>
    <t>13. Pravna pitanja</t>
  </si>
  <si>
    <t>Vode se sudski sporovi zbog nenaplaćenih potraživanja od kupaca.</t>
  </si>
  <si>
    <t>14. Ostale napomene</t>
  </si>
  <si>
    <t>Zarada po dionici manja je u odnosu na isto razdoblje prethodne godine.</t>
  </si>
  <si>
    <t>Rezultati poslovanja su ispod planiranih.</t>
  </si>
  <si>
    <t>Operativni troškovi u odnosu na ostvarene prihode su povećani u odnosu na isto razdoblje</t>
  </si>
  <si>
    <t>Ostvarena dobit je manja u odnosu na isto razdoblje prethodne godine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</si>
</sst>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5">
      <alignment vertical="top"/>
      <protection/>
    </xf>
    <xf numFmtId="0" fontId="9" fillId="0" borderId="0" xfId="15" applyFill="1">
      <alignment vertical="top"/>
      <protection/>
    </xf>
    <xf numFmtId="0" fontId="9" fillId="0" borderId="0" xfId="15" applyFill="1" applyAlignment="1">
      <alignment/>
      <protection/>
    </xf>
    <xf numFmtId="0" fontId="17" fillId="0" borderId="0" xfId="15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15" fillId="0" borderId="0" xfId="15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3" fillId="0" borderId="25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10" fillId="0" borderId="30" xfId="58" applyFont="1" applyBorder="1" applyAlignment="1">
      <alignment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4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4" applyNumberFormat="1" applyFill="1" applyBorder="1" applyAlignment="1" applyProtection="1">
      <alignment horizontal="left" vertical="center"/>
      <protection hidden="1" locked="0"/>
    </xf>
    <xf numFmtId="0" fontId="16" fillId="0" borderId="0" xfId="63" applyFont="1" applyBorder="1" applyAlignment="1" applyProtection="1">
      <alignment horizontal="left"/>
      <protection hidden="1"/>
    </xf>
    <xf numFmtId="0" fontId="17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9" fillId="0" borderId="0" xfId="63" applyAlignment="1">
      <alignment/>
      <protection/>
    </xf>
    <xf numFmtId="0" fontId="10" fillId="0" borderId="0" xfId="15" applyFont="1" applyFill="1" applyAlignment="1">
      <alignment/>
      <protection/>
    </xf>
    <xf numFmtId="0" fontId="9" fillId="0" borderId="0" xfId="15" applyFill="1" applyAlignment="1">
      <alignment/>
      <protection/>
    </xf>
    <xf numFmtId="0" fontId="17" fillId="0" borderId="0" xfId="15" applyFont="1" applyFill="1" applyAlignment="1">
      <alignment/>
      <protection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248</v>
      </c>
      <c r="B1" s="132"/>
      <c r="C1" s="132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56" t="s">
        <v>249</v>
      </c>
      <c r="B2" s="157"/>
      <c r="C2" s="157"/>
      <c r="D2" s="158"/>
      <c r="E2" s="117" t="s">
        <v>325</v>
      </c>
      <c r="F2" s="12"/>
      <c r="G2" s="13" t="s">
        <v>250</v>
      </c>
      <c r="H2" s="117" t="s">
        <v>324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59" t="s">
        <v>316</v>
      </c>
      <c r="B4" s="160"/>
      <c r="C4" s="160"/>
      <c r="D4" s="160"/>
      <c r="E4" s="160"/>
      <c r="F4" s="160"/>
      <c r="G4" s="160"/>
      <c r="H4" s="160"/>
      <c r="I4" s="161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2" t="s">
        <v>251</v>
      </c>
      <c r="B6" s="163"/>
      <c r="C6" s="154" t="s">
        <v>326</v>
      </c>
      <c r="D6" s="155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64" t="s">
        <v>252</v>
      </c>
      <c r="B8" s="165"/>
      <c r="C8" s="154" t="s">
        <v>327</v>
      </c>
      <c r="D8" s="155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1" t="s">
        <v>253</v>
      </c>
      <c r="B10" s="152"/>
      <c r="C10" s="154" t="s">
        <v>328</v>
      </c>
      <c r="D10" s="155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53"/>
      <c r="B11" s="152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2" t="s">
        <v>254</v>
      </c>
      <c r="B12" s="163"/>
      <c r="C12" s="166" t="s">
        <v>329</v>
      </c>
      <c r="D12" s="167"/>
      <c r="E12" s="167"/>
      <c r="F12" s="167"/>
      <c r="G12" s="167"/>
      <c r="H12" s="167"/>
      <c r="I12" s="168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2" t="s">
        <v>255</v>
      </c>
      <c r="B14" s="163"/>
      <c r="C14" s="169">
        <v>51000</v>
      </c>
      <c r="D14" s="170"/>
      <c r="E14" s="16"/>
      <c r="F14" s="166" t="s">
        <v>330</v>
      </c>
      <c r="G14" s="167"/>
      <c r="H14" s="167"/>
      <c r="I14" s="168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2" t="s">
        <v>256</v>
      </c>
      <c r="B16" s="163"/>
      <c r="C16" s="166" t="s">
        <v>331</v>
      </c>
      <c r="D16" s="167"/>
      <c r="E16" s="167"/>
      <c r="F16" s="167"/>
      <c r="G16" s="167"/>
      <c r="H16" s="167"/>
      <c r="I16" s="168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2" t="s">
        <v>257</v>
      </c>
      <c r="B18" s="163"/>
      <c r="C18" s="171" t="s">
        <v>332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2" t="s">
        <v>258</v>
      </c>
      <c r="B20" s="163"/>
      <c r="C20" s="171" t="s">
        <v>333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2" t="s">
        <v>259</v>
      </c>
      <c r="B22" s="163"/>
      <c r="C22" s="118">
        <v>373</v>
      </c>
      <c r="D22" s="166" t="s">
        <v>330</v>
      </c>
      <c r="E22" s="174"/>
      <c r="F22" s="175"/>
      <c r="G22" s="162"/>
      <c r="H22" s="147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2" t="s">
        <v>260</v>
      </c>
      <c r="B24" s="163"/>
      <c r="C24" s="118">
        <v>8</v>
      </c>
      <c r="D24" s="166" t="s">
        <v>334</v>
      </c>
      <c r="E24" s="174"/>
      <c r="F24" s="174"/>
      <c r="G24" s="175"/>
      <c r="H24" s="48" t="s">
        <v>261</v>
      </c>
      <c r="I24" s="119">
        <v>444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317</v>
      </c>
      <c r="I25" s="95"/>
      <c r="J25" s="10"/>
      <c r="K25" s="10"/>
      <c r="L25" s="10"/>
    </row>
    <row r="26" spans="1:12" ht="12.75">
      <c r="A26" s="162" t="s">
        <v>262</v>
      </c>
      <c r="B26" s="163"/>
      <c r="C26" s="120" t="s">
        <v>336</v>
      </c>
      <c r="D26" s="25"/>
      <c r="E26" s="33"/>
      <c r="F26" s="24"/>
      <c r="G26" s="148" t="s">
        <v>263</v>
      </c>
      <c r="H26" s="163"/>
      <c r="I26" s="121" t="s">
        <v>335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49" t="s">
        <v>264</v>
      </c>
      <c r="B28" s="150"/>
      <c r="C28" s="144"/>
      <c r="D28" s="144"/>
      <c r="E28" s="145" t="s">
        <v>265</v>
      </c>
      <c r="F28" s="146"/>
      <c r="G28" s="146"/>
      <c r="H28" s="143" t="s">
        <v>266</v>
      </c>
      <c r="I28" s="136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37"/>
      <c r="B30" s="138"/>
      <c r="C30" s="138"/>
      <c r="D30" s="139"/>
      <c r="E30" s="137"/>
      <c r="F30" s="138"/>
      <c r="G30" s="138"/>
      <c r="H30" s="154"/>
      <c r="I30" s="155"/>
      <c r="J30" s="10"/>
      <c r="K30" s="10"/>
      <c r="L30" s="10"/>
    </row>
    <row r="31" spans="1:12" ht="12.75">
      <c r="A31" s="91"/>
      <c r="B31" s="22"/>
      <c r="C31" s="21"/>
      <c r="D31" s="140"/>
      <c r="E31" s="140"/>
      <c r="F31" s="140"/>
      <c r="G31" s="141"/>
      <c r="H31" s="16"/>
      <c r="I31" s="98"/>
      <c r="J31" s="10"/>
      <c r="K31" s="10"/>
      <c r="L31" s="10"/>
    </row>
    <row r="32" spans="1:12" ht="12.75">
      <c r="A32" s="137"/>
      <c r="B32" s="138"/>
      <c r="C32" s="138"/>
      <c r="D32" s="139"/>
      <c r="E32" s="137"/>
      <c r="F32" s="138"/>
      <c r="G32" s="138"/>
      <c r="H32" s="154"/>
      <c r="I32" s="155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37"/>
      <c r="B34" s="138"/>
      <c r="C34" s="138"/>
      <c r="D34" s="139"/>
      <c r="E34" s="137"/>
      <c r="F34" s="138"/>
      <c r="G34" s="138"/>
      <c r="H34" s="154"/>
      <c r="I34" s="155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37"/>
      <c r="B36" s="138"/>
      <c r="C36" s="138"/>
      <c r="D36" s="139"/>
      <c r="E36" s="137"/>
      <c r="F36" s="138"/>
      <c r="G36" s="138"/>
      <c r="H36" s="154"/>
      <c r="I36" s="155"/>
      <c r="J36" s="10"/>
      <c r="K36" s="10"/>
      <c r="L36" s="10"/>
    </row>
    <row r="37" spans="1:12" ht="12.75">
      <c r="A37" s="100"/>
      <c r="B37" s="30"/>
      <c r="C37" s="133"/>
      <c r="D37" s="134"/>
      <c r="E37" s="16"/>
      <c r="F37" s="133"/>
      <c r="G37" s="134"/>
      <c r="H37" s="16"/>
      <c r="I37" s="92"/>
      <c r="J37" s="10"/>
      <c r="K37" s="10"/>
      <c r="L37" s="10"/>
    </row>
    <row r="38" spans="1:12" ht="12.75">
      <c r="A38" s="137"/>
      <c r="B38" s="138"/>
      <c r="C38" s="138"/>
      <c r="D38" s="139"/>
      <c r="E38" s="137"/>
      <c r="F38" s="138"/>
      <c r="G38" s="138"/>
      <c r="H38" s="154"/>
      <c r="I38" s="155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37"/>
      <c r="B40" s="138"/>
      <c r="C40" s="138"/>
      <c r="D40" s="139"/>
      <c r="E40" s="137"/>
      <c r="F40" s="138"/>
      <c r="G40" s="138"/>
      <c r="H40" s="154"/>
      <c r="I40" s="155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1" t="s">
        <v>267</v>
      </c>
      <c r="B44" s="182"/>
      <c r="C44" s="154"/>
      <c r="D44" s="155"/>
      <c r="E44" s="26"/>
      <c r="F44" s="166"/>
      <c r="G44" s="138"/>
      <c r="H44" s="138"/>
      <c r="I44" s="139"/>
      <c r="J44" s="10"/>
      <c r="K44" s="10"/>
      <c r="L44" s="10"/>
    </row>
    <row r="45" spans="1:12" ht="12.75">
      <c r="A45" s="100"/>
      <c r="B45" s="30"/>
      <c r="C45" s="133"/>
      <c r="D45" s="134"/>
      <c r="E45" s="16"/>
      <c r="F45" s="133"/>
      <c r="G45" s="135"/>
      <c r="H45" s="35"/>
      <c r="I45" s="104"/>
      <c r="J45" s="10"/>
      <c r="K45" s="10"/>
      <c r="L45" s="10"/>
    </row>
    <row r="46" spans="1:12" ht="12.75">
      <c r="A46" s="151" t="s">
        <v>268</v>
      </c>
      <c r="B46" s="182"/>
      <c r="C46" s="166" t="s">
        <v>337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1" t="s">
        <v>270</v>
      </c>
      <c r="B48" s="182"/>
      <c r="C48" s="183" t="s">
        <v>338</v>
      </c>
      <c r="D48" s="184"/>
      <c r="E48" s="185"/>
      <c r="F48" s="16"/>
      <c r="G48" s="48" t="s">
        <v>271</v>
      </c>
      <c r="H48" s="183" t="s">
        <v>339</v>
      </c>
      <c r="I48" s="185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1" t="s">
        <v>257</v>
      </c>
      <c r="B50" s="182"/>
      <c r="C50" s="188" t="s">
        <v>332</v>
      </c>
      <c r="D50" s="184"/>
      <c r="E50" s="184"/>
      <c r="F50" s="184"/>
      <c r="G50" s="184"/>
      <c r="H50" s="184"/>
      <c r="I50" s="18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2" t="s">
        <v>272</v>
      </c>
      <c r="B52" s="163"/>
      <c r="C52" s="183" t="s">
        <v>340</v>
      </c>
      <c r="D52" s="184"/>
      <c r="E52" s="184"/>
      <c r="F52" s="184"/>
      <c r="G52" s="184"/>
      <c r="H52" s="184"/>
      <c r="I52" s="168"/>
      <c r="J52" s="10"/>
      <c r="K52" s="10"/>
      <c r="L52" s="10"/>
    </row>
    <row r="53" spans="1:12" ht="12.75">
      <c r="A53" s="105"/>
      <c r="B53" s="20"/>
      <c r="C53" s="178" t="s">
        <v>273</v>
      </c>
      <c r="D53" s="178"/>
      <c r="E53" s="178"/>
      <c r="F53" s="178"/>
      <c r="G53" s="178"/>
      <c r="H53" s="178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89" t="s">
        <v>274</v>
      </c>
      <c r="C55" s="190"/>
      <c r="D55" s="190"/>
      <c r="E55" s="190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5"/>
      <c r="B57" s="191" t="s">
        <v>307</v>
      </c>
      <c r="C57" s="192"/>
      <c r="D57" s="192"/>
      <c r="E57" s="192"/>
      <c r="F57" s="192"/>
      <c r="G57" s="192"/>
      <c r="H57" s="192"/>
      <c r="I57" s="107"/>
      <c r="J57" s="10"/>
      <c r="K57" s="10"/>
      <c r="L57" s="10"/>
    </row>
    <row r="58" spans="1:12" ht="12.75">
      <c r="A58" s="105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5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6"/>
      <c r="H63" s="18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7">
      <selection activeCell="A116" sqref="A116:K116"/>
    </sheetView>
  </sheetViews>
  <sheetFormatPr defaultColWidth="9.140625" defaultRowHeight="12.75"/>
  <cols>
    <col min="1" max="9" width="9.140625" style="49" customWidth="1"/>
    <col min="10" max="10" width="10.8515625" style="49" customWidth="1"/>
    <col min="11" max="11" width="10.7109375" style="49" customWidth="1"/>
    <col min="12" max="16384" width="9.140625" style="49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342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5" t="s">
        <v>278</v>
      </c>
      <c r="J4" s="56" t="s">
        <v>318</v>
      </c>
      <c r="K4" s="57" t="s">
        <v>319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4">
        <v>2</v>
      </c>
      <c r="J5" s="53">
        <v>3</v>
      </c>
      <c r="K5" s="53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0">
        <f>J9+J16+J26+J35+J39</f>
        <v>153495770</v>
      </c>
      <c r="K8" s="50">
        <f>K9+K16+K26+K35+K39</f>
        <v>152070228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0">
        <f>SUM(J10:J15)</f>
        <v>1542428</v>
      </c>
      <c r="K9" s="50">
        <f>SUM(K10:K15)</f>
        <v>1457172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0</v>
      </c>
      <c r="K10" s="7">
        <v>0</v>
      </c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176582</v>
      </c>
      <c r="K11" s="7">
        <v>104219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0</v>
      </c>
      <c r="K12" s="7">
        <v>0</v>
      </c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>
        <v>0</v>
      </c>
      <c r="K13" s="7">
        <v>0</v>
      </c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220071</v>
      </c>
      <c r="K14" s="7">
        <v>128682</v>
      </c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>
        <v>1145775</v>
      </c>
      <c r="K15" s="7">
        <v>1224271</v>
      </c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0">
        <f>SUM(J17:J25)</f>
        <v>133649153</v>
      </c>
      <c r="K16" s="50">
        <f>SUM(K17:K25)</f>
        <v>131527851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14807329</v>
      </c>
      <c r="K17" s="7">
        <v>14756827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33026287</v>
      </c>
      <c r="K18" s="7">
        <v>33283718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61686803</v>
      </c>
      <c r="K19" s="7">
        <v>59933913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5565142</v>
      </c>
      <c r="K20" s="7">
        <v>5349915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>
        <v>3218003</v>
      </c>
      <c r="K21" s="7">
        <v>3123763</v>
      </c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42096</v>
      </c>
      <c r="K22" s="7">
        <v>497062</v>
      </c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3989901</v>
      </c>
      <c r="K23" s="7">
        <v>3269061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7370</v>
      </c>
      <c r="K24" s="7">
        <v>7370</v>
      </c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11306222</v>
      </c>
      <c r="K25" s="7">
        <v>11306222</v>
      </c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0">
        <f>SUM(J27:J34)</f>
        <v>16253555</v>
      </c>
      <c r="K26" s="50">
        <f>SUM(K27:K34)</f>
        <v>16638573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1850800</v>
      </c>
      <c r="K27" s="7">
        <v>1850800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>
        <v>0</v>
      </c>
      <c r="K28" s="7">
        <v>0</v>
      </c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2266667</v>
      </c>
      <c r="K29" s="7">
        <v>2266667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>
        <v>0</v>
      </c>
      <c r="K30" s="7">
        <v>0</v>
      </c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4263093</v>
      </c>
      <c r="K31" s="7">
        <v>4263093</v>
      </c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6354952</v>
      </c>
      <c r="K32" s="7">
        <v>6739970</v>
      </c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>
        <v>1518043</v>
      </c>
      <c r="K33" s="7">
        <v>1518043</v>
      </c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>
        <v>0</v>
      </c>
      <c r="K34" s="7">
        <v>0</v>
      </c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0">
        <f>SUM(J36:J38)</f>
        <v>1806608</v>
      </c>
      <c r="K35" s="50">
        <f>SUM(K36:K38)</f>
        <v>2202606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>
        <v>0</v>
      </c>
      <c r="K36" s="7">
        <v>0</v>
      </c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307484</v>
      </c>
      <c r="K37" s="7">
        <v>703482</v>
      </c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>
        <v>1499124</v>
      </c>
      <c r="K38" s="7">
        <v>1499124</v>
      </c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244026</v>
      </c>
      <c r="K39" s="7">
        <v>244026</v>
      </c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0">
        <f>J41+J49+J56+J64</f>
        <v>68447348</v>
      </c>
      <c r="K40" s="50">
        <f>K41+K49+K56+K64</f>
        <v>64070809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0">
        <f>SUM(J42:J48)</f>
        <v>12020662</v>
      </c>
      <c r="K41" s="50">
        <f>SUM(K42:K48)</f>
        <v>11119376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7168698</v>
      </c>
      <c r="K42" s="7">
        <v>7859741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465500</v>
      </c>
      <c r="K43" s="7">
        <v>301275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3107249</v>
      </c>
      <c r="K44" s="7">
        <v>1533026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997813</v>
      </c>
      <c r="K45" s="7">
        <v>1143932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0</v>
      </c>
      <c r="K46" s="7">
        <v>0</v>
      </c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>
        <v>281402</v>
      </c>
      <c r="K47" s="7">
        <v>281402</v>
      </c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>
        <v>0</v>
      </c>
      <c r="K48" s="7">
        <v>0</v>
      </c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0">
        <f>SUM(J50:J55)</f>
        <v>27541923</v>
      </c>
      <c r="K49" s="50">
        <f>SUM(K50:K55)</f>
        <v>33469380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0</v>
      </c>
      <c r="K50" s="7">
        <v>185544</v>
      </c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23090712</v>
      </c>
      <c r="K51" s="7">
        <v>29469968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>
        <v>102206</v>
      </c>
      <c r="K52" s="7">
        <v>116473</v>
      </c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17693</v>
      </c>
      <c r="K53" s="7">
        <v>3451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1973083</v>
      </c>
      <c r="K54" s="7">
        <v>1227479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2358229</v>
      </c>
      <c r="K55" s="7">
        <v>2466465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0">
        <f>SUM(J57:J63)</f>
        <v>26977412</v>
      </c>
      <c r="K56" s="50">
        <f>SUM(K57:K63)</f>
        <v>17528508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>
        <v>0</v>
      </c>
      <c r="K57" s="7">
        <v>0</v>
      </c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0</v>
      </c>
      <c r="K58" s="7">
        <v>0</v>
      </c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>
        <v>0</v>
      </c>
      <c r="K59" s="7">
        <v>0</v>
      </c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>
        <v>650000</v>
      </c>
      <c r="K60" s="7">
        <v>650000</v>
      </c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0</v>
      </c>
      <c r="K61" s="7">
        <v>0</v>
      </c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23039209</v>
      </c>
      <c r="K62" s="7">
        <v>16426343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3288203</v>
      </c>
      <c r="K63" s="7">
        <v>452165</v>
      </c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1907351</v>
      </c>
      <c r="K64" s="7">
        <v>1953545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340215</v>
      </c>
      <c r="K65" s="7">
        <v>296269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0">
        <f>J7+J8+J40+J65</f>
        <v>222283333</v>
      </c>
      <c r="K66" s="50">
        <f>K7+K8+K40+K65</f>
        <v>216437306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10050777</v>
      </c>
      <c r="K67" s="8">
        <v>8529450</v>
      </c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51">
        <f>J70+J71+J72+J78+J79+J82+J85</f>
        <v>133604867</v>
      </c>
      <c r="K69" s="51">
        <f>K70+K71+K72+K78+K79+K82+K85</f>
        <v>131316916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81711000</v>
      </c>
      <c r="K70" s="7">
        <v>81711000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1815029</v>
      </c>
      <c r="K71" s="7">
        <v>1815029</v>
      </c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0">
        <f>J73+J74-J75+J76+J77</f>
        <v>34200055</v>
      </c>
      <c r="K72" s="50">
        <f>K73+K74-K75+K76+K77</f>
        <v>31699723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2529796</v>
      </c>
      <c r="K73" s="7">
        <v>2529796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17814235</v>
      </c>
      <c r="K74" s="7">
        <v>17814235</v>
      </c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10306217</v>
      </c>
      <c r="K75" s="7">
        <v>10306217</v>
      </c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>
        <v>0</v>
      </c>
      <c r="K76" s="7">
        <v>0</v>
      </c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24162241</v>
      </c>
      <c r="K77" s="7">
        <v>21661909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-231471</v>
      </c>
      <c r="K78" s="7">
        <v>-231471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0">
        <f>J80-J81</f>
        <v>14553329</v>
      </c>
      <c r="K79" s="50">
        <f>K80-K81</f>
        <v>16110254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14553329</v>
      </c>
      <c r="K80" s="7">
        <v>16110254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0</v>
      </c>
      <c r="K81" s="7">
        <v>0</v>
      </c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0">
        <f>J83-J84</f>
        <v>1556925</v>
      </c>
      <c r="K82" s="50">
        <f>K83-K84</f>
        <v>212381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1556925</v>
      </c>
      <c r="K83" s="7">
        <v>212381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0</v>
      </c>
      <c r="K84" s="7">
        <v>0</v>
      </c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0</v>
      </c>
      <c r="K85" s="7">
        <v>0</v>
      </c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0">
        <f>SUM(J87:J89)</f>
        <v>28000</v>
      </c>
      <c r="K86" s="50">
        <f>SUM(K87:K89)</f>
        <v>28000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0</v>
      </c>
      <c r="K87" s="7">
        <v>0</v>
      </c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>
        <v>0</v>
      </c>
      <c r="K88" s="7">
        <v>0</v>
      </c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28000</v>
      </c>
      <c r="K89" s="7">
        <v>28000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0">
        <f>SUM(J91:J99)</f>
        <v>41652590</v>
      </c>
      <c r="K90" s="50">
        <f>SUM(K91:K99)</f>
        <v>41652590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>
        <v>0</v>
      </c>
      <c r="K91" s="7">
        <v>0</v>
      </c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2084379</v>
      </c>
      <c r="K92" s="7">
        <v>2084379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39567357</v>
      </c>
      <c r="K93" s="7">
        <v>39567357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>
        <v>0</v>
      </c>
      <c r="K94" s="7">
        <v>0</v>
      </c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>
        <v>0</v>
      </c>
      <c r="K95" s="7">
        <v>0</v>
      </c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>
        <v>0</v>
      </c>
      <c r="K96" s="7">
        <v>0</v>
      </c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>
        <v>0</v>
      </c>
      <c r="K97" s="7">
        <v>0</v>
      </c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0</v>
      </c>
      <c r="K98" s="7">
        <v>0</v>
      </c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854</v>
      </c>
      <c r="K99" s="7">
        <v>854</v>
      </c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0">
        <f>SUM(J101:J112)</f>
        <v>45669433</v>
      </c>
      <c r="K100" s="50">
        <f>SUM(K101:K112)</f>
        <v>43051300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1384565</v>
      </c>
      <c r="K101" s="7">
        <v>2084165</v>
      </c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140800</v>
      </c>
      <c r="K102" s="7">
        <v>0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9057948</v>
      </c>
      <c r="K103" s="7">
        <v>4222595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3719</v>
      </c>
      <c r="K104" s="7">
        <v>49426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23529356</v>
      </c>
      <c r="K105" s="7">
        <v>23631081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0</v>
      </c>
      <c r="K106" s="7">
        <v>0</v>
      </c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>
        <v>1816353</v>
      </c>
      <c r="K107" s="7">
        <v>1991176</v>
      </c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2131562</v>
      </c>
      <c r="K108" s="7">
        <v>1887298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1245163</v>
      </c>
      <c r="K109" s="7">
        <v>1202000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6133210</v>
      </c>
      <c r="K110" s="7">
        <v>7922820</v>
      </c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>
        <v>0</v>
      </c>
      <c r="K111" s="7">
        <v>0</v>
      </c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226757</v>
      </c>
      <c r="K112" s="7">
        <v>60739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1328443</v>
      </c>
      <c r="K113" s="7">
        <v>1388500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0">
        <f>J69+J86+J90+J100+J113</f>
        <v>222283333</v>
      </c>
      <c r="K114" s="50">
        <f>K69+K86+K90+K100+K113</f>
        <v>217437306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10050777</v>
      </c>
      <c r="K115" s="8">
        <v>8529450</v>
      </c>
    </row>
    <row r="116" spans="1:11" ht="12.75">
      <c r="A116" s="199" t="s">
        <v>310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P10" sqref="P10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322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342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5" t="s">
        <v>279</v>
      </c>
      <c r="J4" s="255" t="s">
        <v>318</v>
      </c>
      <c r="K4" s="255"/>
      <c r="L4" s="255" t="s">
        <v>319</v>
      </c>
      <c r="M4" s="255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1">
        <f>SUM(J8:J9)</f>
        <v>85357925</v>
      </c>
      <c r="K7" s="51">
        <f>SUM(K8:K9)</f>
        <v>44517912</v>
      </c>
      <c r="L7" s="51">
        <f>SUM(L8:L9)</f>
        <v>82994509</v>
      </c>
      <c r="M7" s="51">
        <f>SUM(M8:M9)</f>
        <v>44238512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79618510</v>
      </c>
      <c r="K8" s="7">
        <v>41417902</v>
      </c>
      <c r="L8" s="7">
        <v>80156226</v>
      </c>
      <c r="M8" s="7">
        <v>41810394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5739415</v>
      </c>
      <c r="K9" s="7">
        <v>3100010</v>
      </c>
      <c r="L9" s="7">
        <v>2838283</v>
      </c>
      <c r="M9" s="7">
        <v>2428118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0">
        <f>J11+J12+J16+J20+J21+J22+J25+J26</f>
        <v>83919780</v>
      </c>
      <c r="K10" s="50">
        <f>K11+K12+K16+K20+K21+K22+K25+K26</f>
        <v>42994116</v>
      </c>
      <c r="L10" s="50">
        <f>L11+L12+L16+L20+L21+L22+L25+L26</f>
        <v>82936995</v>
      </c>
      <c r="M10" s="50">
        <f>M11+M12+M16+M20+M21+M22+M25+M26</f>
        <v>44291398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-1468528</v>
      </c>
      <c r="K11" s="7">
        <v>-1646305</v>
      </c>
      <c r="L11" s="7">
        <v>740552</v>
      </c>
      <c r="M11" s="7">
        <v>195500</v>
      </c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0">
        <f>SUM(J13:J15)</f>
        <v>57738689</v>
      </c>
      <c r="K12" s="50">
        <f>SUM(K13:K15)</f>
        <v>29721181</v>
      </c>
      <c r="L12" s="50">
        <f>SUM(L13:L15)</f>
        <v>57750338</v>
      </c>
      <c r="M12" s="50">
        <f>SUM(M13:M15)</f>
        <v>31817825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36882462</v>
      </c>
      <c r="K13" s="7">
        <v>18745345</v>
      </c>
      <c r="L13" s="7">
        <v>36215890</v>
      </c>
      <c r="M13" s="7">
        <v>20054196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14619523</v>
      </c>
      <c r="K14" s="7">
        <v>7697423</v>
      </c>
      <c r="L14" s="7">
        <v>15216619</v>
      </c>
      <c r="M14" s="7">
        <v>8552369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6236704</v>
      </c>
      <c r="K15" s="7">
        <v>3278413</v>
      </c>
      <c r="L15" s="7">
        <v>6317829</v>
      </c>
      <c r="M15" s="7">
        <v>3211260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0">
        <f>SUM(J17:J19)</f>
        <v>18227231</v>
      </c>
      <c r="K16" s="50">
        <f>SUM(K17:K19)</f>
        <v>9144350</v>
      </c>
      <c r="L16" s="50">
        <f>SUM(L17:L19)</f>
        <v>16924711</v>
      </c>
      <c r="M16" s="50">
        <f>SUM(M17:M19)</f>
        <v>8306014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11506394</v>
      </c>
      <c r="K17" s="7">
        <v>5805932</v>
      </c>
      <c r="L17" s="7">
        <v>10843375</v>
      </c>
      <c r="M17" s="7">
        <v>5325866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4141323</v>
      </c>
      <c r="K18" s="7">
        <v>2089788</v>
      </c>
      <c r="L18" s="7">
        <v>3848215</v>
      </c>
      <c r="M18" s="7">
        <v>1884216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2579514</v>
      </c>
      <c r="K19" s="7">
        <v>1248630</v>
      </c>
      <c r="L19" s="7">
        <v>2233121</v>
      </c>
      <c r="M19" s="7">
        <v>1095932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4597234</v>
      </c>
      <c r="K20" s="7">
        <v>2270740</v>
      </c>
      <c r="L20" s="7">
        <v>4250342</v>
      </c>
      <c r="M20" s="7">
        <v>2110052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2085682</v>
      </c>
      <c r="K21" s="7">
        <v>1210822</v>
      </c>
      <c r="L21" s="7">
        <v>2046301</v>
      </c>
      <c r="M21" s="7">
        <v>981273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0">
        <f>SUM(J23:J24)</f>
        <v>11</v>
      </c>
      <c r="K22" s="50">
        <f>SUM(K23:K24)</f>
        <v>9</v>
      </c>
      <c r="L22" s="50">
        <f>SUM(L23:L24)</f>
        <v>18</v>
      </c>
      <c r="M22" s="50">
        <f>SUM(M23:M24)</f>
        <v>14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11</v>
      </c>
      <c r="K24" s="7">
        <v>9</v>
      </c>
      <c r="L24" s="7">
        <v>18</v>
      </c>
      <c r="M24" s="7">
        <v>14</v>
      </c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2739461</v>
      </c>
      <c r="K26" s="7">
        <v>2293319</v>
      </c>
      <c r="L26" s="7">
        <v>1224733</v>
      </c>
      <c r="M26" s="7">
        <v>880720</v>
      </c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0">
        <f>SUM(J28:J32)</f>
        <v>1070528</v>
      </c>
      <c r="K27" s="50">
        <f>SUM(K28:K32)</f>
        <v>408941</v>
      </c>
      <c r="L27" s="50">
        <f>SUM(L28:L32)</f>
        <v>801550</v>
      </c>
      <c r="M27" s="50">
        <f>SUM(M28:M32)</f>
        <v>482832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208524</v>
      </c>
      <c r="K28" s="7">
        <v>0</v>
      </c>
      <c r="L28" s="7">
        <v>185544</v>
      </c>
      <c r="M28" s="7">
        <v>185544</v>
      </c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776528</v>
      </c>
      <c r="K29" s="7">
        <v>377311</v>
      </c>
      <c r="L29" s="7">
        <v>596226</v>
      </c>
      <c r="M29" s="7">
        <v>289659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>
        <v>24601</v>
      </c>
      <c r="K30" s="7">
        <v>10180</v>
      </c>
      <c r="L30" s="7">
        <v>12893</v>
      </c>
      <c r="M30" s="7">
        <v>6482</v>
      </c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60875</v>
      </c>
      <c r="K32" s="7">
        <v>21450</v>
      </c>
      <c r="L32" s="7">
        <v>6887</v>
      </c>
      <c r="M32" s="7">
        <v>1147</v>
      </c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0">
        <f>SUM(J34:J37)</f>
        <v>1174550</v>
      </c>
      <c r="K33" s="50">
        <f>SUM(K34:K37)</f>
        <v>617511</v>
      </c>
      <c r="L33" s="50">
        <f>SUM(L34:L37)</f>
        <v>598778</v>
      </c>
      <c r="M33" s="50">
        <f>SUM(M34:M37)</f>
        <v>199672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>
        <v>0</v>
      </c>
      <c r="K34" s="7">
        <v>0</v>
      </c>
      <c r="L34" s="7"/>
      <c r="M34" s="7">
        <v>0</v>
      </c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1174550</v>
      </c>
      <c r="K35" s="7">
        <v>617511</v>
      </c>
      <c r="L35" s="7">
        <v>598778</v>
      </c>
      <c r="M35" s="7">
        <v>199672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0">
        <f>J7+J27+J38+J40</f>
        <v>86428453</v>
      </c>
      <c r="K42" s="50">
        <f>K7+K27+K38+K40</f>
        <v>44926853</v>
      </c>
      <c r="L42" s="50">
        <f>L7+L27+L38+L40</f>
        <v>83796059</v>
      </c>
      <c r="M42" s="50">
        <f>M7+M27+M38+M40</f>
        <v>44721344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0">
        <f>J10+J33+J39+J41</f>
        <v>85094330</v>
      </c>
      <c r="K43" s="50">
        <f>K10+K33+K39+K41</f>
        <v>43611627</v>
      </c>
      <c r="L43" s="50">
        <f>L10+L33+L39+L41</f>
        <v>83535773</v>
      </c>
      <c r="M43" s="50">
        <f>M10+M33+M39+M41</f>
        <v>44491070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0">
        <f>J42-J43</f>
        <v>1334123</v>
      </c>
      <c r="K44" s="50">
        <f>K42-K43</f>
        <v>1315226</v>
      </c>
      <c r="L44" s="50">
        <f>L42-L43</f>
        <v>260286</v>
      </c>
      <c r="M44" s="50">
        <f>M42-M43</f>
        <v>230274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0">
        <f>IF(J42&gt;J43,J42-J43,0)</f>
        <v>1334123</v>
      </c>
      <c r="K45" s="50">
        <f>IF(K42&gt;K43,K42-K43,0)</f>
        <v>1315226</v>
      </c>
      <c r="L45" s="50">
        <f>IF(L42&gt;L43,L42-L43,0)</f>
        <v>260286</v>
      </c>
      <c r="M45" s="50">
        <f>IF(M42&gt;M43,M42-M43,0)</f>
        <v>230274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430733</v>
      </c>
      <c r="K47" s="7">
        <v>430733</v>
      </c>
      <c r="L47" s="7">
        <v>47905</v>
      </c>
      <c r="M47" s="7">
        <v>47905</v>
      </c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0">
        <f>J44-J47</f>
        <v>903390</v>
      </c>
      <c r="K48" s="50">
        <f>K44-K47</f>
        <v>884493</v>
      </c>
      <c r="L48" s="50">
        <f>L44-L47</f>
        <v>212381</v>
      </c>
      <c r="M48" s="50">
        <f>M44-M47</f>
        <v>182369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0">
        <f>IF(J48&gt;0,J48,0)</f>
        <v>903390</v>
      </c>
      <c r="K49" s="50">
        <f>IF(K48&gt;0,K48,0)</f>
        <v>884493</v>
      </c>
      <c r="L49" s="50">
        <f>IF(L48&gt;0,L48,0)</f>
        <v>212381</v>
      </c>
      <c r="M49" s="50">
        <f>IF(M48&gt;0,M48,0)</f>
        <v>182369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9" t="s">
        <v>312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2"/>
      <c r="J52" s="52"/>
      <c r="K52" s="52"/>
      <c r="L52" s="52"/>
      <c r="M52" s="59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v>903390</v>
      </c>
      <c r="K56" s="6">
        <v>884493</v>
      </c>
      <c r="L56" s="6">
        <v>212381</v>
      </c>
      <c r="M56" s="6">
        <v>182369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0"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8">
        <f>J56+J66</f>
        <v>903390</v>
      </c>
      <c r="K67" s="58">
        <f>K56+K66</f>
        <v>884493</v>
      </c>
      <c r="L67" s="58">
        <f>L56+L66</f>
        <v>212381</v>
      </c>
      <c r="M67" s="58">
        <f>M56+M66</f>
        <v>182369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N4" sqref="N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322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342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3" t="s">
        <v>279</v>
      </c>
      <c r="J4" s="64" t="s">
        <v>318</v>
      </c>
      <c r="K4" s="64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5">
        <v>2</v>
      </c>
      <c r="J5" s="66" t="s">
        <v>283</v>
      </c>
      <c r="K5" s="66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1334123</v>
      </c>
      <c r="K7" s="7">
        <v>260286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4597234</v>
      </c>
      <c r="K8" s="7">
        <v>4250342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0</v>
      </c>
      <c r="K9" s="7">
        <v>1943591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0</v>
      </c>
      <c r="K10" s="7">
        <v>0</v>
      </c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>
        <v>0</v>
      </c>
      <c r="K11" s="7">
        <v>0</v>
      </c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1582450</v>
      </c>
      <c r="K12" s="7">
        <v>246756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1">
        <f>SUM(J7:J12)</f>
        <v>7513807</v>
      </c>
      <c r="K13" s="50">
        <f>SUM(K7:K12)</f>
        <v>6700975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1452243</v>
      </c>
      <c r="K14" s="7">
        <v>0</v>
      </c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2055305</v>
      </c>
      <c r="K15" s="7">
        <v>6797908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1543998</v>
      </c>
      <c r="K16" s="7">
        <v>98714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7045387</v>
      </c>
      <c r="K17" s="7">
        <v>3668198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1">
        <f>SUM(J14:J17)</f>
        <v>12096933</v>
      </c>
      <c r="K18" s="50">
        <f>SUM(K14:K17)</f>
        <v>10564820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1">
        <f>IF(J18&gt;J13,J18-J13,0)</f>
        <v>4583126</v>
      </c>
      <c r="K20" s="50">
        <f>IF(K18&gt;K13,K18-K13,0)</f>
        <v>3863845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4709718</v>
      </c>
      <c r="K22" s="7">
        <v>287486</v>
      </c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>
        <v>0</v>
      </c>
      <c r="K23" s="7">
        <v>0</v>
      </c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>
        <v>744825</v>
      </c>
      <c r="K24" s="7">
        <v>561465</v>
      </c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>
        <v>208524</v>
      </c>
      <c r="K25" s="7">
        <v>185544</v>
      </c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0</v>
      </c>
      <c r="K26" s="7">
        <v>0</v>
      </c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1">
        <f>SUM(J22:J26)</f>
        <v>5663067</v>
      </c>
      <c r="K27" s="50">
        <f>SUM(K22:K26)</f>
        <v>1034495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1977586</v>
      </c>
      <c r="K28" s="7">
        <v>1424915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>
        <v>0</v>
      </c>
      <c r="K29" s="7">
        <v>0</v>
      </c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0</v>
      </c>
      <c r="K30" s="7">
        <v>0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1">
        <f>SUM(J28:J30)</f>
        <v>1977586</v>
      </c>
      <c r="K31" s="50">
        <f>SUM(K28:K30)</f>
        <v>1424915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1">
        <f>IF(J27&gt;J31,J27-J31,0)</f>
        <v>3685481</v>
      </c>
      <c r="K32" s="50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1">
        <f>IF(J31&gt;J27,J31-J27,0)</f>
        <v>0</v>
      </c>
      <c r="K33" s="50">
        <f>IF(K31&gt;K27,K31-K27,0)</f>
        <v>390420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>
        <v>0</v>
      </c>
      <c r="K35" s="7">
        <v>0</v>
      </c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1146126</v>
      </c>
      <c r="K36" s="7">
        <v>233380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7561367</v>
      </c>
      <c r="K37" s="7">
        <v>8674925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1">
        <f>SUM(J35:J37)</f>
        <v>8707493</v>
      </c>
      <c r="K38" s="50">
        <f>SUM(K35:K37)</f>
        <v>8908305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4250102</v>
      </c>
      <c r="K39" s="7">
        <v>4420924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>
        <v>2396608</v>
      </c>
      <c r="K40" s="7">
        <v>11122</v>
      </c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51990</v>
      </c>
      <c r="K41" s="7">
        <v>0</v>
      </c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>
        <v>0</v>
      </c>
      <c r="K42" s="7">
        <v>0</v>
      </c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>
        <v>445000</v>
      </c>
      <c r="K43" s="7">
        <v>175800</v>
      </c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1">
        <f>SUM(J39:J43)</f>
        <v>7143700</v>
      </c>
      <c r="K44" s="50">
        <f>SUM(K39:K43)</f>
        <v>4607846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1">
        <f>IF(J38&gt;J44,J38-J44,0)</f>
        <v>1563793</v>
      </c>
      <c r="K45" s="50">
        <f>IF(K38&gt;K44,K38-K44,0)</f>
        <v>4300459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1">
        <f>IF(J19-J20+J32-J33+J45-J46&gt;0,J19-J20+J32-J33+J45-J46,0)</f>
        <v>666148</v>
      </c>
      <c r="K47" s="50">
        <f>IF(K19-K20+K32-K33+K45-K46&gt;0,K19-K20+K32-K33+K45-K46,0)</f>
        <v>46194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2166221</v>
      </c>
      <c r="K49" s="7">
        <v>1907351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>
        <v>666148</v>
      </c>
      <c r="K50" s="7">
        <v>46194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0</v>
      </c>
      <c r="K51" s="7">
        <v>0</v>
      </c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2">
        <f>J49+J50-J51</f>
        <v>2832369</v>
      </c>
      <c r="K52" s="58">
        <f>K49+K50-K51</f>
        <v>1953545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N9" sqref="N9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3" t="s">
        <v>279</v>
      </c>
      <c r="J4" s="64" t="s">
        <v>318</v>
      </c>
      <c r="K4" s="64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9">
        <v>2</v>
      </c>
      <c r="J5" s="70" t="s">
        <v>283</v>
      </c>
      <c r="K5" s="70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2"/>
    </row>
    <row r="2" spans="1:12" ht="15.75">
      <c r="A2" s="39"/>
      <c r="B2" s="71"/>
      <c r="C2" s="272" t="s">
        <v>282</v>
      </c>
      <c r="D2" s="272"/>
      <c r="E2" s="74" t="s">
        <v>323</v>
      </c>
      <c r="F2" s="40" t="s">
        <v>250</v>
      </c>
      <c r="G2" s="273" t="s">
        <v>324</v>
      </c>
      <c r="H2" s="274"/>
      <c r="I2" s="71"/>
      <c r="J2" s="71"/>
      <c r="K2" s="71"/>
      <c r="L2" s="75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78" t="s">
        <v>305</v>
      </c>
      <c r="J3" s="79" t="s">
        <v>150</v>
      </c>
      <c r="K3" s="79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1">
        <v>2</v>
      </c>
      <c r="J4" s="80" t="s">
        <v>283</v>
      </c>
      <c r="K4" s="80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1">
        <v>1</v>
      </c>
      <c r="J5" s="42">
        <v>81711000</v>
      </c>
      <c r="K5" s="42">
        <v>81711000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1">
        <v>2</v>
      </c>
      <c r="J6" s="43">
        <v>1815029</v>
      </c>
      <c r="K6" s="43">
        <v>1815029</v>
      </c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1">
        <v>3</v>
      </c>
      <c r="J7" s="43">
        <v>34200055</v>
      </c>
      <c r="K7" s="43">
        <v>31699723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1">
        <v>4</v>
      </c>
      <c r="J8" s="43">
        <v>14553329</v>
      </c>
      <c r="K8" s="43">
        <v>16110254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1">
        <v>5</v>
      </c>
      <c r="J9" s="43">
        <v>1556925</v>
      </c>
      <c r="K9" s="43">
        <v>212381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1">
        <v>6</v>
      </c>
      <c r="J10" s="43">
        <v>0</v>
      </c>
      <c r="K10" s="43">
        <v>0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1">
        <v>7</v>
      </c>
      <c r="J11" s="43">
        <v>0</v>
      </c>
      <c r="K11" s="43">
        <v>0</v>
      </c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1">
        <v>8</v>
      </c>
      <c r="J12" s="43">
        <v>-231471</v>
      </c>
      <c r="K12" s="43">
        <v>-231471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1">
        <v>9</v>
      </c>
      <c r="J13" s="43">
        <v>0</v>
      </c>
      <c r="K13" s="43">
        <v>0</v>
      </c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1">
        <v>10</v>
      </c>
      <c r="J14" s="76">
        <f>SUM(J5:J13)</f>
        <v>133604867</v>
      </c>
      <c r="K14" s="76">
        <f>SUM(K5:K13)</f>
        <v>131316916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1">
        <v>11</v>
      </c>
      <c r="J15" s="43"/>
      <c r="K15" s="43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1">
        <v>12</v>
      </c>
      <c r="J16" s="43"/>
      <c r="K16" s="43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1">
        <v>13</v>
      </c>
      <c r="J17" s="43"/>
      <c r="K17" s="43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1">
        <v>14</v>
      </c>
      <c r="J18" s="43"/>
      <c r="K18" s="43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1">
        <v>15</v>
      </c>
      <c r="J19" s="43"/>
      <c r="K19" s="43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1">
        <v>16</v>
      </c>
      <c r="J20" s="43"/>
      <c r="K20" s="43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4">
        <v>18</v>
      </c>
      <c r="J23" s="42"/>
      <c r="K23" s="42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5">
        <v>19</v>
      </c>
      <c r="J24" s="77"/>
      <c r="K24" s="77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110" zoomScaleSheetLayoutView="110" zoomScalePageLayoutView="0" workbookViewId="0" topLeftCell="A1">
      <selection activeCell="Q3" sqref="Q3"/>
    </sheetView>
  </sheetViews>
  <sheetFormatPr defaultColWidth="9.140625" defaultRowHeight="12.75"/>
  <sheetData>
    <row r="1" spans="1:10" ht="12.75">
      <c r="A1" s="293"/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2.75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.75">
      <c r="A3" s="294" t="s">
        <v>280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2.7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.75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>
      <c r="A6" s="296" t="s">
        <v>343</v>
      </c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>
      <c r="A7" s="129" t="s">
        <v>344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>
      <c r="A8" s="128" t="s">
        <v>345</v>
      </c>
      <c r="B8" s="128"/>
      <c r="C8" s="127"/>
      <c r="D8" s="127"/>
      <c r="E8" s="127"/>
      <c r="F8" s="127"/>
      <c r="G8" s="127"/>
      <c r="H8" s="127"/>
      <c r="I8" s="127"/>
      <c r="J8" s="127"/>
    </row>
    <row r="9" spans="1:10" ht="12.75">
      <c r="A9" s="129" t="s">
        <v>368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>
      <c r="A10" s="128" t="s">
        <v>346</v>
      </c>
      <c r="B10" s="128"/>
      <c r="C10" s="128"/>
      <c r="D10" s="127"/>
      <c r="E10" s="127"/>
      <c r="F10" s="127"/>
      <c r="G10" s="127"/>
      <c r="H10" s="127"/>
      <c r="I10" s="127"/>
      <c r="J10" s="127"/>
    </row>
    <row r="11" spans="1:10" ht="12.75">
      <c r="A11" s="129" t="s">
        <v>347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128" t="s">
        <v>348</v>
      </c>
      <c r="B12" s="128"/>
      <c r="C12" s="128"/>
      <c r="D12" s="127"/>
      <c r="E12" s="127"/>
      <c r="F12" s="127"/>
      <c r="G12" s="127"/>
      <c r="H12" s="127"/>
      <c r="I12" s="127"/>
      <c r="J12" s="127"/>
    </row>
    <row r="13" spans="1:10" ht="12.75">
      <c r="A13" s="129" t="s">
        <v>344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2.75">
      <c r="A14" s="128" t="s">
        <v>349</v>
      </c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>
      <c r="A15" s="128" t="s">
        <v>350</v>
      </c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2.75">
      <c r="A16" s="129" t="s">
        <v>351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2.75">
      <c r="A17" s="128" t="s">
        <v>352</v>
      </c>
      <c r="B17" s="128"/>
      <c r="C17" s="128"/>
      <c r="D17" s="127"/>
      <c r="E17" s="127"/>
      <c r="F17" s="127"/>
      <c r="G17" s="127"/>
      <c r="H17" s="127"/>
      <c r="I17" s="127"/>
      <c r="J17" s="127"/>
    </row>
    <row r="18" spans="1:10" ht="12.75">
      <c r="A18" s="129" t="s">
        <v>369</v>
      </c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2.75">
      <c r="A19" s="128" t="s">
        <v>353</v>
      </c>
      <c r="B19" s="128"/>
      <c r="C19" s="128"/>
      <c r="D19" s="128"/>
      <c r="E19" s="128"/>
      <c r="F19" s="127"/>
      <c r="G19" s="127"/>
      <c r="H19" s="127"/>
      <c r="I19" s="127"/>
      <c r="J19" s="127"/>
    </row>
    <row r="20" spans="1:10" ht="12.75">
      <c r="A20" s="129" t="s">
        <v>354</v>
      </c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2.75">
      <c r="A21" s="128" t="s">
        <v>355</v>
      </c>
      <c r="B21" s="128"/>
      <c r="C21" s="128"/>
      <c r="D21" s="127"/>
      <c r="E21" s="127"/>
      <c r="F21" s="127"/>
      <c r="G21" s="127"/>
      <c r="H21" s="127"/>
      <c r="I21" s="127"/>
      <c r="J21" s="127"/>
    </row>
    <row r="22" spans="1:10" ht="15">
      <c r="A22" s="129" t="s">
        <v>356</v>
      </c>
      <c r="B22" s="127"/>
      <c r="C22" s="127"/>
      <c r="D22" s="127"/>
      <c r="E22" s="127"/>
      <c r="F22" s="127"/>
      <c r="G22" s="127"/>
      <c r="H22" s="127"/>
      <c r="I22" s="130"/>
      <c r="J22" s="127"/>
    </row>
    <row r="23" spans="1:10" ht="15">
      <c r="A23" s="129" t="s">
        <v>357</v>
      </c>
      <c r="B23" s="127"/>
      <c r="C23" s="127"/>
      <c r="D23" s="127"/>
      <c r="E23" s="127"/>
      <c r="F23" s="127"/>
      <c r="G23" s="127"/>
      <c r="H23" s="127"/>
      <c r="I23" s="130"/>
      <c r="J23" s="127"/>
    </row>
    <row r="24" spans="1:10" ht="12.75">
      <c r="A24" s="128" t="s">
        <v>358</v>
      </c>
      <c r="B24" s="128"/>
      <c r="C24" s="128"/>
      <c r="D24" s="128"/>
      <c r="E24" s="127"/>
      <c r="F24" s="127"/>
      <c r="G24" s="127"/>
      <c r="H24" s="127"/>
      <c r="I24" s="127"/>
      <c r="J24" s="127"/>
    </row>
    <row r="25" spans="1:10" ht="12.75">
      <c r="A25" s="129" t="s">
        <v>370</v>
      </c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0" ht="12.75">
      <c r="A26" s="129" t="s">
        <v>359</v>
      </c>
      <c r="B26" s="127"/>
      <c r="C26" s="127"/>
      <c r="D26" s="127"/>
      <c r="E26" s="127"/>
      <c r="F26" s="127"/>
      <c r="G26" s="127"/>
      <c r="H26" s="127"/>
      <c r="I26" s="127"/>
      <c r="J26" s="127"/>
    </row>
    <row r="27" spans="1:10" ht="12.75">
      <c r="A27" s="128" t="s">
        <v>360</v>
      </c>
      <c r="B27" s="128"/>
      <c r="C27" s="128"/>
      <c r="D27" s="128"/>
      <c r="E27" s="127"/>
      <c r="F27" s="127"/>
      <c r="G27" s="127"/>
      <c r="H27" s="127"/>
      <c r="I27" s="127"/>
      <c r="J27" s="127"/>
    </row>
    <row r="28" spans="1:10" ht="12.75">
      <c r="A28" s="131" t="s">
        <v>371</v>
      </c>
      <c r="B28" s="128"/>
      <c r="C28" s="128"/>
      <c r="D28" s="128"/>
      <c r="E28" s="127"/>
      <c r="F28" s="127"/>
      <c r="G28" s="127"/>
      <c r="H28" s="127"/>
      <c r="I28" s="127"/>
      <c r="J28" s="127"/>
    </row>
    <row r="29" spans="1:10" ht="12.75">
      <c r="A29" s="128" t="s">
        <v>361</v>
      </c>
      <c r="B29" s="128"/>
      <c r="C29" s="128"/>
      <c r="D29" s="128"/>
      <c r="E29" s="127"/>
      <c r="F29" s="127"/>
      <c r="G29" s="127"/>
      <c r="H29" s="127"/>
      <c r="I29" s="127"/>
      <c r="J29" s="127"/>
    </row>
    <row r="30" spans="1:10" ht="12.75">
      <c r="A30" s="131" t="s">
        <v>362</v>
      </c>
      <c r="B30" s="128"/>
      <c r="C30" s="128"/>
      <c r="D30" s="128"/>
      <c r="E30" s="127"/>
      <c r="F30" s="127"/>
      <c r="G30" s="127"/>
      <c r="H30" s="127"/>
      <c r="I30" s="127"/>
      <c r="J30" s="127"/>
    </row>
    <row r="31" spans="1:10" ht="12.75">
      <c r="A31" s="131" t="s">
        <v>363</v>
      </c>
      <c r="B31" s="128"/>
      <c r="C31" s="128"/>
      <c r="D31" s="128"/>
      <c r="E31" s="127"/>
      <c r="F31" s="127"/>
      <c r="G31" s="127"/>
      <c r="H31" s="127"/>
      <c r="I31" s="127"/>
      <c r="J31" s="127"/>
    </row>
    <row r="32" spans="1:10" ht="12.75">
      <c r="A32" s="128" t="s">
        <v>364</v>
      </c>
      <c r="B32" s="128"/>
      <c r="C32" s="128"/>
      <c r="D32" s="128"/>
      <c r="E32" s="127"/>
      <c r="F32" s="127"/>
      <c r="G32" s="127"/>
      <c r="H32" s="127"/>
      <c r="I32" s="127"/>
      <c r="J32" s="127"/>
    </row>
    <row r="33" spans="1:10" ht="12.75">
      <c r="A33" s="131" t="s">
        <v>344</v>
      </c>
      <c r="B33" s="128"/>
      <c r="C33" s="128"/>
      <c r="D33" s="128"/>
      <c r="E33" s="127"/>
      <c r="F33" s="127"/>
      <c r="G33" s="127"/>
      <c r="H33" s="127"/>
      <c r="I33" s="127"/>
      <c r="J33" s="127"/>
    </row>
    <row r="34" spans="1:10" ht="12.75">
      <c r="A34" s="128" t="s">
        <v>365</v>
      </c>
      <c r="B34" s="128"/>
      <c r="C34" s="128"/>
      <c r="D34" s="128"/>
      <c r="E34" s="127"/>
      <c r="F34" s="127"/>
      <c r="G34" s="127"/>
      <c r="H34" s="127"/>
      <c r="I34" s="127"/>
      <c r="J34" s="127"/>
    </row>
    <row r="35" spans="1:10" ht="12.75">
      <c r="A35" s="131" t="s">
        <v>366</v>
      </c>
      <c r="B35" s="131"/>
      <c r="C35" s="131"/>
      <c r="D35" s="131"/>
      <c r="E35" s="131"/>
      <c r="F35" s="131"/>
      <c r="G35" s="131"/>
      <c r="H35" s="131"/>
      <c r="I35" s="127"/>
      <c r="J35" s="127"/>
    </row>
    <row r="36" spans="1:10" ht="12.75">
      <c r="A36" s="128" t="s">
        <v>367</v>
      </c>
      <c r="B36" s="128"/>
      <c r="C36" s="128"/>
      <c r="D36" s="128"/>
      <c r="E36" s="127"/>
      <c r="F36" s="127"/>
      <c r="G36" s="127"/>
      <c r="H36" s="127"/>
      <c r="I36" s="127"/>
      <c r="J36" s="127"/>
    </row>
    <row r="37" spans="1:10" ht="12.75">
      <c r="A37" s="131" t="s">
        <v>344</v>
      </c>
      <c r="B37" s="128"/>
      <c r="C37" s="128"/>
      <c r="D37" s="128"/>
      <c r="E37" s="127"/>
      <c r="F37" s="127"/>
      <c r="G37" s="127"/>
      <c r="H37" s="127"/>
      <c r="I37" s="127"/>
      <c r="J37" s="127"/>
    </row>
    <row r="38" spans="1:10" ht="12.75">
      <c r="A38" s="49"/>
      <c r="B38" s="49"/>
      <c r="C38" s="49"/>
      <c r="D38" s="49"/>
      <c r="E38" s="49"/>
      <c r="F38" s="49"/>
      <c r="G38" s="49"/>
      <c r="H38" s="49"/>
      <c r="I38" s="49"/>
      <c r="J38" s="49"/>
    </row>
  </sheetData>
  <sheetProtection/>
  <mergeCells count="4">
    <mergeCell ref="A1:J1"/>
    <mergeCell ref="A3:J3"/>
    <mergeCell ref="A5:J5"/>
    <mergeCell ref="A6:J6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snjezanab</cp:lastModifiedBy>
  <cp:lastPrinted>2013-07-30T05:24:52Z</cp:lastPrinted>
  <dcterms:created xsi:type="dcterms:W3CDTF">2008-10-17T11:51:54Z</dcterms:created>
  <dcterms:modified xsi:type="dcterms:W3CDTF">2013-07-30T05:24:57Z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