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2450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<sst xmlns="http://schemas.openxmlformats.org/spreadsheetml/2006/main" count="396" uniqueCount="344">
  <si>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</si>
  <si>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</si>
  <si>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</si>
  <si>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</si>
  <si>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</si>
  <si>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</si>
  <si>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</si>
  <si>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</si>
  <si>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</si>
  <si>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</si>
  <si>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</si>
  <si>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</si>
  <si>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</si>
  <si>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</si>
  <si>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</si>
  <si>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</si>
  <si>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</si>
  <si>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</si>
  <si>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</si>
  <si>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</si>
  <si>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</si>
  <si>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</si>
  <si>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</si>
  <si>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</si>
  <si>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</si>
  <si>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</si>
  <si>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</si>
  <si>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</si>
  <si>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</si>
  <si>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</si>
  <si>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</si>
  <si>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</si>
  <si>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</si>
  <si>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</si>
  <si>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</si>
  <si>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</si>
  <si>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</si>
  <si>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</si>
  <si>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</si>
  <si>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</si>
  <si>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</si>
  <si>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</si>
  <si>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</si>
  <si>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</si>
  <si>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</si>
  <si>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</si>
  <si>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</si>
  <si>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</si>
  <si>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</si>
  <si>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</si>
  <si>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</si>
  <si>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</si>
  <si>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</si>
  <si>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</si>
  <si>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</si>
  <si>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</si>
  <si>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</si>
  <si>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</si>
  <si>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</si>
  <si>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</si>
  <si>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</si>
  <si>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</si>
  <si>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</si>
  <si>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</si>
  <si>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</si>
  <si>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</si>
  <si>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</si>
  <si>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</si>
  <si>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</si>
  <si>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</si>
  <si>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</si>
  <si>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</si>
  <si>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</si>
  <si>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</si>
  <si>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</si>
  <si>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</si>
  <si>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</si>
  <si>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</si>
  <si>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</si>
  <si>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</si>
  <si>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</si>
  <si>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</si>
  <si>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</si>
  <si>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</si>
  <si>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</si>
  <si>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</si>
  <si>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</si>
  <si>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</si>
  <si>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</si>
  <si>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</si>
  <si>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</si>
  <si>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</si>
  <si>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</si>
  <si>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</si>
  <si>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</si>
  <si>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</si>
  <si>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</si>
  <si>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</si>
  <si>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</si>
  <si>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</si>
  <si>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</si>
  <si>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</si>
  <si>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</si>
  <si>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</si>
  <si>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</si>
  <si>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</si>
  <si>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</si>
  <si>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</si>
  <si>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</si>
  <si>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</si>
  <si>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</si>
  <si>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</si>
  <si>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</si>
  <si>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</si>
  <si>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</si>
  <si>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</si>
  <si>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</si>
  <si>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</si>
  <si>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</si>
  <si>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</si>
  <si>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</si>
  <si>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</si>
  <si>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</si>
  <si>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</si>
  <si>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</si>
  <si>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</si>
  <si>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</si>
  <si>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</si>
  <si>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</si>
  <si>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</si>
  <si>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</si>
  <si>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</si>
  <si>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</si>
  <si>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</si>
  <si>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</si>
  <si>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</si>
  <si>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</si>
  <si>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</si>
  <si>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</si>
  <si>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</si>
  <si>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</si>
  <si>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</si>
  <si>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</si>
  <si>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</si>
  <si>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</si>
  <si>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</si>
  <si>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</si>
  <si>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</si>
  <si>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</si>
  <si>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</si>
  <si>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</si>
  <si>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</si>
  <si>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</si>
  <si>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</si>
  <si>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</si>
  <si>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</si>
  <si>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</si>
  <si>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</si>
  <si>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</si>
  <si>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</si>
  <si>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</si>
  <si>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</si>
  <si>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</si>
  <si>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</si>
  <si>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</si>
  <si>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</si>
  <si>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</si>
  <si>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</si>
  <si>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</si>
  <si>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</si>
  <si>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</si>
  <si>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</si>
  <si>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</si>
  <si>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</si>
  <si>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</si>
  <si>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</si>
  <si>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</si>
  <si>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</si>
  <si>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</si>
  <si>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</si>
  <si>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</si>
  <si>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</si>
  <si>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</si>
  <si>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</si>
  <si>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</si>
  <si>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</si>
  <si>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</si>
  <si>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</si>
  <si>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</si>
  <si>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</si>
  <si>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</si>
  <si>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</si>
  <si>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</si>
  <si>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</si>
  <si>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</si>
  <si>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</si>
  <si>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</si>
  <si>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</si>
  <si>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</si>
  <si>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</si>
  <si>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</si>
  <si>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</si>
  <si>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</si>
  <si>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</si>
  <si>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</si>
  <si>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</si>
  <si>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</si>
  <si>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</si>
  <si>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</si>
  <si>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</si>
  <si>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</si>
  <si>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</si>
  <si>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</si>
  <si>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</si>
  <si>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</si>
  <si>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</si>
  <si>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</si>
  <si>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</si>
  <si>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</si>
  <si>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</si>
  <si>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</si>
  <si>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</si>
  <si>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</si>
  <si>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</si>
  <si>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</si>
  <si>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</si>
  <si>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</si>
  <si>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</si>
  <si>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</si>
  <si>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</si>
  <si>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</si>
  <si>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</si>
  <si>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</si>
  <si>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</si>
  <si>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</si>
  <si>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</si>
  <si>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</si>
  <si>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</si>
  <si>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</si>
  <si>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</si>
  <si>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</si>
  <si>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</si>
  <si>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</si>
  <si>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</si>
  <si>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</si>
  <si>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</si>
  <si>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</si>
  <si>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</si>
  <si>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</si>
  <si>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</si>
  <si>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</si>
  <si>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</si>
  <si>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</si>
  <si>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</si>
  <si>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</si>
  <si>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</si>
  <si>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</si>
  <si>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</si>
  <si>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</si>
  <si>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</si>
  <si>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</si>
  <si>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</si>
  <si>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</si>
  <si>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</si>
  <si>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</si>
  <si>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</si>
  <si>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</si>
  <si>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</si>
  <si>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</si>
  <si>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</si>
  <si>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</si>
  <si>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</si>
  <si>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</si>
  <si>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</si>
  <si>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</si>
  <si>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</si>
  <si>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</si>
  <si>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</si>
  <si>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</si>
  <si>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</si>
  <si>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</si>
  <si>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</si>
  <si>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</si>
  <si>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</si>
  <si>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</si>
  <si>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</si>
  <si>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</si>
  <si>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</si>
  <si>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</si>
  <si>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</si>
  <si>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</si>
  <si>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</si>
  <si>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</si>
  <si>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</si>
  <si>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</si>
  <si>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</si>
  <si>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</si>
  <si>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</si>
  <si>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</si>
  <si>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</si>
  <si>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</si>
  <si>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</si>
  <si>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</si>
  <si>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</si>
  <si>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</si>
  <si>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</si>
  <si>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</si>
  <si>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</si>
  <si>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</si>
  <si>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</si>
  <si>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</si>
  <si>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</si>
  <si>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</si>
  <si>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</si>
  <si>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</si>
  <si>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</si>
  <si>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</si>
  <si>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</si>
  <si>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</si>
  <si>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</si>
  <si>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</si>
  <si>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</si>
  <si>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</si>
  <si>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</si>
  <si>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01.01.</t>
  </si>
  <si>
    <t>31.12.2012.</t>
  </si>
  <si>
    <t>03334058</t>
  </si>
  <si>
    <t>40174736344</t>
  </si>
  <si>
    <t>040036306</t>
  </si>
  <si>
    <t>PREHRAMBENO INDUSTRIJSKI KOMBINAT d.d.</t>
  </si>
  <si>
    <t>RIJEKA</t>
  </si>
  <si>
    <t>Krešimirova 26</t>
  </si>
  <si>
    <t>pik.rijeka@pikrijeka.hr</t>
  </si>
  <si>
    <t>www.pikrijeka.hr</t>
  </si>
  <si>
    <t>PRIMORSKO-GORANSKA</t>
  </si>
  <si>
    <t>NE</t>
  </si>
  <si>
    <t>1071</t>
  </si>
  <si>
    <t>Brnčič Snježana</t>
  </si>
  <si>
    <t>051 650 333</t>
  </si>
  <si>
    <t>051 650 359</t>
  </si>
  <si>
    <t>Ravnić Dora</t>
  </si>
  <si>
    <t>Obveznik: PREHRAMBENO INDUSTRIJSKI KOMBINAT d.d.</t>
  </si>
  <si>
    <t>stanje na dan 31.12.2012.</t>
  </si>
  <si>
    <t>u razdoblju 01.01.2012. do 31.12.2012.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</si>
</sst>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13" fillId="0" borderId="0" xfId="58" applyFont="1" applyAlignment="1">
      <alignment/>
      <protection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Border="1" applyAlignment="1" applyProtection="1">
      <alignment horizontal="center" vertical="center"/>
      <protection hidden="1" locked="0"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8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16" fillId="0" borderId="0" xfId="57" applyFont="1" applyBorder="1" applyAlignment="1" applyProtection="1">
      <alignment horizontal="left" vertical="center"/>
      <protection hidden="1"/>
    </xf>
    <xf numFmtId="0" fontId="3" fillId="0" borderId="29" xfId="58" applyFont="1" applyBorder="1" applyAlignment="1" applyProtection="1">
      <alignment horizontal="center" vertical="top"/>
      <protection hidden="1"/>
    </xf>
    <xf numFmtId="0" fontId="3" fillId="0" borderId="29" xfId="58" applyFont="1" applyBorder="1" applyAlignment="1">
      <alignment horizontal="center"/>
      <protection/>
    </xf>
    <xf numFmtId="0" fontId="3" fillId="0" borderId="29" xfId="58" applyFont="1" applyBorder="1" applyAlignment="1">
      <alignment/>
      <protection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30" xfId="58" applyFont="1" applyBorder="1" applyAlignment="1" applyProtection="1">
      <alignment horizontal="right" wrapText="1"/>
      <protection hidden="1"/>
    </xf>
    <xf numFmtId="49" fontId="4" fillId="24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30" xfId="58" applyFont="1" applyBorder="1" applyAlignment="1" applyProtection="1">
      <alignment horizontal="right"/>
      <protection hidden="1"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24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8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24" borderId="27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3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30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2" fillId="21" borderId="40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7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ik.rijeka@pikrijeka.hr" TargetMode="External" /><Relationship Id="rId2" Type="http://schemas.openxmlformats.org/officeDocument/2006/relationships/hyperlink" Target="http://www.pikrijeka.hr/" TargetMode="External" /><Relationship Id="rId3" Type="http://schemas.openxmlformats.org/officeDocument/2006/relationships/hyperlink" Target="mailto:pik.rijeka@pik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4">
      <selection activeCell="K34" sqref="K3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18" t="s">
        <v>256</v>
      </c>
      <c r="B1" s="118"/>
      <c r="C1" s="118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 t="s">
        <v>324</v>
      </c>
      <c r="F2" s="25"/>
      <c r="G2" s="26" t="s">
        <v>258</v>
      </c>
      <c r="H2" s="24" t="s">
        <v>325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8" t="s">
        <v>260</v>
      </c>
      <c r="B6" s="139"/>
      <c r="C6" s="119" t="s">
        <v>326</v>
      </c>
      <c r="D6" s="120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19" t="s">
        <v>328</v>
      </c>
      <c r="D8" s="120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19" t="s">
        <v>327</v>
      </c>
      <c r="D10" s="120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8" t="s">
        <v>263</v>
      </c>
      <c r="B12" s="139"/>
      <c r="C12" s="121" t="s">
        <v>329</v>
      </c>
      <c r="D12" s="162"/>
      <c r="E12" s="162"/>
      <c r="F12" s="162"/>
      <c r="G12" s="162"/>
      <c r="H12" s="162"/>
      <c r="I12" s="14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8" t="s">
        <v>264</v>
      </c>
      <c r="B14" s="139"/>
      <c r="C14" s="163">
        <v>51000</v>
      </c>
      <c r="D14" s="164"/>
      <c r="E14" s="31"/>
      <c r="F14" s="121" t="s">
        <v>330</v>
      </c>
      <c r="G14" s="162"/>
      <c r="H14" s="162"/>
      <c r="I14" s="14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8" t="s">
        <v>265</v>
      </c>
      <c r="B16" s="139"/>
      <c r="C16" s="121" t="s">
        <v>331</v>
      </c>
      <c r="D16" s="162"/>
      <c r="E16" s="162"/>
      <c r="F16" s="162"/>
      <c r="G16" s="162"/>
      <c r="H16" s="162"/>
      <c r="I16" s="14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8" t="s">
        <v>266</v>
      </c>
      <c r="B18" s="139"/>
      <c r="C18" s="157" t="s">
        <v>332</v>
      </c>
      <c r="D18" s="158"/>
      <c r="E18" s="158"/>
      <c r="F18" s="158"/>
      <c r="G18" s="158"/>
      <c r="H18" s="158"/>
      <c r="I18" s="159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8" t="s">
        <v>267</v>
      </c>
      <c r="B20" s="139"/>
      <c r="C20" s="157" t="s">
        <v>333</v>
      </c>
      <c r="D20" s="158"/>
      <c r="E20" s="158"/>
      <c r="F20" s="158"/>
      <c r="G20" s="158"/>
      <c r="H20" s="158"/>
      <c r="I20" s="159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8" t="s">
        <v>268</v>
      </c>
      <c r="B22" s="139"/>
      <c r="C22" s="44">
        <v>373</v>
      </c>
      <c r="D22" s="121" t="s">
        <v>330</v>
      </c>
      <c r="E22" s="149"/>
      <c r="F22" s="150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8" t="s">
        <v>269</v>
      </c>
      <c r="B24" s="139"/>
      <c r="C24" s="44">
        <v>8</v>
      </c>
      <c r="D24" s="121" t="s">
        <v>334</v>
      </c>
      <c r="E24" s="149"/>
      <c r="F24" s="149"/>
      <c r="G24" s="150"/>
      <c r="H24" s="38" t="s">
        <v>270</v>
      </c>
      <c r="I24" s="48">
        <v>454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8" t="s">
        <v>272</v>
      </c>
      <c r="B26" s="139"/>
      <c r="C26" s="49" t="s">
        <v>335</v>
      </c>
      <c r="D26" s="50"/>
      <c r="E26" s="22"/>
      <c r="F26" s="51"/>
      <c r="G26" s="138" t="s">
        <v>273</v>
      </c>
      <c r="H26" s="139"/>
      <c r="I26" s="52" t="s">
        <v>336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1" t="s">
        <v>274</v>
      </c>
      <c r="B28" s="152"/>
      <c r="C28" s="153"/>
      <c r="D28" s="153"/>
      <c r="E28" s="154" t="s">
        <v>275</v>
      </c>
      <c r="F28" s="155"/>
      <c r="G28" s="155"/>
      <c r="H28" s="156" t="s">
        <v>276</v>
      </c>
      <c r="I28" s="156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22"/>
      <c r="C30" s="122"/>
      <c r="D30" s="123"/>
      <c r="E30" s="146"/>
      <c r="F30" s="122"/>
      <c r="G30" s="122"/>
      <c r="H30" s="119"/>
      <c r="I30" s="120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22"/>
      <c r="C32" s="122"/>
      <c r="D32" s="123"/>
      <c r="E32" s="146"/>
      <c r="F32" s="122"/>
      <c r="G32" s="122"/>
      <c r="H32" s="119"/>
      <c r="I32" s="120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22"/>
      <c r="C34" s="122"/>
      <c r="D34" s="123"/>
      <c r="E34" s="146"/>
      <c r="F34" s="122"/>
      <c r="G34" s="122"/>
      <c r="H34" s="119"/>
      <c r="I34" s="120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22"/>
      <c r="C36" s="122"/>
      <c r="D36" s="123"/>
      <c r="E36" s="146"/>
      <c r="F36" s="122"/>
      <c r="G36" s="122"/>
      <c r="H36" s="119"/>
      <c r="I36" s="120"/>
      <c r="J36" s="22"/>
      <c r="K36" s="22"/>
      <c r="L36" s="22"/>
    </row>
    <row r="37" spans="1:12" ht="12.75">
      <c r="A37" s="59"/>
      <c r="B37" s="59"/>
      <c r="C37" s="124"/>
      <c r="D37" s="143"/>
      <c r="E37" s="31"/>
      <c r="F37" s="124"/>
      <c r="G37" s="143"/>
      <c r="H37" s="31"/>
      <c r="I37" s="31"/>
      <c r="J37" s="22"/>
      <c r="K37" s="22"/>
      <c r="L37" s="22"/>
    </row>
    <row r="38" spans="1:12" ht="12.75">
      <c r="A38" s="146"/>
      <c r="B38" s="122"/>
      <c r="C38" s="122"/>
      <c r="D38" s="123"/>
      <c r="E38" s="146"/>
      <c r="F38" s="122"/>
      <c r="G38" s="122"/>
      <c r="H38" s="119"/>
      <c r="I38" s="120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22"/>
      <c r="C40" s="122"/>
      <c r="D40" s="123"/>
      <c r="E40" s="146"/>
      <c r="F40" s="122"/>
      <c r="G40" s="122"/>
      <c r="H40" s="119"/>
      <c r="I40" s="120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33" t="s">
        <v>277</v>
      </c>
      <c r="B44" s="134"/>
      <c r="C44" s="119"/>
      <c r="D44" s="120"/>
      <c r="E44" s="32"/>
      <c r="F44" s="121"/>
      <c r="G44" s="122"/>
      <c r="H44" s="122"/>
      <c r="I44" s="123"/>
      <c r="J44" s="22"/>
      <c r="K44" s="22"/>
      <c r="L44" s="22"/>
    </row>
    <row r="45" spans="1:12" ht="12.75">
      <c r="A45" s="59"/>
      <c r="B45" s="59"/>
      <c r="C45" s="124"/>
      <c r="D45" s="143"/>
      <c r="E45" s="31"/>
      <c r="F45" s="124"/>
      <c r="G45" s="144"/>
      <c r="H45" s="67"/>
      <c r="I45" s="67"/>
      <c r="J45" s="22"/>
      <c r="K45" s="22"/>
      <c r="L45" s="22"/>
    </row>
    <row r="46" spans="1:12" ht="12.75">
      <c r="A46" s="133" t="s">
        <v>278</v>
      </c>
      <c r="B46" s="134"/>
      <c r="C46" s="121" t="s">
        <v>337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33" t="s">
        <v>280</v>
      </c>
      <c r="B48" s="134"/>
      <c r="C48" s="140" t="s">
        <v>338</v>
      </c>
      <c r="D48" s="136"/>
      <c r="E48" s="137"/>
      <c r="F48" s="32"/>
      <c r="G48" s="38" t="s">
        <v>281</v>
      </c>
      <c r="H48" s="140" t="s">
        <v>339</v>
      </c>
      <c r="I48" s="137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33" t="s">
        <v>266</v>
      </c>
      <c r="B50" s="134"/>
      <c r="C50" s="135" t="s">
        <v>332</v>
      </c>
      <c r="D50" s="136"/>
      <c r="E50" s="136"/>
      <c r="F50" s="136"/>
      <c r="G50" s="136"/>
      <c r="H50" s="136"/>
      <c r="I50" s="137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8" t="s">
        <v>282</v>
      </c>
      <c r="B52" s="139"/>
      <c r="C52" s="140" t="s">
        <v>340</v>
      </c>
      <c r="D52" s="136"/>
      <c r="E52" s="136"/>
      <c r="F52" s="136"/>
      <c r="G52" s="136"/>
      <c r="H52" s="136"/>
      <c r="I52" s="141"/>
      <c r="J52" s="22"/>
      <c r="K52" s="22"/>
      <c r="L52" s="22"/>
    </row>
    <row r="53" spans="1:12" ht="12.75">
      <c r="A53" s="69"/>
      <c r="B53" s="69"/>
      <c r="C53" s="130" t="s">
        <v>283</v>
      </c>
      <c r="D53" s="130"/>
      <c r="E53" s="130"/>
      <c r="F53" s="130"/>
      <c r="G53" s="130"/>
      <c r="H53" s="130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42" t="s">
        <v>284</v>
      </c>
      <c r="C55" s="129"/>
      <c r="D55" s="129"/>
      <c r="E55" s="129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323</v>
      </c>
      <c r="C56" s="116"/>
      <c r="D56" s="116"/>
      <c r="E56" s="116"/>
      <c r="F56" s="116"/>
      <c r="G56" s="116"/>
      <c r="H56" s="125" t="s">
        <v>317</v>
      </c>
      <c r="I56" s="12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25"/>
      <c r="I57" s="12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25"/>
      <c r="I58" s="12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25"/>
      <c r="I59" s="12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25"/>
      <c r="I60" s="12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26" t="s">
        <v>287</v>
      </c>
      <c r="H63" s="127"/>
      <c r="I63" s="128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31"/>
      <c r="H64" s="132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ik.rijeka@pikrijeka.hr"/>
    <hyperlink ref="C20" r:id="rId2" display="www.pikrijeka.hr"/>
    <hyperlink ref="C50" r:id="rId3" display="pik.rijeka@pikrije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M93" sqref="M93"/>
    </sheetView>
  </sheetViews>
  <sheetFormatPr defaultColWidth="9.140625" defaultRowHeight="12.75"/>
  <cols>
    <col min="10" max="11" width="10.42187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342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.75">
      <c r="A4" s="190" t="s">
        <v>341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7" t="s">
        <v>288</v>
      </c>
      <c r="J5" s="78" t="s">
        <v>115</v>
      </c>
      <c r="K5" s="79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2.75">
      <c r="A8" s="181" t="s">
        <v>62</v>
      </c>
      <c r="B8" s="182"/>
      <c r="C8" s="182"/>
      <c r="D8" s="182"/>
      <c r="E8" s="182"/>
      <c r="F8" s="182"/>
      <c r="G8" s="182"/>
      <c r="H8" s="183"/>
      <c r="I8" s="6">
        <v>1</v>
      </c>
      <c r="J8" s="11"/>
      <c r="K8" s="11"/>
    </row>
    <row r="9" spans="1:11" ht="12.75">
      <c r="A9" s="184" t="s">
        <v>13</v>
      </c>
      <c r="B9" s="185"/>
      <c r="C9" s="185"/>
      <c r="D9" s="185"/>
      <c r="E9" s="185"/>
      <c r="F9" s="185"/>
      <c r="G9" s="185"/>
      <c r="H9" s="186"/>
      <c r="I9" s="4">
        <v>2</v>
      </c>
      <c r="J9" s="12">
        <f>J10+J17+J27+J36+J40</f>
        <v>148537606</v>
      </c>
      <c r="K9" s="12">
        <f>K10+K17+K27+K36+K40</f>
        <v>153495770</v>
      </c>
    </row>
    <row r="10" spans="1:11" ht="12.75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1536157</v>
      </c>
      <c r="K10" s="12">
        <f>SUM(K11:K16)</f>
        <v>1542428</v>
      </c>
    </row>
    <row r="11" spans="1:11" ht="12.75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>
        <v>0</v>
      </c>
      <c r="K11" s="13">
        <v>0</v>
      </c>
    </row>
    <row r="12" spans="1:11" ht="12.75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>
        <v>369188</v>
      </c>
      <c r="K12" s="13">
        <v>176582</v>
      </c>
    </row>
    <row r="13" spans="1:11" ht="12.75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>
        <v>0</v>
      </c>
      <c r="K13" s="13">
        <v>0</v>
      </c>
    </row>
    <row r="14" spans="1:11" ht="12.75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>
        <v>0</v>
      </c>
      <c r="K14" s="13">
        <v>0</v>
      </c>
    </row>
    <row r="15" spans="1:11" ht="12.75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>
        <v>43732</v>
      </c>
      <c r="K15" s="13">
        <v>220071</v>
      </c>
    </row>
    <row r="16" spans="1:11" ht="12.75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>
        <v>1123237</v>
      </c>
      <c r="K16" s="13">
        <v>1145775</v>
      </c>
    </row>
    <row r="17" spans="1:11" ht="12.75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133229606</v>
      </c>
      <c r="K17" s="12">
        <f>SUM(K18:K26)</f>
        <v>133649153</v>
      </c>
    </row>
    <row r="18" spans="1:11" ht="12.75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14543305</v>
      </c>
      <c r="K18" s="13">
        <v>14807329</v>
      </c>
    </row>
    <row r="19" spans="1:11" ht="12.75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33707729</v>
      </c>
      <c r="K19" s="13">
        <v>33026287</v>
      </c>
    </row>
    <row r="20" spans="1:11" ht="12.75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63344376</v>
      </c>
      <c r="K20" s="13">
        <v>61686803</v>
      </c>
    </row>
    <row r="21" spans="1:11" ht="12.75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6115921</v>
      </c>
      <c r="K21" s="13">
        <v>5565142</v>
      </c>
    </row>
    <row r="22" spans="1:11" ht="12.75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>
        <v>3724908</v>
      </c>
      <c r="K22" s="13">
        <v>3218003</v>
      </c>
    </row>
    <row r="23" spans="1:11" ht="12.75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322407</v>
      </c>
      <c r="K23" s="13">
        <v>42096</v>
      </c>
    </row>
    <row r="24" spans="1:11" ht="12.75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>
        <v>1751661</v>
      </c>
      <c r="K24" s="13">
        <v>3989901</v>
      </c>
    </row>
    <row r="25" spans="1:11" ht="12.75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>
        <v>7370</v>
      </c>
      <c r="K25" s="13">
        <v>7370</v>
      </c>
    </row>
    <row r="26" spans="1:11" ht="12.75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9711929</v>
      </c>
      <c r="K26" s="13">
        <v>11306222</v>
      </c>
    </row>
    <row r="27" spans="1:11" ht="12.75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11011428</v>
      </c>
      <c r="K27" s="12">
        <f>SUM(K28:K35)</f>
        <v>16253555</v>
      </c>
    </row>
    <row r="28" spans="1:11" ht="12.75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1850800</v>
      </c>
      <c r="K28" s="13">
        <v>1850800</v>
      </c>
    </row>
    <row r="29" spans="1:11" ht="12.75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>
        <v>0</v>
      </c>
      <c r="K29" s="13">
        <v>0</v>
      </c>
    </row>
    <row r="30" spans="1:11" ht="12.75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>
        <v>2266667</v>
      </c>
      <c r="K30" s="13">
        <v>2266667</v>
      </c>
    </row>
    <row r="31" spans="1:11" ht="12.75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>
        <v>0</v>
      </c>
      <c r="K31" s="13">
        <v>0</v>
      </c>
    </row>
    <row r="32" spans="1:11" ht="12.75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>
        <v>4241175</v>
      </c>
      <c r="K32" s="13">
        <v>4263093</v>
      </c>
    </row>
    <row r="33" spans="1:11" ht="12.75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>
        <v>855845</v>
      </c>
      <c r="K33" s="13">
        <v>6354952</v>
      </c>
    </row>
    <row r="34" spans="1:11" ht="12.75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1796941</v>
      </c>
      <c r="K34" s="13">
        <v>1518043</v>
      </c>
    </row>
    <row r="35" spans="1:11" ht="12.75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>
        <v>0</v>
      </c>
      <c r="K35" s="13">
        <v>0</v>
      </c>
    </row>
    <row r="36" spans="1:11" ht="12.75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2718989</v>
      </c>
      <c r="K36" s="12">
        <f>SUM(K37:K39)</f>
        <v>1806608</v>
      </c>
    </row>
    <row r="37" spans="1:11" ht="12.75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>
        <v>0</v>
      </c>
      <c r="K37" s="13">
        <v>0</v>
      </c>
    </row>
    <row r="38" spans="1:11" ht="12.75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412645</v>
      </c>
      <c r="K38" s="13">
        <v>307484</v>
      </c>
    </row>
    <row r="39" spans="1:11" ht="12.75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>
        <v>2306344</v>
      </c>
      <c r="K39" s="13">
        <v>1499124</v>
      </c>
    </row>
    <row r="40" spans="1:11" ht="12.75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>
        <v>41426</v>
      </c>
      <c r="K40" s="13">
        <v>244026</v>
      </c>
    </row>
    <row r="41" spans="1:11" ht="12.75">
      <c r="A41" s="184" t="s">
        <v>248</v>
      </c>
      <c r="B41" s="185"/>
      <c r="C41" s="185"/>
      <c r="D41" s="185"/>
      <c r="E41" s="185"/>
      <c r="F41" s="185"/>
      <c r="G41" s="185"/>
      <c r="H41" s="186"/>
      <c r="I41" s="4">
        <v>34</v>
      </c>
      <c r="J41" s="12">
        <f>J42+J50+J57+J65</f>
        <v>84374052</v>
      </c>
      <c r="K41" s="12">
        <f>K42+K50+K57+K65</f>
        <v>68447348</v>
      </c>
    </row>
    <row r="42" spans="1:11" ht="12.75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12558408</v>
      </c>
      <c r="K42" s="12">
        <f>SUM(K43:K49)</f>
        <v>12020662</v>
      </c>
    </row>
    <row r="43" spans="1:11" ht="12.75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7337946</v>
      </c>
      <c r="K43" s="13">
        <v>7168698</v>
      </c>
    </row>
    <row r="44" spans="1:11" ht="12.75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>
        <v>308448</v>
      </c>
      <c r="K44" s="13">
        <v>465500</v>
      </c>
    </row>
    <row r="45" spans="1:11" ht="12.75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>
        <v>3513401</v>
      </c>
      <c r="K45" s="13">
        <v>3107249</v>
      </c>
    </row>
    <row r="46" spans="1:11" ht="12.75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>
        <v>1100562</v>
      </c>
      <c r="K46" s="13">
        <v>997813</v>
      </c>
    </row>
    <row r="47" spans="1:11" ht="12.75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>
        <v>16649</v>
      </c>
      <c r="K47" s="13">
        <v>0</v>
      </c>
    </row>
    <row r="48" spans="1:11" ht="12.75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>
        <v>281402</v>
      </c>
      <c r="K48" s="13">
        <v>281402</v>
      </c>
    </row>
    <row r="49" spans="1:11" ht="12.75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>
        <v>0</v>
      </c>
      <c r="K49" s="13">
        <v>0</v>
      </c>
    </row>
    <row r="50" spans="1:11" ht="12.75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29137936</v>
      </c>
      <c r="K50" s="12">
        <f>SUM(K51:K56)</f>
        <v>27541923</v>
      </c>
    </row>
    <row r="51" spans="1:11" ht="12.75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0</v>
      </c>
      <c r="K51" s="13">
        <v>0</v>
      </c>
    </row>
    <row r="52" spans="1:11" ht="12.75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26091134</v>
      </c>
      <c r="K52" s="13">
        <v>23090712</v>
      </c>
    </row>
    <row r="53" spans="1:11" ht="12.75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>
        <v>39231</v>
      </c>
      <c r="K53" s="13">
        <v>102206</v>
      </c>
    </row>
    <row r="54" spans="1:11" ht="12.75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>
        <v>32120</v>
      </c>
      <c r="K54" s="13">
        <v>17693</v>
      </c>
    </row>
    <row r="55" spans="1:11" ht="12.75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1737782</v>
      </c>
      <c r="K55" s="13">
        <v>1973083</v>
      </c>
    </row>
    <row r="56" spans="1:11" ht="12.75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1237669</v>
      </c>
      <c r="K56" s="13">
        <v>2358229</v>
      </c>
    </row>
    <row r="57" spans="1:11" ht="12.75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40511487</v>
      </c>
      <c r="K57" s="12">
        <f>SUM(K58:K64)</f>
        <v>26977412</v>
      </c>
    </row>
    <row r="58" spans="1:11" ht="12.75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>
        <v>0</v>
      </c>
      <c r="K58" s="13">
        <v>0</v>
      </c>
    </row>
    <row r="59" spans="1:11" ht="12.75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>
        <v>0</v>
      </c>
      <c r="K59" s="13">
        <v>0</v>
      </c>
    </row>
    <row r="60" spans="1:11" ht="12.75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0</v>
      </c>
      <c r="K60" s="13">
        <v>0</v>
      </c>
    </row>
    <row r="61" spans="1:11" ht="12.75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>
        <v>1450000</v>
      </c>
      <c r="K61" s="13">
        <v>650000</v>
      </c>
    </row>
    <row r="62" spans="1:11" ht="12.75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>
        <v>0</v>
      </c>
      <c r="K62" s="13">
        <v>0</v>
      </c>
    </row>
    <row r="63" spans="1:11" ht="12.75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32295894</v>
      </c>
      <c r="K63" s="13">
        <v>23039209</v>
      </c>
    </row>
    <row r="64" spans="1:11" ht="12.75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>
        <v>6765593</v>
      </c>
      <c r="K64" s="13">
        <v>3288203</v>
      </c>
    </row>
    <row r="65" spans="1:11" ht="12.75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2166221</v>
      </c>
      <c r="K65" s="13">
        <v>1907351</v>
      </c>
    </row>
    <row r="66" spans="1:11" ht="12.75">
      <c r="A66" s="184" t="s">
        <v>58</v>
      </c>
      <c r="B66" s="185"/>
      <c r="C66" s="185"/>
      <c r="D66" s="185"/>
      <c r="E66" s="185"/>
      <c r="F66" s="185"/>
      <c r="G66" s="185"/>
      <c r="H66" s="186"/>
      <c r="I66" s="4">
        <v>59</v>
      </c>
      <c r="J66" s="13">
        <v>407022</v>
      </c>
      <c r="K66" s="13">
        <v>340215</v>
      </c>
    </row>
    <row r="67" spans="1:11" ht="12.75">
      <c r="A67" s="184" t="s">
        <v>249</v>
      </c>
      <c r="B67" s="185"/>
      <c r="C67" s="185"/>
      <c r="D67" s="185"/>
      <c r="E67" s="185"/>
      <c r="F67" s="185"/>
      <c r="G67" s="185"/>
      <c r="H67" s="186"/>
      <c r="I67" s="4">
        <v>60</v>
      </c>
      <c r="J67" s="12">
        <f>J8+J9+J41+J66</f>
        <v>233318680</v>
      </c>
      <c r="K67" s="12">
        <f>K8+K9+K41+K66</f>
        <v>222283333</v>
      </c>
    </row>
    <row r="68" spans="1:11" ht="12.75">
      <c r="A68" s="200" t="s">
        <v>93</v>
      </c>
      <c r="B68" s="201"/>
      <c r="C68" s="201"/>
      <c r="D68" s="201"/>
      <c r="E68" s="201"/>
      <c r="F68" s="201"/>
      <c r="G68" s="201"/>
      <c r="H68" s="202"/>
      <c r="I68" s="5">
        <v>61</v>
      </c>
      <c r="J68" s="14">
        <v>9472356</v>
      </c>
      <c r="K68" s="14">
        <v>10050777</v>
      </c>
    </row>
    <row r="69" spans="1:11" ht="12.75">
      <c r="A69" s="203" t="s">
        <v>60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5"/>
    </row>
    <row r="70" spans="1:11" ht="12.75">
      <c r="A70" s="181" t="s">
        <v>199</v>
      </c>
      <c r="B70" s="182"/>
      <c r="C70" s="182"/>
      <c r="D70" s="182"/>
      <c r="E70" s="182"/>
      <c r="F70" s="182"/>
      <c r="G70" s="182"/>
      <c r="H70" s="183"/>
      <c r="I70" s="6">
        <v>62</v>
      </c>
      <c r="J70" s="20">
        <f>J71+J72+J73+J79+J80+J83+J86</f>
        <v>135868078</v>
      </c>
      <c r="K70" s="20">
        <f>K71+K72+K73+K79+K80+K83+K86</f>
        <v>133604867</v>
      </c>
    </row>
    <row r="71" spans="1:11" ht="12.75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81711000</v>
      </c>
      <c r="K71" s="13">
        <v>81711000</v>
      </c>
    </row>
    <row r="72" spans="1:11" ht="12.75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1815029</v>
      </c>
      <c r="K72" s="13">
        <v>1815029</v>
      </c>
    </row>
    <row r="73" spans="1:11" ht="12.75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37950553</v>
      </c>
      <c r="K73" s="12">
        <f>K74+K75-K76+K77+K78</f>
        <v>34200055</v>
      </c>
    </row>
    <row r="74" spans="1:11" ht="12.75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2529796</v>
      </c>
      <c r="K74" s="13">
        <v>2529796</v>
      </c>
    </row>
    <row r="75" spans="1:11" ht="12.75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17814235</v>
      </c>
      <c r="K75" s="13">
        <v>17814235</v>
      </c>
    </row>
    <row r="76" spans="1:11" ht="12.75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>
        <v>10306217</v>
      </c>
      <c r="K76" s="13">
        <v>10306217</v>
      </c>
    </row>
    <row r="77" spans="1:11" ht="12.75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>
        <v>0</v>
      </c>
      <c r="K77" s="13">
        <v>0</v>
      </c>
    </row>
    <row r="78" spans="1:11" ht="12.75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27912739</v>
      </c>
      <c r="K78" s="13">
        <v>24162241</v>
      </c>
    </row>
    <row r="79" spans="1:11" ht="12.75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-161833</v>
      </c>
      <c r="K79" s="13">
        <v>-231471</v>
      </c>
    </row>
    <row r="80" spans="1:11" ht="12.75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11966533</v>
      </c>
      <c r="K80" s="12">
        <f>K81-K82</f>
        <v>14553329</v>
      </c>
    </row>
    <row r="81" spans="1:11" ht="12.75">
      <c r="A81" s="206" t="s">
        <v>175</v>
      </c>
      <c r="B81" s="207"/>
      <c r="C81" s="207"/>
      <c r="D81" s="207"/>
      <c r="E81" s="207"/>
      <c r="F81" s="207"/>
      <c r="G81" s="207"/>
      <c r="H81" s="208"/>
      <c r="I81" s="4">
        <v>73</v>
      </c>
      <c r="J81" s="13">
        <v>11966533</v>
      </c>
      <c r="K81" s="13">
        <v>14553329</v>
      </c>
    </row>
    <row r="82" spans="1:11" ht="12.75">
      <c r="A82" s="206" t="s">
        <v>176</v>
      </c>
      <c r="B82" s="207"/>
      <c r="C82" s="207"/>
      <c r="D82" s="207"/>
      <c r="E82" s="207"/>
      <c r="F82" s="207"/>
      <c r="G82" s="207"/>
      <c r="H82" s="208"/>
      <c r="I82" s="4">
        <v>74</v>
      </c>
      <c r="J82" s="13">
        <v>0</v>
      </c>
      <c r="K82" s="13">
        <v>0</v>
      </c>
    </row>
    <row r="83" spans="1:11" ht="12.75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2586796</v>
      </c>
      <c r="K83" s="12">
        <f>K84-K85</f>
        <v>1556925</v>
      </c>
    </row>
    <row r="84" spans="1:11" ht="12.75">
      <c r="A84" s="206" t="s">
        <v>177</v>
      </c>
      <c r="B84" s="207"/>
      <c r="C84" s="207"/>
      <c r="D84" s="207"/>
      <c r="E84" s="207"/>
      <c r="F84" s="207"/>
      <c r="G84" s="207"/>
      <c r="H84" s="208"/>
      <c r="I84" s="4">
        <v>76</v>
      </c>
      <c r="J84" s="13">
        <v>2586796</v>
      </c>
      <c r="K84" s="13">
        <v>1556925</v>
      </c>
    </row>
    <row r="85" spans="1:11" ht="12.75">
      <c r="A85" s="206" t="s">
        <v>178</v>
      </c>
      <c r="B85" s="207"/>
      <c r="C85" s="207"/>
      <c r="D85" s="207"/>
      <c r="E85" s="207"/>
      <c r="F85" s="207"/>
      <c r="G85" s="207"/>
      <c r="H85" s="208"/>
      <c r="I85" s="4">
        <v>77</v>
      </c>
      <c r="J85" s="13">
        <v>0</v>
      </c>
      <c r="K85" s="13">
        <v>0</v>
      </c>
    </row>
    <row r="86" spans="1:11" ht="12.75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>
        <v>0</v>
      </c>
      <c r="K86" s="13">
        <v>0</v>
      </c>
    </row>
    <row r="87" spans="1:11" ht="12.75">
      <c r="A87" s="184" t="s">
        <v>19</v>
      </c>
      <c r="B87" s="185"/>
      <c r="C87" s="185"/>
      <c r="D87" s="185"/>
      <c r="E87" s="185"/>
      <c r="F87" s="185"/>
      <c r="G87" s="185"/>
      <c r="H87" s="186"/>
      <c r="I87" s="4">
        <v>79</v>
      </c>
      <c r="J87" s="12">
        <f>SUM(J88:J90)</f>
        <v>117696</v>
      </c>
      <c r="K87" s="12">
        <f>SUM(K88:K90)</f>
        <v>28000</v>
      </c>
    </row>
    <row r="88" spans="1:11" ht="12.75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0</v>
      </c>
      <c r="K88" s="13">
        <v>0</v>
      </c>
    </row>
    <row r="89" spans="1:11" ht="12.75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>
        <v>0</v>
      </c>
      <c r="K89" s="13">
        <v>0</v>
      </c>
    </row>
    <row r="90" spans="1:11" ht="12.75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117696</v>
      </c>
      <c r="K90" s="13">
        <v>28000</v>
      </c>
    </row>
    <row r="91" spans="1:11" ht="12.75">
      <c r="A91" s="184" t="s">
        <v>20</v>
      </c>
      <c r="B91" s="185"/>
      <c r="C91" s="185"/>
      <c r="D91" s="185"/>
      <c r="E91" s="185"/>
      <c r="F91" s="185"/>
      <c r="G91" s="185"/>
      <c r="H91" s="186"/>
      <c r="I91" s="4">
        <v>83</v>
      </c>
      <c r="J91" s="12">
        <f>SUM(J92:J100)</f>
        <v>48935619</v>
      </c>
      <c r="K91" s="12">
        <f>SUM(K92:K100)</f>
        <v>41652590</v>
      </c>
    </row>
    <row r="92" spans="1:11" ht="12.75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>
        <v>0</v>
      </c>
      <c r="K92" s="13">
        <v>0</v>
      </c>
    </row>
    <row r="93" spans="1:11" ht="12.75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>
        <v>563200</v>
      </c>
      <c r="K93" s="13">
        <v>2084379</v>
      </c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48200290</v>
      </c>
      <c r="K94" s="13">
        <v>39567357</v>
      </c>
    </row>
    <row r="95" spans="1:11" ht="12.75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>
        <v>0</v>
      </c>
      <c r="K95" s="13">
        <v>0</v>
      </c>
    </row>
    <row r="96" spans="1:11" ht="12.75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>
        <v>0</v>
      </c>
      <c r="K96" s="13">
        <v>0</v>
      </c>
    </row>
    <row r="97" spans="1:11" ht="12.75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>
        <v>0</v>
      </c>
      <c r="K97" s="13">
        <v>0</v>
      </c>
    </row>
    <row r="98" spans="1:11" ht="12.75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>
        <v>0</v>
      </c>
      <c r="K98" s="13">
        <v>0</v>
      </c>
    </row>
    <row r="99" spans="1:11" ht="12.75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0</v>
      </c>
      <c r="K99" s="13">
        <v>0</v>
      </c>
    </row>
    <row r="100" spans="1:11" ht="12.75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>
        <v>172129</v>
      </c>
      <c r="K100" s="13">
        <v>854</v>
      </c>
    </row>
    <row r="101" spans="1:11" ht="12.75">
      <c r="A101" s="184" t="s">
        <v>21</v>
      </c>
      <c r="B101" s="185"/>
      <c r="C101" s="185"/>
      <c r="D101" s="185"/>
      <c r="E101" s="185"/>
      <c r="F101" s="185"/>
      <c r="G101" s="185"/>
      <c r="H101" s="186"/>
      <c r="I101" s="4">
        <v>93</v>
      </c>
      <c r="J101" s="12">
        <f>SUM(J102:J113)</f>
        <v>48171625</v>
      </c>
      <c r="K101" s="12">
        <f>SUM(K102:K113)</f>
        <v>45669433</v>
      </c>
    </row>
    <row r="102" spans="1:11" ht="12.75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1225479</v>
      </c>
      <c r="K102" s="13">
        <v>1384565</v>
      </c>
    </row>
    <row r="103" spans="1:11" ht="12.75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>
        <v>140800</v>
      </c>
      <c r="K103" s="13">
        <v>140800</v>
      </c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9110123</v>
      </c>
      <c r="K104" s="13">
        <v>9057948</v>
      </c>
    </row>
    <row r="105" spans="1:11" ht="12.75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>
        <v>25622</v>
      </c>
      <c r="K105" s="13">
        <v>3719</v>
      </c>
    </row>
    <row r="106" spans="1:11" ht="12.75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24934457</v>
      </c>
      <c r="K106" s="13">
        <v>23529356</v>
      </c>
    </row>
    <row r="107" spans="1:11" ht="12.75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>
        <v>0</v>
      </c>
      <c r="K107" s="13">
        <v>0</v>
      </c>
    </row>
    <row r="108" spans="1:11" ht="12.75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>
        <v>2416642</v>
      </c>
      <c r="K108" s="13">
        <v>1816353</v>
      </c>
    </row>
    <row r="109" spans="1:11" ht="12.75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2087013</v>
      </c>
      <c r="K109" s="13">
        <v>2131562</v>
      </c>
    </row>
    <row r="110" spans="1:11" ht="12.75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1363245</v>
      </c>
      <c r="K110" s="13">
        <v>1245163</v>
      </c>
    </row>
    <row r="111" spans="1:11" ht="12.75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>
        <v>6620596</v>
      </c>
      <c r="K111" s="13">
        <v>6133210</v>
      </c>
    </row>
    <row r="112" spans="1:11" ht="12.75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>
        <v>0</v>
      </c>
      <c r="K112" s="13">
        <v>0</v>
      </c>
    </row>
    <row r="113" spans="1:11" ht="12.75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247648</v>
      </c>
      <c r="K113" s="13">
        <v>226757</v>
      </c>
    </row>
    <row r="114" spans="1:11" ht="12.75">
      <c r="A114" s="184" t="s">
        <v>1</v>
      </c>
      <c r="B114" s="185"/>
      <c r="C114" s="185"/>
      <c r="D114" s="185"/>
      <c r="E114" s="185"/>
      <c r="F114" s="185"/>
      <c r="G114" s="185"/>
      <c r="H114" s="186"/>
      <c r="I114" s="4">
        <v>106</v>
      </c>
      <c r="J114" s="13">
        <v>225662</v>
      </c>
      <c r="K114" s="13">
        <v>1328443</v>
      </c>
    </row>
    <row r="115" spans="1:11" ht="12.75">
      <c r="A115" s="184" t="s">
        <v>25</v>
      </c>
      <c r="B115" s="185"/>
      <c r="C115" s="185"/>
      <c r="D115" s="185"/>
      <c r="E115" s="185"/>
      <c r="F115" s="185"/>
      <c r="G115" s="185"/>
      <c r="H115" s="186"/>
      <c r="I115" s="4">
        <v>107</v>
      </c>
      <c r="J115" s="12">
        <f>J70+J87+J91+J101+J114</f>
        <v>233318680</v>
      </c>
      <c r="K115" s="12">
        <f>K70+K87+K91+K101+K114</f>
        <v>222283333</v>
      </c>
    </row>
    <row r="116" spans="1:11" ht="12.75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>
        <v>9472356</v>
      </c>
      <c r="K116" s="14">
        <v>10050777</v>
      </c>
    </row>
    <row r="117" spans="1:11" ht="12.75">
      <c r="A117" s="203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2.75">
      <c r="A118" s="181" t="s">
        <v>193</v>
      </c>
      <c r="B118" s="182"/>
      <c r="C118" s="182"/>
      <c r="D118" s="182"/>
      <c r="E118" s="182"/>
      <c r="F118" s="182"/>
      <c r="G118" s="182"/>
      <c r="H118" s="182"/>
      <c r="I118" s="220"/>
      <c r="J118" s="220"/>
      <c r="K118" s="221"/>
    </row>
    <row r="119" spans="1:11" ht="12.75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92:H92"/>
    <mergeCell ref="A93:H93"/>
    <mergeCell ref="A94:H94"/>
    <mergeCell ref="A95:H95"/>
    <mergeCell ref="A96:H96"/>
    <mergeCell ref="A97:H97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76:H76"/>
    <mergeCell ref="A77:H77"/>
    <mergeCell ref="A78:H78"/>
    <mergeCell ref="A79:H79"/>
    <mergeCell ref="A80:H80"/>
    <mergeCell ref="A81:H81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60:H60"/>
    <mergeCell ref="A61:H61"/>
    <mergeCell ref="A62:H62"/>
    <mergeCell ref="A63:H63"/>
    <mergeCell ref="A64:H64"/>
    <mergeCell ref="A65:H65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44:H44"/>
    <mergeCell ref="A45:H45"/>
    <mergeCell ref="A46:H46"/>
    <mergeCell ref="A47:H47"/>
    <mergeCell ref="A48:H48"/>
    <mergeCell ref="A49:H49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28:H28"/>
    <mergeCell ref="A29:H29"/>
    <mergeCell ref="A30:H30"/>
    <mergeCell ref="A31:H31"/>
    <mergeCell ref="A32:H32"/>
    <mergeCell ref="A33:H33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12:H12"/>
    <mergeCell ref="A13:H13"/>
    <mergeCell ref="A14:H14"/>
    <mergeCell ref="A15:H15"/>
    <mergeCell ref="A16:H16"/>
    <mergeCell ref="A17:H17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:J1"/>
    <mergeCell ref="K1:K2"/>
    <mergeCell ref="A2:J2"/>
    <mergeCell ref="A3:K3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tabSelected="1" view="pageBreakPreview" zoomScale="110" zoomScaleSheetLayoutView="110" zoomScalePageLayoutView="0" workbookViewId="0" topLeftCell="A13">
      <selection activeCell="O9" sqref="O9"/>
    </sheetView>
  </sheetViews>
  <sheetFormatPr defaultColWidth="9.140625" defaultRowHeight="12.75"/>
  <cols>
    <col min="9" max="9" width="8.00390625" style="0" customWidth="1"/>
    <col min="10" max="11" width="9.8515625" style="0" bestFit="1" customWidth="1"/>
  </cols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343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3" t="s">
        <v>341</v>
      </c>
      <c r="B4" s="224"/>
      <c r="C4" s="224"/>
      <c r="D4" s="224"/>
      <c r="E4" s="224"/>
      <c r="F4" s="224"/>
      <c r="G4" s="224"/>
      <c r="H4" s="224"/>
      <c r="I4" s="224"/>
      <c r="J4" s="224"/>
      <c r="K4" s="225"/>
    </row>
    <row r="5" spans="1:11" ht="24" thickBot="1">
      <c r="A5" s="222" t="s">
        <v>61</v>
      </c>
      <c r="B5" s="222"/>
      <c r="C5" s="222"/>
      <c r="D5" s="222"/>
      <c r="E5" s="222"/>
      <c r="F5" s="222"/>
      <c r="G5" s="222"/>
      <c r="H5" s="222"/>
      <c r="I5" s="77" t="s">
        <v>290</v>
      </c>
      <c r="J5" s="79" t="s">
        <v>156</v>
      </c>
      <c r="K5" s="79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1">
        <v>2</v>
      </c>
      <c r="J6" s="80">
        <v>3</v>
      </c>
      <c r="K6" s="80">
        <v>4</v>
      </c>
    </row>
    <row r="7" spans="1:11" ht="12.75">
      <c r="A7" s="181" t="s">
        <v>26</v>
      </c>
      <c r="B7" s="182"/>
      <c r="C7" s="182"/>
      <c r="D7" s="182"/>
      <c r="E7" s="182"/>
      <c r="F7" s="182"/>
      <c r="G7" s="182"/>
      <c r="H7" s="183"/>
      <c r="I7" s="6">
        <v>111</v>
      </c>
      <c r="J7" s="20">
        <f>SUM(J8:J9)</f>
        <v>187518101</v>
      </c>
      <c r="K7" s="20">
        <f>SUM(K8:K9)</f>
        <v>180772985</v>
      </c>
    </row>
    <row r="8" spans="1:11" ht="12.75">
      <c r="A8" s="184" t="s">
        <v>158</v>
      </c>
      <c r="B8" s="185"/>
      <c r="C8" s="185"/>
      <c r="D8" s="185"/>
      <c r="E8" s="185"/>
      <c r="F8" s="185"/>
      <c r="G8" s="185"/>
      <c r="H8" s="186"/>
      <c r="I8" s="4">
        <v>112</v>
      </c>
      <c r="J8" s="13">
        <v>169819739</v>
      </c>
      <c r="K8" s="13">
        <v>168472327</v>
      </c>
    </row>
    <row r="9" spans="1:11" ht="12.75">
      <c r="A9" s="184" t="s">
        <v>106</v>
      </c>
      <c r="B9" s="185"/>
      <c r="C9" s="185"/>
      <c r="D9" s="185"/>
      <c r="E9" s="185"/>
      <c r="F9" s="185"/>
      <c r="G9" s="185"/>
      <c r="H9" s="186"/>
      <c r="I9" s="4">
        <v>113</v>
      </c>
      <c r="J9" s="13">
        <v>17698362</v>
      </c>
      <c r="K9" s="13">
        <v>12300658</v>
      </c>
    </row>
    <row r="10" spans="1:11" ht="12.75">
      <c r="A10" s="184" t="s">
        <v>12</v>
      </c>
      <c r="B10" s="185"/>
      <c r="C10" s="185"/>
      <c r="D10" s="185"/>
      <c r="E10" s="185"/>
      <c r="F10" s="185"/>
      <c r="G10" s="185"/>
      <c r="H10" s="186"/>
      <c r="I10" s="4">
        <v>114</v>
      </c>
      <c r="J10" s="12">
        <f>J11+J12+J16+J20+J21+J22+J25+J26</f>
        <v>182346080</v>
      </c>
      <c r="K10" s="12">
        <f>K11+K12+K16+K20+K21+K22+K25+K26</f>
        <v>178046656</v>
      </c>
    </row>
    <row r="11" spans="1:11" ht="12.75">
      <c r="A11" s="184" t="s">
        <v>107</v>
      </c>
      <c r="B11" s="185"/>
      <c r="C11" s="185"/>
      <c r="D11" s="185"/>
      <c r="E11" s="185"/>
      <c r="F11" s="185"/>
      <c r="G11" s="185"/>
      <c r="H11" s="186"/>
      <c r="I11" s="4">
        <v>115</v>
      </c>
      <c r="J11" s="13">
        <v>-1320450</v>
      </c>
      <c r="K11" s="13">
        <v>120037</v>
      </c>
    </row>
    <row r="12" spans="1:11" ht="12.75">
      <c r="A12" s="184" t="s">
        <v>22</v>
      </c>
      <c r="B12" s="185"/>
      <c r="C12" s="185"/>
      <c r="D12" s="185"/>
      <c r="E12" s="185"/>
      <c r="F12" s="185"/>
      <c r="G12" s="185"/>
      <c r="H12" s="186"/>
      <c r="I12" s="4">
        <v>116</v>
      </c>
      <c r="J12" s="12">
        <f>SUM(J13:J15)</f>
        <v>124630680</v>
      </c>
      <c r="K12" s="12">
        <f>SUM(K13:K15)</f>
        <v>119879275</v>
      </c>
    </row>
    <row r="13" spans="1:11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79121698</v>
      </c>
      <c r="K13" s="13">
        <v>75030743</v>
      </c>
    </row>
    <row r="14" spans="1:11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31357806</v>
      </c>
      <c r="K14" s="13">
        <v>31728316</v>
      </c>
    </row>
    <row r="15" spans="1:11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14151176</v>
      </c>
      <c r="K15" s="13">
        <v>13120216</v>
      </c>
    </row>
    <row r="16" spans="1:11" ht="12.75">
      <c r="A16" s="184" t="s">
        <v>23</v>
      </c>
      <c r="B16" s="185"/>
      <c r="C16" s="185"/>
      <c r="D16" s="185"/>
      <c r="E16" s="185"/>
      <c r="F16" s="185"/>
      <c r="G16" s="185"/>
      <c r="H16" s="186"/>
      <c r="I16" s="4">
        <v>120</v>
      </c>
      <c r="J16" s="12">
        <f>SUM(J17:J19)</f>
        <v>37092802</v>
      </c>
      <c r="K16" s="12">
        <f>SUM(K17:K19)</f>
        <v>36375352</v>
      </c>
    </row>
    <row r="17" spans="1:11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23172295</v>
      </c>
      <c r="K17" s="13">
        <v>23119873</v>
      </c>
    </row>
    <row r="18" spans="1:11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8481493</v>
      </c>
      <c r="K18" s="13">
        <v>8280071</v>
      </c>
    </row>
    <row r="19" spans="1:11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5439014</v>
      </c>
      <c r="K19" s="13">
        <v>4975408</v>
      </c>
    </row>
    <row r="20" spans="1:11" ht="12.75">
      <c r="A20" s="184" t="s">
        <v>108</v>
      </c>
      <c r="B20" s="185"/>
      <c r="C20" s="185"/>
      <c r="D20" s="185"/>
      <c r="E20" s="185"/>
      <c r="F20" s="185"/>
      <c r="G20" s="185"/>
      <c r="H20" s="186"/>
      <c r="I20" s="4">
        <v>124</v>
      </c>
      <c r="J20" s="13">
        <v>9152720</v>
      </c>
      <c r="K20" s="13">
        <v>8684783</v>
      </c>
    </row>
    <row r="21" spans="1:11" ht="12.75">
      <c r="A21" s="184" t="s">
        <v>109</v>
      </c>
      <c r="B21" s="185"/>
      <c r="C21" s="185"/>
      <c r="D21" s="185"/>
      <c r="E21" s="185"/>
      <c r="F21" s="185"/>
      <c r="G21" s="185"/>
      <c r="H21" s="186"/>
      <c r="I21" s="4">
        <v>125</v>
      </c>
      <c r="J21" s="13">
        <v>6188726</v>
      </c>
      <c r="K21" s="13">
        <v>5782864</v>
      </c>
    </row>
    <row r="22" spans="1:11" ht="12.75">
      <c r="A22" s="184" t="s">
        <v>24</v>
      </c>
      <c r="B22" s="185"/>
      <c r="C22" s="185"/>
      <c r="D22" s="185"/>
      <c r="E22" s="185"/>
      <c r="F22" s="185"/>
      <c r="G22" s="185"/>
      <c r="H22" s="186"/>
      <c r="I22" s="4">
        <v>126</v>
      </c>
      <c r="J22" s="12">
        <f>SUM(J23:J24)</f>
        <v>114262</v>
      </c>
      <c r="K22" s="12">
        <f>SUM(K23:K24)</f>
        <v>983317</v>
      </c>
    </row>
    <row r="23" spans="1:11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>
        <v>0</v>
      </c>
      <c r="K23" s="13">
        <v>807220</v>
      </c>
    </row>
    <row r="24" spans="1:11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114262</v>
      </c>
      <c r="K24" s="13">
        <v>176097</v>
      </c>
    </row>
    <row r="25" spans="1:11" ht="12.75">
      <c r="A25" s="184" t="s">
        <v>110</v>
      </c>
      <c r="B25" s="185"/>
      <c r="C25" s="185"/>
      <c r="D25" s="185"/>
      <c r="E25" s="185"/>
      <c r="F25" s="185"/>
      <c r="G25" s="185"/>
      <c r="H25" s="186"/>
      <c r="I25" s="4">
        <v>129</v>
      </c>
      <c r="J25" s="13">
        <v>117696</v>
      </c>
      <c r="K25" s="13">
        <v>0</v>
      </c>
    </row>
    <row r="26" spans="1:11" ht="12.75">
      <c r="A26" s="184" t="s">
        <v>52</v>
      </c>
      <c r="B26" s="185"/>
      <c r="C26" s="185"/>
      <c r="D26" s="185"/>
      <c r="E26" s="185"/>
      <c r="F26" s="185"/>
      <c r="G26" s="185"/>
      <c r="H26" s="186"/>
      <c r="I26" s="4">
        <v>130</v>
      </c>
      <c r="J26" s="13">
        <v>6369644</v>
      </c>
      <c r="K26" s="13">
        <v>6221028</v>
      </c>
    </row>
    <row r="27" spans="1:11" ht="12.75">
      <c r="A27" s="184" t="s">
        <v>221</v>
      </c>
      <c r="B27" s="185"/>
      <c r="C27" s="185"/>
      <c r="D27" s="185"/>
      <c r="E27" s="185"/>
      <c r="F27" s="185"/>
      <c r="G27" s="185"/>
      <c r="H27" s="186"/>
      <c r="I27" s="4">
        <v>131</v>
      </c>
      <c r="J27" s="12">
        <f>SUM(J28:J32)</f>
        <v>1975101</v>
      </c>
      <c r="K27" s="12">
        <f>SUM(K28:K32)</f>
        <v>1922873</v>
      </c>
    </row>
    <row r="28" spans="1:11" ht="12.75">
      <c r="A28" s="184" t="s">
        <v>235</v>
      </c>
      <c r="B28" s="185"/>
      <c r="C28" s="185"/>
      <c r="D28" s="185"/>
      <c r="E28" s="185"/>
      <c r="F28" s="185"/>
      <c r="G28" s="185"/>
      <c r="H28" s="186"/>
      <c r="I28" s="4">
        <v>132</v>
      </c>
      <c r="J28" s="13">
        <v>209754</v>
      </c>
      <c r="K28" s="13">
        <v>208524</v>
      </c>
    </row>
    <row r="29" spans="1:11" ht="12.75">
      <c r="A29" s="184" t="s">
        <v>161</v>
      </c>
      <c r="B29" s="185"/>
      <c r="C29" s="185"/>
      <c r="D29" s="185"/>
      <c r="E29" s="185"/>
      <c r="F29" s="185"/>
      <c r="G29" s="185"/>
      <c r="H29" s="186"/>
      <c r="I29" s="4">
        <v>133</v>
      </c>
      <c r="J29" s="13">
        <v>1527142</v>
      </c>
      <c r="K29" s="13">
        <v>1521282</v>
      </c>
    </row>
    <row r="30" spans="1:11" ht="12.75">
      <c r="A30" s="184" t="s">
        <v>145</v>
      </c>
      <c r="B30" s="185"/>
      <c r="C30" s="185"/>
      <c r="D30" s="185"/>
      <c r="E30" s="185"/>
      <c r="F30" s="185"/>
      <c r="G30" s="185"/>
      <c r="H30" s="186"/>
      <c r="I30" s="4">
        <v>134</v>
      </c>
      <c r="J30" s="13">
        <v>58000</v>
      </c>
      <c r="K30" s="13">
        <v>102912</v>
      </c>
    </row>
    <row r="31" spans="1:11" ht="12.75">
      <c r="A31" s="184" t="s">
        <v>231</v>
      </c>
      <c r="B31" s="185"/>
      <c r="C31" s="185"/>
      <c r="D31" s="185"/>
      <c r="E31" s="185"/>
      <c r="F31" s="185"/>
      <c r="G31" s="185"/>
      <c r="H31" s="186"/>
      <c r="I31" s="4">
        <v>135</v>
      </c>
      <c r="J31" s="13">
        <v>0</v>
      </c>
      <c r="K31" s="13">
        <v>0</v>
      </c>
    </row>
    <row r="32" spans="1:11" ht="12.75">
      <c r="A32" s="184" t="s">
        <v>146</v>
      </c>
      <c r="B32" s="185"/>
      <c r="C32" s="185"/>
      <c r="D32" s="185"/>
      <c r="E32" s="185"/>
      <c r="F32" s="185"/>
      <c r="G32" s="185"/>
      <c r="H32" s="186"/>
      <c r="I32" s="4">
        <v>136</v>
      </c>
      <c r="J32" s="13">
        <v>180205</v>
      </c>
      <c r="K32" s="13">
        <v>90155</v>
      </c>
    </row>
    <row r="33" spans="1:11" ht="12.75">
      <c r="A33" s="184" t="s">
        <v>222</v>
      </c>
      <c r="B33" s="185"/>
      <c r="C33" s="185"/>
      <c r="D33" s="185"/>
      <c r="E33" s="185"/>
      <c r="F33" s="185"/>
      <c r="G33" s="185"/>
      <c r="H33" s="186"/>
      <c r="I33" s="4">
        <v>137</v>
      </c>
      <c r="J33" s="12">
        <f>SUM(J34:J37)</f>
        <v>3831242</v>
      </c>
      <c r="K33" s="12">
        <f>SUM(K34:K37)</f>
        <v>2722404</v>
      </c>
    </row>
    <row r="34" spans="1:11" ht="12.75">
      <c r="A34" s="184" t="s">
        <v>68</v>
      </c>
      <c r="B34" s="185"/>
      <c r="C34" s="185"/>
      <c r="D34" s="185"/>
      <c r="E34" s="185"/>
      <c r="F34" s="185"/>
      <c r="G34" s="185"/>
      <c r="H34" s="186"/>
      <c r="I34" s="4">
        <v>138</v>
      </c>
      <c r="J34" s="13">
        <v>0</v>
      </c>
      <c r="K34" s="13">
        <v>0</v>
      </c>
    </row>
    <row r="35" spans="1:11" ht="12.75">
      <c r="A35" s="184" t="s">
        <v>67</v>
      </c>
      <c r="B35" s="185"/>
      <c r="C35" s="185"/>
      <c r="D35" s="185"/>
      <c r="E35" s="185"/>
      <c r="F35" s="185"/>
      <c r="G35" s="185"/>
      <c r="H35" s="186"/>
      <c r="I35" s="4">
        <v>139</v>
      </c>
      <c r="J35" s="13">
        <v>3826012</v>
      </c>
      <c r="K35" s="13">
        <v>2542404</v>
      </c>
    </row>
    <row r="36" spans="1:11" ht="12.75">
      <c r="A36" s="184" t="s">
        <v>232</v>
      </c>
      <c r="B36" s="185"/>
      <c r="C36" s="185"/>
      <c r="D36" s="185"/>
      <c r="E36" s="185"/>
      <c r="F36" s="185"/>
      <c r="G36" s="185"/>
      <c r="H36" s="186"/>
      <c r="I36" s="4">
        <v>140</v>
      </c>
      <c r="J36" s="13">
        <v>0</v>
      </c>
      <c r="K36" s="13">
        <v>180000</v>
      </c>
    </row>
    <row r="37" spans="1:11" ht="12.75">
      <c r="A37" s="184" t="s">
        <v>69</v>
      </c>
      <c r="B37" s="185"/>
      <c r="C37" s="185"/>
      <c r="D37" s="185"/>
      <c r="E37" s="185"/>
      <c r="F37" s="185"/>
      <c r="G37" s="185"/>
      <c r="H37" s="186"/>
      <c r="I37" s="4">
        <v>141</v>
      </c>
      <c r="J37" s="13">
        <v>5230</v>
      </c>
      <c r="K37" s="13">
        <v>0</v>
      </c>
    </row>
    <row r="38" spans="1:11" ht="12.75">
      <c r="A38" s="184" t="s">
        <v>203</v>
      </c>
      <c r="B38" s="185"/>
      <c r="C38" s="185"/>
      <c r="D38" s="185"/>
      <c r="E38" s="185"/>
      <c r="F38" s="185"/>
      <c r="G38" s="185"/>
      <c r="H38" s="186"/>
      <c r="I38" s="4">
        <v>142</v>
      </c>
      <c r="J38" s="13">
        <v>0</v>
      </c>
      <c r="K38" s="13">
        <v>0</v>
      </c>
    </row>
    <row r="39" spans="1:11" ht="12.75">
      <c r="A39" s="184" t="s">
        <v>204</v>
      </c>
      <c r="B39" s="185"/>
      <c r="C39" s="185"/>
      <c r="D39" s="185"/>
      <c r="E39" s="185"/>
      <c r="F39" s="185"/>
      <c r="G39" s="185"/>
      <c r="H39" s="186"/>
      <c r="I39" s="4">
        <v>143</v>
      </c>
      <c r="J39" s="13">
        <v>0</v>
      </c>
      <c r="K39" s="13">
        <v>0</v>
      </c>
    </row>
    <row r="40" spans="1:11" ht="12.75">
      <c r="A40" s="184" t="s">
        <v>233</v>
      </c>
      <c r="B40" s="185"/>
      <c r="C40" s="185"/>
      <c r="D40" s="185"/>
      <c r="E40" s="185"/>
      <c r="F40" s="185"/>
      <c r="G40" s="185"/>
      <c r="H40" s="186"/>
      <c r="I40" s="4">
        <v>144</v>
      </c>
      <c r="J40" s="13">
        <v>0</v>
      </c>
      <c r="K40" s="13">
        <v>0</v>
      </c>
    </row>
    <row r="41" spans="1:11" ht="12.75">
      <c r="A41" s="184" t="s">
        <v>234</v>
      </c>
      <c r="B41" s="185"/>
      <c r="C41" s="185"/>
      <c r="D41" s="185"/>
      <c r="E41" s="185"/>
      <c r="F41" s="185"/>
      <c r="G41" s="185"/>
      <c r="H41" s="186"/>
      <c r="I41" s="4">
        <v>145</v>
      </c>
      <c r="J41" s="13">
        <v>0</v>
      </c>
      <c r="K41" s="13">
        <v>0</v>
      </c>
    </row>
    <row r="42" spans="1:11" ht="12.75">
      <c r="A42" s="184" t="s">
        <v>223</v>
      </c>
      <c r="B42" s="185"/>
      <c r="C42" s="185"/>
      <c r="D42" s="185"/>
      <c r="E42" s="185"/>
      <c r="F42" s="185"/>
      <c r="G42" s="185"/>
      <c r="H42" s="186"/>
      <c r="I42" s="4">
        <v>146</v>
      </c>
      <c r="J42" s="12">
        <f>J7+J27+J38+J40</f>
        <v>189493202</v>
      </c>
      <c r="K42" s="12">
        <f>K7+K27+K38+K40</f>
        <v>182695858</v>
      </c>
    </row>
    <row r="43" spans="1:11" ht="12.75">
      <c r="A43" s="184" t="s">
        <v>224</v>
      </c>
      <c r="B43" s="185"/>
      <c r="C43" s="185"/>
      <c r="D43" s="185"/>
      <c r="E43" s="185"/>
      <c r="F43" s="185"/>
      <c r="G43" s="185"/>
      <c r="H43" s="186"/>
      <c r="I43" s="4">
        <v>147</v>
      </c>
      <c r="J43" s="12">
        <f>J10+J33+J39+J41</f>
        <v>186177322</v>
      </c>
      <c r="K43" s="12">
        <f>K10+K33+K39+K41</f>
        <v>180769060</v>
      </c>
    </row>
    <row r="44" spans="1:11" ht="12.75">
      <c r="A44" s="184" t="s">
        <v>244</v>
      </c>
      <c r="B44" s="185"/>
      <c r="C44" s="185"/>
      <c r="D44" s="185"/>
      <c r="E44" s="185"/>
      <c r="F44" s="185"/>
      <c r="G44" s="185"/>
      <c r="H44" s="186"/>
      <c r="I44" s="4">
        <v>148</v>
      </c>
      <c r="J44" s="12">
        <f>J42-J43</f>
        <v>3315880</v>
      </c>
      <c r="K44" s="12">
        <f>K42-K43</f>
        <v>1926798</v>
      </c>
    </row>
    <row r="45" spans="1:11" ht="12.75">
      <c r="A45" s="206" t="s">
        <v>226</v>
      </c>
      <c r="B45" s="207"/>
      <c r="C45" s="207"/>
      <c r="D45" s="207"/>
      <c r="E45" s="207"/>
      <c r="F45" s="207"/>
      <c r="G45" s="207"/>
      <c r="H45" s="208"/>
      <c r="I45" s="4">
        <v>149</v>
      </c>
      <c r="J45" s="12">
        <f>IF(J42&gt;J43,J42-J43,0)</f>
        <v>3315880</v>
      </c>
      <c r="K45" s="12">
        <f>IF(K42&gt;K43,K42-K43,0)</f>
        <v>1926798</v>
      </c>
    </row>
    <row r="46" spans="1:11" ht="12.75">
      <c r="A46" s="206" t="s">
        <v>227</v>
      </c>
      <c r="B46" s="207"/>
      <c r="C46" s="207"/>
      <c r="D46" s="207"/>
      <c r="E46" s="207"/>
      <c r="F46" s="207"/>
      <c r="G46" s="207"/>
      <c r="H46" s="20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84" t="s">
        <v>225</v>
      </c>
      <c r="B47" s="185"/>
      <c r="C47" s="185"/>
      <c r="D47" s="185"/>
      <c r="E47" s="185"/>
      <c r="F47" s="185"/>
      <c r="G47" s="185"/>
      <c r="H47" s="186"/>
      <c r="I47" s="4">
        <v>151</v>
      </c>
      <c r="J47" s="13">
        <v>729084</v>
      </c>
      <c r="K47" s="13">
        <v>369873</v>
      </c>
    </row>
    <row r="48" spans="1:11" ht="12.75">
      <c r="A48" s="184" t="s">
        <v>245</v>
      </c>
      <c r="B48" s="185"/>
      <c r="C48" s="185"/>
      <c r="D48" s="185"/>
      <c r="E48" s="185"/>
      <c r="F48" s="185"/>
      <c r="G48" s="185"/>
      <c r="H48" s="186"/>
      <c r="I48" s="4">
        <v>152</v>
      </c>
      <c r="J48" s="12">
        <f>J44-J47</f>
        <v>2586796</v>
      </c>
      <c r="K48" s="12">
        <f>K44-K47</f>
        <v>1556925</v>
      </c>
    </row>
    <row r="49" spans="1:11" ht="12.75">
      <c r="A49" s="206" t="s">
        <v>200</v>
      </c>
      <c r="B49" s="207"/>
      <c r="C49" s="207"/>
      <c r="D49" s="207"/>
      <c r="E49" s="207"/>
      <c r="F49" s="207"/>
      <c r="G49" s="207"/>
      <c r="H49" s="208"/>
      <c r="I49" s="4">
        <v>153</v>
      </c>
      <c r="J49" s="12">
        <f>IF(J48&gt;0,J48,0)</f>
        <v>2586796</v>
      </c>
      <c r="K49" s="12">
        <f>IF(K48&gt;0,K48,0)</f>
        <v>1556925</v>
      </c>
    </row>
    <row r="50" spans="1:11" ht="12.75">
      <c r="A50" s="231" t="s">
        <v>228</v>
      </c>
      <c r="B50" s="232"/>
      <c r="C50" s="232"/>
      <c r="D50" s="232"/>
      <c r="E50" s="232"/>
      <c r="F50" s="232"/>
      <c r="G50" s="232"/>
      <c r="H50" s="233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3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81" t="s">
        <v>194</v>
      </c>
      <c r="B52" s="182"/>
      <c r="C52" s="182"/>
      <c r="D52" s="182"/>
      <c r="E52" s="182"/>
      <c r="F52" s="182"/>
      <c r="G52" s="182"/>
      <c r="H52" s="182"/>
      <c r="I52" s="220"/>
      <c r="J52" s="220"/>
      <c r="K52" s="221"/>
    </row>
    <row r="53" spans="1:11" ht="12.75">
      <c r="A53" s="226" t="s">
        <v>242</v>
      </c>
      <c r="B53" s="227"/>
      <c r="C53" s="227"/>
      <c r="D53" s="227"/>
      <c r="E53" s="227"/>
      <c r="F53" s="227"/>
      <c r="G53" s="227"/>
      <c r="H53" s="228"/>
      <c r="I53" s="4">
        <v>155</v>
      </c>
      <c r="J53" s="13"/>
      <c r="K53" s="13"/>
    </row>
    <row r="54" spans="1:11" ht="12.75">
      <c r="A54" s="226" t="s">
        <v>243</v>
      </c>
      <c r="B54" s="227"/>
      <c r="C54" s="227"/>
      <c r="D54" s="227"/>
      <c r="E54" s="227"/>
      <c r="F54" s="227"/>
      <c r="G54" s="227"/>
      <c r="H54" s="228"/>
      <c r="I54" s="4">
        <v>156</v>
      </c>
      <c r="J54" s="14"/>
      <c r="K54" s="14"/>
    </row>
    <row r="55" spans="1:11" ht="12.75">
      <c r="A55" s="203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81" t="s">
        <v>212</v>
      </c>
      <c r="B56" s="182"/>
      <c r="C56" s="182"/>
      <c r="D56" s="182"/>
      <c r="E56" s="182"/>
      <c r="F56" s="182"/>
      <c r="G56" s="182"/>
      <c r="H56" s="183"/>
      <c r="I56" s="21">
        <v>157</v>
      </c>
      <c r="J56" s="11">
        <v>2586796</v>
      </c>
      <c r="K56" s="11">
        <v>1556925</v>
      </c>
    </row>
    <row r="57" spans="1:11" ht="12.75">
      <c r="A57" s="184" t="s">
        <v>229</v>
      </c>
      <c r="B57" s="185"/>
      <c r="C57" s="185"/>
      <c r="D57" s="185"/>
      <c r="E57" s="185"/>
      <c r="F57" s="185"/>
      <c r="G57" s="185"/>
      <c r="H57" s="186"/>
      <c r="I57" s="4">
        <v>158</v>
      </c>
      <c r="J57" s="12">
        <f>SUM(J58:J64)</f>
        <v>-207129</v>
      </c>
      <c r="K57" s="12">
        <f>SUM(K58:K64)</f>
        <v>-86080</v>
      </c>
    </row>
    <row r="58" spans="1:11" ht="12.75">
      <c r="A58" s="184" t="s">
        <v>236</v>
      </c>
      <c r="B58" s="185"/>
      <c r="C58" s="185"/>
      <c r="D58" s="185"/>
      <c r="E58" s="185"/>
      <c r="F58" s="185"/>
      <c r="G58" s="185"/>
      <c r="H58" s="186"/>
      <c r="I58" s="4">
        <v>159</v>
      </c>
      <c r="J58" s="13"/>
      <c r="K58" s="13"/>
    </row>
    <row r="59" spans="1:11" ht="12.75">
      <c r="A59" s="184" t="s">
        <v>237</v>
      </c>
      <c r="B59" s="185"/>
      <c r="C59" s="185"/>
      <c r="D59" s="185"/>
      <c r="E59" s="185"/>
      <c r="F59" s="185"/>
      <c r="G59" s="185"/>
      <c r="H59" s="186"/>
      <c r="I59" s="4">
        <v>160</v>
      </c>
      <c r="J59" s="13"/>
      <c r="K59" s="13"/>
    </row>
    <row r="60" spans="1:11" ht="12.75">
      <c r="A60" s="184" t="s">
        <v>45</v>
      </c>
      <c r="B60" s="185"/>
      <c r="C60" s="185"/>
      <c r="D60" s="185"/>
      <c r="E60" s="185"/>
      <c r="F60" s="185"/>
      <c r="G60" s="185"/>
      <c r="H60" s="186"/>
      <c r="I60" s="4">
        <v>161</v>
      </c>
      <c r="J60" s="13">
        <v>-207129</v>
      </c>
      <c r="K60" s="13">
        <v>-86080</v>
      </c>
    </row>
    <row r="61" spans="1:11" ht="12.75">
      <c r="A61" s="184" t="s">
        <v>238</v>
      </c>
      <c r="B61" s="185"/>
      <c r="C61" s="185"/>
      <c r="D61" s="185"/>
      <c r="E61" s="185"/>
      <c r="F61" s="185"/>
      <c r="G61" s="185"/>
      <c r="H61" s="186"/>
      <c r="I61" s="4">
        <v>162</v>
      </c>
      <c r="J61" s="13"/>
      <c r="K61" s="13"/>
    </row>
    <row r="62" spans="1:11" ht="12.75">
      <c r="A62" s="184" t="s">
        <v>239</v>
      </c>
      <c r="B62" s="185"/>
      <c r="C62" s="185"/>
      <c r="D62" s="185"/>
      <c r="E62" s="185"/>
      <c r="F62" s="185"/>
      <c r="G62" s="185"/>
      <c r="H62" s="186"/>
      <c r="I62" s="4">
        <v>163</v>
      </c>
      <c r="J62" s="13"/>
      <c r="K62" s="13"/>
    </row>
    <row r="63" spans="1:11" ht="12.75">
      <c r="A63" s="184" t="s">
        <v>240</v>
      </c>
      <c r="B63" s="185"/>
      <c r="C63" s="185"/>
      <c r="D63" s="185"/>
      <c r="E63" s="185"/>
      <c r="F63" s="185"/>
      <c r="G63" s="185"/>
      <c r="H63" s="186"/>
      <c r="I63" s="4">
        <v>164</v>
      </c>
      <c r="J63" s="13"/>
      <c r="K63" s="13"/>
    </row>
    <row r="64" spans="1:11" ht="12.75">
      <c r="A64" s="184" t="s">
        <v>241</v>
      </c>
      <c r="B64" s="185"/>
      <c r="C64" s="185"/>
      <c r="D64" s="185"/>
      <c r="E64" s="185"/>
      <c r="F64" s="185"/>
      <c r="G64" s="185"/>
      <c r="H64" s="186"/>
      <c r="I64" s="4">
        <v>165</v>
      </c>
      <c r="J64" s="13"/>
      <c r="K64" s="13"/>
    </row>
    <row r="65" spans="1:11" ht="12.75">
      <c r="A65" s="184" t="s">
        <v>230</v>
      </c>
      <c r="B65" s="185"/>
      <c r="C65" s="185"/>
      <c r="D65" s="185"/>
      <c r="E65" s="185"/>
      <c r="F65" s="185"/>
      <c r="G65" s="185"/>
      <c r="H65" s="186"/>
      <c r="I65" s="4">
        <v>166</v>
      </c>
      <c r="J65" s="13">
        <v>-41426</v>
      </c>
      <c r="K65" s="13">
        <v>-16442</v>
      </c>
    </row>
    <row r="66" spans="1:11" ht="12.75">
      <c r="A66" s="184" t="s">
        <v>201</v>
      </c>
      <c r="B66" s="185"/>
      <c r="C66" s="185"/>
      <c r="D66" s="185"/>
      <c r="E66" s="185"/>
      <c r="F66" s="185"/>
      <c r="G66" s="185"/>
      <c r="H66" s="186"/>
      <c r="I66" s="4">
        <v>167</v>
      </c>
      <c r="J66" s="12">
        <f>J57-J65</f>
        <v>-165703</v>
      </c>
      <c r="K66" s="12">
        <f>K57-K65</f>
        <v>-69638</v>
      </c>
    </row>
    <row r="67" spans="1:11" ht="12.75">
      <c r="A67" s="184" t="s">
        <v>202</v>
      </c>
      <c r="B67" s="185"/>
      <c r="C67" s="185"/>
      <c r="D67" s="185"/>
      <c r="E67" s="185"/>
      <c r="F67" s="185"/>
      <c r="G67" s="185"/>
      <c r="H67" s="186"/>
      <c r="I67" s="4">
        <v>168</v>
      </c>
      <c r="J67" s="18">
        <f>J56+J66</f>
        <v>2421093</v>
      </c>
      <c r="K67" s="18">
        <f>K56+K66</f>
        <v>1487287</v>
      </c>
    </row>
    <row r="68" spans="1:11" ht="12.75">
      <c r="A68" s="203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81" t="s">
        <v>195</v>
      </c>
      <c r="B69" s="182"/>
      <c r="C69" s="182"/>
      <c r="D69" s="182"/>
      <c r="E69" s="182"/>
      <c r="F69" s="182"/>
      <c r="G69" s="182"/>
      <c r="H69" s="182"/>
      <c r="I69" s="220"/>
      <c r="J69" s="220"/>
      <c r="K69" s="221"/>
    </row>
    <row r="70" spans="1:11" ht="12.75">
      <c r="A70" s="226" t="s">
        <v>242</v>
      </c>
      <c r="B70" s="227"/>
      <c r="C70" s="227"/>
      <c r="D70" s="227"/>
      <c r="E70" s="227"/>
      <c r="F70" s="227"/>
      <c r="G70" s="227"/>
      <c r="H70" s="228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343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3" t="s">
        <v>341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8">
        <v>3315880</v>
      </c>
      <c r="K8" s="13">
        <v>1926798</v>
      </c>
    </row>
    <row r="9" spans="1:11" ht="12.75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8">
        <v>9152720</v>
      </c>
      <c r="K9" s="13">
        <v>8684783</v>
      </c>
    </row>
    <row r="10" spans="1:11" ht="12.75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8">
        <v>0</v>
      </c>
      <c r="K10" s="13">
        <v>0</v>
      </c>
    </row>
    <row r="11" spans="1:11" ht="12.75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8">
        <v>2523635</v>
      </c>
      <c r="K11" s="13">
        <v>1057195</v>
      </c>
    </row>
    <row r="12" spans="1:11" ht="12.75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8">
        <v>0</v>
      </c>
      <c r="K12" s="13">
        <v>537746</v>
      </c>
    </row>
    <row r="13" spans="1:11" ht="12.75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8">
        <v>1842982</v>
      </c>
      <c r="K13" s="13">
        <v>2447774</v>
      </c>
    </row>
    <row r="14" spans="1:11" ht="12.75">
      <c r="A14" s="184" t="s">
        <v>163</v>
      </c>
      <c r="B14" s="185"/>
      <c r="C14" s="185"/>
      <c r="D14" s="185"/>
      <c r="E14" s="185"/>
      <c r="F14" s="185"/>
      <c r="G14" s="185"/>
      <c r="H14" s="185"/>
      <c r="I14" s="4">
        <v>7</v>
      </c>
      <c r="J14" s="9">
        <f>SUM(J8:J13)</f>
        <v>16835217</v>
      </c>
      <c r="K14" s="12">
        <f>SUM(K8:K13)</f>
        <v>14654296</v>
      </c>
    </row>
    <row r="15" spans="1:11" ht="12.75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8">
        <v>1695877</v>
      </c>
      <c r="K15" s="13">
        <v>2502192</v>
      </c>
    </row>
    <row r="16" spans="1:11" ht="12.75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8">
        <v>0</v>
      </c>
      <c r="K16" s="13">
        <v>0</v>
      </c>
    </row>
    <row r="17" spans="1:11" ht="12.75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>
        <v>2745981</v>
      </c>
      <c r="K17" s="13">
        <v>0</v>
      </c>
    </row>
    <row r="18" spans="1:11" ht="12.75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>
        <v>3773662</v>
      </c>
      <c r="K18" s="13">
        <v>9324732</v>
      </c>
    </row>
    <row r="19" spans="1:11" ht="12.75">
      <c r="A19" s="184" t="s">
        <v>164</v>
      </c>
      <c r="B19" s="185"/>
      <c r="C19" s="185"/>
      <c r="D19" s="185"/>
      <c r="E19" s="185"/>
      <c r="F19" s="185"/>
      <c r="G19" s="185"/>
      <c r="H19" s="185"/>
      <c r="I19" s="4">
        <v>12</v>
      </c>
      <c r="J19" s="9">
        <f>SUM(J15:J18)</f>
        <v>8215520</v>
      </c>
      <c r="K19" s="12">
        <f>SUM(K15:K18)</f>
        <v>11826924</v>
      </c>
    </row>
    <row r="20" spans="1:11" ht="12.75">
      <c r="A20" s="184" t="s">
        <v>36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IF(J14&gt;J19,J14-J19,0)</f>
        <v>8619697</v>
      </c>
      <c r="K20" s="12">
        <f>IF(K14&gt;K19,K14-K19,0)</f>
        <v>2827372</v>
      </c>
    </row>
    <row r="21" spans="1:11" ht="12.75">
      <c r="A21" s="184" t="s">
        <v>37</v>
      </c>
      <c r="B21" s="185"/>
      <c r="C21" s="185"/>
      <c r="D21" s="185"/>
      <c r="E21" s="185"/>
      <c r="F21" s="185"/>
      <c r="G21" s="185"/>
      <c r="H21" s="18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2.75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8">
        <v>211806</v>
      </c>
      <c r="K23" s="13">
        <v>4235381</v>
      </c>
    </row>
    <row r="24" spans="1:11" ht="12.75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>
        <v>0</v>
      </c>
      <c r="K24" s="13">
        <v>0</v>
      </c>
    </row>
    <row r="25" spans="1:11" ht="12.75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>
        <v>1272310</v>
      </c>
      <c r="K25" s="13">
        <v>1404711</v>
      </c>
    </row>
    <row r="26" spans="1:11" ht="12.75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>
        <v>209754</v>
      </c>
      <c r="K26" s="13">
        <v>208524</v>
      </c>
    </row>
    <row r="27" spans="1:11" ht="12.75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>
        <v>0</v>
      </c>
      <c r="K27" s="13">
        <v>0</v>
      </c>
    </row>
    <row r="28" spans="1:11" ht="12.75">
      <c r="A28" s="184" t="s">
        <v>174</v>
      </c>
      <c r="B28" s="185"/>
      <c r="C28" s="185"/>
      <c r="D28" s="185"/>
      <c r="E28" s="185"/>
      <c r="F28" s="185"/>
      <c r="G28" s="185"/>
      <c r="H28" s="185"/>
      <c r="I28" s="4">
        <v>20</v>
      </c>
      <c r="J28" s="12">
        <f>SUM(J23:J27)</f>
        <v>1693870</v>
      </c>
      <c r="K28" s="12">
        <f>SUM(K23:K27)</f>
        <v>5848616</v>
      </c>
    </row>
    <row r="29" spans="1:11" ht="12.75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8">
        <v>7331372</v>
      </c>
      <c r="K29" s="13">
        <v>6896025</v>
      </c>
    </row>
    <row r="30" spans="1:11" ht="12.75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>
        <v>0</v>
      </c>
      <c r="K30" s="13">
        <v>9100</v>
      </c>
    </row>
    <row r="31" spans="1:11" ht="12.75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>
        <v>1807950</v>
      </c>
      <c r="K31" s="13">
        <v>0</v>
      </c>
    </row>
    <row r="32" spans="1:11" ht="12.75">
      <c r="A32" s="184" t="s">
        <v>5</v>
      </c>
      <c r="B32" s="185"/>
      <c r="C32" s="185"/>
      <c r="D32" s="185"/>
      <c r="E32" s="185"/>
      <c r="F32" s="185"/>
      <c r="G32" s="185"/>
      <c r="H32" s="185"/>
      <c r="I32" s="4">
        <v>24</v>
      </c>
      <c r="J32" s="9">
        <f>SUM(J29:J31)</f>
        <v>9139322</v>
      </c>
      <c r="K32" s="12">
        <f>SUM(K29:K31)</f>
        <v>6905125</v>
      </c>
    </row>
    <row r="33" spans="1:11" ht="12.75">
      <c r="A33" s="184" t="s">
        <v>38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84" t="s">
        <v>39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IF(J32&gt;J28,J32-J28,0)</f>
        <v>7445452</v>
      </c>
      <c r="K34" s="12">
        <f>IF(K32&gt;K28,K32-K28,0)</f>
        <v>1056509</v>
      </c>
    </row>
    <row r="35" spans="1:11" ht="12.75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2.75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>
        <v>0</v>
      </c>
      <c r="K36" s="13">
        <v>0</v>
      </c>
    </row>
    <row r="37" spans="1:11" ht="12.75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>
        <v>14778598</v>
      </c>
      <c r="K37" s="13">
        <v>3014760</v>
      </c>
    </row>
    <row r="38" spans="1:11" ht="12.75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>
        <v>3746160</v>
      </c>
      <c r="K38" s="13">
        <v>7385160</v>
      </c>
    </row>
    <row r="39" spans="1:11" ht="12.75">
      <c r="A39" s="184" t="s">
        <v>70</v>
      </c>
      <c r="B39" s="185"/>
      <c r="C39" s="185"/>
      <c r="D39" s="185"/>
      <c r="E39" s="185"/>
      <c r="F39" s="185"/>
      <c r="G39" s="185"/>
      <c r="H39" s="185"/>
      <c r="I39" s="4">
        <v>30</v>
      </c>
      <c r="J39" s="9">
        <f>SUM(J36:J38)</f>
        <v>18524758</v>
      </c>
      <c r="K39" s="12">
        <f>SUM(K36:K38)</f>
        <v>10399920</v>
      </c>
    </row>
    <row r="40" spans="1:11" ht="12.75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8">
        <v>6786568</v>
      </c>
      <c r="K40" s="13">
        <v>8863578</v>
      </c>
    </row>
    <row r="41" spans="1:11" ht="12.75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>
        <v>3100501</v>
      </c>
      <c r="K41" s="13">
        <v>2855450</v>
      </c>
    </row>
    <row r="42" spans="1:11" ht="12.75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>
        <v>98249</v>
      </c>
      <c r="K42" s="13">
        <v>69625</v>
      </c>
    </row>
    <row r="43" spans="1:11" ht="12.75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>
        <v>0</v>
      </c>
      <c r="K43" s="13">
        <v>0</v>
      </c>
    </row>
    <row r="44" spans="1:11" ht="12.75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>
        <v>9160621</v>
      </c>
      <c r="K44" s="13">
        <v>641000</v>
      </c>
    </row>
    <row r="45" spans="1:11" ht="12.75">
      <c r="A45" s="184" t="s">
        <v>71</v>
      </c>
      <c r="B45" s="185"/>
      <c r="C45" s="185"/>
      <c r="D45" s="185"/>
      <c r="E45" s="185"/>
      <c r="F45" s="185"/>
      <c r="G45" s="185"/>
      <c r="H45" s="185"/>
      <c r="I45" s="4">
        <v>36</v>
      </c>
      <c r="J45" s="9">
        <f>SUM(J40:J44)</f>
        <v>19145939</v>
      </c>
      <c r="K45" s="12">
        <f>SUM(K40:K44)</f>
        <v>12429653</v>
      </c>
    </row>
    <row r="46" spans="1:11" ht="12.75">
      <c r="A46" s="184" t="s">
        <v>17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4" t="s">
        <v>18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IF(J45&gt;J39,J45-J39,0)</f>
        <v>621181</v>
      </c>
      <c r="K47" s="12">
        <f>IF(K45&gt;K39,K45-K39,0)</f>
        <v>2029733</v>
      </c>
    </row>
    <row r="48" spans="1:11" ht="12.75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553064</v>
      </c>
      <c r="K48" s="12">
        <f>IF(K20-K21+K33-K34+K46-K47&gt;0,K20-K21+K33-K34+K46-K47,0)</f>
        <v>0</v>
      </c>
    </row>
    <row r="49" spans="1:11" ht="12.75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258870</v>
      </c>
    </row>
    <row r="50" spans="1:11" ht="12.75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8">
        <v>1613157</v>
      </c>
      <c r="K50" s="13">
        <v>2166221</v>
      </c>
    </row>
    <row r="51" spans="1:11" ht="12.75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8">
        <v>553064</v>
      </c>
      <c r="K51" s="13">
        <v>0</v>
      </c>
    </row>
    <row r="52" spans="1:11" ht="12.75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8">
        <v>0</v>
      </c>
      <c r="K52" s="13">
        <v>258870</v>
      </c>
    </row>
    <row r="53" spans="1:11" ht="12.75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2166221</v>
      </c>
      <c r="K53" s="18">
        <f>K50+K51-K52</f>
        <v>1907351</v>
      </c>
    </row>
  </sheetData>
  <sheetProtection/>
  <mergeCells count="53"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H6"/>
    <mergeCell ref="A7:K7"/>
    <mergeCell ref="A8:H8"/>
    <mergeCell ref="A9:H9"/>
    <mergeCell ref="A10:H10"/>
    <mergeCell ref="A11:H11"/>
    <mergeCell ref="A12:H12"/>
    <mergeCell ref="A1:J1"/>
    <mergeCell ref="K1:K2"/>
    <mergeCell ref="A2:J2"/>
    <mergeCell ref="A4:K4"/>
  </mergeCells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19:K21 J14:K14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184" t="s">
        <v>206</v>
      </c>
      <c r="B13" s="185"/>
      <c r="C13" s="185"/>
      <c r="D13" s="185"/>
      <c r="E13" s="185"/>
      <c r="F13" s="185"/>
      <c r="G13" s="185"/>
      <c r="H13" s="185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184" t="s">
        <v>47</v>
      </c>
      <c r="B20" s="185"/>
      <c r="C20" s="185"/>
      <c r="D20" s="185"/>
      <c r="E20" s="185"/>
      <c r="F20" s="185"/>
      <c r="G20" s="185"/>
      <c r="H20" s="185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4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0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184" t="s">
        <v>119</v>
      </c>
      <c r="B29" s="185"/>
      <c r="C29" s="185"/>
      <c r="D29" s="185"/>
      <c r="E29" s="185"/>
      <c r="F29" s="185"/>
      <c r="G29" s="185"/>
      <c r="H29" s="185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184" t="s">
        <v>50</v>
      </c>
      <c r="B33" s="185"/>
      <c r="C33" s="185"/>
      <c r="D33" s="185"/>
      <c r="E33" s="185"/>
      <c r="F33" s="185"/>
      <c r="G33" s="185"/>
      <c r="H33" s="185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4" t="s">
        <v>113</v>
      </c>
      <c r="B34" s="185"/>
      <c r="C34" s="185"/>
      <c r="D34" s="185"/>
      <c r="E34" s="185"/>
      <c r="F34" s="185"/>
      <c r="G34" s="185"/>
      <c r="H34" s="18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4" t="s">
        <v>114</v>
      </c>
      <c r="B35" s="185"/>
      <c r="C35" s="185"/>
      <c r="D35" s="185"/>
      <c r="E35" s="185"/>
      <c r="F35" s="185"/>
      <c r="G35" s="185"/>
      <c r="H35" s="18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184" t="s">
        <v>51</v>
      </c>
      <c r="B40" s="185"/>
      <c r="C40" s="185"/>
      <c r="D40" s="185"/>
      <c r="E40" s="185"/>
      <c r="F40" s="185"/>
      <c r="G40" s="185"/>
      <c r="H40" s="185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184" t="s">
        <v>154</v>
      </c>
      <c r="B46" s="185"/>
      <c r="C46" s="185"/>
      <c r="D46" s="185"/>
      <c r="E46" s="185"/>
      <c r="F46" s="185"/>
      <c r="G46" s="185"/>
      <c r="H46" s="185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4" t="s">
        <v>168</v>
      </c>
      <c r="B47" s="185"/>
      <c r="C47" s="185"/>
      <c r="D47" s="185"/>
      <c r="E47" s="185"/>
      <c r="F47" s="185"/>
      <c r="G47" s="185"/>
      <c r="H47" s="18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4" t="s">
        <v>169</v>
      </c>
      <c r="B48" s="185"/>
      <c r="C48" s="185"/>
      <c r="D48" s="185"/>
      <c r="E48" s="185"/>
      <c r="F48" s="185"/>
      <c r="G48" s="185"/>
      <c r="H48" s="18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4" t="s">
        <v>155</v>
      </c>
      <c r="B49" s="185"/>
      <c r="C49" s="185"/>
      <c r="D49" s="185"/>
      <c r="E49" s="185"/>
      <c r="F49" s="185"/>
      <c r="G49" s="185"/>
      <c r="H49" s="18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4" t="s">
        <v>15</v>
      </c>
      <c r="B50" s="185"/>
      <c r="C50" s="185"/>
      <c r="D50" s="185"/>
      <c r="E50" s="185"/>
      <c r="F50" s="185"/>
      <c r="G50" s="185"/>
      <c r="H50" s="18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4" t="s">
        <v>167</v>
      </c>
      <c r="B51" s="185"/>
      <c r="C51" s="185"/>
      <c r="D51" s="185"/>
      <c r="E51" s="185"/>
      <c r="F51" s="185"/>
      <c r="G51" s="185"/>
      <c r="H51" s="185"/>
      <c r="I51" s="4">
        <v>42</v>
      </c>
      <c r="J51" s="8"/>
      <c r="K51" s="13"/>
    </row>
    <row r="52" spans="1:11" ht="12.75">
      <c r="A52" s="184" t="s">
        <v>182</v>
      </c>
      <c r="B52" s="185"/>
      <c r="C52" s="185"/>
      <c r="D52" s="185"/>
      <c r="E52" s="185"/>
      <c r="F52" s="185"/>
      <c r="G52" s="185"/>
      <c r="H52" s="185"/>
      <c r="I52" s="4">
        <v>43</v>
      </c>
      <c r="J52" s="8"/>
      <c r="K52" s="13"/>
    </row>
    <row r="53" spans="1:11" ht="12.75">
      <c r="A53" s="184" t="s">
        <v>183</v>
      </c>
      <c r="B53" s="185"/>
      <c r="C53" s="185"/>
      <c r="D53" s="185"/>
      <c r="E53" s="185"/>
      <c r="F53" s="185"/>
      <c r="G53" s="185"/>
      <c r="H53" s="185"/>
      <c r="I53" s="4">
        <v>44</v>
      </c>
      <c r="J53" s="8"/>
      <c r="K53" s="13"/>
    </row>
    <row r="54" spans="1:11" ht="12.75">
      <c r="A54" s="200" t="s">
        <v>184</v>
      </c>
      <c r="B54" s="201"/>
      <c r="C54" s="201"/>
      <c r="D54" s="201"/>
      <c r="E54" s="201"/>
      <c r="F54" s="201"/>
      <c r="G54" s="201"/>
      <c r="H54" s="201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9" sqref="K19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9" width="9.140625" style="98" customWidth="1"/>
    <col min="10" max="10" width="10.28125" style="98" customWidth="1"/>
    <col min="11" max="11" width="11.00390625" style="98" customWidth="1"/>
    <col min="12" max="16384" width="9.140625" style="98" customWidth="1"/>
  </cols>
  <sheetData>
    <row r="1" spans="1:12" ht="12.75">
      <c r="A1" s="263" t="s">
        <v>292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97"/>
    </row>
    <row r="2" spans="1:12" ht="15.75">
      <c r="A2" s="95"/>
      <c r="B2" s="96"/>
      <c r="C2" s="273" t="s">
        <v>293</v>
      </c>
      <c r="D2" s="273"/>
      <c r="E2" s="100">
        <v>40909</v>
      </c>
      <c r="F2" s="99" t="s">
        <v>258</v>
      </c>
      <c r="G2" s="274">
        <v>41274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5" t="s">
        <v>296</v>
      </c>
      <c r="B5" s="266"/>
      <c r="C5" s="266"/>
      <c r="D5" s="266"/>
      <c r="E5" s="266"/>
      <c r="F5" s="266"/>
      <c r="G5" s="266"/>
      <c r="H5" s="266"/>
      <c r="I5" s="106">
        <v>1</v>
      </c>
      <c r="J5" s="107">
        <v>81711000</v>
      </c>
      <c r="K5" s="107">
        <v>81711000</v>
      </c>
    </row>
    <row r="6" spans="1:11" ht="12.75">
      <c r="A6" s="265" t="s">
        <v>297</v>
      </c>
      <c r="B6" s="266"/>
      <c r="C6" s="266"/>
      <c r="D6" s="266"/>
      <c r="E6" s="266"/>
      <c r="F6" s="266"/>
      <c r="G6" s="266"/>
      <c r="H6" s="266"/>
      <c r="I6" s="106">
        <v>2</v>
      </c>
      <c r="J6" s="108">
        <v>1815029</v>
      </c>
      <c r="K6" s="108">
        <v>1815029</v>
      </c>
    </row>
    <row r="7" spans="1:11" ht="12.75">
      <c r="A7" s="265" t="s">
        <v>298</v>
      </c>
      <c r="B7" s="266"/>
      <c r="C7" s="266"/>
      <c r="D7" s="266"/>
      <c r="E7" s="266"/>
      <c r="F7" s="266"/>
      <c r="G7" s="266"/>
      <c r="H7" s="266"/>
      <c r="I7" s="106">
        <v>3</v>
      </c>
      <c r="J7" s="108">
        <v>37950553</v>
      </c>
      <c r="K7" s="108">
        <v>34200055</v>
      </c>
    </row>
    <row r="8" spans="1:11" ht="12.75">
      <c r="A8" s="265" t="s">
        <v>299</v>
      </c>
      <c r="B8" s="266"/>
      <c r="C8" s="266"/>
      <c r="D8" s="266"/>
      <c r="E8" s="266"/>
      <c r="F8" s="266"/>
      <c r="G8" s="266"/>
      <c r="H8" s="266"/>
      <c r="I8" s="106">
        <v>4</v>
      </c>
      <c r="J8" s="108">
        <v>11966533</v>
      </c>
      <c r="K8" s="108">
        <v>14553329</v>
      </c>
    </row>
    <row r="9" spans="1:11" ht="12.75">
      <c r="A9" s="265" t="s">
        <v>300</v>
      </c>
      <c r="B9" s="266"/>
      <c r="C9" s="266"/>
      <c r="D9" s="266"/>
      <c r="E9" s="266"/>
      <c r="F9" s="266"/>
      <c r="G9" s="266"/>
      <c r="H9" s="266"/>
      <c r="I9" s="106">
        <v>5</v>
      </c>
      <c r="J9" s="108">
        <v>2586796</v>
      </c>
      <c r="K9" s="108">
        <v>1556925</v>
      </c>
    </row>
    <row r="10" spans="1:11" ht="12.75">
      <c r="A10" s="265" t="s">
        <v>301</v>
      </c>
      <c r="B10" s="266"/>
      <c r="C10" s="266"/>
      <c r="D10" s="266"/>
      <c r="E10" s="266"/>
      <c r="F10" s="266"/>
      <c r="G10" s="266"/>
      <c r="H10" s="266"/>
      <c r="I10" s="106">
        <v>6</v>
      </c>
      <c r="J10" s="108">
        <v>0</v>
      </c>
      <c r="K10" s="108">
        <v>0</v>
      </c>
    </row>
    <row r="11" spans="1:11" ht="12.75">
      <c r="A11" s="265" t="s">
        <v>302</v>
      </c>
      <c r="B11" s="266"/>
      <c r="C11" s="266"/>
      <c r="D11" s="266"/>
      <c r="E11" s="266"/>
      <c r="F11" s="266"/>
      <c r="G11" s="266"/>
      <c r="H11" s="266"/>
      <c r="I11" s="106">
        <v>7</v>
      </c>
      <c r="J11" s="108">
        <v>0</v>
      </c>
      <c r="K11" s="108">
        <v>0</v>
      </c>
    </row>
    <row r="12" spans="1:11" ht="12.75">
      <c r="A12" s="265" t="s">
        <v>303</v>
      </c>
      <c r="B12" s="266"/>
      <c r="C12" s="266"/>
      <c r="D12" s="266"/>
      <c r="E12" s="266"/>
      <c r="F12" s="266"/>
      <c r="G12" s="266"/>
      <c r="H12" s="266"/>
      <c r="I12" s="106">
        <v>8</v>
      </c>
      <c r="J12" s="108">
        <v>-161833</v>
      </c>
      <c r="K12" s="108">
        <v>-231471</v>
      </c>
    </row>
    <row r="13" spans="1:11" ht="12.75">
      <c r="A13" s="265" t="s">
        <v>304</v>
      </c>
      <c r="B13" s="266"/>
      <c r="C13" s="266"/>
      <c r="D13" s="266"/>
      <c r="E13" s="266"/>
      <c r="F13" s="266"/>
      <c r="G13" s="266"/>
      <c r="H13" s="266"/>
      <c r="I13" s="106">
        <v>9</v>
      </c>
      <c r="J13" s="108">
        <v>0</v>
      </c>
      <c r="K13" s="108">
        <v>0</v>
      </c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6">
        <v>10</v>
      </c>
      <c r="J14" s="109">
        <f>SUM(J5:J13)</f>
        <v>135868078</v>
      </c>
      <c r="K14" s="109">
        <f>SUM(K5:K13)</f>
        <v>133604867</v>
      </c>
    </row>
    <row r="15" spans="1:11" ht="12.75">
      <c r="A15" s="265" t="s">
        <v>306</v>
      </c>
      <c r="B15" s="266"/>
      <c r="C15" s="266"/>
      <c r="D15" s="266"/>
      <c r="E15" s="266"/>
      <c r="F15" s="266"/>
      <c r="G15" s="266"/>
      <c r="H15" s="266"/>
      <c r="I15" s="106">
        <v>11</v>
      </c>
      <c r="J15" s="108"/>
      <c r="K15" s="108"/>
    </row>
    <row r="16" spans="1:11" ht="12.75">
      <c r="A16" s="265" t="s">
        <v>307</v>
      </c>
      <c r="B16" s="266"/>
      <c r="C16" s="266"/>
      <c r="D16" s="266"/>
      <c r="E16" s="266"/>
      <c r="F16" s="266"/>
      <c r="G16" s="266"/>
      <c r="H16" s="266"/>
      <c r="I16" s="106">
        <v>12</v>
      </c>
      <c r="J16" s="108"/>
      <c r="K16" s="108"/>
    </row>
    <row r="17" spans="1:11" ht="12.75">
      <c r="A17" s="265" t="s">
        <v>308</v>
      </c>
      <c r="B17" s="266"/>
      <c r="C17" s="266"/>
      <c r="D17" s="266"/>
      <c r="E17" s="266"/>
      <c r="F17" s="266"/>
      <c r="G17" s="266"/>
      <c r="H17" s="266"/>
      <c r="I17" s="106">
        <v>13</v>
      </c>
      <c r="J17" s="108"/>
      <c r="K17" s="108"/>
    </row>
    <row r="18" spans="1:11" ht="12.75">
      <c r="A18" s="265" t="s">
        <v>309</v>
      </c>
      <c r="B18" s="266"/>
      <c r="C18" s="266"/>
      <c r="D18" s="266"/>
      <c r="E18" s="266"/>
      <c r="F18" s="266"/>
      <c r="G18" s="266"/>
      <c r="H18" s="266"/>
      <c r="I18" s="106">
        <v>14</v>
      </c>
      <c r="J18" s="108"/>
      <c r="K18" s="108"/>
    </row>
    <row r="19" spans="1:11" ht="12.75">
      <c r="A19" s="265" t="s">
        <v>310</v>
      </c>
      <c r="B19" s="266"/>
      <c r="C19" s="266"/>
      <c r="D19" s="266"/>
      <c r="E19" s="266"/>
      <c r="F19" s="266"/>
      <c r="G19" s="266"/>
      <c r="H19" s="266"/>
      <c r="I19" s="106">
        <v>15</v>
      </c>
      <c r="J19" s="108"/>
      <c r="K19" s="108"/>
    </row>
    <row r="20" spans="1:11" ht="12.75">
      <c r="A20" s="265" t="s">
        <v>311</v>
      </c>
      <c r="B20" s="266"/>
      <c r="C20" s="266"/>
      <c r="D20" s="266"/>
      <c r="E20" s="266"/>
      <c r="F20" s="266"/>
      <c r="G20" s="266"/>
      <c r="H20" s="266"/>
      <c r="I20" s="106">
        <v>16</v>
      </c>
      <c r="J20" s="108"/>
      <c r="K20" s="108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>
      <c r="A23" s="257" t="s">
        <v>313</v>
      </c>
      <c r="B23" s="258"/>
      <c r="C23" s="258"/>
      <c r="D23" s="258"/>
      <c r="E23" s="258"/>
      <c r="F23" s="258"/>
      <c r="G23" s="258"/>
      <c r="H23" s="258"/>
      <c r="I23" s="111">
        <v>18</v>
      </c>
      <c r="J23" s="107"/>
      <c r="K23" s="107"/>
    </row>
    <row r="24" spans="1:11" ht="23.25" customHeight="1">
      <c r="A24" s="259" t="s">
        <v>314</v>
      </c>
      <c r="B24" s="260"/>
      <c r="C24" s="260"/>
      <c r="D24" s="260"/>
      <c r="E24" s="260"/>
      <c r="F24" s="260"/>
      <c r="G24" s="260"/>
      <c r="H24" s="260"/>
      <c r="I24" s="112">
        <v>19</v>
      </c>
      <c r="J24" s="110"/>
      <c r="K24" s="110"/>
    </row>
    <row r="25" spans="1:11" ht="30" customHeight="1">
      <c r="A25" s="261" t="s">
        <v>315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322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snjezanab</cp:lastModifiedBy>
  <cp:lastPrinted>2013-04-27T12:23:22Z</cp:lastPrinted>
  <dcterms:created xsi:type="dcterms:W3CDTF">2008-10-17T11:51:54Z</dcterms:created>
  <dcterms:modified xsi:type="dcterms:W3CDTF">2013-04-27T12:24:42Z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