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5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'Bilješke'!$A$1:$J$44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<sst xmlns="http://schemas.openxmlformats.org/spreadsheetml/2006/main" count="428" uniqueCount="370">
  <si>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</si>
  <si>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</si>
  <si>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</si>
  <si>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</si>
  <si>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</si>
  <si>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</si>
  <si>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</si>
  <si>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</si>
  <si>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</si>
  <si>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</si>
  <si>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</si>
  <si>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</si>
  <si>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</si>
  <si>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</si>
  <si>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</si>
  <si>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</si>
  <si>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</si>
  <si>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</si>
  <si>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</si>
  <si>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</si>
  <si>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</si>
  <si>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</si>
  <si>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</si>
  <si>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</si>
  <si>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</si>
  <si>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</si>
  <si>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</si>
  <si>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</si>
  <si>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</si>
  <si>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</si>
  <si>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</si>
  <si>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</si>
  <si>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</si>
  <si>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</si>
  <si>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</si>
  <si>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</si>
  <si>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</si>
  <si>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</si>
  <si>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</si>
  <si>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</si>
  <si>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</si>
  <si>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</si>
  <si>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</si>
  <si>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</si>
  <si>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</si>
  <si>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</si>
  <si>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</si>
  <si>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</si>
  <si>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</si>
  <si>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</si>
  <si>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</si>
  <si>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</si>
  <si>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</si>
  <si>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</si>
  <si>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</si>
  <si>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</si>
  <si>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</si>
  <si>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</si>
  <si>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</si>
  <si>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</si>
  <si>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</si>
  <si>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</si>
  <si>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</si>
  <si>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</si>
  <si>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</si>
  <si>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</si>
  <si>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</si>
  <si>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</si>
  <si>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</si>
  <si>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</si>
  <si>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</si>
  <si>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</si>
  <si>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</si>
  <si>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</si>
  <si>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</si>
  <si>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</si>
  <si>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</si>
  <si>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</si>
  <si>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</si>
  <si>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</si>
  <si>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</si>
  <si>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</si>
  <si>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</si>
  <si>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</si>
  <si>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</si>
  <si>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</si>
  <si>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</si>
  <si>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</si>
  <si>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</si>
  <si>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</si>
  <si>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</si>
  <si>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</si>
  <si>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</si>
  <si>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</si>
  <si>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</si>
  <si>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</si>
  <si>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</si>
  <si>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</si>
  <si>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</si>
  <si>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</si>
  <si>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</si>
  <si>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</si>
  <si>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</si>
  <si>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</si>
  <si>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</si>
  <si>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</si>
  <si>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</si>
  <si>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</si>
  <si>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</si>
  <si>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</si>
  <si>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</si>
  <si>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</si>
  <si>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</si>
  <si>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</si>
  <si>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</si>
  <si>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</si>
  <si>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</si>
  <si>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</si>
  <si>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</si>
  <si>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</si>
  <si>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</si>
  <si>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</si>
  <si>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</si>
  <si>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</si>
  <si>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</si>
  <si>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</si>
  <si>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</si>
  <si>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</si>
  <si>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</si>
  <si>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</si>
  <si>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</si>
  <si>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</si>
  <si>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</si>
  <si>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</si>
  <si>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</si>
  <si>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</si>
  <si>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</si>
  <si>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</si>
  <si>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</si>
  <si>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</si>
  <si>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</si>
  <si>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</si>
  <si>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</si>
  <si>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</si>
  <si>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</si>
  <si>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</si>
  <si>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</si>
  <si>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</si>
  <si>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</si>
  <si>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</si>
  <si>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</si>
  <si>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</si>
  <si>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</si>
  <si>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</si>
  <si>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</si>
  <si>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</si>
  <si>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</si>
  <si>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</si>
  <si>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</si>
  <si>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</si>
  <si>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</si>
  <si>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</si>
  <si>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</si>
  <si>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</si>
  <si>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</si>
  <si>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</si>
  <si>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</si>
  <si>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</si>
  <si>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</si>
  <si>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</si>
  <si>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</si>
  <si>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</si>
  <si>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</si>
  <si>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</si>
  <si>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</si>
  <si>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</si>
  <si>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</si>
  <si>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</si>
  <si>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</si>
  <si>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</si>
  <si>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</si>
  <si>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</si>
  <si>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</si>
  <si>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</si>
  <si>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</si>
  <si>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</si>
  <si>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</si>
  <si>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</si>
  <si>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</si>
  <si>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</si>
  <si>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</si>
  <si>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</si>
  <si>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</si>
  <si>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</si>
  <si>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</si>
  <si>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</si>
  <si>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</si>
  <si>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</si>
  <si>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</si>
  <si>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</si>
  <si>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</si>
  <si>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</si>
  <si>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</si>
  <si>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</si>
  <si>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</si>
  <si>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</si>
  <si>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</si>
  <si>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</si>
  <si>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</si>
  <si>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</si>
  <si>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</si>
  <si>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</si>
  <si>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</si>
  <si>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</si>
  <si>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</si>
  <si>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</si>
  <si>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</si>
  <si>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</si>
  <si>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</si>
  <si>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</si>
  <si>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</si>
  <si>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</si>
  <si>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</si>
  <si>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</si>
  <si>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</si>
  <si>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</si>
  <si>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</si>
  <si>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</si>
  <si>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</si>
  <si>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</si>
  <si>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</si>
  <si>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</si>
  <si>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</si>
  <si>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</si>
  <si>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</si>
  <si>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</si>
  <si>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</si>
  <si>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</si>
  <si>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</si>
  <si>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</si>
  <si>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</si>
  <si>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</si>
  <si>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</si>
  <si>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</si>
  <si>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</si>
  <si>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</si>
  <si>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</si>
  <si>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</si>
  <si>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</si>
  <si>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</si>
  <si>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</si>
  <si>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</si>
  <si>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</si>
  <si>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</si>
  <si>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</si>
  <si>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</si>
  <si>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</si>
  <si>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</si>
  <si>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</si>
  <si>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</si>
  <si>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</si>
  <si>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</si>
  <si>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</si>
  <si>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</si>
  <si>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</si>
  <si>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</si>
  <si>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</si>
  <si>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</si>
  <si>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</si>
  <si>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</si>
  <si>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</si>
  <si>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</si>
  <si>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</si>
  <si>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</si>
  <si>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</si>
  <si>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</si>
  <si>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</si>
  <si>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</si>
  <si>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</si>
  <si>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</si>
  <si>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</si>
  <si>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</si>
  <si>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</si>
  <si>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</si>
  <si>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</si>
  <si>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</si>
  <si>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</si>
  <si>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</si>
  <si>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</si>
  <si>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</si>
  <si>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</si>
  <si>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</si>
  <si>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</si>
  <si>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</si>
  <si>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</si>
  <si>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</si>
  <si>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</si>
  <si>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</si>
  <si>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</si>
  <si>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</si>
  <si>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</si>
  <si>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</si>
  <si>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</si>
  <si>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</si>
  <si>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</si>
  <si>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</si>
  <si>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</si>
  <si>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</si>
  <si>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</si>
  <si>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</si>
  <si>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</si>
  <si>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</si>
  <si>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</si>
  <si>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</si>
  <si>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</si>
  <si>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</si>
  <si>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</si>
  <si>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</si>
  <si>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</si>
  <si>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</si>
  <si>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</si>
  <si>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</si>
  <si>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 Podjela dionica</t>
  </si>
  <si>
    <t>Nema.</t>
  </si>
  <si>
    <t>2. Zarada po dionici</t>
  </si>
  <si>
    <t>3.Promjena vlasničke strukture</t>
  </si>
  <si>
    <t>U tekućem razdoblju nije bilo značajnije promjene vlasničke strukture.</t>
  </si>
  <si>
    <t>4. Pripajanja i spajanja</t>
  </si>
  <si>
    <t>5. Neizvjesnost (opis slučajeva kod kojih postoji neizvjesnost naplate prihoda ili mogućih budućih</t>
  </si>
  <si>
    <t>troškova</t>
  </si>
  <si>
    <t>Neizvjesnost naplate postoji od tvrtki nad kojima je otvoren stečajni postupak, te utuženih potraživanja.</t>
  </si>
  <si>
    <t>6. Rezultati poslovanja</t>
  </si>
  <si>
    <t>7. Prihodi po djelatnostima/segmentima</t>
  </si>
  <si>
    <t>Prihodi od prodaje su veći u odnus na prethodnu godinu</t>
  </si>
  <si>
    <t>8. Opis proizvoda ili usluga</t>
  </si>
  <si>
    <t>Proizvodnja kruha i ostalih pekarskih proizvoda, slastica, mlijeka i mlječnih proizvoda, tjestenine i</t>
  </si>
  <si>
    <t>maloprodaja</t>
  </si>
  <si>
    <t>9. Operativni i ostali troškovi</t>
  </si>
  <si>
    <t>10. Dobit ili gubitak</t>
  </si>
  <si>
    <t>11. Likvidnost</t>
  </si>
  <si>
    <t>12. Promjene računovodstvenih politika</t>
  </si>
  <si>
    <t>13. Pravna pitanja</t>
  </si>
  <si>
    <t>Vode se sudski sporovi zbog nenaplaćenih potraživanja od kupaca.</t>
  </si>
  <si>
    <t>14. Ostale napomene</t>
  </si>
  <si>
    <t>Ostvarena dobit je veća u odnosu na isto razdoblje prethodne godine.</t>
  </si>
  <si>
    <t>Operativni troškovi u odnosu na ostvarene prihode su smanjeni u odnosu na prošlogodišnje.</t>
  </si>
  <si>
    <t>Rezultati poslovanja su iznad planiranih.</t>
  </si>
  <si>
    <t>Zarada po dionici veća je u odnosu na isto razdoblje prethodne godine.</t>
  </si>
  <si>
    <t>03334058</t>
  </si>
  <si>
    <t>01.01.</t>
  </si>
  <si>
    <t>31.03.2012.</t>
  </si>
  <si>
    <t>040036306</t>
  </si>
  <si>
    <t>40174736344</t>
  </si>
  <si>
    <t>PREHRAMBENO INDUSTRIJSKI KOMBINAT d.d.</t>
  </si>
  <si>
    <t>RIJEKA</t>
  </si>
  <si>
    <t>Krešimirova 26</t>
  </si>
  <si>
    <t>pik.rijeka@pikrijeka.hr</t>
  </si>
  <si>
    <t>www.pikrijeka.hr</t>
  </si>
  <si>
    <t>PRIMORSKO-GORANSKA</t>
  </si>
  <si>
    <t>NE</t>
  </si>
  <si>
    <t>1071</t>
  </si>
  <si>
    <t>Brnčić Snježana</t>
  </si>
  <si>
    <t>051650364</t>
  </si>
  <si>
    <t>051650359</t>
  </si>
  <si>
    <t>Ravnić Dora</t>
  </si>
  <si>
    <t>Obveznik: PREHRAMBENO INDUSTRIJSKI KOMBINAT d.d.</t>
  </si>
  <si>
    <t>u razdoblju 01.01.2012. do 31.03.2012.</t>
  </si>
  <si>
    <t>stanje na dan 31.03.2012.</t>
  </si>
  <si>
    <t>U promatranom razdoblju problem održavanja likvidnosti je i dalje prisutan zbog otežane naplate</t>
  </si>
  <si>
    <t>potraživanja.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</si>
</sst>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8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8" applyFont="1" applyFill="1" applyBorder="1" applyAlignment="1" applyProtection="1">
      <alignment horizontal="center" vertical="center"/>
      <protection hidden="1" locked="0"/>
    </xf>
    <xf numFmtId="49" fontId="2" fillId="0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9" fillId="0" borderId="0" xfId="15">
      <alignment vertical="top"/>
      <protection/>
    </xf>
    <xf numFmtId="0" fontId="9" fillId="0" borderId="0" xfId="15" applyFill="1">
      <alignment vertical="top"/>
      <protection/>
    </xf>
    <xf numFmtId="0" fontId="9" fillId="0" borderId="0" xfId="15" applyFill="1" applyAlignment="1">
      <alignment/>
      <protection/>
    </xf>
    <xf numFmtId="0" fontId="17" fillId="0" borderId="0" xfId="15" applyFont="1" applyFill="1" applyAlignment="1">
      <alignment/>
      <protection/>
    </xf>
    <xf numFmtId="0" fontId="9" fillId="0" borderId="0" xfId="15" applyFont="1" applyFill="1" applyAlignment="1">
      <alignment/>
      <protection/>
    </xf>
    <xf numFmtId="0" fontId="15" fillId="0" borderId="0" xfId="15" applyFont="1" applyFill="1" applyAlignment="1">
      <alignment/>
      <protection/>
    </xf>
    <xf numFmtId="0" fontId="9" fillId="0" borderId="0" xfId="15" applyFont="1" applyFill="1" applyAlignment="1">
      <alignment/>
      <protection/>
    </xf>
    <xf numFmtId="0" fontId="3" fillId="0" borderId="25" xfId="58" applyFont="1" applyBorder="1" applyAlignment="1">
      <alignment horizontal="center"/>
      <protection/>
    </xf>
    <xf numFmtId="0" fontId="3" fillId="0" borderId="28" xfId="58" applyFont="1" applyFill="1" applyBorder="1" applyAlignment="1">
      <alignment horizontal="left"/>
      <protection/>
    </xf>
    <xf numFmtId="0" fontId="3" fillId="0" borderId="29" xfId="58" applyFont="1" applyFill="1" applyBorder="1" applyAlignment="1">
      <alignment horizontal="left"/>
      <protection/>
    </xf>
    <xf numFmtId="0" fontId="3" fillId="0" borderId="0" xfId="58" applyFont="1" applyBorder="1" applyAlignment="1" applyProtection="1">
      <alignment horizontal="right" vertical="center"/>
      <protection hidden="1"/>
    </xf>
    <xf numFmtId="0" fontId="4" fillId="0" borderId="27" xfId="54" applyFill="1" applyBorder="1" applyAlignment="1" applyProtection="1">
      <alignment/>
      <protection hidden="1" locked="0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0" borderId="28" xfId="58" applyFont="1" applyFill="1" applyBorder="1" applyAlignment="1" applyProtection="1">
      <alignment horizontal="left" vertical="center"/>
      <protection hidden="1" locked="0"/>
    </xf>
    <xf numFmtId="0" fontId="2" fillId="0" borderId="29" xfId="58" applyFont="1" applyFill="1" applyBorder="1" applyAlignment="1" applyProtection="1">
      <alignment horizontal="left" vertical="center"/>
      <protection hidden="1" locked="0"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49" fontId="4" fillId="0" borderId="27" xfId="54" applyNumberForma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49" fontId="2" fillId="0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Fill="1" applyBorder="1" applyAlignment="1">
      <alignment horizontal="left" vertical="center"/>
      <protection/>
    </xf>
    <xf numFmtId="0" fontId="16" fillId="0" borderId="0" xfId="63" applyFont="1" applyBorder="1" applyAlignment="1" applyProtection="1">
      <alignment horizontal="left"/>
      <protection hidden="1"/>
    </xf>
    <xf numFmtId="0" fontId="17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0" fontId="2" fillId="0" borderId="28" xfId="58" applyFont="1" applyFill="1" applyBorder="1" applyAlignment="1" applyProtection="1">
      <alignment/>
      <protection hidden="1" locked="0"/>
    </xf>
    <xf numFmtId="0" fontId="2" fillId="0" borderId="29" xfId="58" applyFont="1" applyFill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8" xfId="58" applyFont="1" applyFill="1" applyBorder="1" applyAlignment="1">
      <alignment horizontal="left" vertical="center"/>
      <protection/>
    </xf>
    <xf numFmtId="1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9" fillId="0" borderId="0" xfId="15" applyFill="1" applyAlignment="1">
      <alignment/>
      <protection/>
    </xf>
    <xf numFmtId="0" fontId="17" fillId="0" borderId="0" xfId="15" applyFont="1" applyFill="1" applyAlignment="1">
      <alignment/>
      <protection/>
    </xf>
    <xf numFmtId="0" fontId="9" fillId="0" borderId="0" xfId="63" applyAlignment="1">
      <alignment/>
      <protection/>
    </xf>
    <xf numFmtId="0" fontId="10" fillId="0" borderId="0" xfId="15" applyFont="1" applyFill="1" applyAlignment="1">
      <alignment/>
      <protection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k.rijeka@pikrijeka.hr" TargetMode="External" /><Relationship Id="rId2" Type="http://schemas.openxmlformats.org/officeDocument/2006/relationships/hyperlink" Target="http://www.pikrijeka.hr/" TargetMode="External" /><Relationship Id="rId3" Type="http://schemas.openxmlformats.org/officeDocument/2006/relationships/hyperlink" Target="mailto:pik.rijeka@pik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9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5" t="s">
        <v>248</v>
      </c>
      <c r="B1" s="146"/>
      <c r="C1" s="146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86" t="s">
        <v>249</v>
      </c>
      <c r="B2" s="187"/>
      <c r="C2" s="187"/>
      <c r="D2" s="188"/>
      <c r="E2" s="117" t="s">
        <v>349</v>
      </c>
      <c r="F2" s="12"/>
      <c r="G2" s="13" t="s">
        <v>250</v>
      </c>
      <c r="H2" s="117" t="s">
        <v>350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89" t="s">
        <v>316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60" t="s">
        <v>251</v>
      </c>
      <c r="B6" s="161"/>
      <c r="C6" s="173" t="s">
        <v>348</v>
      </c>
      <c r="D6" s="174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92" t="s">
        <v>252</v>
      </c>
      <c r="B8" s="193"/>
      <c r="C8" s="173" t="s">
        <v>351</v>
      </c>
      <c r="D8" s="174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55" t="s">
        <v>253</v>
      </c>
      <c r="B10" s="184"/>
      <c r="C10" s="173" t="s">
        <v>352</v>
      </c>
      <c r="D10" s="174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85"/>
      <c r="B11" s="184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60" t="s">
        <v>254</v>
      </c>
      <c r="B12" s="161"/>
      <c r="C12" s="175" t="s">
        <v>353</v>
      </c>
      <c r="D12" s="181"/>
      <c r="E12" s="181"/>
      <c r="F12" s="181"/>
      <c r="G12" s="181"/>
      <c r="H12" s="181"/>
      <c r="I12" s="163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60" t="s">
        <v>255</v>
      </c>
      <c r="B14" s="161"/>
      <c r="C14" s="182">
        <v>51000</v>
      </c>
      <c r="D14" s="183"/>
      <c r="E14" s="16"/>
      <c r="F14" s="175" t="s">
        <v>354</v>
      </c>
      <c r="G14" s="181"/>
      <c r="H14" s="181"/>
      <c r="I14" s="163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60" t="s">
        <v>256</v>
      </c>
      <c r="B16" s="161"/>
      <c r="C16" s="175" t="s">
        <v>355</v>
      </c>
      <c r="D16" s="181"/>
      <c r="E16" s="181"/>
      <c r="F16" s="181"/>
      <c r="G16" s="181"/>
      <c r="H16" s="181"/>
      <c r="I16" s="163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60" t="s">
        <v>257</v>
      </c>
      <c r="B18" s="161"/>
      <c r="C18" s="136" t="s">
        <v>356</v>
      </c>
      <c r="D18" s="178"/>
      <c r="E18" s="178"/>
      <c r="F18" s="178"/>
      <c r="G18" s="178"/>
      <c r="H18" s="178"/>
      <c r="I18" s="179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60" t="s">
        <v>258</v>
      </c>
      <c r="B20" s="161"/>
      <c r="C20" s="136" t="s">
        <v>357</v>
      </c>
      <c r="D20" s="178"/>
      <c r="E20" s="178"/>
      <c r="F20" s="178"/>
      <c r="G20" s="178"/>
      <c r="H20" s="178"/>
      <c r="I20" s="179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60" t="s">
        <v>259</v>
      </c>
      <c r="B22" s="161"/>
      <c r="C22" s="118">
        <v>373</v>
      </c>
      <c r="D22" s="175" t="s">
        <v>354</v>
      </c>
      <c r="E22" s="133"/>
      <c r="F22" s="134"/>
      <c r="G22" s="160"/>
      <c r="H22" s="180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60" t="s">
        <v>260</v>
      </c>
      <c r="B24" s="161"/>
      <c r="C24" s="118">
        <v>8</v>
      </c>
      <c r="D24" s="175" t="s">
        <v>358</v>
      </c>
      <c r="E24" s="133"/>
      <c r="F24" s="133"/>
      <c r="G24" s="134"/>
      <c r="H24" s="48" t="s">
        <v>261</v>
      </c>
      <c r="I24" s="119">
        <v>458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317</v>
      </c>
      <c r="I25" s="95"/>
      <c r="J25" s="10"/>
      <c r="K25" s="10"/>
      <c r="L25" s="10"/>
    </row>
    <row r="26" spans="1:12" ht="12.75">
      <c r="A26" s="160" t="s">
        <v>262</v>
      </c>
      <c r="B26" s="161"/>
      <c r="C26" s="120" t="s">
        <v>359</v>
      </c>
      <c r="D26" s="25"/>
      <c r="E26" s="33"/>
      <c r="F26" s="24"/>
      <c r="G26" s="135" t="s">
        <v>263</v>
      </c>
      <c r="H26" s="161"/>
      <c r="I26" s="121" t="s">
        <v>360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41" t="s">
        <v>264</v>
      </c>
      <c r="B28" s="142"/>
      <c r="C28" s="143"/>
      <c r="D28" s="143"/>
      <c r="E28" s="137" t="s">
        <v>265</v>
      </c>
      <c r="F28" s="138"/>
      <c r="G28" s="138"/>
      <c r="H28" s="139" t="s">
        <v>266</v>
      </c>
      <c r="I28" s="132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52"/>
      <c r="B30" s="176"/>
      <c r="C30" s="176"/>
      <c r="D30" s="177"/>
      <c r="E30" s="152"/>
      <c r="F30" s="176"/>
      <c r="G30" s="176"/>
      <c r="H30" s="173"/>
      <c r="I30" s="174"/>
      <c r="J30" s="10"/>
      <c r="K30" s="10"/>
      <c r="L30" s="10"/>
    </row>
    <row r="31" spans="1:12" ht="12.75">
      <c r="A31" s="91"/>
      <c r="B31" s="22"/>
      <c r="C31" s="21"/>
      <c r="D31" s="144"/>
      <c r="E31" s="144"/>
      <c r="F31" s="144"/>
      <c r="G31" s="140"/>
      <c r="H31" s="16"/>
      <c r="I31" s="98"/>
      <c r="J31" s="10"/>
      <c r="K31" s="10"/>
      <c r="L31" s="10"/>
    </row>
    <row r="32" spans="1:12" ht="12.75">
      <c r="A32" s="152"/>
      <c r="B32" s="176"/>
      <c r="C32" s="176"/>
      <c r="D32" s="177"/>
      <c r="E32" s="152"/>
      <c r="F32" s="176"/>
      <c r="G32" s="176"/>
      <c r="H32" s="173"/>
      <c r="I32" s="174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52"/>
      <c r="B34" s="176"/>
      <c r="C34" s="176"/>
      <c r="D34" s="177"/>
      <c r="E34" s="152"/>
      <c r="F34" s="176"/>
      <c r="G34" s="176"/>
      <c r="H34" s="173"/>
      <c r="I34" s="174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52"/>
      <c r="B36" s="176"/>
      <c r="C36" s="176"/>
      <c r="D36" s="177"/>
      <c r="E36" s="152"/>
      <c r="F36" s="176"/>
      <c r="G36" s="176"/>
      <c r="H36" s="173"/>
      <c r="I36" s="174"/>
      <c r="J36" s="10"/>
      <c r="K36" s="10"/>
      <c r="L36" s="10"/>
    </row>
    <row r="37" spans="1:12" ht="12.75">
      <c r="A37" s="100"/>
      <c r="B37" s="30"/>
      <c r="C37" s="147"/>
      <c r="D37" s="148"/>
      <c r="E37" s="16"/>
      <c r="F37" s="147"/>
      <c r="G37" s="148"/>
      <c r="H37" s="16"/>
      <c r="I37" s="92"/>
      <c r="J37" s="10"/>
      <c r="K37" s="10"/>
      <c r="L37" s="10"/>
    </row>
    <row r="38" spans="1:12" ht="12.75">
      <c r="A38" s="152"/>
      <c r="B38" s="176"/>
      <c r="C38" s="176"/>
      <c r="D38" s="177"/>
      <c r="E38" s="152"/>
      <c r="F38" s="176"/>
      <c r="G38" s="176"/>
      <c r="H38" s="173"/>
      <c r="I38" s="174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52"/>
      <c r="B40" s="176"/>
      <c r="C40" s="176"/>
      <c r="D40" s="177"/>
      <c r="E40" s="152"/>
      <c r="F40" s="176"/>
      <c r="G40" s="176"/>
      <c r="H40" s="173"/>
      <c r="I40" s="174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55" t="s">
        <v>267</v>
      </c>
      <c r="B44" s="156"/>
      <c r="C44" s="173"/>
      <c r="D44" s="174"/>
      <c r="E44" s="26"/>
      <c r="F44" s="175"/>
      <c r="G44" s="176"/>
      <c r="H44" s="176"/>
      <c r="I44" s="177"/>
      <c r="J44" s="10"/>
      <c r="K44" s="10"/>
      <c r="L44" s="10"/>
    </row>
    <row r="45" spans="1:12" ht="12.75">
      <c r="A45" s="100"/>
      <c r="B45" s="30"/>
      <c r="C45" s="147"/>
      <c r="D45" s="148"/>
      <c r="E45" s="16"/>
      <c r="F45" s="147"/>
      <c r="G45" s="149"/>
      <c r="H45" s="35"/>
      <c r="I45" s="104"/>
      <c r="J45" s="10"/>
      <c r="K45" s="10"/>
      <c r="L45" s="10"/>
    </row>
    <row r="46" spans="1:12" ht="12.75">
      <c r="A46" s="155" t="s">
        <v>268</v>
      </c>
      <c r="B46" s="156"/>
      <c r="C46" s="175" t="s">
        <v>361</v>
      </c>
      <c r="D46" s="150"/>
      <c r="E46" s="150"/>
      <c r="F46" s="150"/>
      <c r="G46" s="150"/>
      <c r="H46" s="150"/>
      <c r="I46" s="151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55" t="s">
        <v>270</v>
      </c>
      <c r="B48" s="156"/>
      <c r="C48" s="162" t="s">
        <v>362</v>
      </c>
      <c r="D48" s="158"/>
      <c r="E48" s="159"/>
      <c r="F48" s="16"/>
      <c r="G48" s="48" t="s">
        <v>271</v>
      </c>
      <c r="H48" s="162" t="s">
        <v>363</v>
      </c>
      <c r="I48" s="159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55" t="s">
        <v>257</v>
      </c>
      <c r="B50" s="156"/>
      <c r="C50" s="157" t="s">
        <v>356</v>
      </c>
      <c r="D50" s="158"/>
      <c r="E50" s="158"/>
      <c r="F50" s="158"/>
      <c r="G50" s="158"/>
      <c r="H50" s="158"/>
      <c r="I50" s="159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60" t="s">
        <v>272</v>
      </c>
      <c r="B52" s="161"/>
      <c r="C52" s="162" t="s">
        <v>364</v>
      </c>
      <c r="D52" s="158"/>
      <c r="E52" s="158"/>
      <c r="F52" s="158"/>
      <c r="G52" s="158"/>
      <c r="H52" s="158"/>
      <c r="I52" s="163"/>
      <c r="J52" s="10"/>
      <c r="K52" s="10"/>
      <c r="L52" s="10"/>
    </row>
    <row r="53" spans="1:12" ht="12.75">
      <c r="A53" s="105"/>
      <c r="B53" s="20"/>
      <c r="C53" s="169" t="s">
        <v>273</v>
      </c>
      <c r="D53" s="169"/>
      <c r="E53" s="169"/>
      <c r="F53" s="169"/>
      <c r="G53" s="169"/>
      <c r="H53" s="169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64" t="s">
        <v>274</v>
      </c>
      <c r="C55" s="165"/>
      <c r="D55" s="165"/>
      <c r="E55" s="165"/>
      <c r="F55" s="46"/>
      <c r="G55" s="46"/>
      <c r="H55" s="46"/>
      <c r="I55" s="107"/>
      <c r="J55" s="10"/>
      <c r="K55" s="10"/>
      <c r="L55" s="10"/>
    </row>
    <row r="56" spans="1:12" ht="12.75">
      <c r="A56" s="105"/>
      <c r="B56" s="166" t="s">
        <v>306</v>
      </c>
      <c r="C56" s="167"/>
      <c r="D56" s="167"/>
      <c r="E56" s="167"/>
      <c r="F56" s="167"/>
      <c r="G56" s="167"/>
      <c r="H56" s="167"/>
      <c r="I56" s="168"/>
      <c r="J56" s="10"/>
      <c r="K56" s="10"/>
      <c r="L56" s="10"/>
    </row>
    <row r="57" spans="1:12" ht="12.75">
      <c r="A57" s="105"/>
      <c r="B57" s="166" t="s">
        <v>307</v>
      </c>
      <c r="C57" s="167"/>
      <c r="D57" s="167"/>
      <c r="E57" s="167"/>
      <c r="F57" s="167"/>
      <c r="G57" s="167"/>
      <c r="H57" s="167"/>
      <c r="I57" s="107"/>
      <c r="J57" s="10"/>
      <c r="K57" s="10"/>
      <c r="L57" s="10"/>
    </row>
    <row r="58" spans="1:12" ht="12.75">
      <c r="A58" s="105"/>
      <c r="B58" s="166" t="s">
        <v>308</v>
      </c>
      <c r="C58" s="167"/>
      <c r="D58" s="167"/>
      <c r="E58" s="167"/>
      <c r="F58" s="167"/>
      <c r="G58" s="167"/>
      <c r="H58" s="167"/>
      <c r="I58" s="168"/>
      <c r="J58" s="10"/>
      <c r="K58" s="10"/>
      <c r="L58" s="10"/>
    </row>
    <row r="59" spans="1:12" ht="12.75">
      <c r="A59" s="105"/>
      <c r="B59" s="166" t="s">
        <v>309</v>
      </c>
      <c r="C59" s="167"/>
      <c r="D59" s="167"/>
      <c r="E59" s="167"/>
      <c r="F59" s="167"/>
      <c r="G59" s="167"/>
      <c r="H59" s="167"/>
      <c r="I59" s="168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3"/>
      <c r="G62" s="170" t="s">
        <v>277</v>
      </c>
      <c r="H62" s="171"/>
      <c r="I62" s="172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53"/>
      <c r="H63" s="154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ik.rijeka@pikrijeka.hr"/>
    <hyperlink ref="C20" r:id="rId2" display="www.pikrijeka.hr"/>
    <hyperlink ref="C50" r:id="rId3" display="pik.rijeka@pik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61">
      <selection activeCell="M87" sqref="M87"/>
    </sheetView>
  </sheetViews>
  <sheetFormatPr defaultColWidth="9.140625" defaultRowHeight="12.75"/>
  <cols>
    <col min="1" max="9" width="9.140625" style="49" customWidth="1"/>
    <col min="10" max="10" width="10.28125" style="49" customWidth="1"/>
    <col min="11" max="11" width="10.57421875" style="49" customWidth="1"/>
    <col min="12" max="16384" width="9.140625" style="49" customWidth="1"/>
  </cols>
  <sheetData>
    <row r="1" spans="1:11" ht="12.75" customHeight="1">
      <c r="A1" s="194" t="s">
        <v>153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367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365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2.5">
      <c r="A4" s="199" t="s">
        <v>59</v>
      </c>
      <c r="B4" s="200"/>
      <c r="C4" s="200"/>
      <c r="D4" s="200"/>
      <c r="E4" s="200"/>
      <c r="F4" s="200"/>
      <c r="G4" s="200"/>
      <c r="H4" s="201"/>
      <c r="I4" s="55" t="s">
        <v>278</v>
      </c>
      <c r="J4" s="56" t="s">
        <v>318</v>
      </c>
      <c r="K4" s="57" t="s">
        <v>319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4">
        <v>2</v>
      </c>
      <c r="J5" s="53">
        <v>3</v>
      </c>
      <c r="K5" s="53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60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0">
        <f>J9+J16+J26+J35+J39</f>
        <v>147676961</v>
      </c>
      <c r="K8" s="50">
        <f>K9+K16+K26+K35+K39</f>
        <v>147105226</v>
      </c>
    </row>
    <row r="9" spans="1:11" ht="12.75">
      <c r="A9" s="212" t="s">
        <v>205</v>
      </c>
      <c r="B9" s="213"/>
      <c r="C9" s="213"/>
      <c r="D9" s="213"/>
      <c r="E9" s="213"/>
      <c r="F9" s="213"/>
      <c r="G9" s="213"/>
      <c r="H9" s="214"/>
      <c r="I9" s="1">
        <v>3</v>
      </c>
      <c r="J9" s="50">
        <f>SUM(J10:J15)</f>
        <v>1536157</v>
      </c>
      <c r="K9" s="50">
        <f>SUM(K10:K15)</f>
        <v>1474957</v>
      </c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>
        <v>0</v>
      </c>
      <c r="K10" s="7">
        <v>0</v>
      </c>
    </row>
    <row r="11" spans="1:11" ht="12.75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369188</v>
      </c>
      <c r="K11" s="7">
        <v>317250</v>
      </c>
    </row>
    <row r="12" spans="1:11" ht="12.75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7">
        <v>0</v>
      </c>
      <c r="K12" s="7">
        <v>0</v>
      </c>
    </row>
    <row r="13" spans="1:11" ht="12.75">
      <c r="A13" s="212" t="s">
        <v>208</v>
      </c>
      <c r="B13" s="213"/>
      <c r="C13" s="213"/>
      <c r="D13" s="213"/>
      <c r="E13" s="213"/>
      <c r="F13" s="213"/>
      <c r="G13" s="213"/>
      <c r="H13" s="214"/>
      <c r="I13" s="1">
        <v>7</v>
      </c>
      <c r="J13" s="7">
        <v>0</v>
      </c>
      <c r="K13" s="7">
        <v>0</v>
      </c>
    </row>
    <row r="14" spans="1:11" ht="12.75">
      <c r="A14" s="212" t="s">
        <v>209</v>
      </c>
      <c r="B14" s="213"/>
      <c r="C14" s="213"/>
      <c r="D14" s="213"/>
      <c r="E14" s="213"/>
      <c r="F14" s="213"/>
      <c r="G14" s="213"/>
      <c r="H14" s="214"/>
      <c r="I14" s="1">
        <v>8</v>
      </c>
      <c r="J14" s="7">
        <v>43732</v>
      </c>
      <c r="K14" s="7">
        <v>69699</v>
      </c>
    </row>
    <row r="15" spans="1:11" ht="12.75">
      <c r="A15" s="212" t="s">
        <v>210</v>
      </c>
      <c r="B15" s="213"/>
      <c r="C15" s="213"/>
      <c r="D15" s="213"/>
      <c r="E15" s="213"/>
      <c r="F15" s="213"/>
      <c r="G15" s="213"/>
      <c r="H15" s="214"/>
      <c r="I15" s="1">
        <v>9</v>
      </c>
      <c r="J15" s="7">
        <v>1123237</v>
      </c>
      <c r="K15" s="7">
        <v>1088008</v>
      </c>
    </row>
    <row r="16" spans="1:11" ht="12.75">
      <c r="A16" s="212" t="s">
        <v>206</v>
      </c>
      <c r="B16" s="213"/>
      <c r="C16" s="213"/>
      <c r="D16" s="213"/>
      <c r="E16" s="213"/>
      <c r="F16" s="213"/>
      <c r="G16" s="213"/>
      <c r="H16" s="214"/>
      <c r="I16" s="1">
        <v>10</v>
      </c>
      <c r="J16" s="50">
        <f>SUM(J17:J25)</f>
        <v>132368961</v>
      </c>
      <c r="K16" s="50">
        <f>SUM(K17:K25)</f>
        <v>131091721</v>
      </c>
    </row>
    <row r="17" spans="1:11" ht="12.75">
      <c r="A17" s="212" t="s">
        <v>211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14543305</v>
      </c>
      <c r="K17" s="7">
        <v>14549305</v>
      </c>
    </row>
    <row r="18" spans="1:11" ht="12.75">
      <c r="A18" s="212" t="s">
        <v>247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33707729</v>
      </c>
      <c r="K18" s="7">
        <v>33395335</v>
      </c>
    </row>
    <row r="19" spans="1:11" ht="12.75">
      <c r="A19" s="212" t="s">
        <v>212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63344376</v>
      </c>
      <c r="K19" s="7">
        <v>62113658</v>
      </c>
    </row>
    <row r="20" spans="1:11" ht="12.75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6115921</v>
      </c>
      <c r="K20" s="7">
        <v>5904654</v>
      </c>
    </row>
    <row r="21" spans="1:11" ht="12.75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>
        <v>3724908</v>
      </c>
      <c r="K21" s="7">
        <v>3693983</v>
      </c>
    </row>
    <row r="22" spans="1:11" ht="12.75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>
        <v>322407</v>
      </c>
      <c r="K22" s="7">
        <v>104275</v>
      </c>
    </row>
    <row r="23" spans="1:11" ht="12.75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1751661</v>
      </c>
      <c r="K23" s="7">
        <v>2536203</v>
      </c>
    </row>
    <row r="24" spans="1:11" ht="12.75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7370</v>
      </c>
      <c r="K24" s="7">
        <v>7370</v>
      </c>
    </row>
    <row r="25" spans="1:11" ht="12.75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>
        <v>8851284</v>
      </c>
      <c r="K25" s="7">
        <v>8786938</v>
      </c>
    </row>
    <row r="26" spans="1:11" ht="12.75">
      <c r="A26" s="212" t="s">
        <v>190</v>
      </c>
      <c r="B26" s="213"/>
      <c r="C26" s="213"/>
      <c r="D26" s="213"/>
      <c r="E26" s="213"/>
      <c r="F26" s="213"/>
      <c r="G26" s="213"/>
      <c r="H26" s="214"/>
      <c r="I26" s="1">
        <v>20</v>
      </c>
      <c r="J26" s="50">
        <f>SUM(J27:J34)</f>
        <v>11011428</v>
      </c>
      <c r="K26" s="50">
        <f>SUM(K27:K34)</f>
        <v>11349569</v>
      </c>
    </row>
    <row r="27" spans="1:11" ht="12.75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1850800</v>
      </c>
      <c r="K27" s="7">
        <v>1850800</v>
      </c>
    </row>
    <row r="28" spans="1:11" ht="12.75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>
        <v>0</v>
      </c>
      <c r="K28" s="7">
        <v>0</v>
      </c>
    </row>
    <row r="29" spans="1:11" ht="12.75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2266667</v>
      </c>
      <c r="K29" s="7">
        <v>2266667</v>
      </c>
    </row>
    <row r="30" spans="1:11" ht="12.75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>
        <v>0</v>
      </c>
      <c r="K30" s="7">
        <v>0</v>
      </c>
    </row>
    <row r="31" spans="1:11" ht="12.75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>
        <v>4241175</v>
      </c>
      <c r="K31" s="7">
        <v>4241175</v>
      </c>
    </row>
    <row r="32" spans="1:11" ht="12.75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855845</v>
      </c>
      <c r="K32" s="7">
        <v>1193986</v>
      </c>
    </row>
    <row r="33" spans="1:11" ht="12.75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>
        <v>1796941</v>
      </c>
      <c r="K33" s="7">
        <v>1796941</v>
      </c>
    </row>
    <row r="34" spans="1:11" ht="12.75">
      <c r="A34" s="212" t="s">
        <v>183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>
        <v>0</v>
      </c>
      <c r="K34" s="7">
        <v>0</v>
      </c>
    </row>
    <row r="35" spans="1:11" ht="12.75">
      <c r="A35" s="212" t="s">
        <v>184</v>
      </c>
      <c r="B35" s="213"/>
      <c r="C35" s="213"/>
      <c r="D35" s="213"/>
      <c r="E35" s="213"/>
      <c r="F35" s="213"/>
      <c r="G35" s="213"/>
      <c r="H35" s="214"/>
      <c r="I35" s="1">
        <v>29</v>
      </c>
      <c r="J35" s="50">
        <f>SUM(J36:J38)</f>
        <v>2718989</v>
      </c>
      <c r="K35" s="50">
        <f>SUM(K36:K38)</f>
        <v>3147553</v>
      </c>
    </row>
    <row r="36" spans="1:11" ht="12.75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>
        <v>0</v>
      </c>
      <c r="K36" s="7">
        <v>0</v>
      </c>
    </row>
    <row r="37" spans="1:11" ht="12.75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>
        <v>412645</v>
      </c>
      <c r="K37" s="7">
        <v>841209</v>
      </c>
    </row>
    <row r="38" spans="1:11" ht="12.75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>
        <v>2306344</v>
      </c>
      <c r="K38" s="7">
        <v>2306344</v>
      </c>
    </row>
    <row r="39" spans="1:11" ht="12.75">
      <c r="A39" s="212" t="s">
        <v>185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>
        <v>41426</v>
      </c>
      <c r="K39" s="7">
        <v>41426</v>
      </c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0">
        <f>J41+J49+J56+J64</f>
        <v>84374052</v>
      </c>
      <c r="K40" s="50">
        <f>K41+K49+K56+K64</f>
        <v>77039584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50">
        <f>SUM(J42:J48)</f>
        <v>12558408</v>
      </c>
      <c r="K41" s="50">
        <f>SUM(K42:K48)</f>
        <v>12604174</v>
      </c>
    </row>
    <row r="42" spans="1:11" ht="12.75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7337946</v>
      </c>
      <c r="K42" s="7">
        <v>7633513</v>
      </c>
    </row>
    <row r="43" spans="1:11" ht="12.75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>
        <v>308448</v>
      </c>
      <c r="K43" s="7">
        <v>127400</v>
      </c>
    </row>
    <row r="44" spans="1:11" ht="12.75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>
        <v>3513401</v>
      </c>
      <c r="K44" s="7">
        <v>3517302</v>
      </c>
    </row>
    <row r="45" spans="1:11" ht="12.75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1100562</v>
      </c>
      <c r="K45" s="7">
        <v>1034557</v>
      </c>
    </row>
    <row r="46" spans="1:11" ht="12.75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>
        <v>16649</v>
      </c>
      <c r="K46" s="7">
        <v>10000</v>
      </c>
    </row>
    <row r="47" spans="1:11" ht="12.75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>
        <v>281402</v>
      </c>
      <c r="K47" s="7">
        <v>281402</v>
      </c>
    </row>
    <row r="48" spans="1:11" ht="12.75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>
        <v>0</v>
      </c>
      <c r="K48" s="7">
        <v>0</v>
      </c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50">
        <f>SUM(J50:J55)</f>
        <v>29137936</v>
      </c>
      <c r="K49" s="50">
        <f>SUM(K50:K55)</f>
        <v>28148298</v>
      </c>
    </row>
    <row r="50" spans="1:11" ht="12.75">
      <c r="A50" s="212" t="s">
        <v>200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>
        <v>0</v>
      </c>
      <c r="K50" s="7">
        <v>0</v>
      </c>
    </row>
    <row r="51" spans="1:11" ht="12.75">
      <c r="A51" s="212" t="s">
        <v>201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26091134</v>
      </c>
      <c r="K51" s="7">
        <v>25483397</v>
      </c>
    </row>
    <row r="52" spans="1:11" ht="12.75">
      <c r="A52" s="212" t="s">
        <v>202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>
        <v>39231</v>
      </c>
      <c r="K52" s="7">
        <v>33221</v>
      </c>
    </row>
    <row r="53" spans="1:11" ht="12.75">
      <c r="A53" s="212" t="s">
        <v>203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32120</v>
      </c>
      <c r="K53" s="7">
        <v>40738</v>
      </c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1737782</v>
      </c>
      <c r="K54" s="7">
        <v>1756234</v>
      </c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1237669</v>
      </c>
      <c r="K55" s="7">
        <v>834708</v>
      </c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50">
        <f>SUM(J57:J63)</f>
        <v>40511487</v>
      </c>
      <c r="K56" s="50">
        <f>SUM(K57:K63)</f>
        <v>33746630</v>
      </c>
    </row>
    <row r="57" spans="1:11" ht="12.75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>
        <v>0</v>
      </c>
      <c r="K57" s="7">
        <v>0</v>
      </c>
    </row>
    <row r="58" spans="1:11" ht="12.75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>
        <v>0</v>
      </c>
      <c r="K58" s="7">
        <v>0</v>
      </c>
    </row>
    <row r="59" spans="1:11" ht="12.75">
      <c r="A59" s="212" t="s">
        <v>242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>
        <v>0</v>
      </c>
      <c r="K59" s="7">
        <v>0</v>
      </c>
    </row>
    <row r="60" spans="1:11" ht="12.75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>
        <v>1450000</v>
      </c>
      <c r="K60" s="7">
        <v>1450000</v>
      </c>
    </row>
    <row r="61" spans="1:11" ht="12.75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>
        <v>0</v>
      </c>
      <c r="K61" s="7">
        <v>0</v>
      </c>
    </row>
    <row r="62" spans="1:11" ht="12.75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32295894</v>
      </c>
      <c r="K62" s="7">
        <v>30427312</v>
      </c>
    </row>
    <row r="63" spans="1:11" ht="12.75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>
        <v>6765593</v>
      </c>
      <c r="K63" s="7">
        <v>1869318</v>
      </c>
    </row>
    <row r="64" spans="1:11" ht="12.75">
      <c r="A64" s="212" t="s">
        <v>207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2166221</v>
      </c>
      <c r="K64" s="7">
        <v>2540482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>
        <v>407022</v>
      </c>
      <c r="K65" s="7">
        <v>699767</v>
      </c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0">
        <f>J7+J8+J40+J65</f>
        <v>232458035</v>
      </c>
      <c r="K66" s="50">
        <f>K7+K8+K40+K65</f>
        <v>224844577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>
        <v>9472356</v>
      </c>
      <c r="K67" s="8">
        <v>9476176</v>
      </c>
    </row>
    <row r="68" spans="1:11" ht="12.75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6" t="s">
        <v>191</v>
      </c>
      <c r="B69" s="207"/>
      <c r="C69" s="207"/>
      <c r="D69" s="207"/>
      <c r="E69" s="207"/>
      <c r="F69" s="207"/>
      <c r="G69" s="207"/>
      <c r="H69" s="208"/>
      <c r="I69" s="3">
        <v>62</v>
      </c>
      <c r="J69" s="51">
        <f>J70+J71+J72+J78+J79+J82+J85</f>
        <v>135179562</v>
      </c>
      <c r="K69" s="51">
        <f>K70+K71+K72+K78+K79+K82+K85</f>
        <v>135198459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81711000</v>
      </c>
      <c r="K70" s="7">
        <v>81711000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>
        <v>1815029</v>
      </c>
      <c r="K71" s="7">
        <v>1815029</v>
      </c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50">
        <f>J73+J74-J75+J76+J77</f>
        <v>37950553</v>
      </c>
      <c r="K72" s="50">
        <f>K73+K74-K75+K76+K77</f>
        <v>37950553</v>
      </c>
    </row>
    <row r="73" spans="1:11" ht="12.75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>
        <v>2529796</v>
      </c>
      <c r="K73" s="7">
        <v>2529796</v>
      </c>
    </row>
    <row r="74" spans="1:11" ht="12.75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>
        <v>17814235</v>
      </c>
      <c r="K74" s="7">
        <v>17814235</v>
      </c>
    </row>
    <row r="75" spans="1:11" ht="12.75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>
        <v>10306217</v>
      </c>
      <c r="K75" s="7">
        <v>10306217</v>
      </c>
    </row>
    <row r="76" spans="1:11" ht="12.75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>
        <v>0</v>
      </c>
      <c r="K76" s="7">
        <v>0</v>
      </c>
    </row>
    <row r="77" spans="1:11" ht="12.75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>
        <v>27912739</v>
      </c>
      <c r="K77" s="7">
        <v>27912739</v>
      </c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>
        <v>-161833</v>
      </c>
      <c r="K78" s="7">
        <v>-161833</v>
      </c>
    </row>
    <row r="79" spans="1:11" ht="12.75">
      <c r="A79" s="212" t="s">
        <v>238</v>
      </c>
      <c r="B79" s="213"/>
      <c r="C79" s="213"/>
      <c r="D79" s="213"/>
      <c r="E79" s="213"/>
      <c r="F79" s="213"/>
      <c r="G79" s="213"/>
      <c r="H79" s="214"/>
      <c r="I79" s="1">
        <v>72</v>
      </c>
      <c r="J79" s="50">
        <f>J80-J81</f>
        <v>11278017</v>
      </c>
      <c r="K79" s="50">
        <f>K80-K81</f>
        <v>11278017</v>
      </c>
    </row>
    <row r="80" spans="1:11" ht="12.75">
      <c r="A80" s="221" t="s">
        <v>169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>
        <v>11278017</v>
      </c>
      <c r="K80" s="7">
        <v>11278017</v>
      </c>
    </row>
    <row r="81" spans="1:11" ht="12.75">
      <c r="A81" s="221" t="s">
        <v>170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>
        <v>0</v>
      </c>
      <c r="K81" s="7">
        <v>0</v>
      </c>
    </row>
    <row r="82" spans="1:11" ht="12.75">
      <c r="A82" s="212" t="s">
        <v>239</v>
      </c>
      <c r="B82" s="213"/>
      <c r="C82" s="213"/>
      <c r="D82" s="213"/>
      <c r="E82" s="213"/>
      <c r="F82" s="213"/>
      <c r="G82" s="213"/>
      <c r="H82" s="214"/>
      <c r="I82" s="1">
        <v>75</v>
      </c>
      <c r="J82" s="50">
        <f>J83-J84</f>
        <v>2586796</v>
      </c>
      <c r="K82" s="50">
        <f>K83-K84</f>
        <v>2605693</v>
      </c>
    </row>
    <row r="83" spans="1:11" ht="12.75">
      <c r="A83" s="221" t="s">
        <v>171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>
        <v>2586796</v>
      </c>
      <c r="K83" s="7">
        <v>2605693</v>
      </c>
    </row>
    <row r="84" spans="1:11" ht="12.75">
      <c r="A84" s="221" t="s">
        <v>172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>
        <v>0</v>
      </c>
      <c r="K84" s="7">
        <v>0</v>
      </c>
    </row>
    <row r="85" spans="1:11" ht="12.75">
      <c r="A85" s="212" t="s">
        <v>173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>
        <v>0</v>
      </c>
      <c r="K85" s="7">
        <v>0</v>
      </c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0">
        <f>SUM(J87:J89)</f>
        <v>117696</v>
      </c>
      <c r="K86" s="50">
        <f>SUM(K87:K89)</f>
        <v>117696</v>
      </c>
    </row>
    <row r="87" spans="1:11" ht="12.75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>
        <v>0</v>
      </c>
      <c r="K87" s="7">
        <v>0</v>
      </c>
    </row>
    <row r="88" spans="1:11" ht="12.75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>
        <v>0</v>
      </c>
      <c r="K88" s="7">
        <v>0</v>
      </c>
    </row>
    <row r="89" spans="1:11" ht="12.75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>
        <v>117696</v>
      </c>
      <c r="K89" s="7">
        <v>117696</v>
      </c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0">
        <f>SUM(J91:J99)</f>
        <v>48763490</v>
      </c>
      <c r="K90" s="50">
        <f>SUM(K91:K99)</f>
        <v>55663094</v>
      </c>
    </row>
    <row r="91" spans="1:11" ht="12.75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>
        <v>0</v>
      </c>
      <c r="K91" s="7">
        <v>0</v>
      </c>
    </row>
    <row r="92" spans="1:11" ht="12.75">
      <c r="A92" s="212" t="s">
        <v>243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>
        <v>563200</v>
      </c>
      <c r="K92" s="7">
        <v>704000</v>
      </c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48200290</v>
      </c>
      <c r="K93" s="7">
        <v>54959094</v>
      </c>
    </row>
    <row r="94" spans="1:11" ht="12.75">
      <c r="A94" s="212" t="s">
        <v>244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>
        <v>0</v>
      </c>
      <c r="K94" s="7">
        <v>0</v>
      </c>
    </row>
    <row r="95" spans="1:11" ht="12.75">
      <c r="A95" s="212" t="s">
        <v>245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>
        <v>0</v>
      </c>
      <c r="K95" s="7">
        <v>0</v>
      </c>
    </row>
    <row r="96" spans="1:11" ht="12.75">
      <c r="A96" s="212" t="s">
        <v>246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>
        <v>0</v>
      </c>
      <c r="K96" s="7">
        <v>0</v>
      </c>
    </row>
    <row r="97" spans="1:11" ht="12.75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>
        <v>0</v>
      </c>
      <c r="K97" s="7">
        <v>0</v>
      </c>
    </row>
    <row r="98" spans="1:11" ht="12.75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>
        <v>0</v>
      </c>
      <c r="K98" s="7">
        <v>0</v>
      </c>
    </row>
    <row r="99" spans="1:11" ht="12.75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>
        <v>0</v>
      </c>
      <c r="K99" s="7">
        <v>0</v>
      </c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0">
        <f>SUM(J101:J112)</f>
        <v>48171625</v>
      </c>
      <c r="K100" s="50">
        <f>SUM(K101:K112)</f>
        <v>33470482</v>
      </c>
    </row>
    <row r="101" spans="1:11" ht="12.75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1225479</v>
      </c>
      <c r="K101" s="7">
        <v>335165</v>
      </c>
    </row>
    <row r="102" spans="1:11" ht="12.75">
      <c r="A102" s="212" t="s">
        <v>243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>
        <v>140800</v>
      </c>
      <c r="K102" s="7">
        <v>0</v>
      </c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9110123</v>
      </c>
      <c r="K103" s="7">
        <v>43277</v>
      </c>
    </row>
    <row r="104" spans="1:11" ht="12.75">
      <c r="A104" s="212" t="s">
        <v>244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25622</v>
      </c>
      <c r="K104" s="7">
        <v>87311</v>
      </c>
    </row>
    <row r="105" spans="1:11" ht="12.75">
      <c r="A105" s="212" t="s">
        <v>245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24934457</v>
      </c>
      <c r="K105" s="7">
        <v>21062017</v>
      </c>
    </row>
    <row r="106" spans="1:11" ht="12.75">
      <c r="A106" s="212" t="s">
        <v>246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>
        <v>0</v>
      </c>
      <c r="K106" s="7">
        <v>0</v>
      </c>
    </row>
    <row r="107" spans="1:11" ht="12.75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>
        <v>2416642</v>
      </c>
      <c r="K107" s="7">
        <v>2070888</v>
      </c>
    </row>
    <row r="108" spans="1:11" ht="12.75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2087013</v>
      </c>
      <c r="K108" s="7">
        <v>2062570</v>
      </c>
    </row>
    <row r="109" spans="1:11" ht="12.75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1363245</v>
      </c>
      <c r="K109" s="7">
        <v>1168255</v>
      </c>
    </row>
    <row r="110" spans="1:11" ht="12.75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>
        <v>6620596</v>
      </c>
      <c r="K110" s="7">
        <v>6498482</v>
      </c>
    </row>
    <row r="111" spans="1:11" ht="12.75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>
        <v>0</v>
      </c>
      <c r="K111" s="7">
        <v>0</v>
      </c>
    </row>
    <row r="112" spans="1:11" ht="12.75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247648</v>
      </c>
      <c r="K112" s="7">
        <v>142517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225662</v>
      </c>
      <c r="K113" s="7">
        <v>394846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0">
        <f>J69+J86+J90+J100+J113</f>
        <v>232458035</v>
      </c>
      <c r="K114" s="50">
        <f>K69+K86+K90+K100+K113</f>
        <v>224844577</v>
      </c>
    </row>
    <row r="115" spans="1:11" ht="12.75">
      <c r="A115" s="231" t="s">
        <v>57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>
        <v>9472356</v>
      </c>
      <c r="K115" s="8">
        <v>9476176</v>
      </c>
    </row>
    <row r="116" spans="1:11" ht="12.75">
      <c r="A116" s="218" t="s">
        <v>310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6" t="s">
        <v>186</v>
      </c>
      <c r="B117" s="207"/>
      <c r="C117" s="207"/>
      <c r="D117" s="207"/>
      <c r="E117" s="207"/>
      <c r="F117" s="207"/>
      <c r="G117" s="207"/>
      <c r="H117" s="207"/>
      <c r="I117" s="237"/>
      <c r="J117" s="237"/>
      <c r="K117" s="238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224" t="s">
        <v>9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311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O12" sqref="O12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4" t="s">
        <v>154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48" t="s">
        <v>366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41" t="s">
        <v>365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0" t="s">
        <v>59</v>
      </c>
      <c r="B4" s="240"/>
      <c r="C4" s="240"/>
      <c r="D4" s="240"/>
      <c r="E4" s="240"/>
      <c r="F4" s="240"/>
      <c r="G4" s="240"/>
      <c r="H4" s="240"/>
      <c r="I4" s="55" t="s">
        <v>279</v>
      </c>
      <c r="J4" s="239" t="s">
        <v>318</v>
      </c>
      <c r="K4" s="239"/>
      <c r="L4" s="239" t="s">
        <v>319</v>
      </c>
      <c r="M4" s="239"/>
    </row>
    <row r="5" spans="1:13" ht="22.5">
      <c r="A5" s="240"/>
      <c r="B5" s="240"/>
      <c r="C5" s="240"/>
      <c r="D5" s="240"/>
      <c r="E5" s="240"/>
      <c r="F5" s="240"/>
      <c r="G5" s="240"/>
      <c r="H5" s="240"/>
      <c r="I5" s="55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6" t="s">
        <v>26</v>
      </c>
      <c r="B7" s="207"/>
      <c r="C7" s="207"/>
      <c r="D7" s="207"/>
      <c r="E7" s="207"/>
      <c r="F7" s="207"/>
      <c r="G7" s="207"/>
      <c r="H7" s="208"/>
      <c r="I7" s="3">
        <v>111</v>
      </c>
      <c r="J7" s="51">
        <f>SUM(J8:J9)</f>
        <v>38710698</v>
      </c>
      <c r="K7" s="51">
        <f>SUM(K8:K9)</f>
        <v>38710698</v>
      </c>
      <c r="L7" s="51">
        <f>SUM(L8:L9)</f>
        <v>40840013</v>
      </c>
      <c r="M7" s="51">
        <f>SUM(M8:M9)</f>
        <v>40840013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36057954</v>
      </c>
      <c r="K8" s="7">
        <v>36057954</v>
      </c>
      <c r="L8" s="7">
        <v>38200608</v>
      </c>
      <c r="M8" s="7">
        <v>38200608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2652744</v>
      </c>
      <c r="K9" s="7">
        <v>2652744</v>
      </c>
      <c r="L9" s="7">
        <v>2639405</v>
      </c>
      <c r="M9" s="7">
        <v>2639405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0">
        <f>J11+J12+J16+J20+J21+J22+J25+J26</f>
        <v>38957371</v>
      </c>
      <c r="K10" s="50">
        <f>K11+K12+K16+K20+K21+K22+K25+K26</f>
        <v>38957371</v>
      </c>
      <c r="L10" s="50">
        <f>L11+L12+L16+L20+L21+L22+L25+L26</f>
        <v>40925664</v>
      </c>
      <c r="M10" s="50">
        <f>M11+M12+M16+M20+M21+M22+M25+M26</f>
        <v>40925664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-733968</v>
      </c>
      <c r="K11" s="7">
        <v>-733968</v>
      </c>
      <c r="L11" s="7">
        <v>177777</v>
      </c>
      <c r="M11" s="7">
        <v>177777</v>
      </c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0">
        <f>SUM(J13:J15)</f>
        <v>26361723</v>
      </c>
      <c r="K12" s="50">
        <f>SUM(K13:K15)</f>
        <v>26361723</v>
      </c>
      <c r="L12" s="50">
        <f>SUM(L13:L15)</f>
        <v>28017508</v>
      </c>
      <c r="M12" s="50">
        <f>SUM(M13:M15)</f>
        <v>28017508</v>
      </c>
    </row>
    <row r="13" spans="1:13" ht="12.75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18341705</v>
      </c>
      <c r="K13" s="7">
        <v>18341705</v>
      </c>
      <c r="L13" s="7">
        <v>18137117</v>
      </c>
      <c r="M13" s="7">
        <v>18137117</v>
      </c>
    </row>
    <row r="14" spans="1:13" ht="12.75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>
        <v>5320580</v>
      </c>
      <c r="K14" s="7">
        <v>5320580</v>
      </c>
      <c r="L14" s="7">
        <v>6922100</v>
      </c>
      <c r="M14" s="7">
        <v>6922100</v>
      </c>
    </row>
    <row r="15" spans="1:13" ht="12.75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2699438</v>
      </c>
      <c r="K15" s="7">
        <v>2699438</v>
      </c>
      <c r="L15" s="7">
        <v>2958291</v>
      </c>
      <c r="M15" s="7">
        <v>2958291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0">
        <f>SUM(J17:J19)</f>
        <v>8806136</v>
      </c>
      <c r="K16" s="50">
        <f>SUM(K17:K19)</f>
        <v>8806136</v>
      </c>
      <c r="L16" s="50">
        <f>SUM(L17:L19)</f>
        <v>9082881</v>
      </c>
      <c r="M16" s="50">
        <f>SUM(M17:M19)</f>
        <v>9082881</v>
      </c>
    </row>
    <row r="17" spans="1:13" ht="12.75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5506463</v>
      </c>
      <c r="K17" s="7">
        <v>5506463</v>
      </c>
      <c r="L17" s="7">
        <v>5700462</v>
      </c>
      <c r="M17" s="7">
        <v>5700462</v>
      </c>
    </row>
    <row r="18" spans="1:13" ht="12.75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2007305</v>
      </c>
      <c r="K18" s="7">
        <v>2007305</v>
      </c>
      <c r="L18" s="7">
        <v>2051535</v>
      </c>
      <c r="M18" s="7">
        <v>2051535</v>
      </c>
    </row>
    <row r="19" spans="1:13" ht="12.75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1292368</v>
      </c>
      <c r="K19" s="7">
        <v>1292368</v>
      </c>
      <c r="L19" s="7">
        <v>1330884</v>
      </c>
      <c r="M19" s="7">
        <v>1330884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2167069</v>
      </c>
      <c r="K20" s="7">
        <v>2167069</v>
      </c>
      <c r="L20" s="7">
        <v>2326494</v>
      </c>
      <c r="M20" s="7">
        <v>2326494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968787</v>
      </c>
      <c r="K21" s="7">
        <v>968787</v>
      </c>
      <c r="L21" s="7">
        <v>874860</v>
      </c>
      <c r="M21" s="7">
        <v>874860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0">
        <f>SUM(J23:J24)</f>
        <v>10</v>
      </c>
      <c r="K22" s="50">
        <f>SUM(K23:K24)</f>
        <v>10</v>
      </c>
      <c r="L22" s="50">
        <f>SUM(L23:L24)</f>
        <v>2</v>
      </c>
      <c r="M22" s="50">
        <f>SUM(M23:M24)</f>
        <v>2</v>
      </c>
    </row>
    <row r="23" spans="1:13" ht="12.75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>
        <v>10</v>
      </c>
      <c r="K24" s="7">
        <v>10</v>
      </c>
      <c r="L24" s="7">
        <v>2</v>
      </c>
      <c r="M24" s="7">
        <v>2</v>
      </c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>
        <v>1387614</v>
      </c>
      <c r="K26" s="7">
        <v>1387614</v>
      </c>
      <c r="L26" s="7">
        <v>446142</v>
      </c>
      <c r="M26" s="7">
        <v>446142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0">
        <f>SUM(J28:J32)</f>
        <v>392777</v>
      </c>
      <c r="K27" s="50">
        <f>SUM(K28:K32)</f>
        <v>392777</v>
      </c>
      <c r="L27" s="50">
        <f>SUM(L28:L32)</f>
        <v>661587</v>
      </c>
      <c r="M27" s="50">
        <f>SUM(M28:M32)</f>
        <v>661587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0</v>
      </c>
      <c r="K28" s="7">
        <v>0</v>
      </c>
      <c r="L28" s="7">
        <v>208524</v>
      </c>
      <c r="M28" s="7">
        <v>208524</v>
      </c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313143</v>
      </c>
      <c r="K29" s="7">
        <v>313143</v>
      </c>
      <c r="L29" s="7">
        <v>399217</v>
      </c>
      <c r="M29" s="7">
        <v>399217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>
        <v>0</v>
      </c>
      <c r="K30" s="7">
        <v>0</v>
      </c>
      <c r="L30" s="7">
        <v>14421</v>
      </c>
      <c r="M30" s="7">
        <v>14421</v>
      </c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>
        <v>79634</v>
      </c>
      <c r="K32" s="7">
        <v>79634</v>
      </c>
      <c r="L32" s="7">
        <v>39425</v>
      </c>
      <c r="M32" s="7">
        <v>39425</v>
      </c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0">
        <f>SUM(J34:J37)</f>
        <v>142471</v>
      </c>
      <c r="K33" s="50">
        <f>SUM(K34:K37)</f>
        <v>142471</v>
      </c>
      <c r="L33" s="50">
        <f>SUM(L34:L37)</f>
        <v>557039</v>
      </c>
      <c r="M33" s="50">
        <f>SUM(M34:M37)</f>
        <v>557039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142471</v>
      </c>
      <c r="K35" s="7">
        <v>142471</v>
      </c>
      <c r="L35" s="7">
        <v>557039</v>
      </c>
      <c r="M35" s="7">
        <v>557039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0">
        <f>J7+J27+J38+J40</f>
        <v>39103475</v>
      </c>
      <c r="K42" s="50">
        <f>K7+K27+K38+K40</f>
        <v>39103475</v>
      </c>
      <c r="L42" s="50">
        <f>L7+L27+L38+L40</f>
        <v>41501600</v>
      </c>
      <c r="M42" s="50">
        <f>M7+M27+M38+M40</f>
        <v>41501600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0">
        <f>J10+J33+J39+J41</f>
        <v>39099842</v>
      </c>
      <c r="K43" s="50">
        <f>K10+K33+K39+K41</f>
        <v>39099842</v>
      </c>
      <c r="L43" s="50">
        <f>L10+L33+L39+L41</f>
        <v>41482703</v>
      </c>
      <c r="M43" s="50">
        <f>M10+M33+M39+M41</f>
        <v>41482703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0">
        <f>J42-J43</f>
        <v>3633</v>
      </c>
      <c r="K44" s="50">
        <f>K42-K43</f>
        <v>3633</v>
      </c>
      <c r="L44" s="50">
        <f>L42-L43</f>
        <v>18897</v>
      </c>
      <c r="M44" s="50">
        <f>M42-M43</f>
        <v>18897</v>
      </c>
    </row>
    <row r="45" spans="1:13" ht="12.75">
      <c r="A45" s="221" t="s">
        <v>218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0">
        <f>IF(J42&gt;J43,J42-J43,0)</f>
        <v>3633</v>
      </c>
      <c r="K45" s="50">
        <f>IF(K42&gt;K43,K42-K43,0)</f>
        <v>3633</v>
      </c>
      <c r="L45" s="50">
        <f>IF(L42&gt;L43,L42-L43,0)</f>
        <v>18897</v>
      </c>
      <c r="M45" s="50">
        <f>IF(M42&gt;M43,M42-M43,0)</f>
        <v>18897</v>
      </c>
    </row>
    <row r="46" spans="1:13" ht="12.75">
      <c r="A46" s="221" t="s">
        <v>219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0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0">
        <f>J44-J47</f>
        <v>3633</v>
      </c>
      <c r="K48" s="50">
        <f>K44-K47</f>
        <v>3633</v>
      </c>
      <c r="L48" s="50">
        <f>L44-L47</f>
        <v>18897</v>
      </c>
      <c r="M48" s="50">
        <f>M44-M47</f>
        <v>18897</v>
      </c>
    </row>
    <row r="49" spans="1:13" ht="12.75">
      <c r="A49" s="221" t="s">
        <v>192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0">
        <f>IF(J48&gt;0,J48,0)</f>
        <v>3633</v>
      </c>
      <c r="K49" s="50">
        <f>IF(K48&gt;0,K48,0)</f>
        <v>3633</v>
      </c>
      <c r="L49" s="50">
        <f>IF(L48&gt;0,L48,0)</f>
        <v>18897</v>
      </c>
      <c r="M49" s="50">
        <f>IF(M48&gt;0,M48,0)</f>
        <v>18897</v>
      </c>
    </row>
    <row r="50" spans="1:13" ht="12.75">
      <c r="A50" s="242" t="s">
        <v>220</v>
      </c>
      <c r="B50" s="243"/>
      <c r="C50" s="243"/>
      <c r="D50" s="243"/>
      <c r="E50" s="243"/>
      <c r="F50" s="243"/>
      <c r="G50" s="243"/>
      <c r="H50" s="244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18" t="s">
        <v>312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</row>
    <row r="52" spans="1:13" ht="12.75" customHeight="1">
      <c r="A52" s="206" t="s">
        <v>187</v>
      </c>
      <c r="B52" s="207"/>
      <c r="C52" s="207"/>
      <c r="D52" s="207"/>
      <c r="E52" s="207"/>
      <c r="F52" s="207"/>
      <c r="G52" s="207"/>
      <c r="H52" s="207"/>
      <c r="I52" s="52"/>
      <c r="J52" s="52"/>
      <c r="K52" s="52"/>
      <c r="L52" s="52"/>
      <c r="M52" s="59"/>
    </row>
    <row r="53" spans="1:13" ht="12.75">
      <c r="A53" s="245" t="s">
        <v>234</v>
      </c>
      <c r="B53" s="246"/>
      <c r="C53" s="246"/>
      <c r="D53" s="246"/>
      <c r="E53" s="246"/>
      <c r="F53" s="246"/>
      <c r="G53" s="246"/>
      <c r="H53" s="247"/>
      <c r="I53" s="1">
        <v>155</v>
      </c>
      <c r="J53" s="7"/>
      <c r="K53" s="7"/>
      <c r="L53" s="7"/>
      <c r="M53" s="7"/>
    </row>
    <row r="54" spans="1:13" ht="12.75">
      <c r="A54" s="245" t="s">
        <v>235</v>
      </c>
      <c r="B54" s="246"/>
      <c r="C54" s="246"/>
      <c r="D54" s="246"/>
      <c r="E54" s="246"/>
      <c r="F54" s="246"/>
      <c r="G54" s="246"/>
      <c r="H54" s="247"/>
      <c r="I54" s="1">
        <v>156</v>
      </c>
      <c r="J54" s="8"/>
      <c r="K54" s="8"/>
      <c r="L54" s="8"/>
      <c r="M54" s="8"/>
    </row>
    <row r="55" spans="1:13" ht="12.75" customHeight="1">
      <c r="A55" s="218" t="s">
        <v>189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3" ht="12.75">
      <c r="A56" s="206" t="s">
        <v>204</v>
      </c>
      <c r="B56" s="207"/>
      <c r="C56" s="207"/>
      <c r="D56" s="207"/>
      <c r="E56" s="207"/>
      <c r="F56" s="207"/>
      <c r="G56" s="207"/>
      <c r="H56" s="208"/>
      <c r="I56" s="9">
        <v>157</v>
      </c>
      <c r="J56" s="6">
        <v>3633</v>
      </c>
      <c r="K56" s="6">
        <v>3633</v>
      </c>
      <c r="L56" s="6">
        <v>18897</v>
      </c>
      <c r="M56" s="6">
        <v>18897</v>
      </c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0">
        <f>J57-J65</f>
        <v>0</v>
      </c>
      <c r="K66" s="50">
        <v>0</v>
      </c>
      <c r="L66" s="50">
        <v>0</v>
      </c>
      <c r="M66" s="50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58">
        <f>J56+J66</f>
        <v>3633</v>
      </c>
      <c r="K67" s="58">
        <f>K56+K66</f>
        <v>3633</v>
      </c>
      <c r="L67" s="58">
        <f>L56+L66</f>
        <v>18897</v>
      </c>
      <c r="M67" s="58">
        <f>M56+M66</f>
        <v>18897</v>
      </c>
    </row>
    <row r="68" spans="1:13" ht="12.75" customHeight="1">
      <c r="A68" s="252" t="s">
        <v>313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188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45" t="s">
        <v>234</v>
      </c>
      <c r="B70" s="246"/>
      <c r="C70" s="246"/>
      <c r="D70" s="246"/>
      <c r="E70" s="246"/>
      <c r="F70" s="246"/>
      <c r="G70" s="246"/>
      <c r="H70" s="247"/>
      <c r="I70" s="1">
        <v>169</v>
      </c>
      <c r="J70" s="7"/>
      <c r="K70" s="7"/>
      <c r="L70" s="7"/>
      <c r="M70" s="7"/>
    </row>
    <row r="71" spans="1:13" ht="12.75">
      <c r="A71" s="249" t="s">
        <v>235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366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365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3" t="s">
        <v>279</v>
      </c>
      <c r="J4" s="64" t="s">
        <v>318</v>
      </c>
      <c r="K4" s="64" t="s">
        <v>319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5">
        <v>2</v>
      </c>
      <c r="J5" s="66" t="s">
        <v>283</v>
      </c>
      <c r="K5" s="66" t="s">
        <v>284</v>
      </c>
    </row>
    <row r="6" spans="1:11" ht="12.75">
      <c r="A6" s="218" t="s">
        <v>156</v>
      </c>
      <c r="B6" s="234"/>
      <c r="C6" s="234"/>
      <c r="D6" s="234"/>
      <c r="E6" s="234"/>
      <c r="F6" s="234"/>
      <c r="G6" s="234"/>
      <c r="H6" s="234"/>
      <c r="I6" s="263"/>
      <c r="J6" s="263"/>
      <c r="K6" s="264"/>
    </row>
    <row r="7" spans="1:11" ht="12.75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3633</v>
      </c>
      <c r="K7" s="7">
        <v>18897</v>
      </c>
    </row>
    <row r="8" spans="1:11" ht="12.75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5">
        <v>2167069</v>
      </c>
      <c r="K8" s="7">
        <v>2326494</v>
      </c>
    </row>
    <row r="9" spans="1:11" ht="12.75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5">
        <v>0</v>
      </c>
      <c r="K9" s="7">
        <v>0</v>
      </c>
    </row>
    <row r="10" spans="1:11" ht="12.75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5">
        <v>887596</v>
      </c>
      <c r="K10" s="7">
        <v>194760</v>
      </c>
    </row>
    <row r="11" spans="1:11" ht="12.75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5">
        <v>0</v>
      </c>
      <c r="K11" s="7">
        <v>0</v>
      </c>
    </row>
    <row r="12" spans="1:11" ht="12.75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5">
        <v>856867</v>
      </c>
      <c r="K12" s="7">
        <v>338905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1">
        <f>SUM(J7:J12)</f>
        <v>3915165</v>
      </c>
      <c r="K13" s="50">
        <f>SUM(K7:K12)</f>
        <v>2879056</v>
      </c>
    </row>
    <row r="14" spans="1:11" ht="12.75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5">
        <v>4611992</v>
      </c>
      <c r="K14" s="7">
        <v>5493497</v>
      </c>
    </row>
    <row r="15" spans="1:11" ht="12.75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5">
        <v>0</v>
      </c>
      <c r="K15" s="7">
        <v>0</v>
      </c>
    </row>
    <row r="16" spans="1:11" ht="12.75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>
        <v>1070196</v>
      </c>
      <c r="K16" s="7">
        <v>45766</v>
      </c>
    </row>
    <row r="17" spans="1:11" ht="12.75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>
        <v>2373262</v>
      </c>
      <c r="K17" s="7">
        <v>2414495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1">
        <f>SUM(J14:J17)</f>
        <v>8055450</v>
      </c>
      <c r="K18" s="50">
        <f>SUM(K14:K17)</f>
        <v>7953758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1">
        <f>IF(J13&gt;J18,J13-J18,0)</f>
        <v>0</v>
      </c>
      <c r="K19" s="50">
        <f>IF(K13&gt;K18,K13-K18,0)</f>
        <v>0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1">
        <f>IF(J18&gt;J13,J18-J13,0)</f>
        <v>4140285</v>
      </c>
      <c r="K20" s="50">
        <f>IF(K18&gt;K13,K18-K13,0)</f>
        <v>5074702</v>
      </c>
    </row>
    <row r="21" spans="1:11" ht="12.75">
      <c r="A21" s="218" t="s">
        <v>159</v>
      </c>
      <c r="B21" s="234"/>
      <c r="C21" s="234"/>
      <c r="D21" s="234"/>
      <c r="E21" s="234"/>
      <c r="F21" s="234"/>
      <c r="G21" s="234"/>
      <c r="H21" s="234"/>
      <c r="I21" s="263"/>
      <c r="J21" s="263"/>
      <c r="K21" s="264"/>
    </row>
    <row r="22" spans="1:11" ht="12.75">
      <c r="A22" s="212" t="s">
        <v>178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>
        <v>8421</v>
      </c>
      <c r="K22" s="7">
        <v>772857</v>
      </c>
    </row>
    <row r="23" spans="1:11" ht="12.75">
      <c r="A23" s="212" t="s">
        <v>179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>
        <v>0</v>
      </c>
      <c r="K23" s="7">
        <v>0</v>
      </c>
    </row>
    <row r="24" spans="1:11" ht="12.75">
      <c r="A24" s="212" t="s">
        <v>180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>
        <v>307800</v>
      </c>
      <c r="K24" s="7">
        <v>388784</v>
      </c>
    </row>
    <row r="25" spans="1:11" ht="12.75">
      <c r="A25" s="212" t="s">
        <v>181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>
        <v>0</v>
      </c>
      <c r="K25" s="7">
        <v>208524</v>
      </c>
    </row>
    <row r="26" spans="1:11" ht="12.75">
      <c r="A26" s="212" t="s">
        <v>182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>
        <v>0</v>
      </c>
      <c r="K26" s="7">
        <v>0</v>
      </c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1">
        <f>SUM(J22:J26)</f>
        <v>316221</v>
      </c>
      <c r="K27" s="50">
        <f>SUM(K22:K26)</f>
        <v>1370165</v>
      </c>
    </row>
    <row r="28" spans="1:11" ht="12.75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>
        <v>1194564</v>
      </c>
      <c r="K28" s="7">
        <v>362163</v>
      </c>
    </row>
    <row r="29" spans="1:11" ht="12.75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>
        <v>0</v>
      </c>
      <c r="K29" s="7">
        <v>0</v>
      </c>
    </row>
    <row r="30" spans="1:11" ht="12.75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>
        <v>0</v>
      </c>
      <c r="K30" s="7">
        <v>0</v>
      </c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1">
        <f>SUM(J28:J30)</f>
        <v>1194564</v>
      </c>
      <c r="K31" s="50">
        <f>SUM(K28:K30)</f>
        <v>362163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1">
        <f>IF(J27&gt;J31,J27-J31,0)</f>
        <v>0</v>
      </c>
      <c r="K32" s="50">
        <f>IF(K27&gt;K31,K27-K31,0)</f>
        <v>1008002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1">
        <f>IF(J31&gt;J27,J31-J27,0)</f>
        <v>878343</v>
      </c>
      <c r="K33" s="50">
        <f>IF(K31&gt;K27,K31-K27,0)</f>
        <v>0</v>
      </c>
    </row>
    <row r="34" spans="1:11" ht="12.75">
      <c r="A34" s="218" t="s">
        <v>160</v>
      </c>
      <c r="B34" s="234"/>
      <c r="C34" s="234"/>
      <c r="D34" s="234"/>
      <c r="E34" s="234"/>
      <c r="F34" s="234"/>
      <c r="G34" s="234"/>
      <c r="H34" s="234"/>
      <c r="I34" s="263"/>
      <c r="J34" s="263"/>
      <c r="K34" s="264"/>
    </row>
    <row r="35" spans="1:11" ht="12.75">
      <c r="A35" s="212" t="s">
        <v>174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>
        <v>0</v>
      </c>
      <c r="K35" s="7">
        <v>0</v>
      </c>
    </row>
    <row r="36" spans="1:11" ht="12.75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>
        <v>8888676</v>
      </c>
      <c r="K36" s="7">
        <v>151245</v>
      </c>
    </row>
    <row r="37" spans="1:11" ht="12.75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>
        <v>100531</v>
      </c>
      <c r="K37" s="7">
        <v>6604594</v>
      </c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1">
        <f>SUM(J35:J37)</f>
        <v>8989207</v>
      </c>
      <c r="K38" s="50">
        <f>SUM(K35:K37)</f>
        <v>6755839</v>
      </c>
    </row>
    <row r="39" spans="1:11" ht="12.75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>
        <v>2143639</v>
      </c>
      <c r="K39" s="7">
        <v>2118868</v>
      </c>
    </row>
    <row r="40" spans="1:11" ht="12.75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>
        <v>0</v>
      </c>
      <c r="K40" s="7">
        <v>122114</v>
      </c>
    </row>
    <row r="41" spans="1:11" ht="12.75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>
        <v>24006</v>
      </c>
      <c r="K41" s="7">
        <v>25896</v>
      </c>
    </row>
    <row r="42" spans="1:11" ht="12.75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>
        <v>0</v>
      </c>
      <c r="K42" s="7">
        <v>0</v>
      </c>
    </row>
    <row r="43" spans="1:11" ht="12.75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>
        <v>0</v>
      </c>
      <c r="K43" s="7">
        <v>48000</v>
      </c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1">
        <f>SUM(J39:J43)</f>
        <v>2167645</v>
      </c>
      <c r="K44" s="50">
        <f>SUM(K39:K43)</f>
        <v>2314878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1">
        <f>IF(J38&gt;J44,J38-J44,0)</f>
        <v>6821562</v>
      </c>
      <c r="K45" s="50">
        <f>IF(K38&gt;K44,K38-K44,0)</f>
        <v>4440961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1">
        <f>IF(J44&gt;J38,J44-J38,0)</f>
        <v>0</v>
      </c>
      <c r="K46" s="50">
        <f>IF(K44&gt;K38,K44-K38,0)</f>
        <v>0</v>
      </c>
    </row>
    <row r="47" spans="1:11" ht="12.75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61">
        <f>IF(J19-J20+J32-J33+J45-J46&gt;0,J19-J20+J32-J33+J45-J46,0)</f>
        <v>1802934</v>
      </c>
      <c r="K47" s="50">
        <f>IF(K19-K20+K32-K33+K45-K46&gt;0,K19-K20+K32-K33+K45-K46,0)</f>
        <v>374261</v>
      </c>
    </row>
    <row r="48" spans="1:11" ht="12.75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>
        <v>1613157</v>
      </c>
      <c r="K49" s="7">
        <v>2166221</v>
      </c>
    </row>
    <row r="50" spans="1:11" ht="12.75">
      <c r="A50" s="212" t="s">
        <v>175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>
        <v>1802934</v>
      </c>
      <c r="K50" s="7">
        <v>374261</v>
      </c>
    </row>
    <row r="51" spans="1:11" ht="12.75">
      <c r="A51" s="212" t="s">
        <v>176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>
        <v>0</v>
      </c>
      <c r="K51" s="7">
        <v>0</v>
      </c>
    </row>
    <row r="52" spans="1:11" ht="12.75">
      <c r="A52" s="224" t="s">
        <v>177</v>
      </c>
      <c r="B52" s="225"/>
      <c r="C52" s="225"/>
      <c r="D52" s="225"/>
      <c r="E52" s="225"/>
      <c r="F52" s="225"/>
      <c r="G52" s="225"/>
      <c r="H52" s="225"/>
      <c r="I52" s="4">
        <v>44</v>
      </c>
      <c r="J52" s="62">
        <f>J49+J50-J51</f>
        <v>3416091</v>
      </c>
      <c r="K52" s="58">
        <f>K49+K50-K51</f>
        <v>2540482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3" t="s">
        <v>279</v>
      </c>
      <c r="J4" s="64" t="s">
        <v>318</v>
      </c>
      <c r="K4" s="64" t="s">
        <v>319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9">
        <v>2</v>
      </c>
      <c r="J5" s="70" t="s">
        <v>283</v>
      </c>
      <c r="K5" s="70" t="s">
        <v>284</v>
      </c>
    </row>
    <row r="6" spans="1:11" ht="12.75">
      <c r="A6" s="218" t="s">
        <v>156</v>
      </c>
      <c r="B6" s="234"/>
      <c r="C6" s="234"/>
      <c r="D6" s="234"/>
      <c r="E6" s="234"/>
      <c r="F6" s="234"/>
      <c r="G6" s="234"/>
      <c r="H6" s="234"/>
      <c r="I6" s="263"/>
      <c r="J6" s="263"/>
      <c r="K6" s="264"/>
    </row>
    <row r="7" spans="1:11" ht="12.75">
      <c r="A7" s="212" t="s">
        <v>199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09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15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18" t="s">
        <v>159</v>
      </c>
      <c r="B22" s="234"/>
      <c r="C22" s="234"/>
      <c r="D22" s="234"/>
      <c r="E22" s="234"/>
      <c r="F22" s="234"/>
      <c r="G22" s="234"/>
      <c r="H22" s="234"/>
      <c r="I22" s="263"/>
      <c r="J22" s="263"/>
      <c r="K22" s="264"/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320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321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18" t="s">
        <v>160</v>
      </c>
      <c r="B35" s="234"/>
      <c r="C35" s="234"/>
      <c r="D35" s="234"/>
      <c r="E35" s="234"/>
      <c r="F35" s="234"/>
      <c r="G35" s="234"/>
      <c r="H35" s="234"/>
      <c r="I35" s="263">
        <v>0</v>
      </c>
      <c r="J35" s="263"/>
      <c r="K35" s="264"/>
    </row>
    <row r="36" spans="1:11" ht="12.75">
      <c r="A36" s="212" t="s">
        <v>174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15" t="s">
        <v>177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G2" sqref="G2:H2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16384" width="9.140625" style="73" customWidth="1"/>
  </cols>
  <sheetData>
    <row r="1" spans="1:12" ht="12.75">
      <c r="A1" s="278" t="s">
        <v>281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72"/>
    </row>
    <row r="2" spans="1:12" ht="15.75">
      <c r="A2" s="39"/>
      <c r="B2" s="71"/>
      <c r="C2" s="288" t="s">
        <v>282</v>
      </c>
      <c r="D2" s="288"/>
      <c r="E2" s="74">
        <v>40909</v>
      </c>
      <c r="F2" s="40" t="s">
        <v>250</v>
      </c>
      <c r="G2" s="289" t="s">
        <v>350</v>
      </c>
      <c r="H2" s="290"/>
      <c r="I2" s="71"/>
      <c r="J2" s="71"/>
      <c r="K2" s="71"/>
      <c r="L2" s="75"/>
    </row>
    <row r="3" spans="1:11" ht="23.25">
      <c r="A3" s="291" t="s">
        <v>59</v>
      </c>
      <c r="B3" s="291"/>
      <c r="C3" s="291"/>
      <c r="D3" s="291"/>
      <c r="E3" s="291"/>
      <c r="F3" s="291"/>
      <c r="G3" s="291"/>
      <c r="H3" s="291"/>
      <c r="I3" s="78" t="s">
        <v>305</v>
      </c>
      <c r="J3" s="79" t="s">
        <v>150</v>
      </c>
      <c r="K3" s="79" t="s">
        <v>151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81">
        <v>2</v>
      </c>
      <c r="J4" s="80" t="s">
        <v>283</v>
      </c>
      <c r="K4" s="80" t="s">
        <v>284</v>
      </c>
    </row>
    <row r="5" spans="1:11" ht="12.75">
      <c r="A5" s="280" t="s">
        <v>285</v>
      </c>
      <c r="B5" s="281"/>
      <c r="C5" s="281"/>
      <c r="D5" s="281"/>
      <c r="E5" s="281"/>
      <c r="F5" s="281"/>
      <c r="G5" s="281"/>
      <c r="H5" s="281"/>
      <c r="I5" s="41">
        <v>1</v>
      </c>
      <c r="J5" s="42">
        <v>81711000</v>
      </c>
      <c r="K5" s="42">
        <v>81711000</v>
      </c>
    </row>
    <row r="6" spans="1:11" ht="12.75">
      <c r="A6" s="280" t="s">
        <v>286</v>
      </c>
      <c r="B6" s="281"/>
      <c r="C6" s="281"/>
      <c r="D6" s="281"/>
      <c r="E6" s="281"/>
      <c r="F6" s="281"/>
      <c r="G6" s="281"/>
      <c r="H6" s="281"/>
      <c r="I6" s="41">
        <v>2</v>
      </c>
      <c r="J6" s="43">
        <v>1815029</v>
      </c>
      <c r="K6" s="43">
        <v>1815029</v>
      </c>
    </row>
    <row r="7" spans="1:11" ht="12.75">
      <c r="A7" s="280" t="s">
        <v>287</v>
      </c>
      <c r="B7" s="281"/>
      <c r="C7" s="281"/>
      <c r="D7" s="281"/>
      <c r="E7" s="281"/>
      <c r="F7" s="281"/>
      <c r="G7" s="281"/>
      <c r="H7" s="281"/>
      <c r="I7" s="41">
        <v>3</v>
      </c>
      <c r="J7" s="43">
        <v>37950553</v>
      </c>
      <c r="K7" s="43">
        <v>37950553</v>
      </c>
    </row>
    <row r="8" spans="1:11" ht="12.75">
      <c r="A8" s="280" t="s">
        <v>288</v>
      </c>
      <c r="B8" s="281"/>
      <c r="C8" s="281"/>
      <c r="D8" s="281"/>
      <c r="E8" s="281"/>
      <c r="F8" s="281"/>
      <c r="G8" s="281"/>
      <c r="H8" s="281"/>
      <c r="I8" s="41">
        <v>4</v>
      </c>
      <c r="J8" s="43">
        <v>11278017</v>
      </c>
      <c r="K8" s="43">
        <v>11278017</v>
      </c>
    </row>
    <row r="9" spans="1:11" ht="12.75">
      <c r="A9" s="280" t="s">
        <v>289</v>
      </c>
      <c r="B9" s="281"/>
      <c r="C9" s="281"/>
      <c r="D9" s="281"/>
      <c r="E9" s="281"/>
      <c r="F9" s="281"/>
      <c r="G9" s="281"/>
      <c r="H9" s="281"/>
      <c r="I9" s="41">
        <v>5</v>
      </c>
      <c r="J9" s="43">
        <v>2586796</v>
      </c>
      <c r="K9" s="43">
        <v>2605693</v>
      </c>
    </row>
    <row r="10" spans="1:11" ht="12.75">
      <c r="A10" s="280" t="s">
        <v>290</v>
      </c>
      <c r="B10" s="281"/>
      <c r="C10" s="281"/>
      <c r="D10" s="281"/>
      <c r="E10" s="281"/>
      <c r="F10" s="281"/>
      <c r="G10" s="281"/>
      <c r="H10" s="281"/>
      <c r="I10" s="41">
        <v>6</v>
      </c>
      <c r="J10" s="43">
        <v>0</v>
      </c>
      <c r="K10" s="43">
        <v>0</v>
      </c>
    </row>
    <row r="11" spans="1:11" ht="12.75">
      <c r="A11" s="280" t="s">
        <v>291</v>
      </c>
      <c r="B11" s="281"/>
      <c r="C11" s="281"/>
      <c r="D11" s="281"/>
      <c r="E11" s="281"/>
      <c r="F11" s="281"/>
      <c r="G11" s="281"/>
      <c r="H11" s="281"/>
      <c r="I11" s="41">
        <v>7</v>
      </c>
      <c r="J11" s="43">
        <v>0</v>
      </c>
      <c r="K11" s="43">
        <v>0</v>
      </c>
    </row>
    <row r="12" spans="1:11" ht="12.75">
      <c r="A12" s="280" t="s">
        <v>292</v>
      </c>
      <c r="B12" s="281"/>
      <c r="C12" s="281"/>
      <c r="D12" s="281"/>
      <c r="E12" s="281"/>
      <c r="F12" s="281"/>
      <c r="G12" s="281"/>
      <c r="H12" s="281"/>
      <c r="I12" s="41">
        <v>8</v>
      </c>
      <c r="J12" s="43">
        <v>-161833</v>
      </c>
      <c r="K12" s="43">
        <v>-161833</v>
      </c>
    </row>
    <row r="13" spans="1:11" ht="12.75">
      <c r="A13" s="280" t="s">
        <v>293</v>
      </c>
      <c r="B13" s="281"/>
      <c r="C13" s="281"/>
      <c r="D13" s="281"/>
      <c r="E13" s="281"/>
      <c r="F13" s="281"/>
      <c r="G13" s="281"/>
      <c r="H13" s="281"/>
      <c r="I13" s="41">
        <v>9</v>
      </c>
      <c r="J13" s="43">
        <v>0</v>
      </c>
      <c r="K13" s="43">
        <v>0</v>
      </c>
    </row>
    <row r="14" spans="1:11" ht="12.75">
      <c r="A14" s="282" t="s">
        <v>294</v>
      </c>
      <c r="B14" s="283"/>
      <c r="C14" s="283"/>
      <c r="D14" s="283"/>
      <c r="E14" s="283"/>
      <c r="F14" s="283"/>
      <c r="G14" s="283"/>
      <c r="H14" s="283"/>
      <c r="I14" s="41">
        <v>10</v>
      </c>
      <c r="J14" s="76">
        <f>SUM(J5:J13)</f>
        <v>135179562</v>
      </c>
      <c r="K14" s="76">
        <f>SUM(K5:K13)</f>
        <v>135198459</v>
      </c>
    </row>
    <row r="15" spans="1:11" ht="12.75">
      <c r="A15" s="280" t="s">
        <v>295</v>
      </c>
      <c r="B15" s="281"/>
      <c r="C15" s="281"/>
      <c r="D15" s="281"/>
      <c r="E15" s="281"/>
      <c r="F15" s="281"/>
      <c r="G15" s="281"/>
      <c r="H15" s="281"/>
      <c r="I15" s="41">
        <v>11</v>
      </c>
      <c r="J15" s="43">
        <v>0</v>
      </c>
      <c r="K15" s="43">
        <v>0</v>
      </c>
    </row>
    <row r="16" spans="1:11" ht="12.75">
      <c r="A16" s="280" t="s">
        <v>296</v>
      </c>
      <c r="B16" s="281"/>
      <c r="C16" s="281"/>
      <c r="D16" s="281"/>
      <c r="E16" s="281"/>
      <c r="F16" s="281"/>
      <c r="G16" s="281"/>
      <c r="H16" s="281"/>
      <c r="I16" s="41">
        <v>12</v>
      </c>
      <c r="J16" s="43">
        <v>0</v>
      </c>
      <c r="K16" s="43">
        <v>0</v>
      </c>
    </row>
    <row r="17" spans="1:11" ht="12.75">
      <c r="A17" s="280" t="s">
        <v>297</v>
      </c>
      <c r="B17" s="281"/>
      <c r="C17" s="281"/>
      <c r="D17" s="281"/>
      <c r="E17" s="281"/>
      <c r="F17" s="281"/>
      <c r="G17" s="281"/>
      <c r="H17" s="281"/>
      <c r="I17" s="41">
        <v>13</v>
      </c>
      <c r="J17" s="43">
        <v>0</v>
      </c>
      <c r="K17" s="43">
        <v>0</v>
      </c>
    </row>
    <row r="18" spans="1:11" ht="12.75">
      <c r="A18" s="280" t="s">
        <v>298</v>
      </c>
      <c r="B18" s="281"/>
      <c r="C18" s="281"/>
      <c r="D18" s="281"/>
      <c r="E18" s="281"/>
      <c r="F18" s="281"/>
      <c r="G18" s="281"/>
      <c r="H18" s="281"/>
      <c r="I18" s="41">
        <v>14</v>
      </c>
      <c r="J18" s="43">
        <v>0</v>
      </c>
      <c r="K18" s="43">
        <v>0</v>
      </c>
    </row>
    <row r="19" spans="1:11" ht="12.75">
      <c r="A19" s="280" t="s">
        <v>299</v>
      </c>
      <c r="B19" s="281"/>
      <c r="C19" s="281"/>
      <c r="D19" s="281"/>
      <c r="E19" s="281"/>
      <c r="F19" s="281"/>
      <c r="G19" s="281"/>
      <c r="H19" s="281"/>
      <c r="I19" s="41">
        <v>15</v>
      </c>
      <c r="J19" s="43">
        <v>0</v>
      </c>
      <c r="K19" s="43">
        <v>0</v>
      </c>
    </row>
    <row r="20" spans="1:11" ht="12.75">
      <c r="A20" s="280" t="s">
        <v>300</v>
      </c>
      <c r="B20" s="281"/>
      <c r="C20" s="281"/>
      <c r="D20" s="281"/>
      <c r="E20" s="281"/>
      <c r="F20" s="281"/>
      <c r="G20" s="281"/>
      <c r="H20" s="281"/>
      <c r="I20" s="41">
        <v>16</v>
      </c>
      <c r="J20" s="43">
        <v>0</v>
      </c>
      <c r="K20" s="43">
        <v>0</v>
      </c>
    </row>
    <row r="21" spans="1:11" ht="12.75">
      <c r="A21" s="282" t="s">
        <v>301</v>
      </c>
      <c r="B21" s="283"/>
      <c r="C21" s="283"/>
      <c r="D21" s="283"/>
      <c r="E21" s="283"/>
      <c r="F21" s="283"/>
      <c r="G21" s="283"/>
      <c r="H21" s="283"/>
      <c r="I21" s="41">
        <v>17</v>
      </c>
      <c r="J21" s="77">
        <f>SUM(J15:J20)</f>
        <v>0</v>
      </c>
      <c r="K21" s="77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2" t="s">
        <v>302</v>
      </c>
      <c r="B23" s="273"/>
      <c r="C23" s="273"/>
      <c r="D23" s="273"/>
      <c r="E23" s="273"/>
      <c r="F23" s="273"/>
      <c r="G23" s="273"/>
      <c r="H23" s="273"/>
      <c r="I23" s="44">
        <v>18</v>
      </c>
      <c r="J23" s="42"/>
      <c r="K23" s="42"/>
    </row>
    <row r="24" spans="1:11" ht="17.25" customHeight="1">
      <c r="A24" s="274" t="s">
        <v>303</v>
      </c>
      <c r="B24" s="275"/>
      <c r="C24" s="275"/>
      <c r="D24" s="275"/>
      <c r="E24" s="275"/>
      <c r="F24" s="275"/>
      <c r="G24" s="275"/>
      <c r="H24" s="275"/>
      <c r="I24" s="45">
        <v>19</v>
      </c>
      <c r="J24" s="77"/>
      <c r="K24" s="77"/>
    </row>
    <row r="25" spans="1:11" ht="30" customHeight="1">
      <c r="A25" s="276" t="s">
        <v>304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view="pageBreakPreview" zoomScale="110" zoomScaleSheetLayoutView="110" zoomScalePageLayoutView="0" workbookViewId="0" topLeftCell="A1">
      <selection activeCell="A30" sqref="A30"/>
    </sheetView>
  </sheetViews>
  <sheetFormatPr defaultColWidth="9.140625" defaultRowHeight="12.75"/>
  <sheetData>
    <row r="1" spans="1:10" ht="12.75">
      <c r="A1" s="295"/>
      <c r="B1" s="295"/>
      <c r="C1" s="295"/>
      <c r="D1" s="295"/>
      <c r="E1" s="295"/>
      <c r="F1" s="295"/>
      <c r="G1" s="295"/>
      <c r="H1" s="295"/>
      <c r="I1" s="295"/>
      <c r="J1" s="295"/>
    </row>
    <row r="2" spans="1:10" ht="12.75">
      <c r="A2" s="125"/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5.75">
      <c r="A3" s="296" t="s">
        <v>280</v>
      </c>
      <c r="B3" s="296"/>
      <c r="C3" s="296"/>
      <c r="D3" s="296"/>
      <c r="E3" s="296"/>
      <c r="F3" s="296"/>
      <c r="G3" s="296"/>
      <c r="H3" s="296"/>
      <c r="I3" s="296"/>
      <c r="J3" s="296"/>
    </row>
    <row r="4" spans="1:10" ht="12.75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2.75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>
      <c r="A6" s="294" t="s">
        <v>322</v>
      </c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>
      <c r="A7" s="129" t="s">
        <v>323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0" ht="12.75">
      <c r="A8" s="128" t="s">
        <v>324</v>
      </c>
      <c r="B8" s="128"/>
      <c r="C8" s="127"/>
      <c r="D8" s="127"/>
      <c r="E8" s="127"/>
      <c r="F8" s="127"/>
      <c r="G8" s="127"/>
      <c r="H8" s="127"/>
      <c r="I8" s="127"/>
      <c r="J8" s="127"/>
    </row>
    <row r="9" spans="1:10" ht="12.75">
      <c r="A9" s="129" t="s">
        <v>347</v>
      </c>
      <c r="B9" s="127"/>
      <c r="C9" s="127"/>
      <c r="D9" s="127"/>
      <c r="E9" s="127"/>
      <c r="F9" s="127"/>
      <c r="G9" s="127"/>
      <c r="H9" s="127"/>
      <c r="I9" s="127"/>
      <c r="J9" s="127"/>
    </row>
    <row r="10" spans="1:10" ht="12.75">
      <c r="A10" s="128" t="s">
        <v>325</v>
      </c>
      <c r="B10" s="128"/>
      <c r="C10" s="128"/>
      <c r="D10" s="127"/>
      <c r="E10" s="127"/>
      <c r="F10" s="127"/>
      <c r="G10" s="127"/>
      <c r="H10" s="127"/>
      <c r="I10" s="127"/>
      <c r="J10" s="127"/>
    </row>
    <row r="11" spans="1:10" ht="12.75">
      <c r="A11" s="129" t="s">
        <v>326</v>
      </c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ht="12.75">
      <c r="A12" s="128" t="s">
        <v>327</v>
      </c>
      <c r="B12" s="128"/>
      <c r="C12" s="128"/>
      <c r="D12" s="127"/>
      <c r="E12" s="127"/>
      <c r="F12" s="127"/>
      <c r="G12" s="127"/>
      <c r="H12" s="127"/>
      <c r="I12" s="127"/>
      <c r="J12" s="127"/>
    </row>
    <row r="13" spans="1:10" ht="12.75">
      <c r="A13" s="129" t="s">
        <v>323</v>
      </c>
      <c r="B13" s="127"/>
      <c r="C13" s="127"/>
      <c r="D13" s="127"/>
      <c r="E13" s="127"/>
      <c r="F13" s="127"/>
      <c r="G13" s="127"/>
      <c r="H13" s="127"/>
      <c r="I13" s="127"/>
      <c r="J13" s="127"/>
    </row>
    <row r="14" spans="1:10" ht="12.75">
      <c r="A14" s="128" t="s">
        <v>328</v>
      </c>
      <c r="B14" s="128"/>
      <c r="C14" s="128"/>
      <c r="D14" s="128"/>
      <c r="E14" s="128"/>
      <c r="F14" s="128"/>
      <c r="G14" s="128"/>
      <c r="H14" s="128"/>
      <c r="I14" s="128"/>
      <c r="J14" s="128"/>
    </row>
    <row r="15" spans="1:10" ht="12.75">
      <c r="A15" s="128" t="s">
        <v>329</v>
      </c>
      <c r="B15" s="128"/>
      <c r="C15" s="128"/>
      <c r="D15" s="128"/>
      <c r="E15" s="128"/>
      <c r="F15" s="128"/>
      <c r="G15" s="128"/>
      <c r="H15" s="128"/>
      <c r="I15" s="128"/>
      <c r="J15" s="128"/>
    </row>
    <row r="16" spans="1:10" ht="12.75">
      <c r="A16" s="129" t="s">
        <v>330</v>
      </c>
      <c r="B16" s="127"/>
      <c r="C16" s="127"/>
      <c r="D16" s="127"/>
      <c r="E16" s="127"/>
      <c r="F16" s="127"/>
      <c r="G16" s="127"/>
      <c r="H16" s="127"/>
      <c r="I16" s="127"/>
      <c r="J16" s="127"/>
    </row>
    <row r="17" spans="1:10" ht="12.75">
      <c r="A17" s="128" t="s">
        <v>331</v>
      </c>
      <c r="B17" s="128"/>
      <c r="C17" s="128"/>
      <c r="D17" s="127"/>
      <c r="E17" s="127"/>
      <c r="F17" s="127"/>
      <c r="G17" s="127"/>
      <c r="H17" s="127"/>
      <c r="I17" s="127"/>
      <c r="J17" s="127"/>
    </row>
    <row r="18" spans="1:10" ht="12.75">
      <c r="A18" s="129" t="s">
        <v>346</v>
      </c>
      <c r="B18" s="127"/>
      <c r="C18" s="127"/>
      <c r="D18" s="127"/>
      <c r="E18" s="127"/>
      <c r="F18" s="127"/>
      <c r="G18" s="127"/>
      <c r="H18" s="127"/>
      <c r="I18" s="127"/>
      <c r="J18" s="127"/>
    </row>
    <row r="19" spans="1:10" ht="12.75">
      <c r="A19" s="128" t="s">
        <v>332</v>
      </c>
      <c r="B19" s="128"/>
      <c r="C19" s="128"/>
      <c r="D19" s="128"/>
      <c r="E19" s="128"/>
      <c r="F19" s="127"/>
      <c r="G19" s="127"/>
      <c r="H19" s="127"/>
      <c r="I19" s="127"/>
      <c r="J19" s="127"/>
    </row>
    <row r="20" spans="1:10" ht="12.75">
      <c r="A20" s="129" t="s">
        <v>333</v>
      </c>
      <c r="B20" s="127"/>
      <c r="C20" s="127"/>
      <c r="D20" s="127"/>
      <c r="E20" s="127"/>
      <c r="F20" s="127"/>
      <c r="G20" s="127"/>
      <c r="H20" s="127"/>
      <c r="I20" s="127"/>
      <c r="J20" s="127"/>
    </row>
    <row r="21" spans="1:10" ht="12.75">
      <c r="A21" s="128" t="s">
        <v>334</v>
      </c>
      <c r="B21" s="128"/>
      <c r="C21" s="128"/>
      <c r="D21" s="127"/>
      <c r="E21" s="127"/>
      <c r="F21" s="127"/>
      <c r="G21" s="127"/>
      <c r="H21" s="127"/>
      <c r="I21" s="127"/>
      <c r="J21" s="127"/>
    </row>
    <row r="22" spans="1:10" ht="15">
      <c r="A22" s="129" t="s">
        <v>335</v>
      </c>
      <c r="B22" s="127"/>
      <c r="C22" s="127"/>
      <c r="D22" s="127"/>
      <c r="E22" s="127"/>
      <c r="F22" s="127"/>
      <c r="G22" s="127"/>
      <c r="H22" s="127"/>
      <c r="I22" s="130"/>
      <c r="J22" s="127"/>
    </row>
    <row r="23" spans="1:10" ht="15">
      <c r="A23" s="129" t="s">
        <v>336</v>
      </c>
      <c r="B23" s="127"/>
      <c r="C23" s="127"/>
      <c r="D23" s="127"/>
      <c r="E23" s="127"/>
      <c r="F23" s="127"/>
      <c r="G23" s="127"/>
      <c r="H23" s="127"/>
      <c r="I23" s="130"/>
      <c r="J23" s="127"/>
    </row>
    <row r="24" spans="1:10" ht="12.75">
      <c r="A24" s="128" t="s">
        <v>337</v>
      </c>
      <c r="B24" s="128"/>
      <c r="C24" s="128"/>
      <c r="D24" s="128"/>
      <c r="E24" s="127"/>
      <c r="F24" s="127"/>
      <c r="G24" s="127"/>
      <c r="H24" s="127"/>
      <c r="I24" s="127"/>
      <c r="J24" s="127"/>
    </row>
    <row r="25" spans="1:10" ht="12.75">
      <c r="A25" s="129" t="s">
        <v>345</v>
      </c>
      <c r="B25" s="127"/>
      <c r="C25" s="127"/>
      <c r="D25" s="127"/>
      <c r="E25" s="127"/>
      <c r="F25" s="127"/>
      <c r="G25" s="127"/>
      <c r="H25" s="127"/>
      <c r="I25" s="127"/>
      <c r="J25" s="127"/>
    </row>
    <row r="26" spans="1:10" ht="12.75">
      <c r="A26" s="128" t="s">
        <v>338</v>
      </c>
      <c r="B26" s="128"/>
      <c r="C26" s="128"/>
      <c r="D26" s="128"/>
      <c r="E26" s="127"/>
      <c r="F26" s="127"/>
      <c r="G26" s="127"/>
      <c r="H26" s="127"/>
      <c r="I26" s="127"/>
      <c r="J26" s="127"/>
    </row>
    <row r="27" spans="1:10" ht="12.75">
      <c r="A27" s="131" t="s">
        <v>344</v>
      </c>
      <c r="B27" s="128"/>
      <c r="C27" s="128"/>
      <c r="D27" s="128"/>
      <c r="E27" s="127"/>
      <c r="F27" s="127"/>
      <c r="G27" s="127"/>
      <c r="H27" s="127"/>
      <c r="I27" s="127"/>
      <c r="J27" s="127"/>
    </row>
    <row r="28" spans="1:10" ht="12.75">
      <c r="A28" s="128" t="s">
        <v>339</v>
      </c>
      <c r="B28" s="128"/>
      <c r="C28" s="128"/>
      <c r="D28" s="128"/>
      <c r="E28" s="127"/>
      <c r="F28" s="127"/>
      <c r="G28" s="127"/>
      <c r="H28" s="127"/>
      <c r="I28" s="127"/>
      <c r="J28" s="127"/>
    </row>
    <row r="29" spans="1:10" ht="12.75">
      <c r="A29" s="131" t="s">
        <v>368</v>
      </c>
      <c r="B29" s="128"/>
      <c r="C29" s="128"/>
      <c r="D29" s="128"/>
      <c r="E29" s="127"/>
      <c r="F29" s="127"/>
      <c r="G29" s="127"/>
      <c r="H29" s="127"/>
      <c r="I29" s="127"/>
      <c r="J29" s="127"/>
    </row>
    <row r="30" spans="1:10" ht="12.75">
      <c r="A30" s="131" t="s">
        <v>369</v>
      </c>
      <c r="B30" s="128"/>
      <c r="C30" s="128"/>
      <c r="D30" s="128"/>
      <c r="E30" s="127"/>
      <c r="F30" s="127"/>
      <c r="G30" s="127"/>
      <c r="H30" s="127"/>
      <c r="I30" s="127"/>
      <c r="J30" s="127"/>
    </row>
    <row r="31" spans="1:10" ht="12.75">
      <c r="A31" s="128" t="s">
        <v>340</v>
      </c>
      <c r="B31" s="128"/>
      <c r="C31" s="128"/>
      <c r="D31" s="128"/>
      <c r="E31" s="127"/>
      <c r="F31" s="127"/>
      <c r="G31" s="127"/>
      <c r="H31" s="127"/>
      <c r="I31" s="127"/>
      <c r="J31" s="127"/>
    </row>
    <row r="32" spans="1:10" ht="12.75">
      <c r="A32" s="131" t="s">
        <v>323</v>
      </c>
      <c r="B32" s="128"/>
      <c r="C32" s="128"/>
      <c r="D32" s="128"/>
      <c r="E32" s="127"/>
      <c r="F32" s="127"/>
      <c r="G32" s="127"/>
      <c r="H32" s="127"/>
      <c r="I32" s="127"/>
      <c r="J32" s="127"/>
    </row>
    <row r="33" spans="1:10" ht="12.75">
      <c r="A33" s="128" t="s">
        <v>341</v>
      </c>
      <c r="B33" s="128"/>
      <c r="C33" s="128"/>
      <c r="D33" s="128"/>
      <c r="E33" s="127"/>
      <c r="F33" s="127"/>
      <c r="G33" s="127"/>
      <c r="H33" s="127"/>
      <c r="I33" s="127"/>
      <c r="J33" s="127"/>
    </row>
    <row r="34" spans="1:10" ht="12.75">
      <c r="A34" s="131" t="s">
        <v>342</v>
      </c>
      <c r="B34" s="131"/>
      <c r="C34" s="131"/>
      <c r="D34" s="131"/>
      <c r="E34" s="131"/>
      <c r="F34" s="131"/>
      <c r="G34" s="131"/>
      <c r="H34" s="131"/>
      <c r="I34" s="127"/>
      <c r="J34" s="127"/>
    </row>
    <row r="35" spans="1:10" ht="12.75">
      <c r="A35" s="128" t="s">
        <v>343</v>
      </c>
      <c r="B35" s="128"/>
      <c r="C35" s="128"/>
      <c r="D35" s="128"/>
      <c r="E35" s="127"/>
      <c r="F35" s="127"/>
      <c r="G35" s="127"/>
      <c r="H35" s="127"/>
      <c r="I35" s="127"/>
      <c r="J35" s="127"/>
    </row>
    <row r="36" spans="1:10" ht="12.75">
      <c r="A36" s="131" t="s">
        <v>323</v>
      </c>
      <c r="B36" s="128"/>
      <c r="C36" s="128"/>
      <c r="D36" s="128"/>
      <c r="E36" s="127"/>
      <c r="F36" s="127"/>
      <c r="G36" s="127"/>
      <c r="H36" s="127"/>
      <c r="I36" s="127"/>
      <c r="J36" s="127"/>
    </row>
    <row r="37" spans="1:10" ht="12.75">
      <c r="A37" s="49"/>
      <c r="B37" s="49"/>
      <c r="C37" s="49"/>
      <c r="D37" s="49"/>
      <c r="E37" s="49"/>
      <c r="F37" s="49"/>
      <c r="G37" s="49"/>
      <c r="H37" s="49"/>
      <c r="I37" s="49"/>
      <c r="J37" s="49"/>
    </row>
  </sheetData>
  <sheetProtection/>
  <mergeCells count="4">
    <mergeCell ref="A5:J5"/>
    <mergeCell ref="A6:J6"/>
    <mergeCell ref="A1:J1"/>
    <mergeCell ref="A3:J3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snjezanab</cp:lastModifiedBy>
  <cp:lastPrinted>2012-04-30T08:34:14Z</cp:lastPrinted>
  <dcterms:created xsi:type="dcterms:W3CDTF">2008-10-17T11:51:54Z</dcterms:created>
  <dcterms:modified xsi:type="dcterms:W3CDTF">2012-04-30T11:37:31Z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