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5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<sst xmlns="http://schemas.openxmlformats.org/spreadsheetml/2006/main" count="396" uniqueCount="344">
  <si>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</si>
  <si>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</si>
  <si>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</si>
  <si>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</si>
  <si>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</si>
  <si>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</si>
  <si>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</si>
  <si>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</si>
  <si>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</si>
  <si>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</si>
  <si>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</si>
  <si>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</si>
  <si>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</si>
  <si>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</si>
  <si>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</si>
  <si>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</si>
  <si>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</si>
  <si>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</si>
  <si>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</si>
  <si>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</si>
  <si>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</si>
  <si>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</si>
  <si>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</si>
  <si>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</si>
  <si>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</si>
  <si>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</si>
  <si>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</si>
  <si>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</si>
  <si>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</si>
  <si>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</si>
  <si>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</si>
  <si>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</si>
  <si>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</si>
  <si>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</si>
  <si>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</si>
  <si>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</si>
  <si>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</si>
  <si>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</si>
  <si>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</si>
  <si>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</si>
  <si>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</si>
  <si>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</si>
  <si>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</si>
  <si>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</si>
  <si>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</si>
  <si>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</si>
  <si>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</si>
  <si>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</si>
  <si>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</si>
  <si>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</si>
  <si>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</si>
  <si>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</si>
  <si>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</si>
  <si>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</si>
  <si>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</si>
  <si>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</si>
  <si>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</si>
  <si>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</si>
  <si>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</si>
  <si>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</si>
  <si>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</si>
  <si>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</si>
  <si>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</si>
  <si>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</si>
  <si>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</si>
  <si>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</si>
  <si>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</si>
  <si>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</si>
  <si>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</si>
  <si>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</si>
  <si>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</si>
  <si>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</si>
  <si>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</si>
  <si>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</si>
  <si>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</si>
  <si>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</si>
  <si>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</si>
  <si>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</si>
  <si>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</si>
  <si>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</si>
  <si>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</si>
  <si>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</si>
  <si>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</si>
  <si>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</si>
  <si>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</si>
  <si>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</si>
  <si>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</si>
  <si>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</si>
  <si>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</si>
  <si>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</si>
  <si>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</si>
  <si>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</si>
  <si>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</si>
  <si>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</si>
  <si>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</si>
  <si>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</si>
  <si>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</si>
  <si>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</si>
  <si>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</si>
  <si>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</si>
  <si>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</si>
  <si>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</si>
  <si>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</si>
  <si>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</si>
  <si>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</si>
  <si>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</si>
  <si>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</si>
  <si>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</si>
  <si>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</si>
  <si>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</si>
  <si>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</si>
  <si>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</si>
  <si>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</si>
  <si>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</si>
  <si>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</si>
  <si>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</si>
  <si>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</si>
  <si>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</si>
  <si>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</si>
  <si>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</si>
  <si>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</si>
  <si>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</si>
  <si>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</si>
  <si>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</si>
  <si>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</si>
  <si>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</si>
  <si>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</si>
  <si>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</si>
  <si>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</si>
  <si>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</si>
  <si>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</si>
  <si>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</si>
  <si>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</si>
  <si>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</si>
  <si>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</si>
  <si>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</si>
  <si>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</si>
  <si>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</si>
  <si>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</si>
  <si>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</si>
  <si>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</si>
  <si>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</si>
  <si>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</si>
  <si>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</si>
  <si>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</si>
  <si>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</si>
  <si>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</si>
  <si>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</si>
  <si>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</si>
  <si>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</si>
  <si>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</si>
  <si>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</si>
  <si>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</si>
  <si>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</si>
  <si>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</si>
  <si>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</si>
  <si>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</si>
  <si>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</si>
  <si>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</si>
  <si>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</si>
  <si>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</si>
  <si>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</si>
  <si>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</si>
  <si>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</si>
  <si>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</si>
  <si>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</si>
  <si>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</si>
  <si>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</si>
  <si>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</si>
  <si>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</si>
  <si>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</si>
  <si>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</si>
  <si>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</si>
  <si>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</si>
  <si>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</si>
  <si>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</si>
  <si>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</si>
  <si>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</si>
  <si>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</si>
  <si>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</si>
  <si>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</si>
  <si>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</si>
  <si>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</si>
  <si>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</si>
  <si>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</si>
  <si>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</si>
  <si>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</si>
  <si>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</si>
  <si>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</si>
  <si>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</si>
  <si>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</si>
  <si>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</si>
  <si>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</si>
  <si>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</si>
  <si>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</si>
  <si>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</si>
  <si>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</si>
  <si>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</si>
  <si>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</si>
  <si>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</si>
  <si>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</si>
  <si>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</si>
  <si>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</si>
  <si>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</si>
  <si>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</si>
  <si>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</si>
  <si>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</si>
  <si>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</si>
  <si>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</si>
  <si>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</si>
  <si>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</si>
  <si>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</si>
  <si>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</si>
  <si>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</si>
  <si>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</si>
  <si>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</si>
  <si>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</si>
  <si>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</si>
  <si>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</si>
  <si>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</si>
  <si>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</si>
  <si>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</si>
  <si>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</si>
  <si>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</si>
  <si>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</si>
  <si>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</si>
  <si>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</si>
  <si>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</si>
  <si>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</si>
  <si>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</si>
  <si>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</si>
  <si>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</si>
  <si>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</si>
  <si>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</si>
  <si>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</si>
  <si>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</si>
  <si>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</si>
  <si>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</si>
  <si>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</si>
  <si>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</si>
  <si>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</si>
  <si>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</si>
  <si>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</si>
  <si>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</si>
  <si>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</si>
  <si>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</si>
  <si>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</si>
  <si>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</si>
  <si>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</si>
  <si>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</si>
  <si>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</si>
  <si>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</si>
  <si>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</si>
  <si>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</si>
  <si>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</si>
  <si>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</si>
  <si>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</si>
  <si>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</si>
  <si>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</si>
  <si>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</si>
  <si>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</si>
  <si>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</si>
  <si>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</si>
  <si>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</si>
  <si>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</si>
  <si>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</si>
  <si>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</si>
  <si>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</si>
  <si>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</si>
  <si>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</si>
  <si>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</si>
  <si>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</si>
  <si>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</si>
  <si>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</si>
  <si>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</si>
  <si>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</si>
  <si>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</si>
  <si>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</si>
  <si>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</si>
  <si>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</si>
  <si>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</si>
  <si>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</si>
  <si>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</si>
  <si>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</si>
  <si>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</si>
  <si>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</si>
  <si>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</si>
  <si>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</si>
  <si>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</si>
  <si>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</si>
  <si>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</si>
  <si>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</si>
  <si>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</si>
  <si>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</si>
  <si>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</si>
  <si>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</si>
  <si>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</si>
  <si>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</si>
  <si>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</si>
  <si>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</si>
  <si>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</si>
  <si>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</si>
  <si>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</si>
  <si>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</si>
  <si>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</si>
  <si>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</si>
  <si>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</si>
  <si>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</si>
  <si>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</si>
  <si>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</si>
  <si>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</si>
  <si>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</si>
  <si>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</si>
  <si>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</si>
  <si>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</si>
  <si>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</si>
  <si>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</si>
  <si>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</si>
  <si>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</si>
  <si>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</si>
  <si>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</si>
  <si>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</si>
  <si>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</si>
  <si>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</si>
  <si>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</si>
  <si>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31.12.2011.</t>
  </si>
  <si>
    <t>03334058</t>
  </si>
  <si>
    <t>040036306</t>
  </si>
  <si>
    <t>40174736344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</si>
  <si>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</si>
  <si>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</si>
  <si>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</si>
  <si>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</si>
  <si>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</si>
  <si>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</si>
  <si>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1071</t>
  </si>
  <si>
    <t>NE</t>
  </si>
  <si>
    <t>Brnčić Snježana</t>
  </si>
  <si>
    <t>051 650 333</t>
  </si>
  <si>
    <t>051650359</t>
  </si>
  <si>
    <t>Ravnić Dora</t>
  </si>
  <si>
    <t>stanje na dan 31.12.2011.</t>
  </si>
  <si>
    <t>Obveznik: PREHRAMBENO INDUSTRIJSKI KOMBINAT d.d.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</si>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</sst>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13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18" t="s">
        <v>256</v>
      </c>
      <c r="B1" s="118"/>
      <c r="C1" s="11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19" t="s">
        <v>326</v>
      </c>
      <c r="D6" s="120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19" t="s">
        <v>327</v>
      </c>
      <c r="D8" s="120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19" t="s">
        <v>328</v>
      </c>
      <c r="D10" s="12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21" t="s">
        <v>329</v>
      </c>
      <c r="D12" s="162"/>
      <c r="E12" s="162"/>
      <c r="F12" s="162"/>
      <c r="G12" s="162"/>
      <c r="H12" s="162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63">
        <v>51000</v>
      </c>
      <c r="D14" s="164"/>
      <c r="E14" s="31"/>
      <c r="F14" s="121" t="s">
        <v>330</v>
      </c>
      <c r="G14" s="162"/>
      <c r="H14" s="162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21" t="s">
        <v>331</v>
      </c>
      <c r="D16" s="162"/>
      <c r="E16" s="162"/>
      <c r="F16" s="162"/>
      <c r="G16" s="162"/>
      <c r="H16" s="162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57" t="s">
        <v>332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57" t="s">
        <v>333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373</v>
      </c>
      <c r="D22" s="121" t="s">
        <v>330</v>
      </c>
      <c r="E22" s="149"/>
      <c r="F22" s="150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8</v>
      </c>
      <c r="D24" s="121" t="s">
        <v>334</v>
      </c>
      <c r="E24" s="149"/>
      <c r="F24" s="149"/>
      <c r="G24" s="150"/>
      <c r="H24" s="38" t="s">
        <v>270</v>
      </c>
      <c r="I24" s="48">
        <v>469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9" t="s">
        <v>336</v>
      </c>
      <c r="D26" s="50"/>
      <c r="E26" s="22"/>
      <c r="F26" s="51"/>
      <c r="G26" s="138" t="s">
        <v>273</v>
      </c>
      <c r="H26" s="139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22"/>
      <c r="C30" s="122"/>
      <c r="D30" s="123"/>
      <c r="E30" s="146"/>
      <c r="F30" s="122"/>
      <c r="G30" s="122"/>
      <c r="H30" s="119"/>
      <c r="I30" s="120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22"/>
      <c r="C32" s="122"/>
      <c r="D32" s="123"/>
      <c r="E32" s="146"/>
      <c r="F32" s="122"/>
      <c r="G32" s="122"/>
      <c r="H32" s="119"/>
      <c r="I32" s="12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22"/>
      <c r="C34" s="122"/>
      <c r="D34" s="123"/>
      <c r="E34" s="146"/>
      <c r="F34" s="122"/>
      <c r="G34" s="122"/>
      <c r="H34" s="119"/>
      <c r="I34" s="12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22"/>
      <c r="C36" s="122"/>
      <c r="D36" s="123"/>
      <c r="E36" s="146"/>
      <c r="F36" s="122"/>
      <c r="G36" s="122"/>
      <c r="H36" s="119"/>
      <c r="I36" s="120"/>
      <c r="J36" s="22"/>
      <c r="K36" s="22"/>
      <c r="L36" s="22"/>
    </row>
    <row r="37" spans="1:12" ht="12.75">
      <c r="A37" s="59"/>
      <c r="B37" s="59"/>
      <c r="C37" s="124"/>
      <c r="D37" s="143"/>
      <c r="E37" s="31"/>
      <c r="F37" s="124"/>
      <c r="G37" s="143"/>
      <c r="H37" s="31"/>
      <c r="I37" s="31"/>
      <c r="J37" s="22"/>
      <c r="K37" s="22"/>
      <c r="L37" s="22"/>
    </row>
    <row r="38" spans="1:12" ht="12.75">
      <c r="A38" s="146"/>
      <c r="B38" s="122"/>
      <c r="C38" s="122"/>
      <c r="D38" s="123"/>
      <c r="E38" s="146"/>
      <c r="F38" s="122"/>
      <c r="G38" s="122"/>
      <c r="H38" s="119"/>
      <c r="I38" s="12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22"/>
      <c r="C40" s="122"/>
      <c r="D40" s="123"/>
      <c r="E40" s="146"/>
      <c r="F40" s="122"/>
      <c r="G40" s="122"/>
      <c r="H40" s="119"/>
      <c r="I40" s="12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19"/>
      <c r="D44" s="120"/>
      <c r="E44" s="32"/>
      <c r="F44" s="121"/>
      <c r="G44" s="122"/>
      <c r="H44" s="122"/>
      <c r="I44" s="123"/>
      <c r="J44" s="22"/>
      <c r="K44" s="22"/>
      <c r="L44" s="22"/>
    </row>
    <row r="45" spans="1:12" ht="12.75">
      <c r="A45" s="59"/>
      <c r="B45" s="59"/>
      <c r="C45" s="124"/>
      <c r="D45" s="143"/>
      <c r="E45" s="31"/>
      <c r="F45" s="124"/>
      <c r="G45" s="144"/>
      <c r="H45" s="67"/>
      <c r="I45" s="67"/>
      <c r="J45" s="22"/>
      <c r="K45" s="22"/>
      <c r="L45" s="22"/>
    </row>
    <row r="46" spans="1:12" ht="12.75">
      <c r="A46" s="133" t="s">
        <v>278</v>
      </c>
      <c r="B46" s="134"/>
      <c r="C46" s="121" t="s">
        <v>337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40" t="s">
        <v>338</v>
      </c>
      <c r="D48" s="136"/>
      <c r="E48" s="137"/>
      <c r="F48" s="32"/>
      <c r="G48" s="38" t="s">
        <v>281</v>
      </c>
      <c r="H48" s="140" t="s">
        <v>339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135" t="s">
        <v>332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40" t="s">
        <v>340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9"/>
      <c r="B53" s="69"/>
      <c r="C53" s="130" t="s">
        <v>283</v>
      </c>
      <c r="D53" s="130"/>
      <c r="E53" s="130"/>
      <c r="F53" s="130"/>
      <c r="G53" s="130"/>
      <c r="H53" s="13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2" t="s">
        <v>284</v>
      </c>
      <c r="C55" s="129"/>
      <c r="D55" s="129"/>
      <c r="E55" s="12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25" t="s">
        <v>317</v>
      </c>
      <c r="I56" s="12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25"/>
      <c r="I57" s="12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25"/>
      <c r="I58" s="12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25"/>
      <c r="I59" s="12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25"/>
      <c r="I60" s="12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26" t="s">
        <v>287</v>
      </c>
      <c r="H63" s="127"/>
      <c r="I63" s="12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55">
      <selection activeCell="A4" sqref="A4:K4"/>
    </sheetView>
  </sheetViews>
  <sheetFormatPr defaultColWidth="9.140625" defaultRowHeight="12.75"/>
  <cols>
    <col min="10" max="10" width="10.57421875" style="0" customWidth="1"/>
    <col min="11" max="11" width="10.8515625" style="0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341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90" t="s">
        <v>342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181" t="s">
        <v>62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 ht="12.75">
      <c r="A9" s="184" t="s">
        <v>13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145389028</v>
      </c>
      <c r="K9" s="12">
        <f>K10+K17+K27+K36+K40</f>
        <v>147676961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1676665</v>
      </c>
      <c r="K10" s="12">
        <f>SUM(K11:K16)</f>
        <v>1536157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>
        <v>0</v>
      </c>
      <c r="K11" s="13">
        <v>0</v>
      </c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513088</v>
      </c>
      <c r="K12" s="13">
        <v>369188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0</v>
      </c>
      <c r="K13" s="13">
        <v>0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0</v>
      </c>
      <c r="K14" s="13">
        <v>0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32800</v>
      </c>
      <c r="K15" s="13">
        <v>43732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1130777</v>
      </c>
      <c r="K16" s="13">
        <v>1123237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134185560</v>
      </c>
      <c r="K17" s="12">
        <f>SUM(K18:K26)</f>
        <v>132368961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14539305</v>
      </c>
      <c r="K18" s="13">
        <v>14543305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32629686</v>
      </c>
      <c r="K19" s="13">
        <v>33707729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49946875</v>
      </c>
      <c r="K20" s="13">
        <v>63344376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6351092</v>
      </c>
      <c r="K21" s="13">
        <v>6115921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4315970</v>
      </c>
      <c r="K22" s="13">
        <v>3724908</v>
      </c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565405</v>
      </c>
      <c r="K23" s="13">
        <v>322407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16722547</v>
      </c>
      <c r="K24" s="13">
        <v>1751661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7370</v>
      </c>
      <c r="K25" s="13">
        <v>7370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9107310</v>
      </c>
      <c r="K26" s="13">
        <v>8851284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9137854</v>
      </c>
      <c r="K27" s="12">
        <f>SUM(K28:K35)</f>
        <v>11011428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1850800</v>
      </c>
      <c r="K28" s="13">
        <v>1850800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0</v>
      </c>
      <c r="K29" s="13">
        <v>0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2266667</v>
      </c>
      <c r="K30" s="13">
        <v>2266667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0</v>
      </c>
      <c r="K31" s="13">
        <v>0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4253595</v>
      </c>
      <c r="K32" s="13">
        <v>4241175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575035</v>
      </c>
      <c r="K33" s="13">
        <v>855845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191757</v>
      </c>
      <c r="K34" s="13">
        <v>1796941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0</v>
      </c>
      <c r="K35" s="13">
        <v>0</v>
      </c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281345</v>
      </c>
      <c r="K36" s="12">
        <f>SUM(K37:K39)</f>
        <v>2718989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0</v>
      </c>
      <c r="K37" s="13">
        <v>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281345</v>
      </c>
      <c r="K38" s="13">
        <v>412645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0</v>
      </c>
      <c r="K39" s="13">
        <v>2306344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107604</v>
      </c>
      <c r="K40" s="13">
        <v>41426</v>
      </c>
    </row>
    <row r="41" spans="1:11" ht="12.75">
      <c r="A41" s="184" t="s">
        <v>248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81460937</v>
      </c>
      <c r="K41" s="12">
        <f>K42+K50+K57+K65</f>
        <v>84374052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9812427</v>
      </c>
      <c r="K42" s="12">
        <f>SUM(K43:K49)</f>
        <v>12558408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6315510</v>
      </c>
      <c r="K43" s="13">
        <v>7337946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148525</v>
      </c>
      <c r="K44" s="13">
        <v>308448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2350093</v>
      </c>
      <c r="K45" s="13">
        <v>3513401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687800</v>
      </c>
      <c r="K46" s="13">
        <v>1100562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29189</v>
      </c>
      <c r="K47" s="13">
        <v>16649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281310</v>
      </c>
      <c r="K48" s="13">
        <v>281402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>
        <v>0</v>
      </c>
      <c r="K49" s="13">
        <v>0</v>
      </c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32240283</v>
      </c>
      <c r="K50" s="12">
        <f>SUM(K51:K56)</f>
        <v>29137936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410357</v>
      </c>
      <c r="K51" s="13">
        <v>0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27730091</v>
      </c>
      <c r="K52" s="13">
        <v>26091134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8344</v>
      </c>
      <c r="K53" s="13">
        <v>39231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48057</v>
      </c>
      <c r="K54" s="13">
        <v>32120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2878211</v>
      </c>
      <c r="K55" s="13">
        <v>1737782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1165223</v>
      </c>
      <c r="K56" s="13">
        <v>1237669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37795070</v>
      </c>
      <c r="K57" s="12">
        <f>SUM(K58:K64)</f>
        <v>40511487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0</v>
      </c>
      <c r="K58" s="13">
        <v>0</v>
      </c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0</v>
      </c>
      <c r="K59" s="13">
        <v>0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0</v>
      </c>
      <c r="K60" s="13">
        <v>0</v>
      </c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1450000</v>
      </c>
      <c r="K61" s="13">
        <v>1450000</v>
      </c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0</v>
      </c>
      <c r="K62" s="13">
        <v>0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26196837</v>
      </c>
      <c r="K63" s="13">
        <v>32295894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10148233</v>
      </c>
      <c r="K64" s="13">
        <v>6765593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1613157</v>
      </c>
      <c r="K65" s="13">
        <v>2166221</v>
      </c>
    </row>
    <row r="66" spans="1:11" ht="12.75">
      <c r="A66" s="184" t="s">
        <v>58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>
        <v>453903</v>
      </c>
      <c r="K66" s="13">
        <v>407022</v>
      </c>
    </row>
    <row r="67" spans="1:11" ht="12.75">
      <c r="A67" s="184" t="s">
        <v>249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227303868</v>
      </c>
      <c r="K67" s="12">
        <f>K8+K9+K41+K66</f>
        <v>232458035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7928024</v>
      </c>
      <c r="K68" s="14">
        <v>9472356</v>
      </c>
    </row>
    <row r="69" spans="1:11" ht="12.75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1" t="s">
        <v>199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136925688</v>
      </c>
      <c r="K70" s="20">
        <f>K71+K72+K73+K79+K80+K83+K86</f>
        <v>135179562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81711000</v>
      </c>
      <c r="K71" s="13">
        <v>81711000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1815029</v>
      </c>
      <c r="K72" s="13">
        <v>1815029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42117772</v>
      </c>
      <c r="K73" s="12">
        <f>K74+K75-K76+K77+K78</f>
        <v>37950553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2529796</v>
      </c>
      <c r="K74" s="13">
        <v>2529796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17814235</v>
      </c>
      <c r="K75" s="13">
        <v>17814235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10306217</v>
      </c>
      <c r="K76" s="13">
        <v>10306217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0</v>
      </c>
      <c r="K77" s="13">
        <v>0</v>
      </c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32079958</v>
      </c>
      <c r="K78" s="13">
        <v>27912739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3870</v>
      </c>
      <c r="K79" s="13">
        <v>-161833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6529974</v>
      </c>
      <c r="K80" s="12">
        <f>K81-K82</f>
        <v>11278017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6529974</v>
      </c>
      <c r="K81" s="13">
        <v>11278017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0</v>
      </c>
      <c r="K82" s="13">
        <v>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4748043</v>
      </c>
      <c r="K83" s="12">
        <f>K84-K85</f>
        <v>2586796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4748043</v>
      </c>
      <c r="K84" s="13">
        <v>2586796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0</v>
      </c>
      <c r="K85" s="13">
        <v>0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0</v>
      </c>
      <c r="K86" s="13">
        <v>0</v>
      </c>
    </row>
    <row r="87" spans="1:11" ht="12.75">
      <c r="A87" s="184" t="s">
        <v>19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257098</v>
      </c>
      <c r="K87" s="12">
        <f>SUM(K88:K90)</f>
        <v>117696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0</v>
      </c>
      <c r="K88" s="13">
        <v>0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0</v>
      </c>
      <c r="K89" s="13">
        <v>0</v>
      </c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257098</v>
      </c>
      <c r="K90" s="13">
        <v>117696</v>
      </c>
    </row>
    <row r="91" spans="1:11" ht="12.75">
      <c r="A91" s="184" t="s">
        <v>20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42671098</v>
      </c>
      <c r="K91" s="12">
        <f>SUM(K92:K100)</f>
        <v>48763490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0</v>
      </c>
      <c r="K92" s="13">
        <v>0</v>
      </c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844800</v>
      </c>
      <c r="K93" s="13">
        <v>563200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41826298</v>
      </c>
      <c r="K94" s="13">
        <v>48200290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0</v>
      </c>
      <c r="K95" s="13">
        <v>0</v>
      </c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0</v>
      </c>
      <c r="K96" s="13">
        <v>0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0</v>
      </c>
      <c r="K97" s="13">
        <v>0</v>
      </c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>
        <v>0</v>
      </c>
      <c r="K98" s="13">
        <v>0</v>
      </c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0</v>
      </c>
      <c r="K99" s="13">
        <v>0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0</v>
      </c>
      <c r="K100" s="13">
        <v>0</v>
      </c>
    </row>
    <row r="101" spans="1:11" ht="12.75">
      <c r="A101" s="184" t="s">
        <v>21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47197151</v>
      </c>
      <c r="K101" s="12">
        <f>SUM(K102:K113)</f>
        <v>48171625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1116334</v>
      </c>
      <c r="K102" s="13">
        <v>1225479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281600</v>
      </c>
      <c r="K103" s="13">
        <v>140800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6298972</v>
      </c>
      <c r="K104" s="13">
        <v>9110123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37430</v>
      </c>
      <c r="K105" s="13">
        <v>25622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25655935</v>
      </c>
      <c r="K106" s="13">
        <v>24934457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0</v>
      </c>
      <c r="K107" s="13">
        <v>0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1274527</v>
      </c>
      <c r="K108" s="13">
        <v>2416642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2256516</v>
      </c>
      <c r="K109" s="13">
        <v>2087013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2244716</v>
      </c>
      <c r="K110" s="13">
        <v>1363245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7776641</v>
      </c>
      <c r="K111" s="13">
        <v>6620596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>
        <v>0</v>
      </c>
      <c r="K112" s="13">
        <v>0</v>
      </c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254480</v>
      </c>
      <c r="K113" s="13">
        <v>247648</v>
      </c>
    </row>
    <row r="114" spans="1:11" ht="12.75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>
        <v>252833</v>
      </c>
      <c r="K114" s="13">
        <v>225662</v>
      </c>
    </row>
    <row r="115" spans="1:11" ht="12.75">
      <c r="A115" s="184" t="s">
        <v>25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227303868</v>
      </c>
      <c r="K115" s="12">
        <f>K70+K87+K91+K101+K114</f>
        <v>232458035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7928024</v>
      </c>
      <c r="K116" s="14">
        <v>9472356</v>
      </c>
    </row>
    <row r="117" spans="1:11" ht="12.75">
      <c r="A117" s="203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M11" sqref="M1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343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342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2" t="s">
        <v>61</v>
      </c>
      <c r="B5" s="222"/>
      <c r="C5" s="222"/>
      <c r="D5" s="222"/>
      <c r="E5" s="222"/>
      <c r="F5" s="222"/>
      <c r="G5" s="222"/>
      <c r="H5" s="222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81" t="s">
        <v>26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161372017</v>
      </c>
      <c r="K7" s="20">
        <f>SUM(K8:K9)</f>
        <v>187518101</v>
      </c>
    </row>
    <row r="8" spans="1:11" ht="12.75">
      <c r="A8" s="184" t="s">
        <v>158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152843183</v>
      </c>
      <c r="K8" s="13">
        <v>169819739</v>
      </c>
    </row>
    <row r="9" spans="1:11" ht="12.75">
      <c r="A9" s="184" t="s">
        <v>106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8528834</v>
      </c>
      <c r="K9" s="13">
        <v>17698362</v>
      </c>
    </row>
    <row r="10" spans="1:11" ht="12.75">
      <c r="A10" s="184" t="s">
        <v>12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155448138</v>
      </c>
      <c r="K10" s="12">
        <f>K11+K12+K16+K20+K21+K22+K25+K26</f>
        <v>182346080</v>
      </c>
    </row>
    <row r="11" spans="1:11" ht="12.75">
      <c r="A11" s="184" t="s">
        <v>107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>
        <v>-26711</v>
      </c>
      <c r="K11" s="13">
        <v>-1320450</v>
      </c>
    </row>
    <row r="12" spans="1:11" ht="12.75">
      <c r="A12" s="184" t="s">
        <v>22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97782321</v>
      </c>
      <c r="K12" s="12">
        <f>SUM(K13:K15)</f>
        <v>124630680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60720642</v>
      </c>
      <c r="K13" s="13">
        <v>79121698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24660095</v>
      </c>
      <c r="K14" s="13">
        <v>31357806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12401584</v>
      </c>
      <c r="K15" s="13">
        <v>14151176</v>
      </c>
    </row>
    <row r="16" spans="1:11" ht="12.75">
      <c r="A16" s="184" t="s">
        <v>23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36825081</v>
      </c>
      <c r="K16" s="12">
        <f>SUM(K17:K19)</f>
        <v>37092802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22942550</v>
      </c>
      <c r="K17" s="13">
        <v>23172295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8479261</v>
      </c>
      <c r="K18" s="13">
        <v>8481493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5403270</v>
      </c>
      <c r="K19" s="13">
        <v>5439014</v>
      </c>
    </row>
    <row r="20" spans="1:11" ht="12.75">
      <c r="A20" s="184" t="s">
        <v>108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8808217</v>
      </c>
      <c r="K20" s="13">
        <v>9152720</v>
      </c>
    </row>
    <row r="21" spans="1:11" ht="12.75">
      <c r="A21" s="184" t="s">
        <v>109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7586266</v>
      </c>
      <c r="K21" s="13">
        <v>6188726</v>
      </c>
    </row>
    <row r="22" spans="1:11" ht="12.75">
      <c r="A22" s="184" t="s">
        <v>24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423909</v>
      </c>
      <c r="K22" s="12">
        <f>SUM(K23:K24)</f>
        <v>114262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0</v>
      </c>
      <c r="K23" s="13">
        <v>0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423909</v>
      </c>
      <c r="K24" s="13">
        <v>114262</v>
      </c>
    </row>
    <row r="25" spans="1:11" ht="12.75">
      <c r="A25" s="184" t="s">
        <v>110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>
        <v>0</v>
      </c>
      <c r="K25" s="13">
        <v>117696</v>
      </c>
    </row>
    <row r="26" spans="1:11" ht="12.75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4049055</v>
      </c>
      <c r="K26" s="13">
        <v>6369644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2340187</v>
      </c>
      <c r="K27" s="12">
        <f>SUM(K28:K32)</f>
        <v>1975101</v>
      </c>
    </row>
    <row r="28" spans="1:11" ht="12.75">
      <c r="A28" s="184" t="s">
        <v>235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>
        <v>45562</v>
      </c>
      <c r="K28" s="13">
        <v>209754</v>
      </c>
    </row>
    <row r="29" spans="1:11" ht="12.75">
      <c r="A29" s="184" t="s">
        <v>161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1862524</v>
      </c>
      <c r="K29" s="13">
        <v>1527142</v>
      </c>
    </row>
    <row r="30" spans="1:11" ht="12.75">
      <c r="A30" s="184" t="s">
        <v>145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>
        <v>58000</v>
      </c>
      <c r="K30" s="13">
        <v>58000</v>
      </c>
    </row>
    <row r="31" spans="1:11" ht="12.75">
      <c r="A31" s="184" t="s">
        <v>231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>
        <v>0</v>
      </c>
      <c r="K31" s="13">
        <v>0</v>
      </c>
    </row>
    <row r="32" spans="1:11" ht="12.75">
      <c r="A32" s="184" t="s">
        <v>146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>
        <v>374101</v>
      </c>
      <c r="K32" s="13">
        <v>180205</v>
      </c>
    </row>
    <row r="33" spans="1:11" ht="12.75">
      <c r="A33" s="184" t="s">
        <v>222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2301598</v>
      </c>
      <c r="K33" s="12">
        <f>SUM(K34:K37)</f>
        <v>3831242</v>
      </c>
    </row>
    <row r="34" spans="1:11" ht="12.75">
      <c r="A34" s="184" t="s">
        <v>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>
        <v>0</v>
      </c>
      <c r="K34" s="13">
        <v>0</v>
      </c>
    </row>
    <row r="35" spans="1:11" ht="12.75">
      <c r="A35" s="184" t="s">
        <v>67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2301598</v>
      </c>
      <c r="K35" s="13">
        <v>3826012</v>
      </c>
    </row>
    <row r="36" spans="1:11" ht="12.75">
      <c r="A36" s="184" t="s">
        <v>232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>
        <v>0</v>
      </c>
      <c r="K36" s="13">
        <v>0</v>
      </c>
    </row>
    <row r="37" spans="1:11" ht="12.75">
      <c r="A37" s="184" t="s">
        <v>69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>
        <v>0</v>
      </c>
      <c r="K37" s="13">
        <v>5230</v>
      </c>
    </row>
    <row r="38" spans="1:11" ht="12.75">
      <c r="A38" s="184" t="s">
        <v>203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>
        <v>0</v>
      </c>
      <c r="K38" s="13">
        <v>0</v>
      </c>
    </row>
    <row r="39" spans="1:11" ht="12.75">
      <c r="A39" s="184" t="s">
        <v>204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>
        <v>0</v>
      </c>
      <c r="K39" s="13">
        <v>0</v>
      </c>
    </row>
    <row r="40" spans="1:11" ht="12.75">
      <c r="A40" s="184" t="s">
        <v>233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>
        <v>0</v>
      </c>
      <c r="K40" s="13">
        <v>0</v>
      </c>
    </row>
    <row r="41" spans="1:11" ht="12.75">
      <c r="A41" s="184" t="s">
        <v>234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>
        <v>0</v>
      </c>
      <c r="K41" s="13">
        <v>0</v>
      </c>
    </row>
    <row r="42" spans="1:11" ht="12.75">
      <c r="A42" s="184" t="s">
        <v>223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163712204</v>
      </c>
      <c r="K42" s="12">
        <f>K7+K27+K38+K40</f>
        <v>189493202</v>
      </c>
    </row>
    <row r="43" spans="1:11" ht="12.75">
      <c r="A43" s="184" t="s">
        <v>224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157749736</v>
      </c>
      <c r="K43" s="12">
        <f>K10+K33+K39+K41</f>
        <v>186177322</v>
      </c>
    </row>
    <row r="44" spans="1:11" ht="12.75">
      <c r="A44" s="184" t="s">
        <v>244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5962468</v>
      </c>
      <c r="K44" s="12">
        <f>K42-K43</f>
        <v>3315880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5962468</v>
      </c>
      <c r="K45" s="12">
        <f>IF(K42&gt;K43,K42-K43,0)</f>
        <v>3315880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4" t="s">
        <v>225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>
        <v>1214425</v>
      </c>
      <c r="K47" s="13">
        <v>729084</v>
      </c>
    </row>
    <row r="48" spans="1:11" ht="12.75">
      <c r="A48" s="184" t="s">
        <v>245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4748043</v>
      </c>
      <c r="K48" s="12">
        <f>K44-K47</f>
        <v>2586796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4748043</v>
      </c>
      <c r="K49" s="12">
        <f>IF(K48&gt;0,K48,0)</f>
        <v>2586796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3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81" t="s">
        <v>194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203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81" t="s">
        <v>212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4748043</v>
      </c>
      <c r="K56" s="11">
        <v>2586796</v>
      </c>
    </row>
    <row r="57" spans="1:11" ht="12.75">
      <c r="A57" s="184" t="s">
        <v>229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2295</v>
      </c>
      <c r="K57" s="12">
        <f>SUM(K58:K64)</f>
        <v>-207129</v>
      </c>
    </row>
    <row r="58" spans="1:11" ht="12.75">
      <c r="A58" s="184" t="s">
        <v>236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>
        <v>0</v>
      </c>
      <c r="K58" s="13">
        <v>0</v>
      </c>
    </row>
    <row r="59" spans="1:11" ht="12.75">
      <c r="A59" s="184" t="s">
        <v>237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>
        <v>0</v>
      </c>
      <c r="K59" s="13">
        <v>0</v>
      </c>
    </row>
    <row r="60" spans="1:11" ht="12.75">
      <c r="A60" s="184" t="s">
        <v>45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>
        <v>2295</v>
      </c>
      <c r="K60" s="13">
        <v>-207129</v>
      </c>
    </row>
    <row r="61" spans="1:11" ht="12.75">
      <c r="A61" s="184" t="s">
        <v>238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>
        <v>0</v>
      </c>
      <c r="K61" s="13">
        <v>0</v>
      </c>
    </row>
    <row r="62" spans="1:11" ht="12.75">
      <c r="A62" s="184" t="s">
        <v>239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>
        <v>0</v>
      </c>
      <c r="K62" s="13">
        <v>0</v>
      </c>
    </row>
    <row r="63" spans="1:11" ht="12.75">
      <c r="A63" s="184" t="s">
        <v>240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>
        <v>0</v>
      </c>
      <c r="K63" s="13">
        <v>0</v>
      </c>
    </row>
    <row r="64" spans="1:11" ht="12.75">
      <c r="A64" s="184" t="s">
        <v>241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>
        <v>0</v>
      </c>
      <c r="K64" s="13">
        <v>0</v>
      </c>
    </row>
    <row r="65" spans="1:11" ht="12.75">
      <c r="A65" s="184" t="s">
        <v>230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>
        <v>0</v>
      </c>
      <c r="K65" s="13">
        <v>-41426</v>
      </c>
    </row>
    <row r="66" spans="1:11" ht="12.75">
      <c r="A66" s="184" t="s">
        <v>201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2295</v>
      </c>
      <c r="K66" s="12">
        <f>K57-K65</f>
        <v>-165703</v>
      </c>
    </row>
    <row r="67" spans="1:11" ht="12.75">
      <c r="A67" s="184" t="s">
        <v>202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4750338</v>
      </c>
      <c r="K67" s="18">
        <f>K56+K66</f>
        <v>2421093</v>
      </c>
    </row>
    <row r="68" spans="1:11" ht="12.75">
      <c r="A68" s="203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81" t="s">
        <v>195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343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342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5962468</v>
      </c>
      <c r="K8" s="13">
        <v>3315880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8808217</v>
      </c>
      <c r="K9" s="13">
        <v>9152720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8806563</v>
      </c>
      <c r="K10" s="13">
        <v>0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0</v>
      </c>
      <c r="K11" s="13">
        <v>2523635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0</v>
      </c>
      <c r="K12" s="13">
        <v>0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1345539</v>
      </c>
      <c r="K13" s="13">
        <v>1686919</v>
      </c>
    </row>
    <row r="14" spans="1:11" ht="12.75">
      <c r="A14" s="184" t="s">
        <v>163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24922787</v>
      </c>
      <c r="K14" s="12">
        <f>SUM(K8:K13)</f>
        <v>16679154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0</v>
      </c>
      <c r="K15" s="13">
        <v>1695877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3699269</v>
      </c>
      <c r="K16" s="13">
        <v>0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129597</v>
      </c>
      <c r="K17" s="13">
        <v>2745981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13113126</v>
      </c>
      <c r="K18" s="13">
        <v>3617599</v>
      </c>
    </row>
    <row r="19" spans="1:11" ht="12.75">
      <c r="A19" s="184" t="s">
        <v>164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16941992</v>
      </c>
      <c r="K19" s="12">
        <f>SUM(K15:K18)</f>
        <v>8059457</v>
      </c>
    </row>
    <row r="20" spans="1:11" ht="12.75">
      <c r="A20" s="184" t="s">
        <v>36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7980795</v>
      </c>
      <c r="K20" s="12">
        <f>IF(K14&gt;K19,K14-K19,0)</f>
        <v>8619697</v>
      </c>
    </row>
    <row r="21" spans="1:11" ht="12.75">
      <c r="A21" s="184" t="s">
        <v>37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67461</v>
      </c>
      <c r="K23" s="13">
        <v>211806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0</v>
      </c>
      <c r="K24" s="13">
        <v>0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1711822</v>
      </c>
      <c r="K25" s="13">
        <v>1272310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0</v>
      </c>
      <c r="K26" s="13">
        <v>209754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0</v>
      </c>
      <c r="K27" s="13">
        <v>0</v>
      </c>
    </row>
    <row r="28" spans="1:11" ht="12.75">
      <c r="A28" s="184" t="s">
        <v>174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1779283</v>
      </c>
      <c r="K28" s="12">
        <f>SUM(K23:K27)</f>
        <v>1693870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14649247</v>
      </c>
      <c r="K29" s="13">
        <v>7331372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0</v>
      </c>
      <c r="K30" s="13">
        <v>0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0</v>
      </c>
      <c r="K31" s="13">
        <v>1807950</v>
      </c>
    </row>
    <row r="32" spans="1:11" ht="12.75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14649247</v>
      </c>
      <c r="K32" s="12">
        <f>SUM(K29:K31)</f>
        <v>9139322</v>
      </c>
    </row>
    <row r="33" spans="1:11" ht="12.75">
      <c r="A33" s="184" t="s">
        <v>38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4" t="s">
        <v>39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12869964</v>
      </c>
      <c r="K34" s="12">
        <f>IF(K32&gt;K28,K32-K28,0)</f>
        <v>7445452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0</v>
      </c>
      <c r="K36" s="13">
        <v>0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8458796</v>
      </c>
      <c r="K37" s="13">
        <v>14778598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3607173</v>
      </c>
      <c r="K38" s="13">
        <v>3746160</v>
      </c>
    </row>
    <row r="39" spans="1:11" ht="12.75">
      <c r="A39" s="184" t="s">
        <v>70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12065969</v>
      </c>
      <c r="K39" s="12">
        <f>SUM(K36:K38)</f>
        <v>18524758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4623410</v>
      </c>
      <c r="K40" s="13">
        <v>6786568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2387916</v>
      </c>
      <c r="K41" s="13">
        <v>3100501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91689</v>
      </c>
      <c r="K42" s="13">
        <v>98249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0</v>
      </c>
      <c r="K43" s="13">
        <v>0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480190</v>
      </c>
      <c r="K44" s="13">
        <v>9160621</v>
      </c>
    </row>
    <row r="45" spans="1:11" ht="12.75">
      <c r="A45" s="184" t="s">
        <v>71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7583205</v>
      </c>
      <c r="K45" s="12">
        <f>SUM(K40:K44)</f>
        <v>19145939</v>
      </c>
    </row>
    <row r="46" spans="1:11" ht="12.75">
      <c r="A46" s="184" t="s">
        <v>17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4482764</v>
      </c>
      <c r="K46" s="12">
        <f>IF(K39&gt;K45,K39-K45,0)</f>
        <v>0</v>
      </c>
    </row>
    <row r="47" spans="1:11" ht="12.75">
      <c r="A47" s="184" t="s">
        <v>18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0</v>
      </c>
      <c r="K47" s="12">
        <f>IF(K45&gt;K39,K45-K39,0)</f>
        <v>621181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553064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406405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2019562</v>
      </c>
      <c r="K50" s="13">
        <v>1613157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0</v>
      </c>
      <c r="K51" s="13">
        <v>553064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406405</v>
      </c>
      <c r="K52" s="13">
        <v>0</v>
      </c>
    </row>
    <row r="53" spans="1:11" ht="12.75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1613157</v>
      </c>
      <c r="K53" s="18">
        <f>K50+K51-K52</f>
        <v>2166221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4" t="s">
        <v>206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84" t="s">
        <v>47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84" t="s">
        <v>119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84" t="s">
        <v>50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4" t="s">
        <v>113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4" t="s">
        <v>114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84" t="s">
        <v>51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84" t="s">
        <v>154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4" t="s">
        <v>168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4" t="s">
        <v>169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4" t="s">
        <v>155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4" t="s">
        <v>15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4" t="s">
        <v>167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/>
    </row>
    <row r="52" spans="1:11" ht="12.75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 ht="12.75">
      <c r="A53" s="184" t="s">
        <v>183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0.00390625" style="98" customWidth="1"/>
    <col min="11" max="11" width="10.140625" style="98" customWidth="1"/>
    <col min="12" max="16384" width="9.140625" style="98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3" t="s">
        <v>293</v>
      </c>
      <c r="D2" s="273"/>
      <c r="E2" s="100">
        <v>40544</v>
      </c>
      <c r="F2" s="99" t="s">
        <v>258</v>
      </c>
      <c r="G2" s="274">
        <v>40908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81711000</v>
      </c>
      <c r="K5" s="107">
        <v>81711000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6">
        <v>2</v>
      </c>
      <c r="J6" s="108">
        <v>1815029</v>
      </c>
      <c r="K6" s="108">
        <v>1815029</v>
      </c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6">
        <v>3</v>
      </c>
      <c r="J7" s="108">
        <v>42117772</v>
      </c>
      <c r="K7" s="108">
        <v>37950553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6529974</v>
      </c>
      <c r="K8" s="108">
        <v>11278017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4748043</v>
      </c>
      <c r="K9" s="108">
        <v>2586796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>
        <v>0</v>
      </c>
      <c r="K10" s="108">
        <v>0</v>
      </c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>
        <v>0</v>
      </c>
      <c r="K11" s="108">
        <v>0</v>
      </c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>
        <v>3870</v>
      </c>
      <c r="K12" s="108">
        <v>-161833</v>
      </c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>
        <v>0</v>
      </c>
      <c r="K13" s="108">
        <v>0</v>
      </c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136925688</v>
      </c>
      <c r="K14" s="109">
        <f>SUM(K5:K13)</f>
        <v>135179562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/>
      <c r="K20" s="108"/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/>
      <c r="K21" s="110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313</v>
      </c>
      <c r="B23" s="258"/>
      <c r="C23" s="258"/>
      <c r="D23" s="258"/>
      <c r="E23" s="258"/>
      <c r="F23" s="258"/>
      <c r="G23" s="258"/>
      <c r="H23" s="258"/>
      <c r="I23" s="111">
        <v>18</v>
      </c>
      <c r="J23" s="107"/>
      <c r="K23" s="107"/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12">
        <v>19</v>
      </c>
      <c r="J24" s="110"/>
      <c r="K24" s="110"/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snjezanab</cp:lastModifiedBy>
  <cp:lastPrinted>2011-03-28T11:17:39Z</cp:lastPrinted>
  <dcterms:created xsi:type="dcterms:W3CDTF">2008-10-17T11:51:54Z</dcterms:created>
  <dcterms:modified xsi:type="dcterms:W3CDTF">2012-04-27T07:19:48Z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