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410" windowWidth="25230" windowHeight="622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<sst xmlns="http://schemas.openxmlformats.org/spreadsheetml/2006/main" count="264" uniqueCount="242">
  <si>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</si>
  <si>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</si>
  <si>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</si>
  <si>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</si>
  <si>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</si>
  <si>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</si>
  <si>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</si>
  <si>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</si>
  <si>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</si>
  <si>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</si>
  <si>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</si>
  <si>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</si>
  <si>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</si>
  <si>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</si>
  <si>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</si>
  <si>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</si>
  <si>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</si>
  <si>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</si>
  <si>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</si>
  <si>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</si>
  <si>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</si>
  <si>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</si>
  <si>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</si>
  <si>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</si>
  <si>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</si>
  <si>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</si>
  <si>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</si>
  <si>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</si>
  <si>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</si>
  <si>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</si>
  <si>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</si>
  <si>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</si>
  <si>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</si>
  <si>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</si>
  <si>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</si>
  <si>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</si>
  <si>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</si>
  <si>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</si>
  <si>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</si>
  <si>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</si>
  <si>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</si>
  <si>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</si>
  <si>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</si>
  <si>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</si>
  <si>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</si>
  <si>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</si>
  <si>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</si>
  <si>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</si>
  <si>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</si>
  <si>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</si>
  <si>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</si>
  <si>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</si>
  <si>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</si>
  <si>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</si>
  <si>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</si>
  <si>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</si>
  <si>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</si>
  <si>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</si>
  <si>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</si>
  <si>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</si>
  <si>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</si>
  <si>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</si>
  <si>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</si>
  <si>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</si>
  <si>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</si>
  <si>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</si>
  <si>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</si>
  <si>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</si>
  <si>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</si>
  <si>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</si>
  <si>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</si>
  <si>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</si>
  <si>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</si>
  <si>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</si>
  <si>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</si>
  <si>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</si>
  <si>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</si>
  <si>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</si>
  <si>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</si>
  <si>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</si>
  <si>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</si>
  <si>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</si>
  <si>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</si>
  <si>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</si>
  <si>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</si>
  <si>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</si>
  <si>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</si>
  <si>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</si>
  <si>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</si>
  <si>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</si>
  <si>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</si>
  <si>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</si>
  <si>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</si>
  <si>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</si>
  <si>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</si>
  <si>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</si>
  <si>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</si>
  <si>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</si>
  <si>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</si>
  <si>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</si>
  <si>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</si>
  <si>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</si>
  <si>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</si>
  <si>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</si>
  <si>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</si>
  <si>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</si>
  <si>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</si>
  <si>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</si>
  <si>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</si>
  <si>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</si>
  <si>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</si>
  <si>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</si>
  <si>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</si>
  <si>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</si>
  <si>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</si>
  <si>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</si>
  <si>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</si>
  <si>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</si>
  <si>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</si>
  <si>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</si>
  <si>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</si>
  <si>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</si>
  <si>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</si>
  <si>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</si>
  <si>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</si>
  <si>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</si>
  <si>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</si>
  <si>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</si>
  <si>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</si>
  <si>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</si>
  <si>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</si>
  <si>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</si>
  <si>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</si>
  <si>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</si>
  <si>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</si>
  <si>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</si>
  <si>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</si>
  <si>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</si>
  <si>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</si>
  <si>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</si>
  <si>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</si>
  <si>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</si>
  <si>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</si>
  <si>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</si>
  <si>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</si>
  <si>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</si>
  <si>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</si>
  <si>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</si>
  <si>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</si>
  <si>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</si>
  <si>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</si>
  <si>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</si>
  <si>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</si>
  <si>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</si>
  <si>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</si>
  <si>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</si>
  <si>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</si>
  <si>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</si>
  <si>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</si>
  <si>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</si>
  <si>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</si>
  <si>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</si>
  <si>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</si>
  <si>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</si>
  <si>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</si>
  <si>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</si>
  <si>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</si>
  <si>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</si>
  <si>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</si>
  <si>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</si>
  <si>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</si>
  <si>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</si>
  <si>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</si>
  <si>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</si>
  <si>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</si>
  <si>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</si>
  <si>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</si>
  <si>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</si>
  <si>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</si>
  <si>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</si>
  <si>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</si>
  <si>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</si>
  <si>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</si>
  <si>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</si>
  <si>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</si>
  <si>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</si>
  <si>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</si>
  <si>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</si>
  <si>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</si>
  <si>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</si>
  <si>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</si>
  <si>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</si>
  <si>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</si>
  <si>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</si>
  <si>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</si>
  <si>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</si>
  <si>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</si>
  <si>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</si>
  <si>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</si>
  <si>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</si>
  <si>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</si>
  <si>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</si>
  <si>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</si>
  <si>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</si>
  <si>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</si>
  <si>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</si>
  <si>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</si>
  <si>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</si>
  <si>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</si>
  <si>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</si>
  <si>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</si>
  <si>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</si>
  <si>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</si>
  <si>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</si>
  <si>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</si>
  <si>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</si>
  <si>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</si>
  <si>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</si>
  <si>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</si>
  <si>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</si>
  <si>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6419</t>
  </si>
  <si>
    <t>Laloš Vesna i Artner-Pavković Željka</t>
  </si>
  <si>
    <t>vesna.lalos@poba.hr ; zeljka.artner-pavkovic@poba.hr</t>
  </si>
  <si>
    <t>01.01.2014.</t>
  </si>
  <si>
    <t>072 655 117 i 072 655 259</t>
  </si>
  <si>
    <t>072 655 222</t>
  </si>
  <si>
    <t>Božana Kovačević, Julio Kuruc</t>
  </si>
  <si>
    <t>Prethodno razdoblje 31.12.2013.</t>
  </si>
  <si>
    <t>01.01.2014</t>
  </si>
  <si>
    <t>POBA faktor d.o.o.</t>
  </si>
  <si>
    <t>Zagreb, Ulica grada Vukovara 269 G</t>
  </si>
  <si>
    <t>02158353</t>
  </si>
  <si>
    <t>DA</t>
  </si>
  <si>
    <t>30.06.2014.</t>
  </si>
  <si>
    <t>Tekuće razdoblje 30.06.2014.</t>
  </si>
  <si>
    <t>Kumulativ 01.01.2013.-30.06.2013.</t>
  </si>
  <si>
    <t>Kumulativ 01.01.2014.-30.06.2014.</t>
  </si>
  <si>
    <t>Tromjesečje 01.04.2013.-30.06.2013.</t>
  </si>
  <si>
    <t>Tromjesečje 01.04.2014.-30.06.2014.</t>
  </si>
  <si>
    <t>Tekuće razdoblje 01.01.2013.-30.06.2013.</t>
  </si>
  <si>
    <t>Tekuće razdoblje 01.01.2014.-30.06.2014.</t>
  </si>
  <si>
    <t>Bilješke uz financijske izvještaje prezentirane su u konsolidiranom nerevidiranom izvještaju poslovodstva o stanju društva za drugo tromjesečje i prvo polugodište 2014.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</si>
</sst>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223</v>
      </c>
      <c r="F2" s="12"/>
      <c r="G2" s="13" t="s">
        <v>70</v>
      </c>
      <c r="H2" s="45" t="s">
        <v>233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6">
        <v>285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232</v>
      </c>
      <c r="D26" s="26"/>
      <c r="E26" s="114"/>
      <c r="F26" s="115"/>
      <c r="G26" s="175" t="s">
        <v>33</v>
      </c>
      <c r="H26" s="176"/>
      <c r="I26" s="116" t="s">
        <v>220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 t="s">
        <v>229</v>
      </c>
      <c r="B30" s="170"/>
      <c r="C30" s="170"/>
      <c r="D30" s="171"/>
      <c r="E30" s="172" t="s">
        <v>230</v>
      </c>
      <c r="F30" s="170"/>
      <c r="G30" s="170"/>
      <c r="H30" s="173" t="s">
        <v>231</v>
      </c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221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224</v>
      </c>
      <c r="D48" s="184"/>
      <c r="E48" s="185"/>
      <c r="F48" s="118"/>
      <c r="G48" s="112" t="s">
        <v>175</v>
      </c>
      <c r="H48" s="183" t="s">
        <v>225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222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5" t="s">
        <v>226</v>
      </c>
      <c r="D52" s="206"/>
      <c r="E52" s="206"/>
      <c r="F52" s="206"/>
      <c r="G52" s="206"/>
      <c r="H52" s="206"/>
      <c r="I52" s="207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8" t="s">
        <v>16</v>
      </c>
      <c r="C56" s="209"/>
      <c r="D56" s="209"/>
      <c r="E56" s="209"/>
      <c r="F56" s="42"/>
      <c r="G56" s="42"/>
      <c r="H56" s="42"/>
      <c r="I56" s="103"/>
    </row>
    <row r="57" spans="1:9" ht="12.75">
      <c r="A57" s="100"/>
      <c r="B57" s="208" t="s">
        <v>205</v>
      </c>
      <c r="C57" s="209"/>
      <c r="D57" s="209"/>
      <c r="E57" s="209"/>
      <c r="F57" s="209"/>
      <c r="G57" s="209"/>
      <c r="H57" s="209"/>
      <c r="I57" s="210"/>
    </row>
    <row r="58" spans="1:9" ht="12.75">
      <c r="A58" s="100"/>
      <c r="B58" s="208" t="s">
        <v>204</v>
      </c>
      <c r="C58" s="209"/>
      <c r="D58" s="209"/>
      <c r="E58" s="209"/>
      <c r="F58" s="209"/>
      <c r="G58" s="209"/>
      <c r="H58" s="209"/>
      <c r="I58" s="103"/>
    </row>
    <row r="59" spans="1:9" ht="12.75">
      <c r="A59" s="100"/>
      <c r="B59" s="208" t="s">
        <v>199</v>
      </c>
      <c r="C59" s="209"/>
      <c r="D59" s="209"/>
      <c r="E59" s="209"/>
      <c r="F59" s="209"/>
      <c r="G59" s="209"/>
      <c r="H59" s="209"/>
      <c r="I59" s="210"/>
    </row>
    <row r="60" spans="1:9" ht="12.75">
      <c r="A60" s="100"/>
      <c r="B60" s="208" t="s">
        <v>206</v>
      </c>
      <c r="C60" s="209"/>
      <c r="D60" s="209"/>
      <c r="E60" s="209"/>
      <c r="F60" s="209"/>
      <c r="G60" s="209"/>
      <c r="H60" s="209"/>
      <c r="I60" s="210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5" zoomScalePageLayoutView="0" workbookViewId="0" topLeftCell="A28">
      <selection activeCell="K48" sqref="K48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1" ht="12.75">
      <c r="D2" s="248" t="s">
        <v>179</v>
      </c>
      <c r="E2" s="248"/>
      <c r="F2" s="249" t="s">
        <v>233</v>
      </c>
      <c r="G2" s="250"/>
      <c r="J2" s="211" t="s">
        <v>188</v>
      </c>
      <c r="K2" s="211"/>
    </row>
    <row r="3" spans="1:11" ht="33.7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189</v>
      </c>
      <c r="J3" s="55" t="s">
        <v>227</v>
      </c>
      <c r="K3" s="55" t="s">
        <v>234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56">
        <v>2</v>
      </c>
      <c r="J4" s="55">
        <v>3</v>
      </c>
      <c r="K4" s="55">
        <v>4</v>
      </c>
    </row>
    <row r="5" spans="1:11" ht="12.75">
      <c r="A5" s="212" t="s">
        <v>122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79</v>
      </c>
      <c r="B6" s="216"/>
      <c r="C6" s="216"/>
      <c r="D6" s="216"/>
      <c r="E6" s="216"/>
      <c r="F6" s="216"/>
      <c r="G6" s="216"/>
      <c r="H6" s="217"/>
      <c r="I6" s="5">
        <v>1</v>
      </c>
      <c r="J6" s="52">
        <f>SUM(J7:J8)</f>
        <v>346849638</v>
      </c>
      <c r="K6" s="52">
        <f>SUM(K7:K8)</f>
        <v>315446150</v>
      </c>
    </row>
    <row r="7" spans="1:11" ht="12.75">
      <c r="A7" s="218" t="s">
        <v>123</v>
      </c>
      <c r="B7" s="219"/>
      <c r="C7" s="219"/>
      <c r="D7" s="219"/>
      <c r="E7" s="219"/>
      <c r="F7" s="219"/>
      <c r="G7" s="219"/>
      <c r="H7" s="220"/>
      <c r="I7" s="6">
        <v>2</v>
      </c>
      <c r="J7" s="120">
        <v>43156835</v>
      </c>
      <c r="K7" s="120">
        <v>40604145</v>
      </c>
    </row>
    <row r="8" spans="1:11" ht="12.75">
      <c r="A8" s="218" t="s">
        <v>124</v>
      </c>
      <c r="B8" s="219"/>
      <c r="C8" s="219"/>
      <c r="D8" s="219"/>
      <c r="E8" s="219"/>
      <c r="F8" s="219"/>
      <c r="G8" s="219"/>
      <c r="H8" s="220"/>
      <c r="I8" s="6">
        <v>3</v>
      </c>
      <c r="J8" s="120">
        <v>303692803</v>
      </c>
      <c r="K8" s="120">
        <v>274842005</v>
      </c>
    </row>
    <row r="9" spans="1:11" ht="12.75">
      <c r="A9" s="218" t="s">
        <v>125</v>
      </c>
      <c r="B9" s="219"/>
      <c r="C9" s="219"/>
      <c r="D9" s="219"/>
      <c r="E9" s="219"/>
      <c r="F9" s="219"/>
      <c r="G9" s="219"/>
      <c r="H9" s="220"/>
      <c r="I9" s="6">
        <v>4</v>
      </c>
      <c r="J9" s="120">
        <v>184203135</v>
      </c>
      <c r="K9" s="120">
        <v>176445331</v>
      </c>
    </row>
    <row r="10" spans="1:11" ht="12.75">
      <c r="A10" s="218" t="s">
        <v>126</v>
      </c>
      <c r="B10" s="219"/>
      <c r="C10" s="219"/>
      <c r="D10" s="219"/>
      <c r="E10" s="219"/>
      <c r="F10" s="219"/>
      <c r="G10" s="219"/>
      <c r="H10" s="220"/>
      <c r="I10" s="6">
        <v>5</v>
      </c>
      <c r="J10" s="120">
        <v>96122854</v>
      </c>
      <c r="K10" s="120">
        <v>19609200</v>
      </c>
    </row>
    <row r="11" spans="1:11" ht="24" customHeight="1">
      <c r="A11" s="218" t="s">
        <v>39</v>
      </c>
      <c r="B11" s="219"/>
      <c r="C11" s="219"/>
      <c r="D11" s="219"/>
      <c r="E11" s="219"/>
      <c r="F11" s="219"/>
      <c r="G11" s="219"/>
      <c r="H11" s="220"/>
      <c r="I11" s="6">
        <v>6</v>
      </c>
      <c r="J11" s="120">
        <v>0</v>
      </c>
      <c r="K11" s="120">
        <v>0</v>
      </c>
    </row>
    <row r="12" spans="1:11" ht="27" customHeight="1">
      <c r="A12" s="218" t="s">
        <v>40</v>
      </c>
      <c r="B12" s="219"/>
      <c r="C12" s="219"/>
      <c r="D12" s="219"/>
      <c r="E12" s="219"/>
      <c r="F12" s="219"/>
      <c r="G12" s="219"/>
      <c r="H12" s="220"/>
      <c r="I12" s="6">
        <v>7</v>
      </c>
      <c r="J12" s="120">
        <v>654758679</v>
      </c>
      <c r="K12" s="120">
        <v>636065452</v>
      </c>
    </row>
    <row r="13" spans="1:11" ht="24.75" customHeight="1">
      <c r="A13" s="218" t="s">
        <v>127</v>
      </c>
      <c r="B13" s="219"/>
      <c r="C13" s="219"/>
      <c r="D13" s="219"/>
      <c r="E13" s="219"/>
      <c r="F13" s="219"/>
      <c r="G13" s="219"/>
      <c r="H13" s="220"/>
      <c r="I13" s="6">
        <v>8</v>
      </c>
      <c r="J13" s="120">
        <v>96543922</v>
      </c>
      <c r="K13" s="120">
        <v>142049167</v>
      </c>
    </row>
    <row r="14" spans="1:11" ht="31.5" customHeight="1">
      <c r="A14" s="218" t="s">
        <v>133</v>
      </c>
      <c r="B14" s="219"/>
      <c r="C14" s="219"/>
      <c r="D14" s="219"/>
      <c r="E14" s="219"/>
      <c r="F14" s="219"/>
      <c r="G14" s="219"/>
      <c r="H14" s="220"/>
      <c r="I14" s="6">
        <v>9</v>
      </c>
      <c r="J14" s="120">
        <v>0</v>
      </c>
      <c r="K14" s="120">
        <v>0</v>
      </c>
    </row>
    <row r="15" spans="1:11" ht="12.75">
      <c r="A15" s="218" t="s">
        <v>128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20">
        <v>0</v>
      </c>
      <c r="K15" s="120">
        <v>0</v>
      </c>
    </row>
    <row r="16" spans="1:11" ht="12.75">
      <c r="A16" s="218" t="s">
        <v>129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20">
        <v>0</v>
      </c>
      <c r="K16" s="120">
        <v>19415309</v>
      </c>
    </row>
    <row r="17" spans="1:11" ht="12.75">
      <c r="A17" s="218" t="s">
        <v>130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20">
        <v>1541126698</v>
      </c>
      <c r="K17" s="120">
        <v>1588680955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20">
        <v>0</v>
      </c>
      <c r="K18" s="120">
        <v>0</v>
      </c>
    </row>
    <row r="19" spans="1:11" ht="12.75">
      <c r="A19" s="218" t="s">
        <v>131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20">
        <v>16417595</v>
      </c>
      <c r="K19" s="120">
        <v>35052747</v>
      </c>
    </row>
    <row r="20" spans="1:11" ht="12.75">
      <c r="A20" s="218" t="s">
        <v>132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20">
        <v>85580460</v>
      </c>
      <c r="K20" s="120">
        <v>82428247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20"/>
      <c r="I21" s="6">
        <v>16</v>
      </c>
      <c r="J21" s="120">
        <v>77810046</v>
      </c>
      <c r="K21" s="120">
        <v>83361663</v>
      </c>
    </row>
    <row r="22" spans="1:11" ht="12.75">
      <c r="A22" s="233" t="s">
        <v>78</v>
      </c>
      <c r="B22" s="234"/>
      <c r="C22" s="234"/>
      <c r="D22" s="234"/>
      <c r="E22" s="234"/>
      <c r="F22" s="234"/>
      <c r="G22" s="234"/>
      <c r="H22" s="235"/>
      <c r="I22" s="7">
        <v>17</v>
      </c>
      <c r="J22" s="53">
        <f>SUM(J9:J21)+J6</f>
        <v>3099413027</v>
      </c>
      <c r="K22" s="53">
        <f>SUM(K9:K21)+K6</f>
        <v>3098554221</v>
      </c>
    </row>
    <row r="23" spans="1:11" ht="12.75">
      <c r="A23" s="230" t="s">
        <v>38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2.75">
      <c r="A24" s="236" t="s">
        <v>80</v>
      </c>
      <c r="B24" s="237"/>
      <c r="C24" s="237"/>
      <c r="D24" s="237"/>
      <c r="E24" s="237"/>
      <c r="F24" s="237"/>
      <c r="G24" s="237"/>
      <c r="H24" s="238"/>
      <c r="I24" s="1">
        <v>18</v>
      </c>
      <c r="J24" s="124">
        <f>SUM(J25:J26)</f>
        <v>256904943</v>
      </c>
      <c r="K24" s="124">
        <f>SUM(K25:K26)</f>
        <v>173052925</v>
      </c>
    </row>
    <row r="25" spans="1:11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5">
        <v>120582169</v>
      </c>
      <c r="K25" s="125">
        <v>36900247</v>
      </c>
    </row>
    <row r="26" spans="1:11" ht="12.75">
      <c r="A26" s="224" t="s">
        <v>42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5">
        <v>136322774</v>
      </c>
      <c r="K26" s="125">
        <v>136152678</v>
      </c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2">
        <f>SUM(J28:J30)</f>
        <v>2232291058</v>
      </c>
      <c r="K27" s="122">
        <f>SUM(K28:K30)</f>
        <v>2325042953</v>
      </c>
    </row>
    <row r="28" spans="1:11" ht="12.75">
      <c r="A28" s="224" t="s">
        <v>44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5">
        <v>442545386</v>
      </c>
      <c r="K28" s="125">
        <v>394262025</v>
      </c>
    </row>
    <row r="29" spans="1:11" ht="12.75">
      <c r="A29" s="224" t="s">
        <v>45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5">
        <v>210196601</v>
      </c>
      <c r="K29" s="125">
        <v>220313357</v>
      </c>
    </row>
    <row r="30" spans="1:11" ht="12.75">
      <c r="A30" s="224" t="s">
        <v>46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5">
        <v>1579549071</v>
      </c>
      <c r="K30" s="125">
        <v>1710467571</v>
      </c>
    </row>
    <row r="31" spans="1:11" ht="12.75">
      <c r="A31" s="224" t="s">
        <v>77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5">
        <v>0</v>
      </c>
      <c r="K32" s="125">
        <v>0</v>
      </c>
    </row>
    <row r="33" spans="1:11" ht="12.75">
      <c r="A33" s="224" t="s">
        <v>48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5">
        <v>0</v>
      </c>
      <c r="K33" s="125">
        <v>0</v>
      </c>
    </row>
    <row r="34" spans="1:11" ht="21" customHeight="1">
      <c r="A34" s="224" t="s">
        <v>55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5">
        <v>0</v>
      </c>
      <c r="K34" s="125">
        <v>0</v>
      </c>
    </row>
    <row r="35" spans="1:11" ht="12.75">
      <c r="A35" s="224" t="s">
        <v>81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4" t="s">
        <v>49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25">
        <v>0</v>
      </c>
      <c r="K36" s="125">
        <v>0</v>
      </c>
    </row>
    <row r="37" spans="1:11" ht="12.75">
      <c r="A37" s="224" t="s">
        <v>50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25">
        <v>0</v>
      </c>
      <c r="K37" s="125">
        <v>0</v>
      </c>
    </row>
    <row r="38" spans="1:11" ht="12.75">
      <c r="A38" s="224" t="s">
        <v>51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25">
        <v>52782605</v>
      </c>
      <c r="K38" s="125">
        <v>52324609</v>
      </c>
    </row>
    <row r="39" spans="1:11" ht="12.75">
      <c r="A39" s="224" t="s">
        <v>52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5">
        <v>76376430</v>
      </c>
      <c r="K39" s="125">
        <v>75713710</v>
      </c>
    </row>
    <row r="40" spans="1:11" ht="12.75">
      <c r="A40" s="224" t="s">
        <v>53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5">
        <v>88037504</v>
      </c>
      <c r="K40" s="125">
        <v>74840422</v>
      </c>
    </row>
    <row r="41" spans="1:11" ht="12.75">
      <c r="A41" s="227" t="s">
        <v>76</v>
      </c>
      <c r="B41" s="228"/>
      <c r="C41" s="228"/>
      <c r="D41" s="228"/>
      <c r="E41" s="228"/>
      <c r="F41" s="228"/>
      <c r="G41" s="228"/>
      <c r="H41" s="229"/>
      <c r="I41" s="2">
        <v>35</v>
      </c>
      <c r="J41" s="53">
        <f>J24+J27+J31+J34+J35+J38+J39+J40</f>
        <v>2706392540</v>
      </c>
      <c r="K41" s="53">
        <f>K24+K27+K31+K34+K35+K38+K39+K40</f>
        <v>2700974619</v>
      </c>
    </row>
    <row r="42" spans="1:11" ht="12.75">
      <c r="A42" s="230" t="s">
        <v>54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2.75">
      <c r="A43" s="236" t="s">
        <v>56</v>
      </c>
      <c r="B43" s="237"/>
      <c r="C43" s="237"/>
      <c r="D43" s="237"/>
      <c r="E43" s="237"/>
      <c r="F43" s="237"/>
      <c r="G43" s="237"/>
      <c r="H43" s="238"/>
      <c r="I43" s="1">
        <v>36</v>
      </c>
      <c r="J43" s="121">
        <v>259433223</v>
      </c>
      <c r="K43" s="121">
        <v>259433223</v>
      </c>
    </row>
    <row r="44" spans="1:11" ht="12.75">
      <c r="A44" s="224" t="s">
        <v>57</v>
      </c>
      <c r="B44" s="225"/>
      <c r="C44" s="225"/>
      <c r="D44" s="225"/>
      <c r="E44" s="225"/>
      <c r="F44" s="225"/>
      <c r="G44" s="225"/>
      <c r="H44" s="226"/>
      <c r="I44" s="1">
        <v>37</v>
      </c>
      <c r="J44" s="120">
        <v>2329444</v>
      </c>
      <c r="K44" s="120">
        <v>2771629</v>
      </c>
    </row>
    <row r="45" spans="1:11" ht="12.75">
      <c r="A45" s="224" t="s">
        <v>58</v>
      </c>
      <c r="B45" s="225"/>
      <c r="C45" s="225"/>
      <c r="D45" s="225"/>
      <c r="E45" s="225"/>
      <c r="F45" s="225"/>
      <c r="G45" s="225"/>
      <c r="H45" s="226"/>
      <c r="I45" s="1">
        <v>38</v>
      </c>
      <c r="J45" s="120">
        <v>0</v>
      </c>
      <c r="K45" s="120">
        <v>0</v>
      </c>
    </row>
    <row r="46" spans="1:11" ht="12.75">
      <c r="A46" s="224" t="s">
        <v>59</v>
      </c>
      <c r="B46" s="225"/>
      <c r="C46" s="225"/>
      <c r="D46" s="225"/>
      <c r="E46" s="225"/>
      <c r="F46" s="225"/>
      <c r="G46" s="225"/>
      <c r="H46" s="226"/>
      <c r="I46" s="1">
        <v>39</v>
      </c>
      <c r="J46" s="120">
        <v>114426164</v>
      </c>
      <c r="K46" s="120">
        <v>116755609</v>
      </c>
    </row>
    <row r="47" spans="1:11" ht="12.75">
      <c r="A47" s="224" t="s">
        <v>60</v>
      </c>
      <c r="B47" s="225"/>
      <c r="C47" s="225"/>
      <c r="D47" s="225"/>
      <c r="E47" s="225"/>
      <c r="F47" s="225"/>
      <c r="G47" s="225"/>
      <c r="H47" s="226"/>
      <c r="I47" s="1">
        <v>40</v>
      </c>
      <c r="J47" s="120">
        <v>30081447</v>
      </c>
      <c r="K47" s="120">
        <v>29626540</v>
      </c>
    </row>
    <row r="48" spans="1:11" ht="23.25" customHeight="1">
      <c r="A48" s="224" t="s">
        <v>61</v>
      </c>
      <c r="B48" s="225"/>
      <c r="C48" s="225"/>
      <c r="D48" s="225"/>
      <c r="E48" s="225"/>
      <c r="F48" s="225"/>
      <c r="G48" s="225"/>
      <c r="H48" s="226"/>
      <c r="I48" s="1">
        <v>41</v>
      </c>
      <c r="J48" s="120">
        <v>-13249791</v>
      </c>
      <c r="K48" s="120">
        <v>-11007399</v>
      </c>
    </row>
    <row r="49" spans="1:11" ht="12.75">
      <c r="A49" s="224" t="s">
        <v>62</v>
      </c>
      <c r="B49" s="225"/>
      <c r="C49" s="225"/>
      <c r="D49" s="225"/>
      <c r="E49" s="225"/>
      <c r="F49" s="225"/>
      <c r="G49" s="225"/>
      <c r="H49" s="226"/>
      <c r="I49" s="1">
        <v>42</v>
      </c>
      <c r="J49" s="120">
        <v>0</v>
      </c>
      <c r="K49" s="120">
        <v>0</v>
      </c>
    </row>
    <row r="50" spans="1:11" ht="12.75">
      <c r="A50" s="239" t="s">
        <v>66</v>
      </c>
      <c r="B50" s="240"/>
      <c r="C50" s="240"/>
      <c r="D50" s="240"/>
      <c r="E50" s="240"/>
      <c r="F50" s="240"/>
      <c r="G50" s="240"/>
      <c r="H50" s="241"/>
      <c r="I50" s="1">
        <v>43</v>
      </c>
      <c r="J50" s="122">
        <f>SUM(J43:J49)</f>
        <v>393020487</v>
      </c>
      <c r="K50" s="122">
        <f>SUM(K43:K49)</f>
        <v>397579602</v>
      </c>
    </row>
    <row r="51" spans="1:11" ht="12.75">
      <c r="A51" s="227" t="s">
        <v>63</v>
      </c>
      <c r="B51" s="228"/>
      <c r="C51" s="228"/>
      <c r="D51" s="228"/>
      <c r="E51" s="228"/>
      <c r="F51" s="228"/>
      <c r="G51" s="228"/>
      <c r="H51" s="229"/>
      <c r="I51" s="1">
        <v>44</v>
      </c>
      <c r="J51" s="123">
        <f>J41+J50</f>
        <v>3099413027</v>
      </c>
      <c r="K51" s="123">
        <f>K41+K50</f>
        <v>3098554221</v>
      </c>
    </row>
    <row r="52" spans="1:11" ht="12.75">
      <c r="A52" s="230" t="s">
        <v>200</v>
      </c>
      <c r="B52" s="247"/>
      <c r="C52" s="247"/>
      <c r="D52" s="247"/>
      <c r="E52" s="247"/>
      <c r="F52" s="247"/>
      <c r="G52" s="247"/>
      <c r="H52" s="247"/>
      <c r="I52" s="231"/>
      <c r="J52" s="231"/>
      <c r="K52" s="232"/>
    </row>
    <row r="53" spans="1:11" ht="12.75">
      <c r="A53" s="239" t="s">
        <v>67</v>
      </c>
      <c r="B53" s="240"/>
      <c r="C53" s="240"/>
      <c r="D53" s="240"/>
      <c r="E53" s="240"/>
      <c r="F53" s="240"/>
      <c r="G53" s="240"/>
      <c r="H53" s="241"/>
      <c r="I53" s="1">
        <v>45</v>
      </c>
      <c r="J53" s="52">
        <v>393020487</v>
      </c>
      <c r="K53" s="52">
        <v>397579602</v>
      </c>
    </row>
    <row r="54" spans="1:11" ht="12.75">
      <c r="A54" s="224" t="s">
        <v>68</v>
      </c>
      <c r="B54" s="225"/>
      <c r="C54" s="225"/>
      <c r="D54" s="225"/>
      <c r="E54" s="225"/>
      <c r="F54" s="225"/>
      <c r="G54" s="225"/>
      <c r="H54" s="226"/>
      <c r="I54" s="1">
        <v>46</v>
      </c>
      <c r="J54" s="9">
        <v>393020487</v>
      </c>
      <c r="K54" s="9">
        <v>397579602</v>
      </c>
    </row>
    <row r="55" spans="1:11" ht="12.75">
      <c r="A55" s="242" t="s">
        <v>75</v>
      </c>
      <c r="B55" s="243"/>
      <c r="C55" s="243"/>
      <c r="D55" s="243"/>
      <c r="E55" s="243"/>
      <c r="F55" s="243"/>
      <c r="G55" s="243"/>
      <c r="H55" s="244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115" zoomScaleSheetLayoutView="115" zoomScalePageLayoutView="0" workbookViewId="0" topLeftCell="A25">
      <selection activeCell="L33" sqref="L33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8" t="s">
        <v>180</v>
      </c>
      <c r="D2" s="248"/>
      <c r="E2" s="249" t="s">
        <v>228</v>
      </c>
      <c r="F2" s="250"/>
      <c r="G2" s="57" t="s">
        <v>70</v>
      </c>
      <c r="H2" s="249" t="s">
        <v>233</v>
      </c>
      <c r="I2" s="250"/>
      <c r="J2" s="252" t="s">
        <v>188</v>
      </c>
      <c r="K2" s="253"/>
      <c r="L2" s="253"/>
      <c r="M2" s="253"/>
    </row>
    <row r="3" spans="1:13" ht="23.2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190</v>
      </c>
      <c r="J3" s="246" t="s">
        <v>208</v>
      </c>
      <c r="K3" s="246"/>
      <c r="L3" s="246" t="s">
        <v>209</v>
      </c>
      <c r="M3" s="246"/>
    </row>
    <row r="4" spans="1:13" ht="45">
      <c r="A4" s="245"/>
      <c r="B4" s="245"/>
      <c r="C4" s="245"/>
      <c r="D4" s="245"/>
      <c r="E4" s="245"/>
      <c r="F4" s="245"/>
      <c r="G4" s="245"/>
      <c r="H4" s="245"/>
      <c r="I4" s="54"/>
      <c r="J4" s="55" t="s">
        <v>235</v>
      </c>
      <c r="K4" s="55" t="s">
        <v>237</v>
      </c>
      <c r="L4" s="55" t="s">
        <v>236</v>
      </c>
      <c r="M4" s="55" t="s">
        <v>238</v>
      </c>
    </row>
    <row r="5" spans="1:13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6" t="s">
        <v>135</v>
      </c>
      <c r="B6" s="237"/>
      <c r="C6" s="237"/>
      <c r="D6" s="237"/>
      <c r="E6" s="237"/>
      <c r="F6" s="237"/>
      <c r="G6" s="237"/>
      <c r="H6" s="238"/>
      <c r="I6" s="3">
        <v>48</v>
      </c>
      <c r="J6" s="10">
        <v>79794995</v>
      </c>
      <c r="K6" s="10">
        <v>40772683</v>
      </c>
      <c r="L6" s="10">
        <v>77160578</v>
      </c>
      <c r="M6" s="10">
        <v>38398760</v>
      </c>
    </row>
    <row r="7" spans="1:13" ht="12.75">
      <c r="A7" s="224" t="s">
        <v>136</v>
      </c>
      <c r="B7" s="225"/>
      <c r="C7" s="225"/>
      <c r="D7" s="225"/>
      <c r="E7" s="225"/>
      <c r="F7" s="225"/>
      <c r="G7" s="225"/>
      <c r="H7" s="226"/>
      <c r="I7" s="1">
        <v>49</v>
      </c>
      <c r="J7" s="10">
        <v>39779564</v>
      </c>
      <c r="K7" s="10">
        <v>19138661</v>
      </c>
      <c r="L7" s="10">
        <v>36017750</v>
      </c>
      <c r="M7" s="10">
        <v>17961276</v>
      </c>
    </row>
    <row r="8" spans="1:13" ht="12.75">
      <c r="A8" s="239" t="s">
        <v>73</v>
      </c>
      <c r="B8" s="240"/>
      <c r="C8" s="240"/>
      <c r="D8" s="240"/>
      <c r="E8" s="240"/>
      <c r="F8" s="240"/>
      <c r="G8" s="240"/>
      <c r="H8" s="241"/>
      <c r="I8" s="1">
        <v>50</v>
      </c>
      <c r="J8" s="58">
        <f>J6-J7</f>
        <v>40015431</v>
      </c>
      <c r="K8" s="58">
        <f>K6-K7</f>
        <v>21634022</v>
      </c>
      <c r="L8" s="58">
        <f>L6-L7</f>
        <v>41142828</v>
      </c>
      <c r="M8" s="58">
        <f>M6-M7</f>
        <v>20437484</v>
      </c>
    </row>
    <row r="9" spans="1:13" ht="12.75">
      <c r="A9" s="224" t="s">
        <v>137</v>
      </c>
      <c r="B9" s="225"/>
      <c r="C9" s="225"/>
      <c r="D9" s="225"/>
      <c r="E9" s="225"/>
      <c r="F9" s="225"/>
      <c r="G9" s="225"/>
      <c r="H9" s="226"/>
      <c r="I9" s="1">
        <v>51</v>
      </c>
      <c r="J9" s="10">
        <v>16778322</v>
      </c>
      <c r="K9" s="10">
        <v>8695534</v>
      </c>
      <c r="L9" s="10">
        <v>17528154</v>
      </c>
      <c r="M9" s="10">
        <v>9110553</v>
      </c>
    </row>
    <row r="10" spans="1:13" ht="12.75">
      <c r="A10" s="224" t="s">
        <v>138</v>
      </c>
      <c r="B10" s="225"/>
      <c r="C10" s="225"/>
      <c r="D10" s="225"/>
      <c r="E10" s="225"/>
      <c r="F10" s="225"/>
      <c r="G10" s="225"/>
      <c r="H10" s="226"/>
      <c r="I10" s="1">
        <v>52</v>
      </c>
      <c r="J10" s="10">
        <v>5239809</v>
      </c>
      <c r="K10" s="10">
        <v>2604662</v>
      </c>
      <c r="L10" s="10">
        <v>5743329</v>
      </c>
      <c r="M10" s="10">
        <v>2992886</v>
      </c>
    </row>
    <row r="11" spans="1:13" ht="12.75">
      <c r="A11" s="239" t="s">
        <v>72</v>
      </c>
      <c r="B11" s="240"/>
      <c r="C11" s="240"/>
      <c r="D11" s="240"/>
      <c r="E11" s="240"/>
      <c r="F11" s="240"/>
      <c r="G11" s="240"/>
      <c r="H11" s="241"/>
      <c r="I11" s="1">
        <v>53</v>
      </c>
      <c r="J11" s="58">
        <f>J9-J10</f>
        <v>11538513</v>
      </c>
      <c r="K11" s="58">
        <f>K9-K10</f>
        <v>6090872</v>
      </c>
      <c r="L11" s="58">
        <f>L9-L10</f>
        <v>11784825</v>
      </c>
      <c r="M11" s="58">
        <f>M9-M10</f>
        <v>6117667</v>
      </c>
    </row>
    <row r="12" spans="1:13" ht="24.75" customHeight="1">
      <c r="A12" s="224" t="s">
        <v>28</v>
      </c>
      <c r="B12" s="225"/>
      <c r="C12" s="225"/>
      <c r="D12" s="225"/>
      <c r="E12" s="225"/>
      <c r="F12" s="225"/>
      <c r="G12" s="225"/>
      <c r="H12" s="226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4" t="s">
        <v>139</v>
      </c>
      <c r="B13" s="225"/>
      <c r="C13" s="225"/>
      <c r="D13" s="225"/>
      <c r="E13" s="225"/>
      <c r="F13" s="225"/>
      <c r="G13" s="225"/>
      <c r="H13" s="226"/>
      <c r="I13" s="1">
        <v>55</v>
      </c>
      <c r="J13" s="10">
        <v>2999115</v>
      </c>
      <c r="K13" s="10">
        <v>1582866</v>
      </c>
      <c r="L13" s="10">
        <v>2928631</v>
      </c>
      <c r="M13" s="10">
        <v>1459584</v>
      </c>
    </row>
    <row r="14" spans="1:13" ht="12.75">
      <c r="A14" s="224" t="s">
        <v>140</v>
      </c>
      <c r="B14" s="225"/>
      <c r="C14" s="225"/>
      <c r="D14" s="225"/>
      <c r="E14" s="225"/>
      <c r="F14" s="225"/>
      <c r="G14" s="225"/>
      <c r="H14" s="22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4" t="s">
        <v>141</v>
      </c>
      <c r="B15" s="225"/>
      <c r="C15" s="225"/>
      <c r="D15" s="225"/>
      <c r="E15" s="225"/>
      <c r="F15" s="225"/>
      <c r="G15" s="225"/>
      <c r="H15" s="22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4" t="s">
        <v>142</v>
      </c>
      <c r="B16" s="225"/>
      <c r="C16" s="225"/>
      <c r="D16" s="225"/>
      <c r="E16" s="225"/>
      <c r="F16" s="225"/>
      <c r="G16" s="225"/>
      <c r="H16" s="226"/>
      <c r="I16" s="1">
        <v>58</v>
      </c>
      <c r="J16" s="10">
        <v>3734971</v>
      </c>
      <c r="K16" s="10">
        <v>931199</v>
      </c>
      <c r="L16" s="10">
        <v>5184479</v>
      </c>
      <c r="M16" s="10">
        <v>3023668</v>
      </c>
    </row>
    <row r="17" spans="1:13" ht="12.75">
      <c r="A17" s="224" t="s">
        <v>143</v>
      </c>
      <c r="B17" s="225"/>
      <c r="C17" s="225"/>
      <c r="D17" s="225"/>
      <c r="E17" s="225"/>
      <c r="F17" s="225"/>
      <c r="G17" s="225"/>
      <c r="H17" s="22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4" t="s">
        <v>144</v>
      </c>
      <c r="B18" s="225"/>
      <c r="C18" s="225"/>
      <c r="D18" s="225"/>
      <c r="E18" s="225"/>
      <c r="F18" s="225"/>
      <c r="G18" s="225"/>
      <c r="H18" s="22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4" t="s">
        <v>145</v>
      </c>
      <c r="B19" s="225"/>
      <c r="C19" s="225"/>
      <c r="D19" s="225"/>
      <c r="E19" s="225"/>
      <c r="F19" s="225"/>
      <c r="G19" s="225"/>
      <c r="H19" s="22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4" t="s">
        <v>146</v>
      </c>
      <c r="B20" s="225"/>
      <c r="C20" s="225"/>
      <c r="D20" s="225"/>
      <c r="E20" s="225"/>
      <c r="F20" s="225"/>
      <c r="G20" s="225"/>
      <c r="H20" s="226"/>
      <c r="I20" s="1">
        <v>62</v>
      </c>
      <c r="J20" s="10">
        <v>1387213</v>
      </c>
      <c r="K20" s="10">
        <v>1364924</v>
      </c>
      <c r="L20" s="10">
        <v>280620</v>
      </c>
      <c r="M20" s="10">
        <v>272880</v>
      </c>
    </row>
    <row r="21" spans="1:13" ht="12.75">
      <c r="A21" s="224" t="s">
        <v>147</v>
      </c>
      <c r="B21" s="225"/>
      <c r="C21" s="225"/>
      <c r="D21" s="225"/>
      <c r="E21" s="225"/>
      <c r="F21" s="225"/>
      <c r="G21" s="225"/>
      <c r="H21" s="226"/>
      <c r="I21" s="1">
        <v>63</v>
      </c>
      <c r="J21" s="10">
        <v>-1270609</v>
      </c>
      <c r="K21" s="10">
        <v>-2115435</v>
      </c>
      <c r="L21" s="10">
        <v>-568560</v>
      </c>
      <c r="M21" s="10">
        <v>-1091957</v>
      </c>
    </row>
    <row r="22" spans="1:13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64</v>
      </c>
      <c r="J22" s="10">
        <v>2640744</v>
      </c>
      <c r="K22" s="10">
        <v>1382647</v>
      </c>
      <c r="L22" s="10">
        <v>3468033</v>
      </c>
      <c r="M22" s="10">
        <v>1564179</v>
      </c>
    </row>
    <row r="23" spans="1:13" ht="12.75">
      <c r="A23" s="224" t="s">
        <v>19</v>
      </c>
      <c r="B23" s="225"/>
      <c r="C23" s="225"/>
      <c r="D23" s="225"/>
      <c r="E23" s="225"/>
      <c r="F23" s="225"/>
      <c r="G23" s="225"/>
      <c r="H23" s="226"/>
      <c r="I23" s="1">
        <v>65</v>
      </c>
      <c r="J23" s="10">
        <v>1033464</v>
      </c>
      <c r="K23" s="10">
        <v>-77571</v>
      </c>
      <c r="L23" s="10">
        <v>2683953</v>
      </c>
      <c r="M23" s="10">
        <v>1810611</v>
      </c>
    </row>
    <row r="24" spans="1:13" ht="12.75">
      <c r="A24" s="224" t="s">
        <v>20</v>
      </c>
      <c r="B24" s="225"/>
      <c r="C24" s="225"/>
      <c r="D24" s="225"/>
      <c r="E24" s="225"/>
      <c r="F24" s="225"/>
      <c r="G24" s="225"/>
      <c r="H24" s="226"/>
      <c r="I24" s="1">
        <v>66</v>
      </c>
      <c r="J24" s="10">
        <v>51568553</v>
      </c>
      <c r="K24" s="10">
        <v>28180233</v>
      </c>
      <c r="L24" s="10">
        <v>49423508</v>
      </c>
      <c r="M24" s="10">
        <v>25462424</v>
      </c>
    </row>
    <row r="25" spans="1:13" ht="25.5" customHeight="1">
      <c r="A25" s="239" t="s">
        <v>71</v>
      </c>
      <c r="B25" s="240"/>
      <c r="C25" s="240"/>
      <c r="D25" s="240"/>
      <c r="E25" s="240"/>
      <c r="F25" s="240"/>
      <c r="G25" s="240"/>
      <c r="H25" s="241"/>
      <c r="I25" s="1">
        <v>67</v>
      </c>
      <c r="J25" s="58">
        <f>J8+J11+SUM(J12:J22)-J23-J24</f>
        <v>8443361</v>
      </c>
      <c r="K25" s="58">
        <f>K8+K11+SUM(K12:K22)-K23-K24</f>
        <v>2768433</v>
      </c>
      <c r="L25" s="58">
        <f>L8+L11+SUM(L12:L22)-L23-L24</f>
        <v>12113395</v>
      </c>
      <c r="M25" s="58">
        <f>M8+M11+SUM(M12:M22)-M23-M24</f>
        <v>4510470</v>
      </c>
    </row>
    <row r="26" spans="1:13" ht="12.75">
      <c r="A26" s="224" t="s">
        <v>21</v>
      </c>
      <c r="B26" s="225"/>
      <c r="C26" s="225"/>
      <c r="D26" s="225"/>
      <c r="E26" s="225"/>
      <c r="F26" s="225"/>
      <c r="G26" s="225"/>
      <c r="H26" s="226"/>
      <c r="I26" s="1">
        <v>68</v>
      </c>
      <c r="J26" s="10">
        <v>5451559</v>
      </c>
      <c r="K26" s="10">
        <v>1878471</v>
      </c>
      <c r="L26" s="10">
        <v>8884514</v>
      </c>
      <c r="M26" s="10">
        <v>2973045</v>
      </c>
    </row>
    <row r="27" spans="1:13" ht="12.75">
      <c r="A27" s="239" t="s">
        <v>26</v>
      </c>
      <c r="B27" s="240"/>
      <c r="C27" s="240"/>
      <c r="D27" s="240"/>
      <c r="E27" s="240"/>
      <c r="F27" s="240"/>
      <c r="G27" s="240"/>
      <c r="H27" s="241"/>
      <c r="I27" s="1">
        <v>69</v>
      </c>
      <c r="J27" s="58">
        <f>J25-J26</f>
        <v>2991802</v>
      </c>
      <c r="K27" s="58">
        <f>K25-K26</f>
        <v>889962</v>
      </c>
      <c r="L27" s="58">
        <f>L25-L26</f>
        <v>3228881</v>
      </c>
      <c r="M27" s="58">
        <f>M25-M26</f>
        <v>1537425</v>
      </c>
    </row>
    <row r="28" spans="1:13" ht="12.75">
      <c r="A28" s="239" t="s">
        <v>22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384666</v>
      </c>
      <c r="K28" s="10">
        <v>96182</v>
      </c>
      <c r="L28" s="10">
        <v>457252</v>
      </c>
      <c r="M28" s="10">
        <v>223915</v>
      </c>
    </row>
    <row r="29" spans="1:15" ht="12.75">
      <c r="A29" s="239" t="s">
        <v>27</v>
      </c>
      <c r="B29" s="240"/>
      <c r="C29" s="240"/>
      <c r="D29" s="240"/>
      <c r="E29" s="240"/>
      <c r="F29" s="240"/>
      <c r="G29" s="240"/>
      <c r="H29" s="241"/>
      <c r="I29" s="1">
        <v>71</v>
      </c>
      <c r="J29" s="58">
        <f>J27-J28</f>
        <v>2607136</v>
      </c>
      <c r="K29" s="58">
        <f>K27-K28</f>
        <v>793780</v>
      </c>
      <c r="L29" s="58">
        <f>L27-L28</f>
        <v>2771629</v>
      </c>
      <c r="M29" s="58">
        <f>M27-M28</f>
        <v>1313510</v>
      </c>
      <c r="O29" s="126"/>
    </row>
    <row r="30" spans="1:13" ht="12.75">
      <c r="A30" s="224" t="s">
        <v>23</v>
      </c>
      <c r="B30" s="225"/>
      <c r="C30" s="225"/>
      <c r="D30" s="225"/>
      <c r="E30" s="225"/>
      <c r="F30" s="225"/>
      <c r="G30" s="225"/>
      <c r="H30" s="226"/>
      <c r="I30" s="1">
        <v>72</v>
      </c>
      <c r="J30" s="134"/>
      <c r="K30" s="134"/>
      <c r="L30" s="134"/>
      <c r="M30" s="134"/>
    </row>
    <row r="31" spans="1:13" ht="12.75" customHeight="1">
      <c r="A31" s="230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5"/>
    </row>
    <row r="32" spans="1:13" ht="12.75">
      <c r="A32" s="256" t="s">
        <v>24</v>
      </c>
      <c r="B32" s="257"/>
      <c r="C32" s="257"/>
      <c r="D32" s="257"/>
      <c r="E32" s="257"/>
      <c r="F32" s="257"/>
      <c r="G32" s="257"/>
      <c r="H32" s="258"/>
      <c r="I32" s="3">
        <v>73</v>
      </c>
      <c r="J32" s="59">
        <v>2607136</v>
      </c>
      <c r="K32" s="59">
        <v>793780</v>
      </c>
      <c r="L32" s="59">
        <v>2771629</v>
      </c>
      <c r="M32" s="59">
        <v>1313510</v>
      </c>
    </row>
    <row r="33" spans="1:13" ht="12.75">
      <c r="A33" s="239" t="s">
        <v>25</v>
      </c>
      <c r="B33" s="225"/>
      <c r="C33" s="225"/>
      <c r="D33" s="225"/>
      <c r="E33" s="225"/>
      <c r="F33" s="225"/>
      <c r="G33" s="225"/>
      <c r="H33" s="226"/>
      <c r="I33" s="1">
        <v>74</v>
      </c>
      <c r="J33" s="10">
        <v>2607136</v>
      </c>
      <c r="K33" s="10">
        <v>793780</v>
      </c>
      <c r="L33" s="10">
        <v>2771629</v>
      </c>
      <c r="M33" s="10">
        <v>1313510</v>
      </c>
    </row>
    <row r="34" spans="1:13" ht="12.75">
      <c r="A34" s="254" t="s">
        <v>74</v>
      </c>
      <c r="B34" s="243"/>
      <c r="C34" s="243"/>
      <c r="D34" s="243"/>
      <c r="E34" s="243"/>
      <c r="F34" s="243"/>
      <c r="G34" s="243"/>
      <c r="H34" s="244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J34" sqref="J34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8" t="s">
        <v>184</v>
      </c>
      <c r="D2" s="266"/>
      <c r="E2" s="249" t="s">
        <v>223</v>
      </c>
      <c r="F2" s="250"/>
      <c r="G2" s="57" t="s">
        <v>70</v>
      </c>
      <c r="H2" s="249" t="s">
        <v>233</v>
      </c>
      <c r="I2" s="250"/>
      <c r="J2" s="267" t="s">
        <v>188</v>
      </c>
      <c r="K2" s="211"/>
    </row>
    <row r="3" spans="1:11" ht="45">
      <c r="A3" s="284" t="s">
        <v>154</v>
      </c>
      <c r="B3" s="284"/>
      <c r="C3" s="284"/>
      <c r="D3" s="284"/>
      <c r="E3" s="284"/>
      <c r="F3" s="284"/>
      <c r="G3" s="284"/>
      <c r="H3" s="284"/>
      <c r="I3" s="62" t="s">
        <v>190</v>
      </c>
      <c r="J3" s="63" t="s">
        <v>239</v>
      </c>
      <c r="K3" s="63" t="s">
        <v>240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5" t="s">
        <v>181</v>
      </c>
      <c r="K4" s="65" t="s">
        <v>182</v>
      </c>
    </row>
    <row r="5" spans="1:11" ht="12.75">
      <c r="A5" s="230" t="s">
        <v>82</v>
      </c>
      <c r="B5" s="247"/>
      <c r="C5" s="247"/>
      <c r="D5" s="247"/>
      <c r="E5" s="247"/>
      <c r="F5" s="247"/>
      <c r="G5" s="247"/>
      <c r="H5" s="247"/>
      <c r="I5" s="271"/>
      <c r="J5" s="271"/>
      <c r="K5" s="272"/>
    </row>
    <row r="6" spans="1:11" ht="12.75">
      <c r="A6" s="268" t="s">
        <v>187</v>
      </c>
      <c r="B6" s="286"/>
      <c r="C6" s="286"/>
      <c r="D6" s="286"/>
      <c r="E6" s="286"/>
      <c r="F6" s="286"/>
      <c r="G6" s="286"/>
      <c r="H6" s="287"/>
      <c r="I6" s="1">
        <v>1</v>
      </c>
      <c r="J6" s="61">
        <f>SUM(J7:J12)</f>
        <v>13390444</v>
      </c>
      <c r="K6" s="61">
        <f>SUM(K7:K12)</f>
        <v>16030053</v>
      </c>
    </row>
    <row r="7" spans="1:11" ht="12.75">
      <c r="A7" s="265" t="s">
        <v>83</v>
      </c>
      <c r="B7" s="279"/>
      <c r="C7" s="279"/>
      <c r="D7" s="279"/>
      <c r="E7" s="279"/>
      <c r="F7" s="279"/>
      <c r="G7" s="279"/>
      <c r="H7" s="280"/>
      <c r="I7" s="1">
        <v>2</v>
      </c>
      <c r="J7" s="10">
        <v>2991802</v>
      </c>
      <c r="K7" s="10">
        <v>3228882</v>
      </c>
    </row>
    <row r="8" spans="1:11" ht="12.75">
      <c r="A8" s="265" t="s">
        <v>84</v>
      </c>
      <c r="B8" s="279"/>
      <c r="C8" s="279"/>
      <c r="D8" s="279"/>
      <c r="E8" s="279"/>
      <c r="F8" s="279"/>
      <c r="G8" s="279"/>
      <c r="H8" s="280"/>
      <c r="I8" s="1">
        <v>3</v>
      </c>
      <c r="J8" s="10">
        <v>5451559</v>
      </c>
      <c r="K8" s="10">
        <v>8884514</v>
      </c>
    </row>
    <row r="9" spans="1:11" ht="12.75">
      <c r="A9" s="265" t="s">
        <v>85</v>
      </c>
      <c r="B9" s="279"/>
      <c r="C9" s="279"/>
      <c r="D9" s="279"/>
      <c r="E9" s="279"/>
      <c r="F9" s="279"/>
      <c r="G9" s="279"/>
      <c r="H9" s="280"/>
      <c r="I9" s="1">
        <v>4</v>
      </c>
      <c r="J9" s="10">
        <v>5149046</v>
      </c>
      <c r="K9" s="10">
        <v>3911079.42</v>
      </c>
    </row>
    <row r="10" spans="1:11" ht="23.25" customHeight="1">
      <c r="A10" s="265" t="s">
        <v>86</v>
      </c>
      <c r="B10" s="279"/>
      <c r="C10" s="279"/>
      <c r="D10" s="279"/>
      <c r="E10" s="279"/>
      <c r="F10" s="279"/>
      <c r="G10" s="279"/>
      <c r="H10" s="280"/>
      <c r="I10" s="1">
        <v>5</v>
      </c>
      <c r="J10" s="10">
        <v>0</v>
      </c>
      <c r="K10" s="10">
        <v>0</v>
      </c>
    </row>
    <row r="11" spans="1:11" ht="12.75">
      <c r="A11" s="265" t="s">
        <v>2</v>
      </c>
      <c r="B11" s="279"/>
      <c r="C11" s="279"/>
      <c r="D11" s="279"/>
      <c r="E11" s="279"/>
      <c r="F11" s="279"/>
      <c r="G11" s="279"/>
      <c r="H11" s="280"/>
      <c r="I11" s="1">
        <v>6</v>
      </c>
      <c r="J11" s="10">
        <v>-201963</v>
      </c>
      <c r="K11" s="10">
        <v>5578</v>
      </c>
    </row>
    <row r="12" spans="1:11" ht="12.75">
      <c r="A12" s="265" t="s">
        <v>3</v>
      </c>
      <c r="B12" s="279"/>
      <c r="C12" s="279"/>
      <c r="D12" s="279"/>
      <c r="E12" s="279"/>
      <c r="F12" s="279"/>
      <c r="G12" s="279"/>
      <c r="H12" s="280"/>
      <c r="I12" s="1">
        <v>7</v>
      </c>
      <c r="J12" s="10">
        <v>0</v>
      </c>
      <c r="K12" s="10">
        <v>0</v>
      </c>
    </row>
    <row r="13" spans="1:11" ht="12.75">
      <c r="A13" s="259" t="s">
        <v>87</v>
      </c>
      <c r="B13" s="279"/>
      <c r="C13" s="279"/>
      <c r="D13" s="279"/>
      <c r="E13" s="279"/>
      <c r="F13" s="279"/>
      <c r="G13" s="279"/>
      <c r="H13" s="280"/>
      <c r="I13" s="1">
        <v>8</v>
      </c>
      <c r="J13" s="58">
        <f>SUM(J14:J21)</f>
        <v>-123507173</v>
      </c>
      <c r="K13" s="58">
        <f>SUM(K14:K21)</f>
        <v>32832556</v>
      </c>
    </row>
    <row r="14" spans="1:11" ht="12.75">
      <c r="A14" s="265" t="s">
        <v>88</v>
      </c>
      <c r="B14" s="279"/>
      <c r="C14" s="279"/>
      <c r="D14" s="279"/>
      <c r="E14" s="279"/>
      <c r="F14" s="279"/>
      <c r="G14" s="279"/>
      <c r="H14" s="280"/>
      <c r="I14" s="1">
        <v>9</v>
      </c>
      <c r="J14" s="10">
        <v>-506176</v>
      </c>
      <c r="K14" s="10">
        <v>12468644</v>
      </c>
    </row>
    <row r="15" spans="1:11" ht="12.75">
      <c r="A15" s="265" t="s">
        <v>89</v>
      </c>
      <c r="B15" s="279"/>
      <c r="C15" s="279"/>
      <c r="D15" s="279"/>
      <c r="E15" s="279"/>
      <c r="F15" s="279"/>
      <c r="G15" s="279"/>
      <c r="H15" s="280"/>
      <c r="I15" s="1">
        <v>10</v>
      </c>
      <c r="J15" s="10">
        <v>66730</v>
      </c>
      <c r="K15" s="10">
        <v>76513654</v>
      </c>
    </row>
    <row r="16" spans="1:11" ht="12.75">
      <c r="A16" s="265" t="s">
        <v>90</v>
      </c>
      <c r="B16" s="279"/>
      <c r="C16" s="279"/>
      <c r="D16" s="279"/>
      <c r="E16" s="279"/>
      <c r="F16" s="279"/>
      <c r="G16" s="279"/>
      <c r="H16" s="280"/>
      <c r="I16" s="1">
        <v>11</v>
      </c>
      <c r="J16" s="10">
        <v>5001442</v>
      </c>
      <c r="K16" s="10">
        <v>-19415309</v>
      </c>
    </row>
    <row r="17" spans="1:11" ht="12.75">
      <c r="A17" s="265" t="s">
        <v>91</v>
      </c>
      <c r="B17" s="279"/>
      <c r="C17" s="279"/>
      <c r="D17" s="279"/>
      <c r="E17" s="279"/>
      <c r="F17" s="279"/>
      <c r="G17" s="279"/>
      <c r="H17" s="280"/>
      <c r="I17" s="1">
        <v>12</v>
      </c>
      <c r="J17" s="10">
        <v>-24795478</v>
      </c>
      <c r="K17" s="10">
        <v>-56438771</v>
      </c>
    </row>
    <row r="18" spans="1:11" ht="25.5" customHeight="1">
      <c r="A18" s="265" t="s">
        <v>4</v>
      </c>
      <c r="B18" s="279"/>
      <c r="C18" s="279"/>
      <c r="D18" s="279"/>
      <c r="E18" s="279"/>
      <c r="F18" s="279"/>
      <c r="G18" s="279"/>
      <c r="H18" s="280"/>
      <c r="I18" s="1">
        <v>13</v>
      </c>
      <c r="J18" s="10">
        <v>0</v>
      </c>
      <c r="K18" s="10">
        <v>0</v>
      </c>
    </row>
    <row r="19" spans="1:11" ht="12.75">
      <c r="A19" s="265" t="s">
        <v>36</v>
      </c>
      <c r="B19" s="279"/>
      <c r="C19" s="279"/>
      <c r="D19" s="279"/>
      <c r="E19" s="279"/>
      <c r="F19" s="279"/>
      <c r="G19" s="279"/>
      <c r="H19" s="280"/>
      <c r="I19" s="1">
        <v>14</v>
      </c>
      <c r="J19" s="10">
        <v>-92161930</v>
      </c>
      <c r="K19" s="10">
        <v>18693227</v>
      </c>
    </row>
    <row r="20" spans="1:11" ht="22.5" customHeight="1">
      <c r="A20" s="281" t="s">
        <v>5</v>
      </c>
      <c r="B20" s="282"/>
      <c r="C20" s="282"/>
      <c r="D20" s="282"/>
      <c r="E20" s="282"/>
      <c r="F20" s="282"/>
      <c r="G20" s="282"/>
      <c r="H20" s="283"/>
      <c r="I20" s="1">
        <v>15</v>
      </c>
      <c r="J20" s="10">
        <v>0</v>
      </c>
      <c r="K20" s="10">
        <v>0</v>
      </c>
    </row>
    <row r="21" spans="1:11" ht="12.75">
      <c r="A21" s="265" t="s">
        <v>92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>
        <v>-11111761</v>
      </c>
      <c r="K21" s="10">
        <v>1011111</v>
      </c>
    </row>
    <row r="22" spans="1:11" ht="12.75">
      <c r="A22" s="259" t="s">
        <v>93</v>
      </c>
      <c r="B22" s="260"/>
      <c r="C22" s="260"/>
      <c r="D22" s="260"/>
      <c r="E22" s="260"/>
      <c r="F22" s="260"/>
      <c r="G22" s="260"/>
      <c r="H22" s="261"/>
      <c r="I22" s="1">
        <v>17</v>
      </c>
      <c r="J22" s="58">
        <f>SUM(J23:J26)</f>
        <v>1214615</v>
      </c>
      <c r="K22" s="58">
        <f>SUM(K23:K26)</f>
        <v>81582571</v>
      </c>
    </row>
    <row r="23" spans="1:11" ht="12.75">
      <c r="A23" s="265" t="s">
        <v>94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>
        <v>16052311</v>
      </c>
      <c r="K23" s="10">
        <v>-48283361</v>
      </c>
    </row>
    <row r="24" spans="1:11" ht="12.75">
      <c r="A24" s="265" t="s">
        <v>95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0">
        <v>-9166918</v>
      </c>
      <c r="K24" s="10">
        <v>141035256</v>
      </c>
    </row>
    <row r="25" spans="1:11" ht="12.75">
      <c r="A25" s="265" t="s">
        <v>96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>
        <v>0</v>
      </c>
      <c r="K25" s="10">
        <v>0</v>
      </c>
    </row>
    <row r="26" spans="1:11" ht="12.75">
      <c r="A26" s="265" t="s">
        <v>97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>
        <v>-5670778</v>
      </c>
      <c r="K26" s="10">
        <v>-11169324</v>
      </c>
    </row>
    <row r="27" spans="1:11" ht="23.25" customHeight="1">
      <c r="A27" s="259" t="s">
        <v>99</v>
      </c>
      <c r="B27" s="260"/>
      <c r="C27" s="260"/>
      <c r="D27" s="260"/>
      <c r="E27" s="260"/>
      <c r="F27" s="260"/>
      <c r="G27" s="260"/>
      <c r="H27" s="261"/>
      <c r="I27" s="1">
        <v>22</v>
      </c>
      <c r="J27" s="58">
        <f>J6+J13+J22</f>
        <v>-108902114</v>
      </c>
      <c r="K27" s="58">
        <f>K6+K13+K22</f>
        <v>130445180</v>
      </c>
    </row>
    <row r="28" spans="1:11" ht="12.75">
      <c r="A28" s="273" t="s">
        <v>98</v>
      </c>
      <c r="B28" s="274"/>
      <c r="C28" s="274"/>
      <c r="D28" s="274"/>
      <c r="E28" s="274"/>
      <c r="F28" s="274"/>
      <c r="G28" s="274"/>
      <c r="H28" s="275"/>
      <c r="I28" s="1">
        <v>23</v>
      </c>
      <c r="J28" s="10">
        <v>-1694545</v>
      </c>
      <c r="K28" s="135">
        <v>-874370</v>
      </c>
    </row>
    <row r="29" spans="1:11" ht="12.75">
      <c r="A29" s="276" t="s">
        <v>65</v>
      </c>
      <c r="B29" s="277"/>
      <c r="C29" s="277"/>
      <c r="D29" s="277"/>
      <c r="E29" s="277"/>
      <c r="F29" s="277"/>
      <c r="G29" s="277"/>
      <c r="H29" s="278"/>
      <c r="I29" s="1">
        <v>24</v>
      </c>
      <c r="J29" s="60">
        <f>J27+J28</f>
        <v>-110596659</v>
      </c>
      <c r="K29" s="60">
        <f>K27+K28</f>
        <v>129570810</v>
      </c>
    </row>
    <row r="30" spans="1:11" ht="12.75">
      <c r="A30" s="230" t="s">
        <v>100</v>
      </c>
      <c r="B30" s="247"/>
      <c r="C30" s="247"/>
      <c r="D30" s="247"/>
      <c r="E30" s="247"/>
      <c r="F30" s="247"/>
      <c r="G30" s="247"/>
      <c r="H30" s="247"/>
      <c r="I30" s="271"/>
      <c r="J30" s="271"/>
      <c r="K30" s="272"/>
    </row>
    <row r="31" spans="1:11" ht="12.75">
      <c r="A31" s="268" t="s">
        <v>101</v>
      </c>
      <c r="B31" s="269"/>
      <c r="C31" s="269"/>
      <c r="D31" s="269"/>
      <c r="E31" s="269"/>
      <c r="F31" s="269"/>
      <c r="G31" s="269"/>
      <c r="H31" s="270"/>
      <c r="I31" s="1">
        <v>25</v>
      </c>
      <c r="J31" s="127">
        <f>SUM(J32:J36)</f>
        <v>-4101037</v>
      </c>
      <c r="K31" s="127">
        <f>SUM(K32:K36)</f>
        <v>-71572147</v>
      </c>
    </row>
    <row r="32" spans="1:11" ht="23.25" customHeight="1">
      <c r="A32" s="265" t="s">
        <v>118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8">
        <v>-6787057</v>
      </c>
      <c r="K32" s="128">
        <v>-7712369</v>
      </c>
    </row>
    <row r="33" spans="1:11" ht="25.5" customHeight="1">
      <c r="A33" s="265" t="s">
        <v>102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8">
        <v>0</v>
      </c>
      <c r="K33" s="128">
        <v>0</v>
      </c>
    </row>
    <row r="34" spans="1:11" ht="23.25" customHeight="1">
      <c r="A34" s="265" t="s">
        <v>103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8">
        <v>1298807</v>
      </c>
      <c r="K34" s="128">
        <v>-45505246</v>
      </c>
    </row>
    <row r="35" spans="1:11" ht="12.75">
      <c r="A35" s="265" t="s">
        <v>104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8">
        <v>1387213</v>
      </c>
      <c r="K35" s="128">
        <v>280620</v>
      </c>
    </row>
    <row r="36" spans="1:11" ht="12.75">
      <c r="A36" s="265" t="s">
        <v>105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29">
        <v>0</v>
      </c>
      <c r="K36" s="129">
        <v>-18635152</v>
      </c>
    </row>
    <row r="37" spans="1:11" ht="12.75">
      <c r="A37" s="230" t="s">
        <v>106</v>
      </c>
      <c r="B37" s="247"/>
      <c r="C37" s="247"/>
      <c r="D37" s="247"/>
      <c r="E37" s="247"/>
      <c r="F37" s="247"/>
      <c r="G37" s="247"/>
      <c r="H37" s="247"/>
      <c r="I37" s="271"/>
      <c r="J37" s="271"/>
      <c r="K37" s="272"/>
    </row>
    <row r="38" spans="1:11" ht="12.75">
      <c r="A38" s="268" t="s">
        <v>113</v>
      </c>
      <c r="B38" s="269"/>
      <c r="C38" s="269"/>
      <c r="D38" s="269"/>
      <c r="E38" s="269"/>
      <c r="F38" s="269"/>
      <c r="G38" s="269"/>
      <c r="H38" s="270"/>
      <c r="I38" s="1">
        <v>31</v>
      </c>
      <c r="J38" s="127">
        <f>SUM(J39:J44)</f>
        <v>3299551</v>
      </c>
      <c r="K38" s="127">
        <f>SUM(K39:K44)</f>
        <v>-84972735</v>
      </c>
    </row>
    <row r="39" spans="1:11" ht="12.75">
      <c r="A39" s="265" t="s">
        <v>107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8">
        <v>4242351</v>
      </c>
      <c r="K39" s="128">
        <v>-83852019</v>
      </c>
    </row>
    <row r="40" spans="1:11" ht="12.75">
      <c r="A40" s="265" t="s">
        <v>108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8">
        <v>0</v>
      </c>
      <c r="K40" s="128">
        <v>0</v>
      </c>
    </row>
    <row r="41" spans="1:11" ht="12.75">
      <c r="A41" s="265" t="s">
        <v>109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8">
        <v>-942800</v>
      </c>
      <c r="K41" s="128">
        <v>-1120716</v>
      </c>
    </row>
    <row r="42" spans="1:11" ht="12.75">
      <c r="A42" s="265" t="s">
        <v>110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8">
        <v>0</v>
      </c>
      <c r="K42" s="128">
        <v>0</v>
      </c>
    </row>
    <row r="43" spans="1:11" ht="12.75">
      <c r="A43" s="265" t="s">
        <v>111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8">
        <v>0</v>
      </c>
      <c r="K43" s="128">
        <v>0</v>
      </c>
    </row>
    <row r="44" spans="1:11" ht="12.75">
      <c r="A44" s="265" t="s">
        <v>112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8">
        <v>0</v>
      </c>
      <c r="K44" s="128">
        <v>0</v>
      </c>
    </row>
    <row r="45" spans="1:11" ht="23.25" customHeight="1">
      <c r="A45" s="259" t="s">
        <v>114</v>
      </c>
      <c r="B45" s="260"/>
      <c r="C45" s="260"/>
      <c r="D45" s="260"/>
      <c r="E45" s="260"/>
      <c r="F45" s="260"/>
      <c r="G45" s="260"/>
      <c r="H45" s="261"/>
      <c r="I45" s="1">
        <v>38</v>
      </c>
      <c r="J45" s="130">
        <f>J29+J31+J38</f>
        <v>-111398145</v>
      </c>
      <c r="K45" s="130">
        <f>K29+K31+K38</f>
        <v>-26974072</v>
      </c>
    </row>
    <row r="46" spans="1:11" ht="12.75">
      <c r="A46" s="265" t="s">
        <v>115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8"/>
      <c r="K46" s="128"/>
    </row>
    <row r="47" spans="1:11" ht="12.75">
      <c r="A47" s="259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130">
        <f>J45+J46</f>
        <v>-111398145</v>
      </c>
      <c r="K47" s="130">
        <f>K45+K46</f>
        <v>-26974072</v>
      </c>
    </row>
    <row r="48" spans="1:11" ht="12.75">
      <c r="A48" s="259" t="s">
        <v>116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8">
        <v>525026319</v>
      </c>
      <c r="K48" s="128">
        <v>320398241</v>
      </c>
    </row>
    <row r="49" spans="1:11" ht="12.75">
      <c r="A49" s="262" t="s">
        <v>117</v>
      </c>
      <c r="B49" s="263"/>
      <c r="C49" s="263"/>
      <c r="D49" s="263"/>
      <c r="E49" s="263"/>
      <c r="F49" s="263"/>
      <c r="G49" s="263"/>
      <c r="H49" s="264"/>
      <c r="I49" s="4">
        <v>42</v>
      </c>
      <c r="J49" s="131">
        <f>IF(J47+J48&gt;=0,J47+J48,0)</f>
        <v>413628174</v>
      </c>
      <c r="K49" s="131">
        <f>IF(K47+K48&gt;=0,K47+K48,0)</f>
        <v>293424169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50" zoomScaleNormal="150" zoomScaleSheetLayoutView="100" zoomScalePageLayoutView="0" workbookViewId="0" topLeftCell="A1">
      <selection activeCell="A13" sqref="A13:IV13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16.421875" style="51" customWidth="1"/>
    <col min="13" max="16384" width="9.140625" style="51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0" t="s">
        <v>185</v>
      </c>
      <c r="D2" s="291"/>
      <c r="E2" s="249" t="s">
        <v>223</v>
      </c>
      <c r="F2" s="250"/>
      <c r="G2" s="66" t="s">
        <v>70</v>
      </c>
      <c r="H2" s="249" t="s">
        <v>233</v>
      </c>
      <c r="I2" s="250"/>
      <c r="K2" s="211" t="s">
        <v>188</v>
      </c>
      <c r="L2" s="211"/>
    </row>
    <row r="3" spans="1:12" ht="12.75" customHeight="1">
      <c r="A3" s="284" t="s">
        <v>154</v>
      </c>
      <c r="B3" s="284"/>
      <c r="C3" s="284"/>
      <c r="D3" s="284" t="s">
        <v>190</v>
      </c>
      <c r="E3" s="285" t="s">
        <v>149</v>
      </c>
      <c r="F3" s="301"/>
      <c r="G3" s="301"/>
      <c r="H3" s="301"/>
      <c r="I3" s="301"/>
      <c r="J3" s="301"/>
      <c r="K3" s="285" t="s">
        <v>151</v>
      </c>
      <c r="L3" s="285" t="s">
        <v>152</v>
      </c>
    </row>
    <row r="4" spans="1:12" ht="90">
      <c r="A4" s="301"/>
      <c r="B4" s="301"/>
      <c r="C4" s="301"/>
      <c r="D4" s="30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5"/>
      <c r="L4" s="285"/>
    </row>
    <row r="5" spans="1:12" ht="12.75">
      <c r="A5" s="298">
        <v>1</v>
      </c>
      <c r="B5" s="298"/>
      <c r="C5" s="29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9" t="s">
        <v>156</v>
      </c>
      <c r="B6" s="300"/>
      <c r="C6" s="300"/>
      <c r="D6" s="8">
        <v>1</v>
      </c>
      <c r="E6" s="121">
        <v>267499600</v>
      </c>
      <c r="F6" s="121">
        <v>-11081779</v>
      </c>
      <c r="G6" s="121">
        <v>144873056</v>
      </c>
      <c r="H6" s="121">
        <v>2329444</v>
      </c>
      <c r="I6" s="121">
        <v>0</v>
      </c>
      <c r="J6" s="121">
        <v>-10599834</v>
      </c>
      <c r="K6" s="121">
        <v>0</v>
      </c>
      <c r="L6" s="121">
        <f>SUM(E6:K6)</f>
        <v>393020487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 aca="true" t="shared" si="0" ref="E8:L8">SUM(E6:E7)</f>
        <v>267499600</v>
      </c>
      <c r="F8" s="122">
        <f t="shared" si="0"/>
        <v>-11081779</v>
      </c>
      <c r="G8" s="122">
        <f t="shared" si="0"/>
        <v>144873056</v>
      </c>
      <c r="H8" s="122">
        <f t="shared" si="0"/>
        <v>2329444</v>
      </c>
      <c r="I8" s="122">
        <f t="shared" si="0"/>
        <v>0</v>
      </c>
      <c r="J8" s="122">
        <f t="shared" si="0"/>
        <v>-10599834</v>
      </c>
      <c r="K8" s="122">
        <f t="shared" si="0"/>
        <v>0</v>
      </c>
      <c r="L8" s="122">
        <f t="shared" si="0"/>
        <v>393020487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2242393</v>
      </c>
      <c r="K10" s="120"/>
      <c r="L10" s="120">
        <f>SUM(E10:K10)</f>
        <v>2242393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>
        <v>-448479</v>
      </c>
      <c r="K11" s="120"/>
      <c r="L11" s="120">
        <f>SUM(E11:K11)</f>
        <v>-448479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1793914</v>
      </c>
      <c r="K13" s="122">
        <f t="shared" si="1"/>
        <v>0</v>
      </c>
      <c r="L13" s="122">
        <f t="shared" si="1"/>
        <v>1793914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2771629</v>
      </c>
      <c r="J14" s="120"/>
      <c r="K14" s="120"/>
      <c r="L14" s="120">
        <f>SUM(E14:K14)</f>
        <v>2771629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2771629</v>
      </c>
      <c r="J15" s="122">
        <f t="shared" si="2"/>
        <v>1793914</v>
      </c>
      <c r="K15" s="122">
        <f t="shared" si="2"/>
        <v>0</v>
      </c>
      <c r="L15" s="122">
        <f t="shared" si="2"/>
        <v>4565543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-6428</v>
      </c>
      <c r="H18" s="120"/>
      <c r="I18" s="120"/>
      <c r="J18" s="120"/>
      <c r="K18" s="120"/>
      <c r="L18" s="120">
        <f>SUM(E18:K18)</f>
        <v>-6428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f>1052779+1276665</f>
        <v>2329444</v>
      </c>
      <c r="H19" s="120">
        <f>-1052779-1276665</f>
        <v>-2329444</v>
      </c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2329444</v>
      </c>
      <c r="H21" s="122">
        <f t="shared" si="3"/>
        <v>-2329444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6" t="s">
        <v>210</v>
      </c>
      <c r="B22" s="297"/>
      <c r="C22" s="297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147196072</v>
      </c>
      <c r="H22" s="123">
        <f t="shared" si="4"/>
        <v>0</v>
      </c>
      <c r="I22" s="123">
        <f t="shared" si="4"/>
        <v>2771629</v>
      </c>
      <c r="J22" s="123">
        <f t="shared" si="4"/>
        <v>-8805920</v>
      </c>
      <c r="K22" s="123">
        <f t="shared" si="4"/>
        <v>0</v>
      </c>
      <c r="L22" s="123">
        <f t="shared" si="4"/>
        <v>397579602</v>
      </c>
    </row>
    <row r="23" spans="1:12" ht="12.75">
      <c r="A23" s="288" t="s">
        <v>202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241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Vesna Lalos</cp:lastModifiedBy>
  <cp:lastPrinted>2011-04-30T10:13:51Z</cp:lastPrinted>
  <dcterms:created xsi:type="dcterms:W3CDTF">2008-10-17T11:51:54Z</dcterms:created>
  <dcterms:modified xsi:type="dcterms:W3CDTF">2014-07-29T11:54:47Z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