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saveExternalLinkValues="0" codeName="ThisWorkbook" defaultThemeVersion="124226"/>
  <mc:AlternateContent xmlns:mc="http://schemas.openxmlformats.org/markup-compatibility/2006">
    <mc:Choice Requires="x15">
      <x15ac:absPath xmlns:x15ac="http://schemas.microsoft.com/office/spreadsheetml/2010/11/ac" url="W:\Sektor računovodstva\Direkcija za računovodstvenu regulativu i upravljanje porezima\Godišnje izvješće - kvartalno\HANFA\2019\2019 12 31\"/>
    </mc:Choice>
  </mc:AlternateContent>
  <xr:revisionPtr revIDLastSave="0" documentId="13_ncr:1_{D953F22D-237F-4361-A997-71DD8FC9BC3E}" xr6:coauthVersionLast="36" xr6:coauthVersionMax="36" xr10:uidLastSave="{00000000-0000-0000-0000-000000000000}"/>
  <workbookProtection workbookPassword="CA29" lockStructure="1"/>
  <bookViews>
    <workbookView xWindow="0" yWindow="0" windowWidth="28800" windowHeight="14565" activeTab="4"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workbook>
</file>

<file path=xl/calcChain.xml><?xml version="1.0" encoding="utf-8"?>
<calcChain xmlns="http://schemas.openxmlformats.org/spreadsheetml/2006/main">
  <c r="I39" i="21" l="1"/>
  <c r="I43" i="21"/>
  <c r="J69" i="19" l="1"/>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I40" i="18" l="1"/>
  <c r="K45" i="19"/>
  <c r="K67" i="19" s="1"/>
  <c r="J45" i="19"/>
  <c r="J67" i="19" s="1"/>
  <c r="I63" i="18"/>
  <c r="I78" i="18" s="1"/>
  <c r="H45" i="19"/>
  <c r="H67" i="19" s="1"/>
  <c r="R26" i="22"/>
  <c r="R9" i="22"/>
</calcChain>
</file>

<file path=xl/sharedStrings.xml><?xml version="1.0" encoding="utf-8"?>
<sst xmlns="http://schemas.openxmlformats.org/spreadsheetml/2006/main" count="369" uniqueCount="328">
  <si>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</si>
  <si>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</si>
  <si>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</si>
  <si>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</si>
  <si>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</si>
  <si>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</si>
  <si>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</si>
  <si>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</si>
  <si>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</si>
  <si>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</si>
  <si>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</si>
  <si>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</si>
  <si>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</si>
  <si>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</si>
  <si>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</si>
  <si>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</si>
  <si>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</si>
  <si>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</si>
  <si>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</si>
  <si>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</si>
  <si>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</si>
  <si>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</si>
  <si>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</si>
  <si>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</si>
  <si>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</si>
  <si>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</si>
  <si>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</si>
  <si>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</si>
  <si>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</si>
  <si>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</si>
  <si>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</si>
  <si>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</si>
  <si>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</si>
  <si>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</si>
  <si>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</si>
  <si>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</si>
  <si>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</si>
  <si>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</si>
  <si>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</si>
  <si>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</si>
  <si>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</si>
  <si>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</si>
  <si>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</si>
  <si>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</si>
  <si>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</si>
  <si>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</si>
  <si>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</si>
  <si>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</si>
  <si>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</si>
  <si>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</si>
  <si>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</si>
  <si>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</si>
  <si>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</si>
  <si>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</si>
  <si>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</si>
  <si>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</si>
  <si>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</si>
  <si>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</si>
  <si>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</si>
  <si>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</si>
  <si>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</si>
  <si>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</si>
  <si>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</si>
  <si>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</si>
  <si>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</si>
  <si>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</si>
  <si>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</si>
  <si>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</si>
  <si>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</si>
  <si>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</si>
  <si>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</si>
  <si>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</si>
  <si>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</si>
  <si>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</si>
  <si>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</si>
  <si>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</si>
  <si>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</si>
  <si>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</si>
  <si>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</si>
  <si>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</si>
  <si>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</si>
  <si>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</si>
  <si>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</si>
  <si>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</si>
  <si>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</si>
  <si>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</si>
  <si>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</si>
  <si>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</si>
  <si>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</si>
  <si>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</si>
  <si>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</si>
  <si>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</si>
  <si>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</si>
  <si>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</si>
  <si>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</si>
  <si>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</si>
  <si>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</si>
  <si>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</si>
  <si>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</si>
  <si>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</si>
  <si>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</si>
  <si>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</si>
  <si>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</si>
  <si>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</si>
  <si>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</si>
  <si>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</si>
  <si>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</si>
  <si>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</si>
  <si>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</si>
  <si>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</si>
  <si>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</si>
  <si>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</si>
  <si>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</si>
  <si>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</si>
  <si>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</si>
  <si>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</si>
  <si>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</si>
  <si>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</si>
  <si>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</si>
  <si>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</si>
  <si>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</si>
  <si>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</si>
  <si>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</si>
  <si>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</si>
  <si>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</si>
  <si>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</si>
  <si>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</si>
  <si>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</si>
  <si>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</si>
  <si>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</si>
  <si>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</si>
  <si>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</si>
  <si>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</si>
  <si>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</si>
  <si>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</si>
  <si>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</si>
  <si>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</si>
  <si>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</si>
  <si>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</si>
  <si>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</si>
  <si>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</si>
  <si>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</si>
  <si>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</si>
  <si>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</si>
  <si>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</si>
  <si>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</si>
  <si>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</si>
  <si>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</si>
  <si>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</si>
  <si>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</si>
  <si>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</si>
  <si>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</si>
  <si>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</si>
  <si>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</si>
  <si>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</si>
  <si>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</si>
  <si>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</si>
  <si>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</si>
  <si>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</si>
  <si>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</si>
  <si>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</si>
  <si>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</si>
  <si>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</si>
  <si>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</si>
  <si>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</si>
  <si>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</si>
  <si>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</si>
  <si>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</si>
  <si>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</si>
  <si>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</si>
  <si>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</si>
  <si>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</si>
  <si>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</si>
  <si>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</si>
  <si>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</si>
  <si>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</si>
  <si>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</si>
  <si>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</si>
  <si>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</si>
  <si>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</si>
  <si>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</si>
  <si>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</si>
  <si>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</si>
  <si>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</si>
  <si>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</si>
  <si>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</si>
  <si>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</si>
  <si>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</si>
  <si>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</si>
  <si>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</si>
  <si>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</si>
  <si>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</si>
  <si>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</si>
  <si>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</si>
  <si>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</si>
  <si>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</si>
  <si>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</si>
  <si>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</si>
  <si>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</si>
  <si>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</si>
  <si>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</si>
  <si>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</si>
  <si>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</si>
  <si>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</si>
  <si>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</si>
  <si>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</si>
  <si>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</si>
  <si>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</si>
  <si>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</si>
  <si>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</si>
  <si>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</si>
  <si>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</si>
  <si>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</si>
  <si>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</si>
  <si>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</si>
  <si>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</si>
  <si>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</si>
  <si>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</si>
  <si>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</si>
  <si>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</si>
  <si>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</si>
  <si>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</si>
  <si>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</si>
  <si>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</si>
  <si>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</si>
  <si>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</si>
  <si>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</si>
  <si>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</si>
  <si>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</si>
  <si>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</si>
  <si>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</si>
  <si>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</si>
  <si>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</si>
  <si>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</si>
  <si>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</si>
  <si>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</si>
  <si>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</si>
  <si>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</si>
  <si>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</si>
  <si>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</si>
  <si>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</si>
  <si>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</si>
  <si>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</si>
  <si>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</si>
  <si>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</si>
  <si>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</si>
  <si>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</si>
  <si>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</si>
  <si>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</si>
  <si>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</si>
  <si>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</si>
  <si>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</si>
  <si>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</si>
  <si>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</si>
  <si>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</si>
  <si>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</si>
  <si>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</si>
  <si>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</si>
  <si>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</si>
  <si>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</si>
  <si>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</si>
  <si>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</si>
  <si>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</si>
  <si>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</si>
  <si>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</si>
  <si>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</si>
  <si>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</si>
  <si>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</si>
  <si>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</si>
  <si>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</si>
  <si>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</si>
  <si>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</si>
  <si>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</si>
  <si>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</si>
  <si>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</si>
  <si>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</si>
  <si>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</si>
  <si>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</si>
  <si>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</si>
  <si>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</si>
  <si>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 Promjene računovodstvenih politika</t>
  </si>
  <si>
    <t>2.  Podjela dionica</t>
  </si>
  <si>
    <t>Banka u promatranom razdoblju nije izvršila podjelu dionica.</t>
  </si>
  <si>
    <t>3. Promjena vlasničke strukture</t>
  </si>
  <si>
    <t xml:space="preserve">Intesa Sanpaolo Holding international </t>
  </si>
  <si>
    <t xml:space="preserve">manjinski dioničari </t>
  </si>
  <si>
    <t xml:space="preserve">trezorske dionice </t>
  </si>
  <si>
    <t>4. Pripajanja i spajanja</t>
  </si>
  <si>
    <t xml:space="preserve">5. Neizvjesnost </t>
  </si>
  <si>
    <t xml:space="preserve">Banka vrši osiguranje svojih plasmana odgovarajućim kolateralom. </t>
  </si>
  <si>
    <t>Kontinuirano mjesečno vrši klasifikaciju plasmana po rizičnosti i obračun rezervi u skladu sa MSFI 9.</t>
  </si>
  <si>
    <t>Tijekom 2019. godine Banka je uskladila računovodstvene politike s odredbama MSFI 16.</t>
  </si>
  <si>
    <t>03269841</t>
  </si>
  <si>
    <t>HR</t>
  </si>
  <si>
    <t>080002817</t>
  </si>
  <si>
    <t>02535697732</t>
  </si>
  <si>
    <t>549300ZHFZ4CSK7VS460</t>
  </si>
  <si>
    <t>185</t>
  </si>
  <si>
    <t>PRIVREDNA BANKA ZAGREB D.D.</t>
  </si>
  <si>
    <t>ZAGREB</t>
  </si>
  <si>
    <t>RADNIČKA 50</t>
  </si>
  <si>
    <t>pbz@pbz.hr</t>
  </si>
  <si>
    <t>www.pbz.hr</t>
  </si>
  <si>
    <t>PBZ Card d.o.o.</t>
  </si>
  <si>
    <t>Radnička cesta 44, 10000 Zagreb</t>
  </si>
  <si>
    <t>PBZ stambena štedionica d.d.</t>
  </si>
  <si>
    <t>PBZ Leasing d.o.o.</t>
  </si>
  <si>
    <t>03796540</t>
  </si>
  <si>
    <t>PBZ Nekretnine d.o.o.</t>
  </si>
  <si>
    <t>01423037</t>
  </si>
  <si>
    <t>Intesa Sanpaolo Banka d.d.</t>
  </si>
  <si>
    <t>Obala Kulina bana 9a, 71000 Sarajevo, Bosna i Hercegovina</t>
  </si>
  <si>
    <t>Banka Intesa Sanpaolo d.d.</t>
  </si>
  <si>
    <t>Pristaniška ulica 14, 6502 Koper</t>
  </si>
  <si>
    <t>Obveznik: PRIVREDNA BANKA ZAGREB D.D.</t>
  </si>
  <si>
    <t>Obveznik: PRIVREDNA BANKA ZAGREB D.D</t>
  </si>
  <si>
    <t>za razdoblje od 01.01.2019</t>
  </si>
  <si>
    <t>nikolina.harapin@pbz.hr</t>
  </si>
  <si>
    <t>BDO Hrvatska d.o.o.</t>
  </si>
  <si>
    <t>Ivan Čajko</t>
  </si>
  <si>
    <t xml:space="preserve">stanje na dan 31.12.2019 </t>
  </si>
  <si>
    <t>u razdoblju 01.01.2019 do 31.12.2019</t>
  </si>
  <si>
    <t>Sandra Milković</t>
  </si>
  <si>
    <t>01/6363-192</t>
  </si>
  <si>
    <t>Tijekom četvrtog kvartala 2019. godine nije bilo pripajanja i spajanja.</t>
  </si>
  <si>
    <t>Na dan 31. prosinca 2019. godine struktura vlasništva Banke bila je:</t>
  </si>
  <si>
    <t xml:space="preserve">BILJEŠKE UZ FINANCIJSKE IZVJEŠTAJE - TFI
(sastavljaju se za tromjesečna izvještajna razdoblja)
Naziv izdavatelja:   PRIVREDNA BANKA ZAGREB D.D.
OIB:   02535697732
Izvještajno razdoblje: 01.01.2019 - 31.12.2019.                                                                                                                                                                                                                                                                                                                                                                                                                                                                   Bilješke uz financijske izvještaje za tromjesečna izvještajna razdoblja uključuju:
</t>
  </si>
  <si>
    <t xml:space="preserve">U vlasničkoj strukturi Banke tijekom četvrtog kvartala 2019. godine nije bilo promjena u učešću velikih dioničara.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</si>
</sst>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i/>
      <sz val="10"/>
      <name val="Arial"/>
      <family val="2"/>
      <charset val="238"/>
    </font>
    <font>
      <sz val="12"/>
      <name val="Arial"/>
      <family val="2"/>
      <charset val="238"/>
    </font>
    <font>
      <b/>
      <i/>
      <sz val="10"/>
      <color indexed="8"/>
      <name val="Arial"/>
      <family val="2"/>
      <charset val="238"/>
    </font>
    <font>
      <b/>
      <sz val="9"/>
      <color indexed="8"/>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7" fillId="0" borderId="0">
      <alignment vertical="top"/>
    </xf>
  </cellStyleXfs>
  <cellXfs count="269">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30" fillId="10" borderId="0" xfId="5" applyFont="1" applyFill="1" applyBorder="1" applyAlignment="1">
      <alignment vertical="top"/>
    </xf>
    <xf numFmtId="0" fontId="7" fillId="10" borderId="0" xfId="6" applyFill="1" applyAlignment="1"/>
    <xf numFmtId="0" fontId="2" fillId="10" borderId="0" xfId="0" applyFont="1" applyFill="1" applyAlignment="1"/>
    <xf numFmtId="0" fontId="2" fillId="10" borderId="0" xfId="5" applyFont="1" applyFill="1" applyBorder="1" applyAlignment="1">
      <alignment vertical="top"/>
    </xf>
    <xf numFmtId="166" fontId="5" fillId="10" borderId="0" xfId="0" applyNumberFormat="1" applyFont="1" applyFill="1" applyAlignment="1"/>
    <xf numFmtId="0" fontId="31" fillId="10" borderId="0" xfId="6" applyFont="1" applyFill="1" applyAlignment="1"/>
    <xf numFmtId="0" fontId="32" fillId="10" borderId="0" xfId="6" applyFont="1" applyFill="1" applyAlignment="1"/>
    <xf numFmtId="0" fontId="7" fillId="10" borderId="0" xfId="6" applyFont="1" applyFill="1" applyAlignment="1"/>
    <xf numFmtId="0" fontId="2" fillId="10" borderId="0" xfId="6" applyFont="1" applyFill="1" applyAlignment="1"/>
    <xf numFmtId="0" fontId="4" fillId="11" borderId="26" xfId="0" applyFont="1" applyFill="1" applyBorder="1" applyAlignment="1" applyProtection="1">
      <alignment horizontal="center" vertical="center"/>
      <protection locked="0"/>
    </xf>
    <xf numFmtId="0" fontId="4" fillId="11" borderId="30" xfId="0" applyFont="1" applyFill="1" applyBorder="1" applyAlignment="1" applyProtection="1">
      <alignment horizontal="center" vertical="center"/>
      <protection locked="0"/>
    </xf>
    <xf numFmtId="0" fontId="4" fillId="11" borderId="30" xfId="0" quotePrefix="1" applyFont="1" applyFill="1" applyBorder="1" applyAlignment="1" applyProtection="1">
      <alignment horizontal="center" vertical="center"/>
      <protection locked="0"/>
    </xf>
    <xf numFmtId="0" fontId="1" fillId="0" borderId="0" xfId="4" applyFill="1"/>
    <xf numFmtId="0" fontId="5" fillId="10" borderId="22"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0" fontId="26" fillId="10" borderId="0" xfId="4" applyFont="1" applyFill="1" applyBorder="1"/>
    <xf numFmtId="0" fontId="4" fillId="11" borderId="27" xfId="0" applyFont="1" applyFill="1" applyBorder="1" applyAlignment="1" applyProtection="1">
      <alignment vertical="center"/>
      <protection locked="0"/>
    </xf>
    <xf numFmtId="0" fontId="4" fillId="11" borderId="28" xfId="0" applyFont="1" applyFill="1" applyBorder="1" applyAlignment="1" applyProtection="1">
      <alignment vertical="center"/>
      <protection locked="0"/>
    </xf>
    <xf numFmtId="0" fontId="4" fillId="11" borderId="26" xfId="0" applyFont="1" applyFill="1" applyBorder="1" applyAlignment="1" applyProtection="1">
      <alignment vertical="center"/>
      <protection locked="0"/>
    </xf>
    <xf numFmtId="0" fontId="5" fillId="10" borderId="0" xfId="4" applyFont="1" applyFill="1" applyBorder="1" applyAlignment="1">
      <alignment vertical="center"/>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xf>
    <xf numFmtId="0" fontId="5" fillId="10" borderId="0" xfId="4" applyFont="1" applyFill="1" applyBorder="1" applyAlignment="1">
      <alignment horizontal="left" vertical="center"/>
    </xf>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26" fillId="10" borderId="0" xfId="4" applyFont="1" applyFill="1" applyBorder="1" applyAlignment="1">
      <alignment vertical="top"/>
    </xf>
    <xf numFmtId="0" fontId="5" fillId="10" borderId="0" xfId="4" applyFont="1" applyFill="1" applyBorder="1" applyAlignment="1">
      <alignment vertical="top"/>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4" fillId="11" borderId="3" xfId="0" applyFont="1" applyFill="1" applyBorder="1" applyAlignment="1" applyProtection="1">
      <alignment horizontal="right" vertical="center"/>
      <protection locked="0"/>
    </xf>
    <xf numFmtId="0" fontId="4" fillId="11" borderId="28" xfId="0" applyFont="1" applyFill="1" applyBorder="1" applyAlignment="1" applyProtection="1">
      <alignment horizontal="right" vertical="center"/>
      <protection locked="0"/>
    </xf>
    <xf numFmtId="0" fontId="4" fillId="11" borderId="26" xfId="0" applyFont="1" applyFill="1" applyBorder="1" applyAlignment="1" applyProtection="1">
      <alignment horizontal="right" vertical="center"/>
      <protection locked="0"/>
    </xf>
    <xf numFmtId="0" fontId="4" fillId="11" borderId="27" xfId="0" applyFont="1" applyFill="1" applyBorder="1" applyAlignment="1" applyProtection="1">
      <alignment horizontal="right" vertical="center"/>
      <protection locked="0"/>
    </xf>
    <xf numFmtId="0" fontId="26" fillId="10" borderId="0" xfId="4" applyFont="1" applyFill="1" applyBorder="1" applyProtection="1">
      <protection locked="0"/>
    </xf>
    <xf numFmtId="0" fontId="26" fillId="10" borderId="0" xfId="4" applyFont="1" applyFill="1" applyBorder="1" applyAlignment="1">
      <alignment vertical="top" wrapText="1"/>
    </xf>
    <xf numFmtId="0" fontId="5" fillId="10" borderId="22" xfId="4" applyFont="1" applyFill="1" applyBorder="1" applyAlignment="1">
      <alignment horizontal="center" vertical="center"/>
    </xf>
    <xf numFmtId="0" fontId="5" fillId="10" borderId="22" xfId="4" applyFont="1" applyFill="1" applyBorder="1" applyAlignment="1">
      <alignment horizontal="right" vertical="center"/>
    </xf>
    <xf numFmtId="0" fontId="5" fillId="10" borderId="0" xfId="4" applyFont="1" applyFill="1" applyBorder="1" applyAlignment="1">
      <alignment horizontal="righ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23" xfId="4" applyFont="1" applyFill="1" applyBorder="1" applyAlignment="1">
      <alignment horizontal="right" vertical="center" wrapText="1"/>
    </xf>
    <xf numFmtId="49" fontId="33" fillId="0" borderId="27" xfId="6" applyNumberFormat="1" applyFont="1" applyFill="1" applyBorder="1" applyAlignment="1" applyProtection="1">
      <alignment horizontal="center" vertical="center"/>
      <protection locked="0" hidden="1"/>
    </xf>
    <xf numFmtId="49" fontId="33" fillId="0" borderId="26" xfId="6" applyNumberFormat="1" applyFont="1" applyFill="1" applyBorder="1" applyAlignment="1" applyProtection="1">
      <alignment horizontal="center" vertical="center"/>
      <protection locked="0" hidden="1"/>
    </xf>
    <xf numFmtId="0" fontId="27" fillId="10" borderId="22" xfId="4" applyFont="1" applyFill="1" applyBorder="1" applyAlignment="1">
      <alignment vertical="center"/>
    </xf>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3" xfId="4" applyFont="1" applyFill="1" applyBorder="1" applyAlignment="1">
      <alignment horizontal="right" vertical="center"/>
    </xf>
    <xf numFmtId="0" fontId="4" fillId="11" borderId="27" xfId="0" applyFont="1" applyFill="1" applyBorder="1" applyAlignment="1" applyProtection="1">
      <alignment horizontal="center" vertical="center"/>
      <protection locked="0"/>
    </xf>
    <xf numFmtId="0" fontId="4" fillId="11" borderId="26" xfId="0" applyFont="1" applyFill="1" applyBorder="1" applyAlignment="1" applyProtection="1">
      <alignment horizontal="center" vertical="center"/>
      <protection locked="0"/>
    </xf>
    <xf numFmtId="0" fontId="26" fillId="10" borderId="0" xfId="4" applyFont="1" applyFill="1" applyBorder="1" applyAlignment="1">
      <alignment wrapText="1"/>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0"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8"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0" fontId="2" fillId="10" borderId="0" xfId="0" applyFont="1" applyFill="1" applyBorder="1" applyAlignment="1">
      <alignment horizontal="left" wrapText="1"/>
    </xf>
  </cellXfs>
  <cellStyles count="7">
    <cellStyle name="Hyperlink 2" xfId="2" xr:uid="{00000000-0005-0000-0000-000000000000}"/>
    <cellStyle name="Normal" xfId="0" builtinId="0"/>
    <cellStyle name="Normal 2" xfId="3" xr:uid="{00000000-0005-0000-0000-000001000000}"/>
    <cellStyle name="Normal 3" xfId="4" xr:uid="{00000000-0005-0000-0000-000002000000}"/>
    <cellStyle name="Normal_TFI-KI" xfId="6" xr:uid="{00000000-0005-0000-0000-000003000000}"/>
    <cellStyle name="Stil 1" xfId="5"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view="pageBreakPreview" zoomScaleNormal="100" zoomScaleSheetLayoutView="100" workbookViewId="0">
      <selection activeCell="O48" sqref="O48"/>
    </sheetView>
  </sheetViews>
  <sheetFormatPr defaultColWidth="9.140625" defaultRowHeight="15" x14ac:dyDescent="0.25"/>
  <cols>
    <col min="1" max="1" width="9.140625" style="58"/>
    <col min="2" max="2" width="10.42578125" style="58" customWidth="1"/>
    <col min="3" max="8" width="9.140625" style="58"/>
    <col min="9" max="9" width="13.42578125" style="58" customWidth="1"/>
    <col min="10" max="10" width="12" style="58" bestFit="1" customWidth="1"/>
    <col min="11" max="16384" width="9.140625" style="114"/>
  </cols>
  <sheetData>
    <row r="1" spans="1:10" ht="15.75" x14ac:dyDescent="0.25">
      <c r="A1" s="172" t="s">
        <v>239</v>
      </c>
      <c r="B1" s="173"/>
      <c r="C1" s="173"/>
      <c r="D1" s="56"/>
      <c r="E1" s="56"/>
      <c r="F1" s="56"/>
      <c r="G1" s="56"/>
      <c r="H1" s="56"/>
      <c r="I1" s="56"/>
      <c r="J1" s="57"/>
    </row>
    <row r="2" spans="1:10" ht="14.45" customHeight="1" x14ac:dyDescent="0.25">
      <c r="A2" s="174" t="s">
        <v>255</v>
      </c>
      <c r="B2" s="175"/>
      <c r="C2" s="175"/>
      <c r="D2" s="175"/>
      <c r="E2" s="175"/>
      <c r="F2" s="175"/>
      <c r="G2" s="175"/>
      <c r="H2" s="175"/>
      <c r="I2" s="175"/>
      <c r="J2" s="176"/>
    </row>
    <row r="3" spans="1:10" x14ac:dyDescent="0.25">
      <c r="A3" s="59"/>
      <c r="B3" s="60"/>
      <c r="C3" s="60"/>
      <c r="D3" s="60"/>
      <c r="E3" s="60"/>
      <c r="F3" s="60"/>
      <c r="G3" s="60"/>
      <c r="H3" s="60"/>
      <c r="I3" s="60"/>
      <c r="J3" s="61"/>
    </row>
    <row r="4" spans="1:10" ht="33.6" customHeight="1" x14ac:dyDescent="0.25">
      <c r="A4" s="177" t="s">
        <v>240</v>
      </c>
      <c r="B4" s="178"/>
      <c r="C4" s="178"/>
      <c r="D4" s="178"/>
      <c r="E4" s="179">
        <v>43466</v>
      </c>
      <c r="F4" s="180"/>
      <c r="G4" s="62" t="s">
        <v>0</v>
      </c>
      <c r="H4" s="181">
        <v>43830</v>
      </c>
      <c r="I4" s="180"/>
      <c r="J4" s="63"/>
    </row>
    <row r="5" spans="1:10" s="64" customFormat="1" ht="10.15" customHeight="1" x14ac:dyDescent="0.25">
      <c r="A5" s="182"/>
      <c r="B5" s="183"/>
      <c r="C5" s="183"/>
      <c r="D5" s="183"/>
      <c r="E5" s="183"/>
      <c r="F5" s="183"/>
      <c r="G5" s="183"/>
      <c r="H5" s="183"/>
      <c r="I5" s="183"/>
      <c r="J5" s="184"/>
    </row>
    <row r="6" spans="1:10" ht="20.45" customHeight="1" x14ac:dyDescent="0.25">
      <c r="A6" s="65"/>
      <c r="B6" s="66" t="s">
        <v>260</v>
      </c>
      <c r="C6" s="67"/>
      <c r="D6" s="67"/>
      <c r="E6" s="72">
        <v>2019</v>
      </c>
      <c r="F6" s="68"/>
      <c r="G6" s="62"/>
      <c r="H6" s="68"/>
      <c r="I6" s="69"/>
      <c r="J6" s="70"/>
    </row>
    <row r="7" spans="1:10" ht="10.9" customHeight="1" x14ac:dyDescent="0.25">
      <c r="A7" s="65"/>
      <c r="B7" s="67"/>
      <c r="C7" s="67"/>
      <c r="D7" s="67"/>
      <c r="E7" s="71"/>
      <c r="F7" s="71"/>
      <c r="G7" s="62"/>
      <c r="H7" s="68"/>
      <c r="I7" s="69"/>
      <c r="J7" s="70"/>
    </row>
    <row r="8" spans="1:10" ht="20.45" customHeight="1" x14ac:dyDescent="0.25">
      <c r="A8" s="65"/>
      <c r="B8" s="66" t="s">
        <v>261</v>
      </c>
      <c r="C8" s="67"/>
      <c r="D8" s="67"/>
      <c r="E8" s="72">
        <v>4</v>
      </c>
      <c r="F8" s="68"/>
      <c r="G8" s="62"/>
      <c r="H8" s="68"/>
      <c r="I8" s="69"/>
      <c r="J8" s="70"/>
    </row>
    <row r="9" spans="1:10" ht="10.9" customHeight="1" x14ac:dyDescent="0.25">
      <c r="A9" s="65"/>
      <c r="B9" s="67"/>
      <c r="C9" s="67"/>
      <c r="D9" s="67"/>
      <c r="E9" s="71"/>
      <c r="F9" s="71"/>
      <c r="G9" s="62"/>
      <c r="H9" s="71"/>
      <c r="I9" s="73"/>
      <c r="J9" s="70"/>
    </row>
    <row r="10" spans="1:10" ht="37.9" customHeight="1" x14ac:dyDescent="0.25">
      <c r="A10" s="166" t="s">
        <v>262</v>
      </c>
      <c r="B10" s="167"/>
      <c r="C10" s="167"/>
      <c r="D10" s="167"/>
      <c r="E10" s="167"/>
      <c r="F10" s="167"/>
      <c r="G10" s="167"/>
      <c r="H10" s="167"/>
      <c r="I10" s="167"/>
      <c r="J10" s="74"/>
    </row>
    <row r="11" spans="1:10" ht="24.6" customHeight="1" x14ac:dyDescent="0.25">
      <c r="A11" s="151" t="s">
        <v>241</v>
      </c>
      <c r="B11" s="168"/>
      <c r="C11" s="163" t="s">
        <v>292</v>
      </c>
      <c r="D11" s="164"/>
      <c r="E11" s="75"/>
      <c r="F11" s="116" t="s">
        <v>263</v>
      </c>
      <c r="G11" s="162"/>
      <c r="H11" s="169" t="s">
        <v>293</v>
      </c>
      <c r="I11" s="170"/>
      <c r="J11" s="76"/>
    </row>
    <row r="12" spans="1:10" ht="14.45" customHeight="1" x14ac:dyDescent="0.25">
      <c r="A12" s="77"/>
      <c r="B12" s="78"/>
      <c r="C12" s="78"/>
      <c r="D12" s="78"/>
      <c r="E12" s="171"/>
      <c r="F12" s="171"/>
      <c r="G12" s="171"/>
      <c r="H12" s="171"/>
      <c r="I12" s="79"/>
      <c r="J12" s="76"/>
    </row>
    <row r="13" spans="1:10" ht="21" customHeight="1" x14ac:dyDescent="0.25">
      <c r="A13" s="115" t="s">
        <v>256</v>
      </c>
      <c r="B13" s="162"/>
      <c r="C13" s="163" t="s">
        <v>294</v>
      </c>
      <c r="D13" s="164"/>
      <c r="E13" s="185"/>
      <c r="F13" s="171"/>
      <c r="G13" s="171"/>
      <c r="H13" s="171"/>
      <c r="I13" s="79"/>
      <c r="J13" s="76"/>
    </row>
    <row r="14" spans="1:10" ht="10.9" customHeight="1" x14ac:dyDescent="0.25">
      <c r="A14" s="75"/>
      <c r="B14" s="79"/>
      <c r="C14" s="78"/>
      <c r="D14" s="78"/>
      <c r="E14" s="122"/>
      <c r="F14" s="122"/>
      <c r="G14" s="122"/>
      <c r="H14" s="122"/>
      <c r="I14" s="78"/>
      <c r="J14" s="80"/>
    </row>
    <row r="15" spans="1:10" ht="22.9" customHeight="1" x14ac:dyDescent="0.25">
      <c r="A15" s="115" t="s">
        <v>242</v>
      </c>
      <c r="B15" s="162"/>
      <c r="C15" s="163" t="s">
        <v>295</v>
      </c>
      <c r="D15" s="164"/>
      <c r="E15" s="165"/>
      <c r="F15" s="153"/>
      <c r="G15" s="81" t="s">
        <v>264</v>
      </c>
      <c r="H15" s="132" t="s">
        <v>296</v>
      </c>
      <c r="I15" s="133"/>
      <c r="J15" s="82"/>
    </row>
    <row r="16" spans="1:10" ht="10.9" customHeight="1" x14ac:dyDescent="0.25">
      <c r="A16" s="75"/>
      <c r="B16" s="79"/>
      <c r="C16" s="78"/>
      <c r="D16" s="78"/>
      <c r="E16" s="122"/>
      <c r="F16" s="122"/>
      <c r="G16" s="122"/>
      <c r="H16" s="122"/>
      <c r="I16" s="78"/>
      <c r="J16" s="80"/>
    </row>
    <row r="17" spans="1:10" ht="22.9" customHeight="1" x14ac:dyDescent="0.25">
      <c r="A17" s="83"/>
      <c r="B17" s="81" t="s">
        <v>265</v>
      </c>
      <c r="C17" s="158" t="s">
        <v>297</v>
      </c>
      <c r="D17" s="159"/>
      <c r="E17" s="84"/>
      <c r="F17" s="84"/>
      <c r="G17" s="84"/>
      <c r="H17" s="84"/>
      <c r="I17" s="84"/>
      <c r="J17" s="82"/>
    </row>
    <row r="18" spans="1:10" x14ac:dyDescent="0.25">
      <c r="A18" s="160"/>
      <c r="B18" s="161"/>
      <c r="C18" s="122"/>
      <c r="D18" s="122"/>
      <c r="E18" s="122"/>
      <c r="F18" s="122"/>
      <c r="G18" s="122"/>
      <c r="H18" s="122"/>
      <c r="I18" s="78"/>
      <c r="J18" s="80"/>
    </row>
    <row r="19" spans="1:10" x14ac:dyDescent="0.25">
      <c r="A19" s="151" t="s">
        <v>243</v>
      </c>
      <c r="B19" s="152"/>
      <c r="C19" s="136" t="s">
        <v>298</v>
      </c>
      <c r="D19" s="137"/>
      <c r="E19" s="137"/>
      <c r="F19" s="137"/>
      <c r="G19" s="137"/>
      <c r="H19" s="137"/>
      <c r="I19" s="137"/>
      <c r="J19" s="138"/>
    </row>
    <row r="20" spans="1:10" x14ac:dyDescent="0.25">
      <c r="A20" s="77"/>
      <c r="B20" s="78"/>
      <c r="C20" s="85"/>
      <c r="D20" s="78"/>
      <c r="E20" s="122"/>
      <c r="F20" s="122"/>
      <c r="G20" s="122"/>
      <c r="H20" s="122"/>
      <c r="I20" s="78"/>
      <c r="J20" s="80"/>
    </row>
    <row r="21" spans="1:10" x14ac:dyDescent="0.25">
      <c r="A21" s="151" t="s">
        <v>244</v>
      </c>
      <c r="B21" s="152"/>
      <c r="C21" s="132">
        <v>10000</v>
      </c>
      <c r="D21" s="133"/>
      <c r="E21" s="122"/>
      <c r="F21" s="122"/>
      <c r="G21" s="136" t="s">
        <v>299</v>
      </c>
      <c r="H21" s="137"/>
      <c r="I21" s="137"/>
      <c r="J21" s="138"/>
    </row>
    <row r="22" spans="1:10" x14ac:dyDescent="0.25">
      <c r="A22" s="77"/>
      <c r="B22" s="78"/>
      <c r="C22" s="78"/>
      <c r="D22" s="78"/>
      <c r="E22" s="122"/>
      <c r="F22" s="122"/>
      <c r="G22" s="122"/>
      <c r="H22" s="122"/>
      <c r="I22" s="78"/>
      <c r="J22" s="80"/>
    </row>
    <row r="23" spans="1:10" x14ac:dyDescent="0.25">
      <c r="A23" s="151" t="s">
        <v>245</v>
      </c>
      <c r="B23" s="152"/>
      <c r="C23" s="136" t="s">
        <v>300</v>
      </c>
      <c r="D23" s="137"/>
      <c r="E23" s="137"/>
      <c r="F23" s="137"/>
      <c r="G23" s="137"/>
      <c r="H23" s="137"/>
      <c r="I23" s="137"/>
      <c r="J23" s="138"/>
    </row>
    <row r="24" spans="1:10" x14ac:dyDescent="0.25">
      <c r="A24" s="77"/>
      <c r="B24" s="78"/>
      <c r="C24" s="78"/>
      <c r="D24" s="78"/>
      <c r="E24" s="122"/>
      <c r="F24" s="122"/>
      <c r="G24" s="122"/>
      <c r="H24" s="122"/>
      <c r="I24" s="78"/>
      <c r="J24" s="80"/>
    </row>
    <row r="25" spans="1:10" x14ac:dyDescent="0.25">
      <c r="A25" s="151" t="s">
        <v>246</v>
      </c>
      <c r="B25" s="152"/>
      <c r="C25" s="155" t="s">
        <v>301</v>
      </c>
      <c r="D25" s="156"/>
      <c r="E25" s="156"/>
      <c r="F25" s="156"/>
      <c r="G25" s="156"/>
      <c r="H25" s="156"/>
      <c r="I25" s="156"/>
      <c r="J25" s="157"/>
    </row>
    <row r="26" spans="1:10" x14ac:dyDescent="0.25">
      <c r="A26" s="77"/>
      <c r="B26" s="78"/>
      <c r="C26" s="85"/>
      <c r="D26" s="78"/>
      <c r="E26" s="122"/>
      <c r="F26" s="122"/>
      <c r="G26" s="122"/>
      <c r="H26" s="122"/>
      <c r="I26" s="78"/>
      <c r="J26" s="80"/>
    </row>
    <row r="27" spans="1:10" x14ac:dyDescent="0.25">
      <c r="A27" s="151" t="s">
        <v>247</v>
      </c>
      <c r="B27" s="152"/>
      <c r="C27" s="155" t="s">
        <v>302</v>
      </c>
      <c r="D27" s="156"/>
      <c r="E27" s="156"/>
      <c r="F27" s="156"/>
      <c r="G27" s="156"/>
      <c r="H27" s="156"/>
      <c r="I27" s="156"/>
      <c r="J27" s="157"/>
    </row>
    <row r="28" spans="1:10" ht="13.9" customHeight="1" x14ac:dyDescent="0.25">
      <c r="A28" s="77"/>
      <c r="B28" s="78"/>
      <c r="C28" s="85"/>
      <c r="D28" s="78"/>
      <c r="E28" s="122"/>
      <c r="F28" s="122"/>
      <c r="G28" s="122"/>
      <c r="H28" s="122"/>
      <c r="I28" s="78"/>
      <c r="J28" s="80"/>
    </row>
    <row r="29" spans="1:10" ht="22.9" customHeight="1" x14ac:dyDescent="0.25">
      <c r="A29" s="154" t="s">
        <v>257</v>
      </c>
      <c r="B29" s="135"/>
      <c r="C29" s="86">
        <v>5209</v>
      </c>
      <c r="D29" s="87"/>
      <c r="E29" s="126"/>
      <c r="F29" s="126"/>
      <c r="G29" s="126"/>
      <c r="H29" s="126"/>
      <c r="I29" s="88"/>
      <c r="J29" s="89"/>
    </row>
    <row r="30" spans="1:10" x14ac:dyDescent="0.25">
      <c r="A30" s="77"/>
      <c r="B30" s="78"/>
      <c r="C30" s="78"/>
      <c r="D30" s="78"/>
      <c r="E30" s="122"/>
      <c r="F30" s="122"/>
      <c r="G30" s="122"/>
      <c r="H30" s="122"/>
      <c r="I30" s="88"/>
      <c r="J30" s="89"/>
    </row>
    <row r="31" spans="1:10" x14ac:dyDescent="0.25">
      <c r="A31" s="151" t="s">
        <v>248</v>
      </c>
      <c r="B31" s="152"/>
      <c r="C31" s="101" t="s">
        <v>268</v>
      </c>
      <c r="D31" s="150" t="s">
        <v>266</v>
      </c>
      <c r="E31" s="130"/>
      <c r="F31" s="130"/>
      <c r="G31" s="130"/>
      <c r="H31" s="90"/>
      <c r="I31" s="91" t="s">
        <v>267</v>
      </c>
      <c r="J31" s="92" t="s">
        <v>268</v>
      </c>
    </row>
    <row r="32" spans="1:10" x14ac:dyDescent="0.25">
      <c r="A32" s="151"/>
      <c r="B32" s="152"/>
      <c r="C32" s="93"/>
      <c r="D32" s="62"/>
      <c r="E32" s="153"/>
      <c r="F32" s="153"/>
      <c r="G32" s="153"/>
      <c r="H32" s="153"/>
      <c r="I32" s="88"/>
      <c r="J32" s="89"/>
    </row>
    <row r="33" spans="1:10" x14ac:dyDescent="0.25">
      <c r="A33" s="151" t="s">
        <v>258</v>
      </c>
      <c r="B33" s="152"/>
      <c r="C33" s="86" t="s">
        <v>270</v>
      </c>
      <c r="D33" s="150" t="s">
        <v>269</v>
      </c>
      <c r="E33" s="130"/>
      <c r="F33" s="130"/>
      <c r="G33" s="130"/>
      <c r="H33" s="84"/>
      <c r="I33" s="91" t="s">
        <v>270</v>
      </c>
      <c r="J33" s="92" t="s">
        <v>271</v>
      </c>
    </row>
    <row r="34" spans="1:10" x14ac:dyDescent="0.25">
      <c r="A34" s="77"/>
      <c r="B34" s="78"/>
      <c r="C34" s="78"/>
      <c r="D34" s="78"/>
      <c r="E34" s="122"/>
      <c r="F34" s="122"/>
      <c r="G34" s="122"/>
      <c r="H34" s="122"/>
      <c r="I34" s="78"/>
      <c r="J34" s="80"/>
    </row>
    <row r="35" spans="1:10" x14ac:dyDescent="0.25">
      <c r="A35" s="150" t="s">
        <v>259</v>
      </c>
      <c r="B35" s="130"/>
      <c r="C35" s="130"/>
      <c r="D35" s="130"/>
      <c r="E35" s="130" t="s">
        <v>249</v>
      </c>
      <c r="F35" s="130"/>
      <c r="G35" s="130"/>
      <c r="H35" s="130"/>
      <c r="I35" s="130"/>
      <c r="J35" s="94" t="s">
        <v>250</v>
      </c>
    </row>
    <row r="36" spans="1:10" x14ac:dyDescent="0.25">
      <c r="A36" s="77"/>
      <c r="B36" s="78"/>
      <c r="C36" s="78"/>
      <c r="D36" s="78"/>
      <c r="E36" s="122"/>
      <c r="F36" s="122"/>
      <c r="G36" s="122"/>
      <c r="H36" s="122"/>
      <c r="I36" s="78"/>
      <c r="J36" s="89"/>
    </row>
    <row r="37" spans="1:10" x14ac:dyDescent="0.25">
      <c r="A37" s="144" t="s">
        <v>303</v>
      </c>
      <c r="B37" s="145"/>
      <c r="C37" s="145"/>
      <c r="D37" s="146"/>
      <c r="E37" s="147" t="s">
        <v>304</v>
      </c>
      <c r="F37" s="145"/>
      <c r="G37" s="145"/>
      <c r="H37" s="145"/>
      <c r="I37" s="146"/>
      <c r="J37" s="111">
        <v>1406795</v>
      </c>
    </row>
    <row r="38" spans="1:10" x14ac:dyDescent="0.25">
      <c r="A38" s="77"/>
      <c r="B38" s="78"/>
      <c r="C38" s="85"/>
      <c r="D38" s="149"/>
      <c r="E38" s="149"/>
      <c r="F38" s="149"/>
      <c r="G38" s="149"/>
      <c r="H38" s="149"/>
      <c r="I38" s="149"/>
      <c r="J38" s="80"/>
    </row>
    <row r="39" spans="1:10" x14ac:dyDescent="0.25">
      <c r="A39" s="144" t="s">
        <v>305</v>
      </c>
      <c r="B39" s="145"/>
      <c r="C39" s="145"/>
      <c r="D39" s="146"/>
      <c r="E39" s="147" t="s">
        <v>304</v>
      </c>
      <c r="F39" s="145"/>
      <c r="G39" s="145"/>
      <c r="H39" s="145"/>
      <c r="I39" s="146"/>
      <c r="J39" s="112">
        <v>1702785</v>
      </c>
    </row>
    <row r="40" spans="1:10" x14ac:dyDescent="0.25">
      <c r="A40" s="77"/>
      <c r="B40" s="78"/>
      <c r="C40" s="85"/>
      <c r="D40" s="95"/>
      <c r="E40" s="149"/>
      <c r="F40" s="149"/>
      <c r="G40" s="149"/>
      <c r="H40" s="149"/>
      <c r="I40" s="79"/>
      <c r="J40" s="80"/>
    </row>
    <row r="41" spans="1:10" x14ac:dyDescent="0.25">
      <c r="A41" s="141" t="s">
        <v>306</v>
      </c>
      <c r="B41" s="142"/>
      <c r="C41" s="142"/>
      <c r="D41" s="143"/>
      <c r="E41" s="144" t="s">
        <v>304</v>
      </c>
      <c r="F41" s="145"/>
      <c r="G41" s="145"/>
      <c r="H41" s="145"/>
      <c r="I41" s="146"/>
      <c r="J41" s="113" t="s">
        <v>307</v>
      </c>
    </row>
    <row r="42" spans="1:10" x14ac:dyDescent="0.25">
      <c r="A42" s="77"/>
      <c r="B42" s="78"/>
      <c r="C42" s="85"/>
      <c r="D42" s="95"/>
      <c r="E42" s="149"/>
      <c r="F42" s="149"/>
      <c r="G42" s="149"/>
      <c r="H42" s="149"/>
      <c r="I42" s="79"/>
      <c r="J42" s="80"/>
    </row>
    <row r="43" spans="1:10" x14ac:dyDescent="0.25">
      <c r="A43" s="141" t="s">
        <v>308</v>
      </c>
      <c r="B43" s="142"/>
      <c r="C43" s="142"/>
      <c r="D43" s="143"/>
      <c r="E43" s="144" t="s">
        <v>304</v>
      </c>
      <c r="F43" s="145"/>
      <c r="G43" s="145"/>
      <c r="H43" s="145"/>
      <c r="I43" s="146"/>
      <c r="J43" s="113" t="s">
        <v>309</v>
      </c>
    </row>
    <row r="44" spans="1:10" x14ac:dyDescent="0.25">
      <c r="A44" s="96"/>
      <c r="B44" s="85"/>
      <c r="C44" s="139"/>
      <c r="D44" s="139"/>
      <c r="E44" s="122"/>
      <c r="F44" s="122"/>
      <c r="G44" s="139"/>
      <c r="H44" s="139"/>
      <c r="I44" s="139"/>
      <c r="J44" s="80"/>
    </row>
    <row r="45" spans="1:10" x14ac:dyDescent="0.25">
      <c r="A45" s="141" t="s">
        <v>310</v>
      </c>
      <c r="B45" s="142"/>
      <c r="C45" s="142"/>
      <c r="D45" s="143"/>
      <c r="E45" s="147" t="s">
        <v>311</v>
      </c>
      <c r="F45" s="145"/>
      <c r="G45" s="145"/>
      <c r="H45" s="145"/>
      <c r="I45" s="146"/>
      <c r="J45" s="112">
        <v>4200720670007</v>
      </c>
    </row>
    <row r="46" spans="1:10" x14ac:dyDescent="0.25">
      <c r="A46" s="96"/>
      <c r="B46" s="85"/>
      <c r="C46" s="85"/>
      <c r="D46" s="78"/>
      <c r="E46" s="148"/>
      <c r="F46" s="148"/>
      <c r="G46" s="139"/>
      <c r="H46" s="139"/>
      <c r="I46" s="78"/>
      <c r="J46" s="80"/>
    </row>
    <row r="47" spans="1:10" x14ac:dyDescent="0.25">
      <c r="A47" s="141" t="s">
        <v>312</v>
      </c>
      <c r="B47" s="142"/>
      <c r="C47" s="142"/>
      <c r="D47" s="143"/>
      <c r="E47" s="144" t="s">
        <v>313</v>
      </c>
      <c r="F47" s="145"/>
      <c r="G47" s="145"/>
      <c r="H47" s="145"/>
      <c r="I47" s="146"/>
      <c r="J47" s="112">
        <v>5092221000</v>
      </c>
    </row>
    <row r="48" spans="1:10" x14ac:dyDescent="0.25">
      <c r="A48" s="96"/>
      <c r="B48" s="85"/>
      <c r="C48" s="85"/>
      <c r="D48" s="78"/>
      <c r="E48" s="122"/>
      <c r="F48" s="122"/>
      <c r="G48" s="139"/>
      <c r="H48" s="139"/>
      <c r="I48" s="78"/>
      <c r="J48" s="97" t="s">
        <v>272</v>
      </c>
    </row>
    <row r="49" spans="1:10" x14ac:dyDescent="0.25">
      <c r="A49" s="96"/>
      <c r="B49" s="85"/>
      <c r="C49" s="85"/>
      <c r="D49" s="78"/>
      <c r="E49" s="122"/>
      <c r="F49" s="122"/>
      <c r="G49" s="139"/>
      <c r="H49" s="139"/>
      <c r="I49" s="78"/>
      <c r="J49" s="97" t="s">
        <v>273</v>
      </c>
    </row>
    <row r="50" spans="1:10" ht="14.45" customHeight="1" x14ac:dyDescent="0.25">
      <c r="A50" s="115" t="s">
        <v>251</v>
      </c>
      <c r="B50" s="116"/>
      <c r="C50" s="132" t="s">
        <v>273</v>
      </c>
      <c r="D50" s="133"/>
      <c r="E50" s="134" t="s">
        <v>274</v>
      </c>
      <c r="F50" s="135"/>
      <c r="G50" s="136"/>
      <c r="H50" s="137"/>
      <c r="I50" s="137"/>
      <c r="J50" s="138"/>
    </row>
    <row r="51" spans="1:10" x14ac:dyDescent="0.25">
      <c r="A51" s="96"/>
      <c r="B51" s="85"/>
      <c r="C51" s="139"/>
      <c r="D51" s="139"/>
      <c r="E51" s="122"/>
      <c r="F51" s="122"/>
      <c r="G51" s="140" t="s">
        <v>275</v>
      </c>
      <c r="H51" s="140"/>
      <c r="I51" s="140"/>
      <c r="J51" s="70"/>
    </row>
    <row r="52" spans="1:10" ht="13.9" customHeight="1" x14ac:dyDescent="0.25">
      <c r="A52" s="115" t="s">
        <v>252</v>
      </c>
      <c r="B52" s="116"/>
      <c r="C52" s="123" t="s">
        <v>322</v>
      </c>
      <c r="D52" s="124"/>
      <c r="E52" s="124"/>
      <c r="F52" s="124"/>
      <c r="G52" s="124"/>
      <c r="H52" s="124"/>
      <c r="I52" s="124"/>
      <c r="J52" s="125"/>
    </row>
    <row r="53" spans="1:10" x14ac:dyDescent="0.25">
      <c r="A53" s="77"/>
      <c r="B53" s="78"/>
      <c r="C53" s="126" t="s">
        <v>253</v>
      </c>
      <c r="D53" s="126"/>
      <c r="E53" s="126"/>
      <c r="F53" s="126"/>
      <c r="G53" s="126"/>
      <c r="H53" s="126"/>
      <c r="I53" s="126"/>
      <c r="J53" s="80"/>
    </row>
    <row r="54" spans="1:10" x14ac:dyDescent="0.25">
      <c r="A54" s="115" t="s">
        <v>254</v>
      </c>
      <c r="B54" s="116"/>
      <c r="C54" s="127" t="s">
        <v>323</v>
      </c>
      <c r="D54" s="128"/>
      <c r="E54" s="129"/>
      <c r="F54" s="122"/>
      <c r="G54" s="122"/>
      <c r="H54" s="130"/>
      <c r="I54" s="130"/>
      <c r="J54" s="131"/>
    </row>
    <row r="55" spans="1:10" x14ac:dyDescent="0.25">
      <c r="A55" s="77"/>
      <c r="B55" s="78"/>
      <c r="C55" s="85"/>
      <c r="D55" s="78"/>
      <c r="E55" s="122"/>
      <c r="F55" s="122"/>
      <c r="G55" s="122"/>
      <c r="H55" s="122"/>
      <c r="I55" s="78"/>
      <c r="J55" s="80"/>
    </row>
    <row r="56" spans="1:10" ht="14.45" customHeight="1" x14ac:dyDescent="0.25">
      <c r="A56" s="115" t="s">
        <v>246</v>
      </c>
      <c r="B56" s="116"/>
      <c r="C56" s="117" t="s">
        <v>317</v>
      </c>
      <c r="D56" s="118"/>
      <c r="E56" s="118"/>
      <c r="F56" s="118"/>
      <c r="G56" s="118"/>
      <c r="H56" s="118"/>
      <c r="I56" s="118"/>
      <c r="J56" s="119"/>
    </row>
    <row r="57" spans="1:10" x14ac:dyDescent="0.25">
      <c r="A57" s="77"/>
      <c r="B57" s="78"/>
      <c r="C57" s="78"/>
      <c r="D57" s="78"/>
      <c r="E57" s="122"/>
      <c r="F57" s="122"/>
      <c r="G57" s="122"/>
      <c r="H57" s="122"/>
      <c r="I57" s="78"/>
      <c r="J57" s="80"/>
    </row>
    <row r="58" spans="1:10" x14ac:dyDescent="0.25">
      <c r="A58" s="115" t="s">
        <v>276</v>
      </c>
      <c r="B58" s="116"/>
      <c r="C58" s="117" t="s">
        <v>318</v>
      </c>
      <c r="D58" s="118"/>
      <c r="E58" s="118"/>
      <c r="F58" s="118"/>
      <c r="G58" s="118"/>
      <c r="H58" s="118"/>
      <c r="I58" s="118"/>
      <c r="J58" s="119"/>
    </row>
    <row r="59" spans="1:10" ht="14.45" customHeight="1" x14ac:dyDescent="0.25">
      <c r="A59" s="77"/>
      <c r="B59" s="78"/>
      <c r="C59" s="120" t="s">
        <v>277</v>
      </c>
      <c r="D59" s="120"/>
      <c r="E59" s="120"/>
      <c r="F59" s="120"/>
      <c r="G59" s="78"/>
      <c r="H59" s="78"/>
      <c r="I59" s="78"/>
      <c r="J59" s="80"/>
    </row>
    <row r="60" spans="1:10" x14ac:dyDescent="0.25">
      <c r="A60" s="115" t="s">
        <v>278</v>
      </c>
      <c r="B60" s="116"/>
      <c r="C60" s="117" t="s">
        <v>319</v>
      </c>
      <c r="D60" s="118"/>
      <c r="E60" s="118"/>
      <c r="F60" s="118"/>
      <c r="G60" s="118"/>
      <c r="H60" s="118"/>
      <c r="I60" s="118"/>
      <c r="J60" s="119"/>
    </row>
    <row r="61" spans="1:10" ht="14.45" customHeight="1" x14ac:dyDescent="0.25">
      <c r="A61" s="98"/>
      <c r="B61" s="99"/>
      <c r="C61" s="121" t="s">
        <v>279</v>
      </c>
      <c r="D61" s="121"/>
      <c r="E61" s="121"/>
      <c r="F61" s="121"/>
      <c r="G61" s="121"/>
      <c r="H61" s="99"/>
      <c r="I61" s="99"/>
      <c r="J61" s="100"/>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view="pageBreakPreview" topLeftCell="A43" zoomScaleNormal="100" zoomScaleSheetLayoutView="100" workbookViewId="0">
      <selection activeCell="H65" sqref="H65:I78"/>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95" t="s">
        <v>1</v>
      </c>
      <c r="B1" s="196"/>
      <c r="C1" s="196"/>
      <c r="D1" s="196"/>
      <c r="E1" s="196"/>
      <c r="F1" s="196"/>
      <c r="G1" s="196"/>
      <c r="H1" s="196"/>
    </row>
    <row r="2" spans="1:9" x14ac:dyDescent="0.2">
      <c r="A2" s="197" t="s">
        <v>320</v>
      </c>
      <c r="B2" s="198"/>
      <c r="C2" s="198"/>
      <c r="D2" s="198"/>
      <c r="E2" s="198"/>
      <c r="F2" s="198"/>
      <c r="G2" s="198"/>
      <c r="H2" s="198"/>
    </row>
    <row r="3" spans="1:9" x14ac:dyDescent="0.2">
      <c r="A3" s="206" t="s">
        <v>12</v>
      </c>
      <c r="B3" s="207"/>
      <c r="C3" s="207"/>
      <c r="D3" s="207"/>
      <c r="E3" s="207"/>
      <c r="F3" s="207"/>
      <c r="G3" s="207"/>
      <c r="H3" s="207"/>
      <c r="I3" s="208"/>
    </row>
    <row r="4" spans="1:9" x14ac:dyDescent="0.2">
      <c r="A4" s="203" t="s">
        <v>314</v>
      </c>
      <c r="B4" s="204"/>
      <c r="C4" s="204"/>
      <c r="D4" s="204"/>
      <c r="E4" s="204"/>
      <c r="F4" s="204"/>
      <c r="G4" s="204"/>
      <c r="H4" s="204"/>
      <c r="I4" s="205"/>
    </row>
    <row r="5" spans="1:9" ht="67.5" x14ac:dyDescent="0.2">
      <c r="A5" s="201" t="s">
        <v>2</v>
      </c>
      <c r="B5" s="202"/>
      <c r="C5" s="202"/>
      <c r="D5" s="202"/>
      <c r="E5" s="202"/>
      <c r="F5" s="202"/>
      <c r="G5" s="2" t="s">
        <v>4</v>
      </c>
      <c r="H5" s="26" t="s">
        <v>227</v>
      </c>
      <c r="I5" s="26" t="s">
        <v>228</v>
      </c>
    </row>
    <row r="6" spans="1:9" x14ac:dyDescent="0.2">
      <c r="A6" s="199">
        <v>1</v>
      </c>
      <c r="B6" s="200"/>
      <c r="C6" s="200"/>
      <c r="D6" s="200"/>
      <c r="E6" s="200"/>
      <c r="F6" s="200"/>
      <c r="G6" s="3">
        <v>2</v>
      </c>
      <c r="H6" s="26">
        <v>3</v>
      </c>
      <c r="I6" s="26">
        <v>4</v>
      </c>
    </row>
    <row r="7" spans="1:9" x14ac:dyDescent="0.2">
      <c r="A7" s="188"/>
      <c r="B7" s="188"/>
      <c r="C7" s="188"/>
      <c r="D7" s="188"/>
      <c r="E7" s="188"/>
      <c r="F7" s="188"/>
      <c r="G7" s="188"/>
      <c r="H7" s="188"/>
      <c r="I7" s="189"/>
    </row>
    <row r="8" spans="1:9" x14ac:dyDescent="0.2">
      <c r="A8" s="190" t="s">
        <v>14</v>
      </c>
      <c r="B8" s="191"/>
      <c r="C8" s="191"/>
      <c r="D8" s="191"/>
      <c r="E8" s="191"/>
      <c r="F8" s="191"/>
      <c r="G8" s="191"/>
      <c r="H8" s="191"/>
      <c r="I8" s="191"/>
    </row>
    <row r="9" spans="1:9" ht="28.5" customHeight="1" x14ac:dyDescent="0.2">
      <c r="A9" s="192" t="s">
        <v>22</v>
      </c>
      <c r="B9" s="192"/>
      <c r="C9" s="192"/>
      <c r="D9" s="192"/>
      <c r="E9" s="192"/>
      <c r="F9" s="192"/>
      <c r="G9" s="4">
        <v>1</v>
      </c>
      <c r="H9" s="27">
        <f>H10+H11+H12</f>
        <v>16008104111</v>
      </c>
      <c r="I9" s="27">
        <f>I10+I11+I12</f>
        <v>19118431098</v>
      </c>
    </row>
    <row r="10" spans="1:9" x14ac:dyDescent="0.2">
      <c r="A10" s="193" t="s">
        <v>23</v>
      </c>
      <c r="B10" s="193"/>
      <c r="C10" s="193"/>
      <c r="D10" s="193"/>
      <c r="E10" s="193"/>
      <c r="F10" s="193"/>
      <c r="G10" s="5">
        <v>2</v>
      </c>
      <c r="H10" s="28">
        <v>3218746238</v>
      </c>
      <c r="I10" s="28">
        <v>3604387467</v>
      </c>
    </row>
    <row r="11" spans="1:9" x14ac:dyDescent="0.2">
      <c r="A11" s="193" t="s">
        <v>24</v>
      </c>
      <c r="B11" s="193"/>
      <c r="C11" s="193"/>
      <c r="D11" s="193"/>
      <c r="E11" s="193"/>
      <c r="F11" s="193"/>
      <c r="G11" s="5">
        <v>3</v>
      </c>
      <c r="H11" s="28">
        <v>9678383932</v>
      </c>
      <c r="I11" s="28">
        <v>14663697792</v>
      </c>
    </row>
    <row r="12" spans="1:9" x14ac:dyDescent="0.2">
      <c r="A12" s="186" t="s">
        <v>25</v>
      </c>
      <c r="B12" s="186"/>
      <c r="C12" s="186"/>
      <c r="D12" s="186"/>
      <c r="E12" s="186"/>
      <c r="F12" s="186"/>
      <c r="G12" s="5">
        <v>4</v>
      </c>
      <c r="H12" s="28">
        <v>3110973941</v>
      </c>
      <c r="I12" s="28">
        <v>850345839</v>
      </c>
    </row>
    <row r="13" spans="1:9" x14ac:dyDescent="0.2">
      <c r="A13" s="194" t="s">
        <v>26</v>
      </c>
      <c r="B13" s="194"/>
      <c r="C13" s="194"/>
      <c r="D13" s="194"/>
      <c r="E13" s="194"/>
      <c r="F13" s="194"/>
      <c r="G13" s="4">
        <v>5</v>
      </c>
      <c r="H13" s="29">
        <f>H14+H15+H16+H17</f>
        <v>829984743</v>
      </c>
      <c r="I13" s="29">
        <f>I14+I15+I16+I17</f>
        <v>1425319972</v>
      </c>
    </row>
    <row r="14" spans="1:9" x14ac:dyDescent="0.2">
      <c r="A14" s="187" t="s">
        <v>27</v>
      </c>
      <c r="B14" s="187"/>
      <c r="C14" s="187"/>
      <c r="D14" s="187"/>
      <c r="E14" s="187"/>
      <c r="F14" s="187"/>
      <c r="G14" s="5">
        <v>6</v>
      </c>
      <c r="H14" s="28">
        <v>2115793</v>
      </c>
      <c r="I14" s="28">
        <v>9565592</v>
      </c>
    </row>
    <row r="15" spans="1:9" x14ac:dyDescent="0.2">
      <c r="A15" s="187" t="s">
        <v>28</v>
      </c>
      <c r="B15" s="187"/>
      <c r="C15" s="187"/>
      <c r="D15" s="187"/>
      <c r="E15" s="187"/>
      <c r="F15" s="187"/>
      <c r="G15" s="5">
        <v>7</v>
      </c>
      <c r="H15" s="28">
        <v>0</v>
      </c>
      <c r="I15" s="28">
        <v>0</v>
      </c>
    </row>
    <row r="16" spans="1:9" x14ac:dyDescent="0.2">
      <c r="A16" s="187" t="s">
        <v>29</v>
      </c>
      <c r="B16" s="187"/>
      <c r="C16" s="187"/>
      <c r="D16" s="187"/>
      <c r="E16" s="187"/>
      <c r="F16" s="187"/>
      <c r="G16" s="5">
        <v>8</v>
      </c>
      <c r="H16" s="28">
        <v>827868950</v>
      </c>
      <c r="I16" s="28">
        <v>1415754380</v>
      </c>
    </row>
    <row r="17" spans="1:9" x14ac:dyDescent="0.2">
      <c r="A17" s="187" t="s">
        <v>30</v>
      </c>
      <c r="B17" s="187"/>
      <c r="C17" s="187"/>
      <c r="D17" s="187"/>
      <c r="E17" s="187"/>
      <c r="F17" s="187"/>
      <c r="G17" s="5">
        <v>9</v>
      </c>
      <c r="H17" s="28">
        <v>0</v>
      </c>
      <c r="I17" s="28">
        <v>0</v>
      </c>
    </row>
    <row r="18" spans="1:9" ht="32.450000000000003" customHeight="1" x14ac:dyDescent="0.2">
      <c r="A18" s="194" t="s">
        <v>31</v>
      </c>
      <c r="B18" s="194"/>
      <c r="C18" s="194"/>
      <c r="D18" s="194"/>
      <c r="E18" s="194"/>
      <c r="F18" s="194"/>
      <c r="G18" s="4">
        <v>10</v>
      </c>
      <c r="H18" s="29">
        <f>H19+H20+H21</f>
        <v>58955445</v>
      </c>
      <c r="I18" s="29">
        <f>I19+I20+I21</f>
        <v>44205481</v>
      </c>
    </row>
    <row r="19" spans="1:9" x14ac:dyDescent="0.2">
      <c r="A19" s="187" t="s">
        <v>28</v>
      </c>
      <c r="B19" s="187"/>
      <c r="C19" s="187"/>
      <c r="D19" s="187"/>
      <c r="E19" s="187"/>
      <c r="F19" s="187"/>
      <c r="G19" s="5">
        <v>11</v>
      </c>
      <c r="H19" s="28">
        <v>52408661</v>
      </c>
      <c r="I19" s="28">
        <v>38943626</v>
      </c>
    </row>
    <row r="20" spans="1:9" x14ac:dyDescent="0.2">
      <c r="A20" s="187" t="s">
        <v>29</v>
      </c>
      <c r="B20" s="187"/>
      <c r="C20" s="187"/>
      <c r="D20" s="187"/>
      <c r="E20" s="187"/>
      <c r="F20" s="187"/>
      <c r="G20" s="5">
        <v>12</v>
      </c>
      <c r="H20" s="28">
        <v>0</v>
      </c>
      <c r="I20" s="28">
        <v>28096</v>
      </c>
    </row>
    <row r="21" spans="1:9" x14ac:dyDescent="0.2">
      <c r="A21" s="187" t="s">
        <v>30</v>
      </c>
      <c r="B21" s="187"/>
      <c r="C21" s="187"/>
      <c r="D21" s="187"/>
      <c r="E21" s="187"/>
      <c r="F21" s="187"/>
      <c r="G21" s="5">
        <v>13</v>
      </c>
      <c r="H21" s="28">
        <v>6546784</v>
      </c>
      <c r="I21" s="28">
        <v>5233759</v>
      </c>
    </row>
    <row r="22" spans="1:9" x14ac:dyDescent="0.2">
      <c r="A22" s="194" t="s">
        <v>32</v>
      </c>
      <c r="B22" s="194"/>
      <c r="C22" s="194"/>
      <c r="D22" s="194"/>
      <c r="E22" s="194"/>
      <c r="F22" s="194"/>
      <c r="G22" s="4">
        <v>14</v>
      </c>
      <c r="H22" s="29">
        <f>H23+H24</f>
        <v>0</v>
      </c>
      <c r="I22" s="29">
        <f>I23+I24</f>
        <v>0</v>
      </c>
    </row>
    <row r="23" spans="1:9" x14ac:dyDescent="0.2">
      <c r="A23" s="187" t="s">
        <v>29</v>
      </c>
      <c r="B23" s="187"/>
      <c r="C23" s="187"/>
      <c r="D23" s="187"/>
      <c r="E23" s="187"/>
      <c r="F23" s="187"/>
      <c r="G23" s="5">
        <v>15</v>
      </c>
      <c r="H23" s="28">
        <v>0</v>
      </c>
      <c r="I23" s="28">
        <v>0</v>
      </c>
    </row>
    <row r="24" spans="1:9" x14ac:dyDescent="0.2">
      <c r="A24" s="187" t="s">
        <v>30</v>
      </c>
      <c r="B24" s="187"/>
      <c r="C24" s="187"/>
      <c r="D24" s="187"/>
      <c r="E24" s="187"/>
      <c r="F24" s="187"/>
      <c r="G24" s="5">
        <v>16</v>
      </c>
      <c r="H24" s="28">
        <v>0</v>
      </c>
      <c r="I24" s="28">
        <v>0</v>
      </c>
    </row>
    <row r="25" spans="1:9" ht="22.9" customHeight="1" x14ac:dyDescent="0.2">
      <c r="A25" s="194" t="s">
        <v>33</v>
      </c>
      <c r="B25" s="194"/>
      <c r="C25" s="194"/>
      <c r="D25" s="194"/>
      <c r="E25" s="194"/>
      <c r="F25" s="194"/>
      <c r="G25" s="4">
        <v>17</v>
      </c>
      <c r="H25" s="29">
        <f>H26+H27+H28</f>
        <v>9963292571</v>
      </c>
      <c r="I25" s="29">
        <f>I26+I27+I28</f>
        <v>10841524918</v>
      </c>
    </row>
    <row r="26" spans="1:9" x14ac:dyDescent="0.2">
      <c r="A26" s="187" t="s">
        <v>28</v>
      </c>
      <c r="B26" s="187"/>
      <c r="C26" s="187"/>
      <c r="D26" s="187"/>
      <c r="E26" s="187"/>
      <c r="F26" s="187"/>
      <c r="G26" s="5">
        <v>18</v>
      </c>
      <c r="H26" s="28">
        <v>167983127</v>
      </c>
      <c r="I26" s="28">
        <v>196397508</v>
      </c>
    </row>
    <row r="27" spans="1:9" x14ac:dyDescent="0.2">
      <c r="A27" s="187" t="s">
        <v>29</v>
      </c>
      <c r="B27" s="187"/>
      <c r="C27" s="187"/>
      <c r="D27" s="187"/>
      <c r="E27" s="187"/>
      <c r="F27" s="187"/>
      <c r="G27" s="5">
        <v>19</v>
      </c>
      <c r="H27" s="28">
        <v>9795309444</v>
      </c>
      <c r="I27" s="28">
        <v>10645127410</v>
      </c>
    </row>
    <row r="28" spans="1:9" x14ac:dyDescent="0.2">
      <c r="A28" s="187" t="s">
        <v>30</v>
      </c>
      <c r="B28" s="187"/>
      <c r="C28" s="187"/>
      <c r="D28" s="187"/>
      <c r="E28" s="187"/>
      <c r="F28" s="187"/>
      <c r="G28" s="5">
        <v>20</v>
      </c>
      <c r="H28" s="28">
        <v>0</v>
      </c>
      <c r="I28" s="28">
        <v>0</v>
      </c>
    </row>
    <row r="29" spans="1:9" x14ac:dyDescent="0.2">
      <c r="A29" s="194" t="s">
        <v>34</v>
      </c>
      <c r="B29" s="194"/>
      <c r="C29" s="194"/>
      <c r="D29" s="194"/>
      <c r="E29" s="194"/>
      <c r="F29" s="194"/>
      <c r="G29" s="4">
        <v>21</v>
      </c>
      <c r="H29" s="29">
        <f>H30+H31</f>
        <v>82760249786</v>
      </c>
      <c r="I29" s="29">
        <f>I30+I31</f>
        <v>83756895911</v>
      </c>
    </row>
    <row r="30" spans="1:9" x14ac:dyDescent="0.2">
      <c r="A30" s="187" t="s">
        <v>29</v>
      </c>
      <c r="B30" s="187"/>
      <c r="C30" s="187"/>
      <c r="D30" s="187"/>
      <c r="E30" s="187"/>
      <c r="F30" s="187"/>
      <c r="G30" s="5">
        <v>22</v>
      </c>
      <c r="H30" s="28">
        <v>672216297</v>
      </c>
      <c r="I30" s="28">
        <v>537455686</v>
      </c>
    </row>
    <row r="31" spans="1:9" x14ac:dyDescent="0.2">
      <c r="A31" s="187" t="s">
        <v>30</v>
      </c>
      <c r="B31" s="187"/>
      <c r="C31" s="187"/>
      <c r="D31" s="187"/>
      <c r="E31" s="187"/>
      <c r="F31" s="187"/>
      <c r="G31" s="5">
        <v>23</v>
      </c>
      <c r="H31" s="28">
        <v>82088033489</v>
      </c>
      <c r="I31" s="28">
        <v>83219440225</v>
      </c>
    </row>
    <row r="32" spans="1:9" x14ac:dyDescent="0.2">
      <c r="A32" s="187" t="s">
        <v>35</v>
      </c>
      <c r="B32" s="187"/>
      <c r="C32" s="187"/>
      <c r="D32" s="187"/>
      <c r="E32" s="187"/>
      <c r="F32" s="187"/>
      <c r="G32" s="5">
        <v>24</v>
      </c>
      <c r="H32" s="28">
        <v>7586860</v>
      </c>
      <c r="I32" s="28">
        <v>8473883</v>
      </c>
    </row>
    <row r="33" spans="1:9" ht="23.45" customHeight="1" x14ac:dyDescent="0.2">
      <c r="A33" s="187" t="s">
        <v>36</v>
      </c>
      <c r="B33" s="187"/>
      <c r="C33" s="187"/>
      <c r="D33" s="187"/>
      <c r="E33" s="187"/>
      <c r="F33" s="187"/>
      <c r="G33" s="5">
        <v>25</v>
      </c>
      <c r="H33" s="28">
        <v>8926955</v>
      </c>
      <c r="I33" s="28">
        <v>50685213</v>
      </c>
    </row>
    <row r="34" spans="1:9" x14ac:dyDescent="0.2">
      <c r="A34" s="187" t="s">
        <v>37</v>
      </c>
      <c r="B34" s="187"/>
      <c r="C34" s="187"/>
      <c r="D34" s="187"/>
      <c r="E34" s="187"/>
      <c r="F34" s="187"/>
      <c r="G34" s="5">
        <v>26</v>
      </c>
      <c r="H34" s="28">
        <v>68669000</v>
      </c>
      <c r="I34" s="28">
        <v>66652000</v>
      </c>
    </row>
    <row r="35" spans="1:9" x14ac:dyDescent="0.2">
      <c r="A35" s="187" t="s">
        <v>38</v>
      </c>
      <c r="B35" s="187"/>
      <c r="C35" s="187"/>
      <c r="D35" s="187"/>
      <c r="E35" s="187"/>
      <c r="F35" s="187"/>
      <c r="G35" s="5">
        <v>27</v>
      </c>
      <c r="H35" s="28">
        <v>1365300240</v>
      </c>
      <c r="I35" s="28">
        <v>1694394056</v>
      </c>
    </row>
    <row r="36" spans="1:9" x14ac:dyDescent="0.2">
      <c r="A36" s="187" t="s">
        <v>39</v>
      </c>
      <c r="B36" s="187"/>
      <c r="C36" s="187"/>
      <c r="D36" s="187"/>
      <c r="E36" s="187"/>
      <c r="F36" s="187"/>
      <c r="G36" s="5">
        <v>28</v>
      </c>
      <c r="H36" s="28">
        <v>259398177</v>
      </c>
      <c r="I36" s="28">
        <v>367210977</v>
      </c>
    </row>
    <row r="37" spans="1:9" x14ac:dyDescent="0.2">
      <c r="A37" s="187" t="s">
        <v>40</v>
      </c>
      <c r="B37" s="187"/>
      <c r="C37" s="187"/>
      <c r="D37" s="187"/>
      <c r="E37" s="187"/>
      <c r="F37" s="187"/>
      <c r="G37" s="5">
        <v>29</v>
      </c>
      <c r="H37" s="28">
        <v>271120992</v>
      </c>
      <c r="I37" s="28">
        <v>155389088</v>
      </c>
    </row>
    <row r="38" spans="1:9" x14ac:dyDescent="0.2">
      <c r="A38" s="187" t="s">
        <v>41</v>
      </c>
      <c r="B38" s="187"/>
      <c r="C38" s="187"/>
      <c r="D38" s="187"/>
      <c r="E38" s="187"/>
      <c r="F38" s="187"/>
      <c r="G38" s="5">
        <v>30</v>
      </c>
      <c r="H38" s="28">
        <v>228076390</v>
      </c>
      <c r="I38" s="28">
        <v>305663428</v>
      </c>
    </row>
    <row r="39" spans="1:9" ht="31.15" customHeight="1" x14ac:dyDescent="0.2">
      <c r="A39" s="187" t="s">
        <v>42</v>
      </c>
      <c r="B39" s="187"/>
      <c r="C39" s="187"/>
      <c r="D39" s="187"/>
      <c r="E39" s="187"/>
      <c r="F39" s="187"/>
      <c r="G39" s="5">
        <v>31</v>
      </c>
      <c r="H39" s="28">
        <v>311976194</v>
      </c>
      <c r="I39" s="28">
        <v>139451783</v>
      </c>
    </row>
    <row r="40" spans="1:9" x14ac:dyDescent="0.2">
      <c r="A40" s="211" t="s">
        <v>43</v>
      </c>
      <c r="B40" s="211"/>
      <c r="C40" s="211"/>
      <c r="D40" s="211"/>
      <c r="E40" s="211"/>
      <c r="F40" s="211"/>
      <c r="G40" s="4">
        <v>32</v>
      </c>
      <c r="H40" s="27">
        <f>H9+H13+H18+H22+H25+H29+H32+H33+H34+H35+H36+H37+H38+H39</f>
        <v>112141641464</v>
      </c>
      <c r="I40" s="27">
        <f>I9+I13+I18+I22+I25+I29+I32+I33+I34+I35+I36+I37+I38+I39</f>
        <v>117974297808</v>
      </c>
    </row>
    <row r="41" spans="1:9" x14ac:dyDescent="0.2">
      <c r="A41" s="190" t="s">
        <v>15</v>
      </c>
      <c r="B41" s="191"/>
      <c r="C41" s="191"/>
      <c r="D41" s="191"/>
      <c r="E41" s="191"/>
      <c r="F41" s="191"/>
      <c r="G41" s="191"/>
      <c r="H41" s="191"/>
      <c r="I41" s="191"/>
    </row>
    <row r="42" spans="1:9" x14ac:dyDescent="0.2">
      <c r="A42" s="210" t="s">
        <v>44</v>
      </c>
      <c r="B42" s="194"/>
      <c r="C42" s="194"/>
      <c r="D42" s="194"/>
      <c r="E42" s="194"/>
      <c r="F42" s="194"/>
      <c r="G42" s="4">
        <v>33</v>
      </c>
      <c r="H42" s="27">
        <f>H43+H44+H45+H46+H47</f>
        <v>4491578</v>
      </c>
      <c r="I42" s="27">
        <f>I43+I44+I45+I46+I47</f>
        <v>5119932</v>
      </c>
    </row>
    <row r="43" spans="1:9" x14ac:dyDescent="0.2">
      <c r="A43" s="187" t="s">
        <v>45</v>
      </c>
      <c r="B43" s="187"/>
      <c r="C43" s="187"/>
      <c r="D43" s="187"/>
      <c r="E43" s="187"/>
      <c r="F43" s="187"/>
      <c r="G43" s="5">
        <v>34</v>
      </c>
      <c r="H43" s="28">
        <v>4491578</v>
      </c>
      <c r="I43" s="28">
        <v>5119932</v>
      </c>
    </row>
    <row r="44" spans="1:9" x14ac:dyDescent="0.2">
      <c r="A44" s="187" t="s">
        <v>46</v>
      </c>
      <c r="B44" s="187"/>
      <c r="C44" s="187"/>
      <c r="D44" s="187"/>
      <c r="E44" s="187"/>
      <c r="F44" s="187"/>
      <c r="G44" s="5">
        <v>35</v>
      </c>
      <c r="H44" s="28">
        <v>0</v>
      </c>
      <c r="I44" s="28">
        <v>0</v>
      </c>
    </row>
    <row r="45" spans="1:9" x14ac:dyDescent="0.2">
      <c r="A45" s="187" t="s">
        <v>47</v>
      </c>
      <c r="B45" s="187"/>
      <c r="C45" s="187"/>
      <c r="D45" s="187"/>
      <c r="E45" s="187"/>
      <c r="F45" s="187"/>
      <c r="G45" s="5">
        <v>36</v>
      </c>
      <c r="H45" s="28">
        <v>0</v>
      </c>
      <c r="I45" s="28">
        <v>0</v>
      </c>
    </row>
    <row r="46" spans="1:9" x14ac:dyDescent="0.2">
      <c r="A46" s="187" t="s">
        <v>48</v>
      </c>
      <c r="B46" s="187"/>
      <c r="C46" s="187"/>
      <c r="D46" s="187"/>
      <c r="E46" s="187"/>
      <c r="F46" s="187"/>
      <c r="G46" s="5">
        <v>37</v>
      </c>
      <c r="H46" s="28">
        <v>0</v>
      </c>
      <c r="I46" s="28">
        <v>0</v>
      </c>
    </row>
    <row r="47" spans="1:9" x14ac:dyDescent="0.2">
      <c r="A47" s="187" t="s">
        <v>49</v>
      </c>
      <c r="B47" s="187"/>
      <c r="C47" s="187"/>
      <c r="D47" s="187"/>
      <c r="E47" s="187"/>
      <c r="F47" s="187"/>
      <c r="G47" s="5">
        <v>38</v>
      </c>
      <c r="H47" s="28">
        <v>0</v>
      </c>
      <c r="I47" s="28">
        <v>0</v>
      </c>
    </row>
    <row r="48" spans="1:9" ht="22.15" customHeight="1" x14ac:dyDescent="0.2">
      <c r="A48" s="210" t="s">
        <v>50</v>
      </c>
      <c r="B48" s="194"/>
      <c r="C48" s="194"/>
      <c r="D48" s="194"/>
      <c r="E48" s="194"/>
      <c r="F48" s="194"/>
      <c r="G48" s="4">
        <v>39</v>
      </c>
      <c r="H48" s="27">
        <f>H49+H50+H51</f>
        <v>0</v>
      </c>
      <c r="I48" s="27">
        <f>I49+I50+I51</f>
        <v>178552</v>
      </c>
    </row>
    <row r="49" spans="1:9" x14ac:dyDescent="0.2">
      <c r="A49" s="187" t="s">
        <v>47</v>
      </c>
      <c r="B49" s="187"/>
      <c r="C49" s="187"/>
      <c r="D49" s="187"/>
      <c r="E49" s="187"/>
      <c r="F49" s="187"/>
      <c r="G49" s="5">
        <v>40</v>
      </c>
      <c r="H49" s="28">
        <v>0</v>
      </c>
      <c r="I49" s="28">
        <v>0</v>
      </c>
    </row>
    <row r="50" spans="1:9" x14ac:dyDescent="0.2">
      <c r="A50" s="187" t="s">
        <v>48</v>
      </c>
      <c r="B50" s="187"/>
      <c r="C50" s="187"/>
      <c r="D50" s="187"/>
      <c r="E50" s="187"/>
      <c r="F50" s="187"/>
      <c r="G50" s="5">
        <v>41</v>
      </c>
      <c r="H50" s="28">
        <v>0</v>
      </c>
      <c r="I50" s="28">
        <v>0</v>
      </c>
    </row>
    <row r="51" spans="1:9" x14ac:dyDescent="0.2">
      <c r="A51" s="187" t="s">
        <v>49</v>
      </c>
      <c r="B51" s="187"/>
      <c r="C51" s="187"/>
      <c r="D51" s="187"/>
      <c r="E51" s="187"/>
      <c r="F51" s="187"/>
      <c r="G51" s="5">
        <v>42</v>
      </c>
      <c r="H51" s="28">
        <v>0</v>
      </c>
      <c r="I51" s="28">
        <v>178552</v>
      </c>
    </row>
    <row r="52" spans="1:9" x14ac:dyDescent="0.2">
      <c r="A52" s="210" t="s">
        <v>51</v>
      </c>
      <c r="B52" s="194"/>
      <c r="C52" s="194"/>
      <c r="D52" s="194"/>
      <c r="E52" s="194"/>
      <c r="F52" s="194"/>
      <c r="G52" s="4">
        <v>43</v>
      </c>
      <c r="H52" s="27">
        <f>H53+H54+H55</f>
        <v>92129513150</v>
      </c>
      <c r="I52" s="27">
        <f>I53+I54+I55</f>
        <v>97249121134</v>
      </c>
    </row>
    <row r="53" spans="1:9" x14ac:dyDescent="0.2">
      <c r="A53" s="187" t="s">
        <v>47</v>
      </c>
      <c r="B53" s="187"/>
      <c r="C53" s="187"/>
      <c r="D53" s="187"/>
      <c r="E53" s="187"/>
      <c r="F53" s="187"/>
      <c r="G53" s="5">
        <v>44</v>
      </c>
      <c r="H53" s="28">
        <v>91937239163</v>
      </c>
      <c r="I53" s="28">
        <v>96237707720</v>
      </c>
    </row>
    <row r="54" spans="1:9" x14ac:dyDescent="0.2">
      <c r="A54" s="187" t="s">
        <v>48</v>
      </c>
      <c r="B54" s="187"/>
      <c r="C54" s="187"/>
      <c r="D54" s="187"/>
      <c r="E54" s="187"/>
      <c r="F54" s="187"/>
      <c r="G54" s="5">
        <v>45</v>
      </c>
      <c r="H54" s="28">
        <v>0</v>
      </c>
      <c r="I54" s="28">
        <v>0</v>
      </c>
    </row>
    <row r="55" spans="1:9" x14ac:dyDescent="0.2">
      <c r="A55" s="187" t="s">
        <v>49</v>
      </c>
      <c r="B55" s="187"/>
      <c r="C55" s="187"/>
      <c r="D55" s="187"/>
      <c r="E55" s="187"/>
      <c r="F55" s="187"/>
      <c r="G55" s="5">
        <v>46</v>
      </c>
      <c r="H55" s="28">
        <v>192273987</v>
      </c>
      <c r="I55" s="28">
        <v>1011413414</v>
      </c>
    </row>
    <row r="56" spans="1:9" x14ac:dyDescent="0.2">
      <c r="A56" s="187" t="s">
        <v>52</v>
      </c>
      <c r="B56" s="187"/>
      <c r="C56" s="187"/>
      <c r="D56" s="187"/>
      <c r="E56" s="187"/>
      <c r="F56" s="187"/>
      <c r="G56" s="5">
        <v>47</v>
      </c>
      <c r="H56" s="28">
        <v>30081554</v>
      </c>
      <c r="I56" s="28">
        <v>141038774</v>
      </c>
    </row>
    <row r="57" spans="1:9" ht="26.45" customHeight="1" x14ac:dyDescent="0.2">
      <c r="A57" s="209" t="s">
        <v>53</v>
      </c>
      <c r="B57" s="209"/>
      <c r="C57" s="209"/>
      <c r="D57" s="209"/>
      <c r="E57" s="209"/>
      <c r="F57" s="209"/>
      <c r="G57" s="5">
        <v>48</v>
      </c>
      <c r="H57" s="28">
        <v>4642297</v>
      </c>
      <c r="I57" s="28">
        <v>2557069</v>
      </c>
    </row>
    <row r="58" spans="1:9" x14ac:dyDescent="0.2">
      <c r="A58" s="209" t="s">
        <v>54</v>
      </c>
      <c r="B58" s="209"/>
      <c r="C58" s="209"/>
      <c r="D58" s="209"/>
      <c r="E58" s="209"/>
      <c r="F58" s="209"/>
      <c r="G58" s="5">
        <v>49</v>
      </c>
      <c r="H58" s="28">
        <v>628513780</v>
      </c>
      <c r="I58" s="28">
        <v>592533094</v>
      </c>
    </row>
    <row r="59" spans="1:9" x14ac:dyDescent="0.2">
      <c r="A59" s="209" t="s">
        <v>55</v>
      </c>
      <c r="B59" s="187"/>
      <c r="C59" s="187"/>
      <c r="D59" s="187"/>
      <c r="E59" s="187"/>
      <c r="F59" s="187"/>
      <c r="G59" s="5">
        <v>50</v>
      </c>
      <c r="H59" s="28">
        <v>81375419</v>
      </c>
      <c r="I59" s="28">
        <v>171295700</v>
      </c>
    </row>
    <row r="60" spans="1:9" x14ac:dyDescent="0.2">
      <c r="A60" s="209" t="s">
        <v>56</v>
      </c>
      <c r="B60" s="209"/>
      <c r="C60" s="209"/>
      <c r="D60" s="209"/>
      <c r="E60" s="209"/>
      <c r="F60" s="209"/>
      <c r="G60" s="5">
        <v>51</v>
      </c>
      <c r="H60" s="28">
        <v>0</v>
      </c>
      <c r="I60" s="28">
        <v>0</v>
      </c>
    </row>
    <row r="61" spans="1:9" x14ac:dyDescent="0.2">
      <c r="A61" s="209" t="s">
        <v>57</v>
      </c>
      <c r="B61" s="209"/>
      <c r="C61" s="209"/>
      <c r="D61" s="209"/>
      <c r="E61" s="209"/>
      <c r="F61" s="209"/>
      <c r="G61" s="5">
        <v>52</v>
      </c>
      <c r="H61" s="28">
        <v>2192904496</v>
      </c>
      <c r="I61" s="28">
        <v>2390881398</v>
      </c>
    </row>
    <row r="62" spans="1:9" ht="27" customHeight="1" x14ac:dyDescent="0.2">
      <c r="A62" s="209" t="s">
        <v>58</v>
      </c>
      <c r="B62" s="209"/>
      <c r="C62" s="209"/>
      <c r="D62" s="209"/>
      <c r="E62" s="209"/>
      <c r="F62" s="209"/>
      <c r="G62" s="5">
        <v>53</v>
      </c>
      <c r="H62" s="28">
        <v>0</v>
      </c>
      <c r="I62" s="28">
        <v>0</v>
      </c>
    </row>
    <row r="63" spans="1:9" x14ac:dyDescent="0.2">
      <c r="A63" s="211" t="s">
        <v>59</v>
      </c>
      <c r="B63" s="212"/>
      <c r="C63" s="212"/>
      <c r="D63" s="212"/>
      <c r="E63" s="212"/>
      <c r="F63" s="212"/>
      <c r="G63" s="4">
        <v>54</v>
      </c>
      <c r="H63" s="27">
        <f>H42+H48+H52+H56+H57+H58+H59+H60+H61+H62</f>
        <v>95071522274</v>
      </c>
      <c r="I63" s="27">
        <f>I42+I48+I52+I56+I57+I58+I59+I60+I61+I62</f>
        <v>100552725653</v>
      </c>
    </row>
    <row r="64" spans="1:9" x14ac:dyDescent="0.2">
      <c r="A64" s="213" t="s">
        <v>16</v>
      </c>
      <c r="B64" s="214"/>
      <c r="C64" s="214"/>
      <c r="D64" s="214"/>
      <c r="E64" s="214"/>
      <c r="F64" s="214"/>
      <c r="G64" s="214"/>
      <c r="H64" s="214"/>
      <c r="I64" s="214"/>
    </row>
    <row r="65" spans="1:9" x14ac:dyDescent="0.2">
      <c r="A65" s="187" t="s">
        <v>60</v>
      </c>
      <c r="B65" s="187"/>
      <c r="C65" s="187"/>
      <c r="D65" s="187"/>
      <c r="E65" s="187"/>
      <c r="F65" s="187"/>
      <c r="G65" s="5">
        <v>55</v>
      </c>
      <c r="H65" s="28">
        <v>1907476900</v>
      </c>
      <c r="I65" s="28">
        <v>1907476900</v>
      </c>
    </row>
    <row r="66" spans="1:9" x14ac:dyDescent="0.2">
      <c r="A66" s="187" t="s">
        <v>61</v>
      </c>
      <c r="B66" s="187"/>
      <c r="C66" s="187"/>
      <c r="D66" s="187"/>
      <c r="E66" s="187"/>
      <c r="F66" s="187"/>
      <c r="G66" s="5">
        <v>56</v>
      </c>
      <c r="H66" s="28">
        <v>1569599850</v>
      </c>
      <c r="I66" s="28">
        <v>1569599850</v>
      </c>
    </row>
    <row r="67" spans="1:9" x14ac:dyDescent="0.2">
      <c r="A67" s="187" t="s">
        <v>62</v>
      </c>
      <c r="B67" s="187"/>
      <c r="C67" s="187"/>
      <c r="D67" s="187"/>
      <c r="E67" s="187"/>
      <c r="F67" s="187"/>
      <c r="G67" s="5">
        <v>57</v>
      </c>
      <c r="H67" s="28">
        <v>0</v>
      </c>
      <c r="I67" s="28">
        <v>0</v>
      </c>
    </row>
    <row r="68" spans="1:9" x14ac:dyDescent="0.2">
      <c r="A68" s="187" t="s">
        <v>63</v>
      </c>
      <c r="B68" s="187"/>
      <c r="C68" s="187"/>
      <c r="D68" s="187"/>
      <c r="E68" s="187"/>
      <c r="F68" s="187"/>
      <c r="G68" s="5">
        <v>58</v>
      </c>
      <c r="H68" s="28">
        <v>0</v>
      </c>
      <c r="I68" s="28">
        <v>0</v>
      </c>
    </row>
    <row r="69" spans="1:9" x14ac:dyDescent="0.2">
      <c r="A69" s="187" t="s">
        <v>64</v>
      </c>
      <c r="B69" s="187"/>
      <c r="C69" s="187"/>
      <c r="D69" s="187"/>
      <c r="E69" s="187"/>
      <c r="F69" s="187"/>
      <c r="G69" s="5">
        <v>59</v>
      </c>
      <c r="H69" s="28">
        <v>82029954</v>
      </c>
      <c r="I69" s="28">
        <v>92041676</v>
      </c>
    </row>
    <row r="70" spans="1:9" x14ac:dyDescent="0.2">
      <c r="A70" s="187" t="s">
        <v>65</v>
      </c>
      <c r="B70" s="187"/>
      <c r="C70" s="187"/>
      <c r="D70" s="187"/>
      <c r="E70" s="187"/>
      <c r="F70" s="187"/>
      <c r="G70" s="5">
        <v>60</v>
      </c>
      <c r="H70" s="28">
        <v>10685220878</v>
      </c>
      <c r="I70" s="28">
        <v>10990977371</v>
      </c>
    </row>
    <row r="71" spans="1:9" x14ac:dyDescent="0.2">
      <c r="A71" s="187" t="s">
        <v>66</v>
      </c>
      <c r="B71" s="187"/>
      <c r="C71" s="187"/>
      <c r="D71" s="187"/>
      <c r="E71" s="187"/>
      <c r="F71" s="187"/>
      <c r="G71" s="5">
        <v>61</v>
      </c>
      <c r="H71" s="28">
        <v>210673075</v>
      </c>
      <c r="I71" s="28">
        <v>200776414</v>
      </c>
    </row>
    <row r="72" spans="1:9" x14ac:dyDescent="0.2">
      <c r="A72" s="187" t="s">
        <v>67</v>
      </c>
      <c r="B72" s="187"/>
      <c r="C72" s="187"/>
      <c r="D72" s="187"/>
      <c r="E72" s="187"/>
      <c r="F72" s="187"/>
      <c r="G72" s="5">
        <v>62</v>
      </c>
      <c r="H72" s="28">
        <v>-22997716</v>
      </c>
      <c r="I72" s="28">
        <v>-14506832</v>
      </c>
    </row>
    <row r="73" spans="1:9" x14ac:dyDescent="0.2">
      <c r="A73" s="187" t="s">
        <v>68</v>
      </c>
      <c r="B73" s="187"/>
      <c r="C73" s="187"/>
      <c r="D73" s="187"/>
      <c r="E73" s="187"/>
      <c r="F73" s="187"/>
      <c r="G73" s="5">
        <v>63</v>
      </c>
      <c r="H73" s="28">
        <v>-76000661</v>
      </c>
      <c r="I73" s="28">
        <v>-76000661</v>
      </c>
    </row>
    <row r="74" spans="1:9" x14ac:dyDescent="0.2">
      <c r="A74" s="187" t="s">
        <v>69</v>
      </c>
      <c r="B74" s="187"/>
      <c r="C74" s="187"/>
      <c r="D74" s="187"/>
      <c r="E74" s="187"/>
      <c r="F74" s="187"/>
      <c r="G74" s="5">
        <v>64</v>
      </c>
      <c r="H74" s="28">
        <v>1680604466</v>
      </c>
      <c r="I74" s="28">
        <v>1651303475</v>
      </c>
    </row>
    <row r="75" spans="1:9" x14ac:dyDescent="0.2">
      <c r="A75" s="187" t="s">
        <v>70</v>
      </c>
      <c r="B75" s="187"/>
      <c r="C75" s="187"/>
      <c r="D75" s="187"/>
      <c r="E75" s="187"/>
      <c r="F75" s="187"/>
      <c r="G75" s="5">
        <v>65</v>
      </c>
      <c r="H75" s="28">
        <v>0</v>
      </c>
      <c r="I75" s="28">
        <v>0</v>
      </c>
    </row>
    <row r="76" spans="1:9" x14ac:dyDescent="0.2">
      <c r="A76" s="187" t="s">
        <v>71</v>
      </c>
      <c r="B76" s="187"/>
      <c r="C76" s="187"/>
      <c r="D76" s="187"/>
      <c r="E76" s="187"/>
      <c r="F76" s="187"/>
      <c r="G76" s="5">
        <v>66</v>
      </c>
      <c r="H76" s="28">
        <v>1033512444</v>
      </c>
      <c r="I76" s="28">
        <v>1099903962</v>
      </c>
    </row>
    <row r="77" spans="1:9" x14ac:dyDescent="0.2">
      <c r="A77" s="211" t="s">
        <v>72</v>
      </c>
      <c r="B77" s="211"/>
      <c r="C77" s="211"/>
      <c r="D77" s="211"/>
      <c r="E77" s="211"/>
      <c r="F77" s="211"/>
      <c r="G77" s="4">
        <v>67</v>
      </c>
      <c r="H77" s="27">
        <f>H65+H66+H67+H68+H69+H70+H71+H72+H73+H74+H75+H76</f>
        <v>17070119190</v>
      </c>
      <c r="I77" s="27">
        <f>I65+I66+I67+I68+I69+I70+I71+I72+I73+I74+I75+I76</f>
        <v>17421572155</v>
      </c>
    </row>
    <row r="78" spans="1:9" x14ac:dyDescent="0.2">
      <c r="A78" s="211" t="s">
        <v>73</v>
      </c>
      <c r="B78" s="212"/>
      <c r="C78" s="212"/>
      <c r="D78" s="212"/>
      <c r="E78" s="212"/>
      <c r="F78" s="212"/>
      <c r="G78" s="4">
        <v>68</v>
      </c>
      <c r="H78" s="27">
        <f>H63+H77</f>
        <v>112141641464</v>
      </c>
      <c r="I78" s="27">
        <f>I63+I77</f>
        <v>117974297808</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98" fitToHeight="0"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9"/>
  <sheetViews>
    <sheetView view="pageBreakPreview" topLeftCell="A37" zoomScaleNormal="100" zoomScaleSheetLayoutView="100" workbookViewId="0">
      <selection activeCell="J44" sqref="J44:K69"/>
    </sheetView>
  </sheetViews>
  <sheetFormatPr defaultRowHeight="12.75" x14ac:dyDescent="0.2"/>
  <cols>
    <col min="1" max="7" width="9.140625" style="6"/>
    <col min="8" max="11" width="12.140625" style="30"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27" t="s">
        <v>5</v>
      </c>
      <c r="B1" s="196"/>
      <c r="C1" s="196"/>
      <c r="D1" s="196"/>
      <c r="E1" s="196"/>
      <c r="F1" s="196"/>
      <c r="G1" s="196"/>
      <c r="H1" s="196"/>
    </row>
    <row r="2" spans="1:11" x14ac:dyDescent="0.2">
      <c r="A2" s="226" t="s">
        <v>321</v>
      </c>
      <c r="B2" s="198"/>
      <c r="C2" s="198"/>
      <c r="D2" s="198"/>
      <c r="E2" s="198"/>
      <c r="F2" s="198"/>
      <c r="G2" s="198"/>
      <c r="H2" s="198"/>
    </row>
    <row r="3" spans="1:11" x14ac:dyDescent="0.2">
      <c r="A3" s="219" t="s">
        <v>12</v>
      </c>
      <c r="B3" s="220"/>
      <c r="C3" s="220"/>
      <c r="D3" s="220"/>
      <c r="E3" s="220"/>
      <c r="F3" s="220"/>
      <c r="G3" s="220"/>
      <c r="H3" s="220"/>
      <c r="I3" s="208"/>
      <c r="J3" s="208"/>
      <c r="K3" s="208"/>
    </row>
    <row r="4" spans="1:11" x14ac:dyDescent="0.2">
      <c r="A4" s="221" t="s">
        <v>315</v>
      </c>
      <c r="B4" s="204"/>
      <c r="C4" s="204"/>
      <c r="D4" s="204"/>
      <c r="E4" s="204"/>
      <c r="F4" s="204"/>
      <c r="G4" s="204"/>
      <c r="H4" s="204"/>
      <c r="I4" s="205"/>
      <c r="J4" s="205"/>
      <c r="K4" s="205"/>
    </row>
    <row r="5" spans="1:11" ht="22.5" customHeight="1" x14ac:dyDescent="0.2">
      <c r="A5" s="217" t="s">
        <v>2</v>
      </c>
      <c r="B5" s="202"/>
      <c r="C5" s="202"/>
      <c r="D5" s="202"/>
      <c r="E5" s="202"/>
      <c r="F5" s="202"/>
      <c r="G5" s="217" t="s">
        <v>6</v>
      </c>
      <c r="H5" s="215" t="s">
        <v>229</v>
      </c>
      <c r="I5" s="216"/>
      <c r="J5" s="215" t="s">
        <v>224</v>
      </c>
      <c r="K5" s="216"/>
    </row>
    <row r="6" spans="1:11" x14ac:dyDescent="0.2">
      <c r="A6" s="202"/>
      <c r="B6" s="202"/>
      <c r="C6" s="202"/>
      <c r="D6" s="202"/>
      <c r="E6" s="202"/>
      <c r="F6" s="202"/>
      <c r="G6" s="202"/>
      <c r="H6" s="31" t="s">
        <v>225</v>
      </c>
      <c r="I6" s="31" t="s">
        <v>226</v>
      </c>
      <c r="J6" s="31" t="s">
        <v>225</v>
      </c>
      <c r="K6" s="31" t="s">
        <v>226</v>
      </c>
    </row>
    <row r="7" spans="1:11" x14ac:dyDescent="0.2">
      <c r="A7" s="225">
        <v>1</v>
      </c>
      <c r="B7" s="200"/>
      <c r="C7" s="200"/>
      <c r="D7" s="200"/>
      <c r="E7" s="200"/>
      <c r="F7" s="200"/>
      <c r="G7" s="7">
        <v>2</v>
      </c>
      <c r="H7" s="31">
        <v>3</v>
      </c>
      <c r="I7" s="31">
        <v>4</v>
      </c>
      <c r="J7" s="31">
        <v>5</v>
      </c>
      <c r="K7" s="31">
        <v>6</v>
      </c>
    </row>
    <row r="8" spans="1:11" x14ac:dyDescent="0.2">
      <c r="A8" s="222" t="s">
        <v>75</v>
      </c>
      <c r="B8" s="222"/>
      <c r="C8" s="222"/>
      <c r="D8" s="222"/>
      <c r="E8" s="222"/>
      <c r="F8" s="222"/>
      <c r="G8" s="5">
        <v>1</v>
      </c>
      <c r="H8" s="32">
        <v>3197513093</v>
      </c>
      <c r="I8" s="32">
        <v>794843863</v>
      </c>
      <c r="J8" s="32">
        <v>3101443682</v>
      </c>
      <c r="K8" s="32">
        <v>772346323</v>
      </c>
    </row>
    <row r="9" spans="1:11" x14ac:dyDescent="0.2">
      <c r="A9" s="222" t="s">
        <v>74</v>
      </c>
      <c r="B9" s="222"/>
      <c r="C9" s="222"/>
      <c r="D9" s="222"/>
      <c r="E9" s="222"/>
      <c r="F9" s="222"/>
      <c r="G9" s="5">
        <v>2</v>
      </c>
      <c r="H9" s="32">
        <v>419469144</v>
      </c>
      <c r="I9" s="32">
        <v>94553098</v>
      </c>
      <c r="J9" s="32">
        <v>323384304</v>
      </c>
      <c r="K9" s="32">
        <v>76471628</v>
      </c>
    </row>
    <row r="10" spans="1:11" x14ac:dyDescent="0.2">
      <c r="A10" s="222" t="s">
        <v>76</v>
      </c>
      <c r="B10" s="222"/>
      <c r="C10" s="222"/>
      <c r="D10" s="222"/>
      <c r="E10" s="222"/>
      <c r="F10" s="222"/>
      <c r="G10" s="5">
        <v>3</v>
      </c>
      <c r="H10" s="32">
        <v>0</v>
      </c>
      <c r="I10" s="32">
        <v>0</v>
      </c>
      <c r="J10" s="32">
        <v>0</v>
      </c>
      <c r="K10" s="32">
        <v>0</v>
      </c>
    </row>
    <row r="11" spans="1:11" x14ac:dyDescent="0.2">
      <c r="A11" s="222" t="s">
        <v>77</v>
      </c>
      <c r="B11" s="222"/>
      <c r="C11" s="222"/>
      <c r="D11" s="222"/>
      <c r="E11" s="222"/>
      <c r="F11" s="222"/>
      <c r="G11" s="5">
        <v>4</v>
      </c>
      <c r="H11" s="32">
        <v>2702207</v>
      </c>
      <c r="I11" s="32">
        <v>82861</v>
      </c>
      <c r="J11" s="32">
        <v>2099084</v>
      </c>
      <c r="K11" s="32">
        <v>159803</v>
      </c>
    </row>
    <row r="12" spans="1:11" x14ac:dyDescent="0.2">
      <c r="A12" s="222" t="s">
        <v>78</v>
      </c>
      <c r="B12" s="222"/>
      <c r="C12" s="222"/>
      <c r="D12" s="222"/>
      <c r="E12" s="222"/>
      <c r="F12" s="222"/>
      <c r="G12" s="5">
        <v>5</v>
      </c>
      <c r="H12" s="32">
        <v>1966786250</v>
      </c>
      <c r="I12" s="32">
        <v>480634968</v>
      </c>
      <c r="J12" s="32">
        <v>2019673722</v>
      </c>
      <c r="K12" s="32">
        <v>412990775</v>
      </c>
    </row>
    <row r="13" spans="1:11" x14ac:dyDescent="0.2">
      <c r="A13" s="222" t="s">
        <v>79</v>
      </c>
      <c r="B13" s="222"/>
      <c r="C13" s="222"/>
      <c r="D13" s="222"/>
      <c r="E13" s="222"/>
      <c r="F13" s="222"/>
      <c r="G13" s="5">
        <v>6</v>
      </c>
      <c r="H13" s="32">
        <v>448842251</v>
      </c>
      <c r="I13" s="32">
        <v>112617944</v>
      </c>
      <c r="J13" s="32">
        <v>477369032</v>
      </c>
      <c r="K13" s="32">
        <v>46130797</v>
      </c>
    </row>
    <row r="14" spans="1:11" ht="40.15" customHeight="1" x14ac:dyDescent="0.2">
      <c r="A14" s="222" t="s">
        <v>80</v>
      </c>
      <c r="B14" s="222"/>
      <c r="C14" s="222"/>
      <c r="D14" s="222"/>
      <c r="E14" s="222"/>
      <c r="F14" s="222"/>
      <c r="G14" s="5">
        <v>7</v>
      </c>
      <c r="H14" s="32">
        <v>153738767</v>
      </c>
      <c r="I14" s="32">
        <v>116462359</v>
      </c>
      <c r="J14" s="32">
        <v>102059813</v>
      </c>
      <c r="K14" s="32">
        <v>36153410</v>
      </c>
    </row>
    <row r="15" spans="1:11" ht="24.6" customHeight="1" x14ac:dyDescent="0.2">
      <c r="A15" s="222" t="s">
        <v>81</v>
      </c>
      <c r="B15" s="222"/>
      <c r="C15" s="222"/>
      <c r="D15" s="222"/>
      <c r="E15" s="222"/>
      <c r="F15" s="222"/>
      <c r="G15" s="5">
        <v>8</v>
      </c>
      <c r="H15" s="32">
        <v>263973511</v>
      </c>
      <c r="I15" s="32">
        <v>57890621</v>
      </c>
      <c r="J15" s="32">
        <v>316874389</v>
      </c>
      <c r="K15" s="32">
        <v>46585292</v>
      </c>
    </row>
    <row r="16" spans="1:11" ht="27" customHeight="1" x14ac:dyDescent="0.2">
      <c r="A16" s="222" t="s">
        <v>82</v>
      </c>
      <c r="B16" s="222"/>
      <c r="C16" s="222"/>
      <c r="D16" s="222"/>
      <c r="E16" s="222"/>
      <c r="F16" s="222"/>
      <c r="G16" s="5">
        <v>9</v>
      </c>
      <c r="H16" s="32">
        <v>56486678</v>
      </c>
      <c r="I16" s="32">
        <v>43742728</v>
      </c>
      <c r="J16" s="32">
        <v>59894467</v>
      </c>
      <c r="K16" s="32">
        <v>56374905</v>
      </c>
    </row>
    <row r="17" spans="1:11" ht="22.15" customHeight="1" x14ac:dyDescent="0.2">
      <c r="A17" s="222" t="s">
        <v>83</v>
      </c>
      <c r="B17" s="222"/>
      <c r="C17" s="222"/>
      <c r="D17" s="222"/>
      <c r="E17" s="222"/>
      <c r="F17" s="222"/>
      <c r="G17" s="5">
        <v>10</v>
      </c>
      <c r="H17" s="32">
        <v>-265259</v>
      </c>
      <c r="I17" s="32">
        <v>-97503</v>
      </c>
      <c r="J17" s="32">
        <v>0</v>
      </c>
      <c r="K17" s="32">
        <v>-108792</v>
      </c>
    </row>
    <row r="18" spans="1:11" x14ac:dyDescent="0.2">
      <c r="A18" s="222" t="s">
        <v>84</v>
      </c>
      <c r="B18" s="222"/>
      <c r="C18" s="222"/>
      <c r="D18" s="222"/>
      <c r="E18" s="222"/>
      <c r="F18" s="222"/>
      <c r="G18" s="5">
        <v>11</v>
      </c>
      <c r="H18" s="32">
        <v>391068</v>
      </c>
      <c r="I18" s="32">
        <v>1356362</v>
      </c>
      <c r="J18" s="32">
        <v>-777567</v>
      </c>
      <c r="K18" s="32">
        <v>368961</v>
      </c>
    </row>
    <row r="19" spans="1:11" x14ac:dyDescent="0.2">
      <c r="A19" s="222" t="s">
        <v>85</v>
      </c>
      <c r="B19" s="222"/>
      <c r="C19" s="222"/>
      <c r="D19" s="222"/>
      <c r="E19" s="222"/>
      <c r="F19" s="222"/>
      <c r="G19" s="5">
        <v>12</v>
      </c>
      <c r="H19" s="32">
        <v>13999141</v>
      </c>
      <c r="I19" s="32">
        <v>1639222</v>
      </c>
      <c r="J19" s="32">
        <v>10924518</v>
      </c>
      <c r="K19" s="32">
        <v>21165395</v>
      </c>
    </row>
    <row r="20" spans="1:11" x14ac:dyDescent="0.2">
      <c r="A20" s="222" t="s">
        <v>86</v>
      </c>
      <c r="B20" s="222"/>
      <c r="C20" s="222"/>
      <c r="D20" s="222"/>
      <c r="E20" s="222"/>
      <c r="F20" s="222"/>
      <c r="G20" s="5">
        <v>13</v>
      </c>
      <c r="H20" s="32">
        <v>3162134</v>
      </c>
      <c r="I20" s="32">
        <v>-1612327</v>
      </c>
      <c r="J20" s="32">
        <v>1416140</v>
      </c>
      <c r="K20" s="32">
        <v>-692890</v>
      </c>
    </row>
    <row r="21" spans="1:11" x14ac:dyDescent="0.2">
      <c r="A21" s="222" t="s">
        <v>87</v>
      </c>
      <c r="B21" s="222"/>
      <c r="C21" s="222"/>
      <c r="D21" s="222"/>
      <c r="E21" s="222"/>
      <c r="F21" s="222"/>
      <c r="G21" s="5">
        <v>14</v>
      </c>
      <c r="H21" s="32">
        <v>174558467</v>
      </c>
      <c r="I21" s="32">
        <v>64241044</v>
      </c>
      <c r="J21" s="32">
        <v>186136671</v>
      </c>
      <c r="K21" s="32">
        <v>74026500</v>
      </c>
    </row>
    <row r="22" spans="1:11" x14ac:dyDescent="0.2">
      <c r="A22" s="222" t="s">
        <v>88</v>
      </c>
      <c r="B22" s="222"/>
      <c r="C22" s="222"/>
      <c r="D22" s="222"/>
      <c r="E22" s="222"/>
      <c r="F22" s="222"/>
      <c r="G22" s="5">
        <v>15</v>
      </c>
      <c r="H22" s="32">
        <v>487427392</v>
      </c>
      <c r="I22" s="32">
        <v>119485362</v>
      </c>
      <c r="J22" s="32">
        <v>516553994</v>
      </c>
      <c r="K22" s="32">
        <v>147691359</v>
      </c>
    </row>
    <row r="23" spans="1:11" ht="25.9" customHeight="1" x14ac:dyDescent="0.2">
      <c r="A23" s="211" t="s">
        <v>89</v>
      </c>
      <c r="B23" s="211"/>
      <c r="C23" s="211"/>
      <c r="D23" s="211"/>
      <c r="E23" s="211"/>
      <c r="F23" s="211"/>
      <c r="G23" s="4">
        <v>16</v>
      </c>
      <c r="H23" s="33">
        <f>H8-H9-H10+H11+H12-H13+H14+H15+H16+H17+H18+H19+H20+H21-H22</f>
        <v>4477307270</v>
      </c>
      <c r="I23" s="33">
        <f t="shared" ref="I23:K23" si="0">I8-I9-I10+I11+I12-I13+I14+I15+I16+I17+I18+I19+I20+I21-I22</f>
        <v>1232527794</v>
      </c>
      <c r="J23" s="33">
        <f t="shared" si="0"/>
        <v>4482437589</v>
      </c>
      <c r="K23" s="33">
        <f t="shared" si="0"/>
        <v>1149075898</v>
      </c>
    </row>
    <row r="24" spans="1:11" x14ac:dyDescent="0.2">
      <c r="A24" s="222" t="s">
        <v>90</v>
      </c>
      <c r="B24" s="222"/>
      <c r="C24" s="222"/>
      <c r="D24" s="222"/>
      <c r="E24" s="222"/>
      <c r="F24" s="222"/>
      <c r="G24" s="5">
        <v>17</v>
      </c>
      <c r="H24" s="32">
        <v>1916915159</v>
      </c>
      <c r="I24" s="32">
        <v>520762097</v>
      </c>
      <c r="J24" s="32">
        <v>1801818819</v>
      </c>
      <c r="K24" s="32">
        <v>486868896</v>
      </c>
    </row>
    <row r="25" spans="1:11" x14ac:dyDescent="0.2">
      <c r="A25" s="222" t="s">
        <v>91</v>
      </c>
      <c r="B25" s="222"/>
      <c r="C25" s="222"/>
      <c r="D25" s="222"/>
      <c r="E25" s="222"/>
      <c r="F25" s="222"/>
      <c r="G25" s="5">
        <v>18</v>
      </c>
      <c r="H25" s="32">
        <v>196567786</v>
      </c>
      <c r="I25" s="32">
        <v>49216623</v>
      </c>
      <c r="J25" s="32">
        <v>229418608</v>
      </c>
      <c r="K25" s="32">
        <v>60009138</v>
      </c>
    </row>
    <row r="26" spans="1:11" x14ac:dyDescent="0.2">
      <c r="A26" s="222" t="s">
        <v>92</v>
      </c>
      <c r="B26" s="222"/>
      <c r="C26" s="222"/>
      <c r="D26" s="222"/>
      <c r="E26" s="222"/>
      <c r="F26" s="222"/>
      <c r="G26" s="5">
        <v>19</v>
      </c>
      <c r="H26" s="32">
        <v>-12279984</v>
      </c>
      <c r="I26" s="32">
        <v>-70159</v>
      </c>
      <c r="J26" s="32">
        <v>-6140324</v>
      </c>
      <c r="K26" s="32">
        <v>-324250</v>
      </c>
    </row>
    <row r="27" spans="1:11" x14ac:dyDescent="0.2">
      <c r="A27" s="222" t="s">
        <v>93</v>
      </c>
      <c r="B27" s="222"/>
      <c r="C27" s="222"/>
      <c r="D27" s="222"/>
      <c r="E27" s="222"/>
      <c r="F27" s="222"/>
      <c r="G27" s="5">
        <v>20</v>
      </c>
      <c r="H27" s="32">
        <v>54659508</v>
      </c>
      <c r="I27" s="32">
        <v>83033237</v>
      </c>
      <c r="J27" s="32">
        <v>31176215</v>
      </c>
      <c r="K27" s="32">
        <v>30938178</v>
      </c>
    </row>
    <row r="28" spans="1:11" ht="24.6" customHeight="1" x14ac:dyDescent="0.2">
      <c r="A28" s="222" t="s">
        <v>94</v>
      </c>
      <c r="B28" s="222"/>
      <c r="C28" s="222"/>
      <c r="D28" s="222"/>
      <c r="E28" s="222"/>
      <c r="F28" s="222"/>
      <c r="G28" s="5">
        <v>21</v>
      </c>
      <c r="H28" s="32">
        <v>403966824</v>
      </c>
      <c r="I28" s="32">
        <v>148926616</v>
      </c>
      <c r="J28" s="32">
        <v>345419483</v>
      </c>
      <c r="K28" s="32">
        <v>72892112</v>
      </c>
    </row>
    <row r="29" spans="1:11" ht="24.6" customHeight="1" x14ac:dyDescent="0.2">
      <c r="A29" s="222" t="s">
        <v>95</v>
      </c>
      <c r="B29" s="222"/>
      <c r="C29" s="222"/>
      <c r="D29" s="222"/>
      <c r="E29" s="222"/>
      <c r="F29" s="222"/>
      <c r="G29" s="5">
        <v>22</v>
      </c>
      <c r="H29" s="32">
        <v>0</v>
      </c>
      <c r="I29" s="32">
        <v>0</v>
      </c>
      <c r="J29" s="32">
        <v>0</v>
      </c>
      <c r="K29" s="32">
        <v>0</v>
      </c>
    </row>
    <row r="30" spans="1:11" ht="24.6" customHeight="1" x14ac:dyDescent="0.2">
      <c r="A30" s="222" t="s">
        <v>96</v>
      </c>
      <c r="B30" s="222"/>
      <c r="C30" s="222"/>
      <c r="D30" s="222"/>
      <c r="E30" s="222"/>
      <c r="F30" s="222"/>
      <c r="G30" s="5">
        <v>23</v>
      </c>
      <c r="H30" s="32">
        <v>19542530</v>
      </c>
      <c r="I30" s="32">
        <v>19869430</v>
      </c>
      <c r="J30" s="32">
        <v>-5521022</v>
      </c>
      <c r="K30" s="32">
        <v>-4584818</v>
      </c>
    </row>
    <row r="31" spans="1:11" x14ac:dyDescent="0.2">
      <c r="A31" s="222" t="s">
        <v>97</v>
      </c>
      <c r="B31" s="222"/>
      <c r="C31" s="222"/>
      <c r="D31" s="222"/>
      <c r="E31" s="222"/>
      <c r="F31" s="222"/>
      <c r="G31" s="5">
        <v>24</v>
      </c>
      <c r="H31" s="32">
        <v>0</v>
      </c>
      <c r="I31" s="32">
        <v>0</v>
      </c>
      <c r="J31" s="32">
        <v>0</v>
      </c>
      <c r="K31" s="32">
        <v>0</v>
      </c>
    </row>
    <row r="32" spans="1:11" ht="23.45" customHeight="1" x14ac:dyDescent="0.2">
      <c r="A32" s="222" t="s">
        <v>98</v>
      </c>
      <c r="B32" s="222"/>
      <c r="C32" s="222"/>
      <c r="D32" s="222"/>
      <c r="E32" s="222"/>
      <c r="F32" s="222"/>
      <c r="G32" s="5">
        <v>25</v>
      </c>
      <c r="H32" s="32">
        <v>13685500</v>
      </c>
      <c r="I32" s="32">
        <v>3081500</v>
      </c>
      <c r="J32" s="32">
        <v>11483000</v>
      </c>
      <c r="K32" s="32">
        <v>2735898</v>
      </c>
    </row>
    <row r="33" spans="1:11" ht="23.45" customHeight="1" x14ac:dyDescent="0.2">
      <c r="A33" s="222" t="s">
        <v>99</v>
      </c>
      <c r="B33" s="222"/>
      <c r="C33" s="222"/>
      <c r="D33" s="222"/>
      <c r="E33" s="222"/>
      <c r="F33" s="222"/>
      <c r="G33" s="5">
        <v>26</v>
      </c>
      <c r="H33" s="32">
        <v>4555153</v>
      </c>
      <c r="I33" s="32">
        <v>4250791</v>
      </c>
      <c r="J33" s="32">
        <v>21678058</v>
      </c>
      <c r="K33" s="32">
        <v>15538290</v>
      </c>
    </row>
    <row r="34" spans="1:11" ht="23.45" customHeight="1" x14ac:dyDescent="0.2">
      <c r="A34" s="212" t="s">
        <v>100</v>
      </c>
      <c r="B34" s="212"/>
      <c r="C34" s="212"/>
      <c r="D34" s="212"/>
      <c r="E34" s="212"/>
      <c r="F34" s="212"/>
      <c r="G34" s="4">
        <v>27</v>
      </c>
      <c r="H34" s="33">
        <f>H23-H24-H25+H26-H27-H28-H29-H30+H31+H32+H33</f>
        <v>1891616132</v>
      </c>
      <c r="I34" s="33">
        <f t="shared" ref="I34:K34" si="1">I23-I24-I25+I26-I27-I28-I29-I30+I31+I32+I33</f>
        <v>417981923</v>
      </c>
      <c r="J34" s="33">
        <f t="shared" si="1"/>
        <v>2107146220</v>
      </c>
      <c r="K34" s="33">
        <f t="shared" si="1"/>
        <v>520902330</v>
      </c>
    </row>
    <row r="35" spans="1:11" ht="23.45" customHeight="1" x14ac:dyDescent="0.2">
      <c r="A35" s="222" t="s">
        <v>101</v>
      </c>
      <c r="B35" s="222"/>
      <c r="C35" s="222"/>
      <c r="D35" s="222"/>
      <c r="E35" s="222"/>
      <c r="F35" s="222"/>
      <c r="G35" s="5">
        <v>28</v>
      </c>
      <c r="H35" s="32">
        <v>172073311</v>
      </c>
      <c r="I35" s="32">
        <v>-94068296</v>
      </c>
      <c r="J35" s="32">
        <v>369540580</v>
      </c>
      <c r="K35" s="32">
        <v>92676185</v>
      </c>
    </row>
    <row r="36" spans="1:11" ht="23.45" customHeight="1" x14ac:dyDescent="0.2">
      <c r="A36" s="212" t="s">
        <v>102</v>
      </c>
      <c r="B36" s="212"/>
      <c r="C36" s="212"/>
      <c r="D36" s="212"/>
      <c r="E36" s="212"/>
      <c r="F36" s="212"/>
      <c r="G36" s="4">
        <v>29</v>
      </c>
      <c r="H36" s="33">
        <f>H34-H35</f>
        <v>1719542821</v>
      </c>
      <c r="I36" s="33">
        <f t="shared" ref="I36:K36" si="2">I34-I35</f>
        <v>512050219</v>
      </c>
      <c r="J36" s="33">
        <f t="shared" si="2"/>
        <v>1737605640</v>
      </c>
      <c r="K36" s="33">
        <f t="shared" si="2"/>
        <v>428226145</v>
      </c>
    </row>
    <row r="37" spans="1:11" ht="23.45" customHeight="1" x14ac:dyDescent="0.2">
      <c r="A37" s="212" t="s">
        <v>103</v>
      </c>
      <c r="B37" s="212"/>
      <c r="C37" s="212"/>
      <c r="D37" s="212"/>
      <c r="E37" s="212"/>
      <c r="F37" s="212"/>
      <c r="G37" s="4">
        <v>30</v>
      </c>
      <c r="H37" s="33">
        <f>H38-H39</f>
        <v>0</v>
      </c>
      <c r="I37" s="33">
        <f t="shared" ref="I37:K37" si="3">I38-I39</f>
        <v>0</v>
      </c>
      <c r="J37" s="33">
        <f t="shared" si="3"/>
        <v>0</v>
      </c>
      <c r="K37" s="33">
        <f t="shared" si="3"/>
        <v>0</v>
      </c>
    </row>
    <row r="38" spans="1:11" ht="23.45" customHeight="1" x14ac:dyDescent="0.2">
      <c r="A38" s="222" t="s">
        <v>104</v>
      </c>
      <c r="B38" s="222"/>
      <c r="C38" s="222"/>
      <c r="D38" s="222"/>
      <c r="E38" s="222"/>
      <c r="F38" s="222"/>
      <c r="G38" s="5">
        <v>31</v>
      </c>
      <c r="H38" s="32">
        <v>0</v>
      </c>
      <c r="I38" s="32">
        <v>0</v>
      </c>
      <c r="J38" s="32">
        <v>0</v>
      </c>
      <c r="K38" s="32">
        <v>0</v>
      </c>
    </row>
    <row r="39" spans="1:11" ht="23.45" customHeight="1" x14ac:dyDescent="0.2">
      <c r="A39" s="222" t="s">
        <v>105</v>
      </c>
      <c r="B39" s="222"/>
      <c r="C39" s="222"/>
      <c r="D39" s="222"/>
      <c r="E39" s="222"/>
      <c r="F39" s="222"/>
      <c r="G39" s="5">
        <v>32</v>
      </c>
      <c r="H39" s="32">
        <v>0</v>
      </c>
      <c r="I39" s="32">
        <v>0</v>
      </c>
      <c r="J39" s="32">
        <v>0</v>
      </c>
      <c r="K39" s="32">
        <v>0</v>
      </c>
    </row>
    <row r="40" spans="1:11" x14ac:dyDescent="0.2">
      <c r="A40" s="212" t="s">
        <v>106</v>
      </c>
      <c r="B40" s="212"/>
      <c r="C40" s="212"/>
      <c r="D40" s="212"/>
      <c r="E40" s="212"/>
      <c r="F40" s="212"/>
      <c r="G40" s="4">
        <v>33</v>
      </c>
      <c r="H40" s="33">
        <f>H36+H37</f>
        <v>1719542821</v>
      </c>
      <c r="I40" s="33">
        <f>I36+I37</f>
        <v>512050219</v>
      </c>
      <c r="J40" s="33">
        <f>J36+J37</f>
        <v>1737605640</v>
      </c>
      <c r="K40" s="33">
        <f>K36+K37</f>
        <v>428226145</v>
      </c>
    </row>
    <row r="41" spans="1:11" x14ac:dyDescent="0.2">
      <c r="A41" s="222" t="s">
        <v>107</v>
      </c>
      <c r="B41" s="222"/>
      <c r="C41" s="222"/>
      <c r="D41" s="222"/>
      <c r="E41" s="222"/>
      <c r="F41" s="222"/>
      <c r="G41" s="5">
        <v>34</v>
      </c>
      <c r="H41" s="32">
        <v>38938355</v>
      </c>
      <c r="I41" s="32">
        <v>13087322</v>
      </c>
      <c r="J41" s="32">
        <v>86302165</v>
      </c>
      <c r="K41" s="32">
        <v>8355475</v>
      </c>
    </row>
    <row r="42" spans="1:11" x14ac:dyDescent="0.2">
      <c r="A42" s="222" t="s">
        <v>108</v>
      </c>
      <c r="B42" s="222"/>
      <c r="C42" s="222"/>
      <c r="D42" s="222"/>
      <c r="E42" s="222"/>
      <c r="F42" s="222"/>
      <c r="G42" s="5">
        <v>35</v>
      </c>
      <c r="H42" s="32">
        <v>1680604466</v>
      </c>
      <c r="I42" s="32">
        <v>498962897</v>
      </c>
      <c r="J42" s="32">
        <v>1651303475</v>
      </c>
      <c r="K42" s="32">
        <v>419870670</v>
      </c>
    </row>
    <row r="43" spans="1:11" x14ac:dyDescent="0.2">
      <c r="A43" s="213" t="s">
        <v>17</v>
      </c>
      <c r="B43" s="213"/>
      <c r="C43" s="213"/>
      <c r="D43" s="213"/>
      <c r="E43" s="213"/>
      <c r="F43" s="213"/>
      <c r="G43" s="218"/>
      <c r="H43" s="218"/>
      <c r="I43" s="218"/>
      <c r="J43" s="189"/>
      <c r="K43" s="189"/>
    </row>
    <row r="44" spans="1:11" x14ac:dyDescent="0.2">
      <c r="A44" s="211" t="s">
        <v>109</v>
      </c>
      <c r="B44" s="211"/>
      <c r="C44" s="211"/>
      <c r="D44" s="211"/>
      <c r="E44" s="211"/>
      <c r="F44" s="211"/>
      <c r="G44" s="4">
        <v>36</v>
      </c>
      <c r="H44" s="33">
        <f>H40</f>
        <v>1719542821</v>
      </c>
      <c r="I44" s="33">
        <f>I40</f>
        <v>512050219</v>
      </c>
      <c r="J44" s="33">
        <f>J40</f>
        <v>1737605640</v>
      </c>
      <c r="K44" s="33">
        <f>K40</f>
        <v>428226145</v>
      </c>
    </row>
    <row r="45" spans="1:11" x14ac:dyDescent="0.2">
      <c r="A45" s="211" t="s">
        <v>235</v>
      </c>
      <c r="B45" s="211"/>
      <c r="C45" s="211"/>
      <c r="D45" s="211"/>
      <c r="E45" s="211"/>
      <c r="F45" s="211"/>
      <c r="G45" s="4">
        <v>37</v>
      </c>
      <c r="H45" s="34">
        <f>H46+H58</f>
        <v>-98969694</v>
      </c>
      <c r="I45" s="34">
        <f>I46+I58</f>
        <v>-34800499</v>
      </c>
      <c r="J45" s="34">
        <f>J46+J58</f>
        <v>30675337</v>
      </c>
      <c r="K45" s="34">
        <f>K46+K58</f>
        <v>2983368</v>
      </c>
    </row>
    <row r="46" spans="1:11" ht="26.45" customHeight="1" x14ac:dyDescent="0.2">
      <c r="A46" s="210" t="s">
        <v>236</v>
      </c>
      <c r="B46" s="210"/>
      <c r="C46" s="210"/>
      <c r="D46" s="210"/>
      <c r="E46" s="210"/>
      <c r="F46" s="210"/>
      <c r="G46" s="4">
        <v>38</v>
      </c>
      <c r="H46" s="34">
        <f>SUM(H47:H53)+H56+H57</f>
        <v>25922708</v>
      </c>
      <c r="I46" s="34">
        <f>SUM(I47:I53)+I56+I57</f>
        <v>15018014</v>
      </c>
      <c r="J46" s="34">
        <f>SUM(J47:J53)+J56+J57</f>
        <v>22908565</v>
      </c>
      <c r="K46" s="34">
        <f>SUM(K47:K53)+K56+K57</f>
        <v>5270601</v>
      </c>
    </row>
    <row r="47" spans="1:11" x14ac:dyDescent="0.2">
      <c r="A47" s="224" t="s">
        <v>110</v>
      </c>
      <c r="B47" s="224"/>
      <c r="C47" s="224"/>
      <c r="D47" s="224"/>
      <c r="E47" s="224"/>
      <c r="F47" s="224"/>
      <c r="G47" s="5">
        <v>39</v>
      </c>
      <c r="H47" s="32">
        <v>0</v>
      </c>
      <c r="I47" s="32">
        <v>0</v>
      </c>
      <c r="J47" s="32">
        <v>-463955</v>
      </c>
      <c r="K47" s="32">
        <v>77183</v>
      </c>
    </row>
    <row r="48" spans="1:11" x14ac:dyDescent="0.2">
      <c r="A48" s="224" t="s">
        <v>111</v>
      </c>
      <c r="B48" s="224"/>
      <c r="C48" s="224"/>
      <c r="D48" s="224"/>
      <c r="E48" s="224"/>
      <c r="F48" s="224"/>
      <c r="G48" s="5">
        <v>40</v>
      </c>
      <c r="H48" s="32">
        <v>0</v>
      </c>
      <c r="I48" s="32">
        <v>0</v>
      </c>
      <c r="J48" s="32">
        <v>0</v>
      </c>
      <c r="K48" s="32">
        <v>0</v>
      </c>
    </row>
    <row r="49" spans="1:11" ht="24.6" customHeight="1" x14ac:dyDescent="0.2">
      <c r="A49" s="224" t="s">
        <v>232</v>
      </c>
      <c r="B49" s="224"/>
      <c r="C49" s="224"/>
      <c r="D49" s="224"/>
      <c r="E49" s="224"/>
      <c r="F49" s="224"/>
      <c r="G49" s="5">
        <v>41</v>
      </c>
      <c r="H49" s="32">
        <v>10074988</v>
      </c>
      <c r="I49" s="32">
        <v>10074988</v>
      </c>
      <c r="J49" s="32">
        <v>-242699</v>
      </c>
      <c r="K49" s="32">
        <v>-242699</v>
      </c>
    </row>
    <row r="50" spans="1:11" x14ac:dyDescent="0.2">
      <c r="A50" s="224" t="s">
        <v>112</v>
      </c>
      <c r="B50" s="224"/>
      <c r="C50" s="224"/>
      <c r="D50" s="224"/>
      <c r="E50" s="224"/>
      <c r="F50" s="224"/>
      <c r="G50" s="5">
        <v>42</v>
      </c>
      <c r="H50" s="32">
        <v>0</v>
      </c>
      <c r="I50" s="32">
        <v>0</v>
      </c>
      <c r="J50" s="32">
        <v>0</v>
      </c>
      <c r="K50" s="32">
        <v>0</v>
      </c>
    </row>
    <row r="51" spans="1:11" ht="27.6" customHeight="1" x14ac:dyDescent="0.2">
      <c r="A51" s="224" t="s">
        <v>233</v>
      </c>
      <c r="B51" s="224"/>
      <c r="C51" s="224"/>
      <c r="D51" s="224"/>
      <c r="E51" s="224"/>
      <c r="F51" s="224"/>
      <c r="G51" s="5">
        <v>43</v>
      </c>
      <c r="H51" s="32">
        <v>0</v>
      </c>
      <c r="I51" s="32">
        <v>0</v>
      </c>
      <c r="J51" s="32">
        <v>0</v>
      </c>
      <c r="K51" s="32">
        <v>0</v>
      </c>
    </row>
    <row r="52" spans="1:11" ht="25.15" customHeight="1" x14ac:dyDescent="0.2">
      <c r="A52" s="224" t="s">
        <v>113</v>
      </c>
      <c r="B52" s="224"/>
      <c r="C52" s="224"/>
      <c r="D52" s="224"/>
      <c r="E52" s="224"/>
      <c r="F52" s="224"/>
      <c r="G52" s="5">
        <v>44</v>
      </c>
      <c r="H52" s="32">
        <v>20065278</v>
      </c>
      <c r="I52" s="32">
        <v>10824012</v>
      </c>
      <c r="J52" s="32">
        <v>28923858</v>
      </c>
      <c r="K52" s="32">
        <v>6639308</v>
      </c>
    </row>
    <row r="53" spans="1:11" x14ac:dyDescent="0.2">
      <c r="A53" s="187" t="s">
        <v>114</v>
      </c>
      <c r="B53" s="187"/>
      <c r="C53" s="187"/>
      <c r="D53" s="187"/>
      <c r="E53" s="187"/>
      <c r="F53" s="187"/>
      <c r="G53" s="5">
        <v>45</v>
      </c>
      <c r="H53" s="32">
        <v>0</v>
      </c>
      <c r="I53" s="32">
        <v>0</v>
      </c>
      <c r="J53" s="32">
        <v>0</v>
      </c>
      <c r="K53" s="32">
        <v>0</v>
      </c>
    </row>
    <row r="54" spans="1:11" ht="12.75" customHeight="1" x14ac:dyDescent="0.2">
      <c r="A54" s="187" t="s">
        <v>115</v>
      </c>
      <c r="B54" s="187"/>
      <c r="C54" s="187"/>
      <c r="D54" s="187"/>
      <c r="E54" s="187"/>
      <c r="F54" s="187"/>
      <c r="G54" s="5">
        <v>46</v>
      </c>
      <c r="H54" s="32">
        <v>0</v>
      </c>
      <c r="I54" s="32">
        <v>0</v>
      </c>
      <c r="J54" s="32">
        <v>0</v>
      </c>
      <c r="K54" s="32">
        <v>0</v>
      </c>
    </row>
    <row r="55" spans="1:11" ht="12.75" customHeight="1" x14ac:dyDescent="0.2">
      <c r="A55" s="187" t="s">
        <v>116</v>
      </c>
      <c r="B55" s="187"/>
      <c r="C55" s="187"/>
      <c r="D55" s="187"/>
      <c r="E55" s="187"/>
      <c r="F55" s="187"/>
      <c r="G55" s="5">
        <v>47</v>
      </c>
      <c r="H55" s="32">
        <v>0</v>
      </c>
      <c r="I55" s="32">
        <v>0</v>
      </c>
      <c r="J55" s="32">
        <v>0</v>
      </c>
      <c r="K55" s="32">
        <v>0</v>
      </c>
    </row>
    <row r="56" spans="1:11" ht="12.75" customHeight="1" x14ac:dyDescent="0.2">
      <c r="A56" s="187" t="s">
        <v>117</v>
      </c>
      <c r="B56" s="187"/>
      <c r="C56" s="187"/>
      <c r="D56" s="187"/>
      <c r="E56" s="187"/>
      <c r="F56" s="187"/>
      <c r="G56" s="5">
        <v>48</v>
      </c>
      <c r="H56" s="32">
        <v>0</v>
      </c>
      <c r="I56" s="32">
        <v>0</v>
      </c>
      <c r="J56" s="32">
        <v>0</v>
      </c>
      <c r="K56" s="32">
        <v>0</v>
      </c>
    </row>
    <row r="57" spans="1:11" ht="13.9" customHeight="1" x14ac:dyDescent="0.2">
      <c r="A57" s="187" t="s">
        <v>234</v>
      </c>
      <c r="B57" s="187"/>
      <c r="C57" s="187"/>
      <c r="D57" s="187"/>
      <c r="E57" s="187"/>
      <c r="F57" s="187"/>
      <c r="G57" s="5">
        <v>49</v>
      </c>
      <c r="H57" s="32">
        <v>-4217558</v>
      </c>
      <c r="I57" s="32">
        <v>-5880986</v>
      </c>
      <c r="J57" s="32">
        <v>-5308639</v>
      </c>
      <c r="K57" s="32">
        <v>-1203191</v>
      </c>
    </row>
    <row r="58" spans="1:11" ht="23.45" customHeight="1" x14ac:dyDescent="0.2">
      <c r="A58" s="210" t="s">
        <v>237</v>
      </c>
      <c r="B58" s="210"/>
      <c r="C58" s="210"/>
      <c r="D58" s="210"/>
      <c r="E58" s="210"/>
      <c r="F58" s="210"/>
      <c r="G58" s="4">
        <v>50</v>
      </c>
      <c r="H58" s="34">
        <f>SUM(H59:H66)</f>
        <v>-124892402</v>
      </c>
      <c r="I58" s="34">
        <f>SUM(I59:I66)</f>
        <v>-49818513</v>
      </c>
      <c r="J58" s="34">
        <f>SUM(J59:J66)</f>
        <v>7766772</v>
      </c>
      <c r="K58" s="34">
        <f>SUM(K59:K66)</f>
        <v>-2287233</v>
      </c>
    </row>
    <row r="59" spans="1:11" ht="12.75" customHeight="1" x14ac:dyDescent="0.2">
      <c r="A59" s="187" t="s">
        <v>118</v>
      </c>
      <c r="B59" s="187"/>
      <c r="C59" s="187"/>
      <c r="D59" s="187"/>
      <c r="E59" s="187"/>
      <c r="F59" s="187"/>
      <c r="G59" s="5">
        <v>51</v>
      </c>
      <c r="H59" s="32">
        <v>0</v>
      </c>
      <c r="I59" s="32">
        <v>0</v>
      </c>
      <c r="J59" s="32">
        <v>0</v>
      </c>
      <c r="K59" s="32">
        <v>0</v>
      </c>
    </row>
    <row r="60" spans="1:11" ht="12.75" customHeight="1" x14ac:dyDescent="0.2">
      <c r="A60" s="187" t="s">
        <v>119</v>
      </c>
      <c r="B60" s="187"/>
      <c r="C60" s="187"/>
      <c r="D60" s="187"/>
      <c r="E60" s="187"/>
      <c r="F60" s="187"/>
      <c r="G60" s="5">
        <v>52</v>
      </c>
      <c r="H60" s="32">
        <v>-39816670</v>
      </c>
      <c r="I60" s="32">
        <v>-15153476</v>
      </c>
      <c r="J60" s="32">
        <v>7670289</v>
      </c>
      <c r="K60" s="32">
        <v>12424510</v>
      </c>
    </row>
    <row r="61" spans="1:11" ht="12.75" customHeight="1" x14ac:dyDescent="0.2">
      <c r="A61" s="187" t="s">
        <v>120</v>
      </c>
      <c r="B61" s="187"/>
      <c r="C61" s="187"/>
      <c r="D61" s="187"/>
      <c r="E61" s="187"/>
      <c r="F61" s="187"/>
      <c r="G61" s="5">
        <v>53</v>
      </c>
      <c r="H61" s="32">
        <v>0</v>
      </c>
      <c r="I61" s="32">
        <v>0</v>
      </c>
      <c r="J61" s="32">
        <v>0</v>
      </c>
      <c r="K61" s="32">
        <v>0</v>
      </c>
    </row>
    <row r="62" spans="1:11" ht="12.75" customHeight="1" x14ac:dyDescent="0.2">
      <c r="A62" s="187" t="s">
        <v>121</v>
      </c>
      <c r="B62" s="187"/>
      <c r="C62" s="187"/>
      <c r="D62" s="187"/>
      <c r="E62" s="187"/>
      <c r="F62" s="187"/>
      <c r="G62" s="5">
        <v>54</v>
      </c>
      <c r="H62" s="32">
        <v>0</v>
      </c>
      <c r="I62" s="32">
        <v>0</v>
      </c>
      <c r="J62" s="32">
        <v>0</v>
      </c>
      <c r="K62" s="32">
        <v>0</v>
      </c>
    </row>
    <row r="63" spans="1:11" ht="12.75" customHeight="1" x14ac:dyDescent="0.2">
      <c r="A63" s="187" t="s">
        <v>122</v>
      </c>
      <c r="B63" s="187"/>
      <c r="C63" s="187"/>
      <c r="D63" s="187"/>
      <c r="E63" s="187"/>
      <c r="F63" s="187"/>
      <c r="G63" s="5">
        <v>55</v>
      </c>
      <c r="H63" s="32">
        <v>-99336775</v>
      </c>
      <c r="I63" s="32">
        <v>-41523018</v>
      </c>
      <c r="J63" s="32">
        <v>365607</v>
      </c>
      <c r="K63" s="32">
        <v>-18345254</v>
      </c>
    </row>
    <row r="64" spans="1:11" ht="12.75" customHeight="1" x14ac:dyDescent="0.2">
      <c r="A64" s="187" t="s">
        <v>112</v>
      </c>
      <c r="B64" s="187"/>
      <c r="C64" s="187"/>
      <c r="D64" s="187"/>
      <c r="E64" s="187"/>
      <c r="F64" s="187"/>
      <c r="G64" s="5">
        <v>56</v>
      </c>
      <c r="H64" s="32">
        <v>0</v>
      </c>
      <c r="I64" s="32">
        <v>0</v>
      </c>
      <c r="J64" s="32">
        <v>0</v>
      </c>
      <c r="K64" s="32">
        <v>0</v>
      </c>
    </row>
    <row r="65" spans="1:11" ht="25.15" customHeight="1" x14ac:dyDescent="0.2">
      <c r="A65" s="187" t="s">
        <v>123</v>
      </c>
      <c r="B65" s="187"/>
      <c r="C65" s="187"/>
      <c r="D65" s="187"/>
      <c r="E65" s="187"/>
      <c r="F65" s="187"/>
      <c r="G65" s="5">
        <v>57</v>
      </c>
      <c r="H65" s="32">
        <v>0</v>
      </c>
      <c r="I65" s="32">
        <v>0</v>
      </c>
      <c r="J65" s="32">
        <v>0</v>
      </c>
      <c r="K65" s="32">
        <v>0</v>
      </c>
    </row>
    <row r="66" spans="1:11" ht="24" customHeight="1" x14ac:dyDescent="0.2">
      <c r="A66" s="187" t="s">
        <v>124</v>
      </c>
      <c r="B66" s="187"/>
      <c r="C66" s="187"/>
      <c r="D66" s="187"/>
      <c r="E66" s="187"/>
      <c r="F66" s="187"/>
      <c r="G66" s="5">
        <v>58</v>
      </c>
      <c r="H66" s="32">
        <v>14261043</v>
      </c>
      <c r="I66" s="32">
        <v>6857981</v>
      </c>
      <c r="J66" s="32">
        <v>-269124</v>
      </c>
      <c r="K66" s="32">
        <v>3633511</v>
      </c>
    </row>
    <row r="67" spans="1:11" ht="12.75" customHeight="1" x14ac:dyDescent="0.2">
      <c r="A67" s="210" t="s">
        <v>238</v>
      </c>
      <c r="B67" s="210"/>
      <c r="C67" s="210"/>
      <c r="D67" s="210"/>
      <c r="E67" s="210"/>
      <c r="F67" s="210"/>
      <c r="G67" s="4">
        <v>59</v>
      </c>
      <c r="H67" s="34">
        <f>H44+H45</f>
        <v>1620573127</v>
      </c>
      <c r="I67" s="34">
        <f>I44+I45</f>
        <v>477249720</v>
      </c>
      <c r="J67" s="34">
        <f>J44+J45</f>
        <v>1768280977</v>
      </c>
      <c r="K67" s="34">
        <f>K44+K45</f>
        <v>431209513</v>
      </c>
    </row>
    <row r="68" spans="1:11" ht="12.75" customHeight="1" x14ac:dyDescent="0.2">
      <c r="A68" s="209" t="s">
        <v>125</v>
      </c>
      <c r="B68" s="209"/>
      <c r="C68" s="209"/>
      <c r="D68" s="209"/>
      <c r="E68" s="209"/>
      <c r="F68" s="209"/>
      <c r="G68" s="5">
        <v>60</v>
      </c>
      <c r="H68" s="32">
        <v>13240881</v>
      </c>
      <c r="I68" s="32">
        <v>-12610152</v>
      </c>
      <c r="J68" s="32">
        <v>103332887</v>
      </c>
      <c r="K68" s="32">
        <v>18956352</v>
      </c>
    </row>
    <row r="69" spans="1:11" x14ac:dyDescent="0.2">
      <c r="A69" s="223" t="s">
        <v>126</v>
      </c>
      <c r="B69" s="223"/>
      <c r="C69" s="223"/>
      <c r="D69" s="223"/>
      <c r="E69" s="223"/>
      <c r="F69" s="223"/>
      <c r="G69" s="5">
        <v>61</v>
      </c>
      <c r="H69" s="32">
        <v>1607332246</v>
      </c>
      <c r="I69" s="32">
        <v>489859872</v>
      </c>
      <c r="J69" s="32">
        <f>+J67-J68</f>
        <v>1664948090</v>
      </c>
      <c r="K69" s="32">
        <v>412253161</v>
      </c>
    </row>
  </sheetData>
  <sheetProtection algorithmName="SHA-512" hashValue="YnMPsgiDZvUqPrTFR6D1taVvQKXtnDqKejvKEFHOsUM3V17oE28k0wynPau1zp8+D5mXUtwQ5bcocQLQ7MNg/A==" saltValue="fFVGhU9SUoxAJVslz38z0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K42" xr:uid="{00000000-0002-0000-0200-000007000000}"/>
  </dataValidations>
  <pageMargins left="0.75" right="0.17" top="1" bottom="1" header="0.5" footer="0.5"/>
  <pageSetup paperSize="9" scale="84" fitToHeight="0"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view="pageBreakPreview" zoomScaleNormal="100" zoomScaleSheetLayoutView="100" workbookViewId="0">
      <selection activeCell="H5" sqref="H1:I1048576"/>
    </sheetView>
  </sheetViews>
  <sheetFormatPr defaultRowHeight="12.75" x14ac:dyDescent="0.2"/>
  <cols>
    <col min="1" max="7" width="9.140625" style="6"/>
    <col min="8" max="8" width="9.85546875" style="30" customWidth="1"/>
    <col min="9" max="9" width="12" style="30"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27" t="s">
        <v>180</v>
      </c>
      <c r="B1" s="244"/>
      <c r="C1" s="244"/>
      <c r="D1" s="244"/>
      <c r="E1" s="244"/>
      <c r="F1" s="244"/>
      <c r="G1" s="244"/>
      <c r="H1" s="244"/>
    </row>
    <row r="2" spans="1:9" ht="12.75" customHeight="1" x14ac:dyDescent="0.2">
      <c r="A2" s="226" t="s">
        <v>321</v>
      </c>
      <c r="B2" s="198"/>
      <c r="C2" s="198"/>
      <c r="D2" s="198"/>
      <c r="E2" s="198"/>
      <c r="F2" s="198"/>
      <c r="G2" s="198"/>
      <c r="H2" s="198"/>
    </row>
    <row r="3" spans="1:9" x14ac:dyDescent="0.2">
      <c r="A3" s="248" t="s">
        <v>12</v>
      </c>
      <c r="B3" s="249"/>
      <c r="C3" s="249"/>
      <c r="D3" s="249"/>
      <c r="E3" s="249"/>
      <c r="F3" s="249"/>
      <c r="G3" s="249"/>
      <c r="H3" s="249"/>
      <c r="I3" s="208"/>
    </row>
    <row r="4" spans="1:9" x14ac:dyDescent="0.2">
      <c r="A4" s="236" t="s">
        <v>314</v>
      </c>
      <c r="B4" s="204"/>
      <c r="C4" s="204"/>
      <c r="D4" s="204"/>
      <c r="E4" s="204"/>
      <c r="F4" s="204"/>
      <c r="G4" s="204"/>
      <c r="H4" s="204"/>
      <c r="I4" s="205"/>
    </row>
    <row r="5" spans="1:9" ht="45.75" thickBot="1" x14ac:dyDescent="0.25">
      <c r="A5" s="245" t="s">
        <v>2</v>
      </c>
      <c r="B5" s="246"/>
      <c r="C5" s="246"/>
      <c r="D5" s="246"/>
      <c r="E5" s="246"/>
      <c r="F5" s="247"/>
      <c r="G5" s="8" t="s">
        <v>6</v>
      </c>
      <c r="H5" s="35" t="s">
        <v>229</v>
      </c>
      <c r="I5" s="35" t="s">
        <v>224</v>
      </c>
    </row>
    <row r="6" spans="1:9" x14ac:dyDescent="0.2">
      <c r="A6" s="250">
        <v>1</v>
      </c>
      <c r="B6" s="251"/>
      <c r="C6" s="251"/>
      <c r="D6" s="251"/>
      <c r="E6" s="251"/>
      <c r="F6" s="252"/>
      <c r="G6" s="9">
        <v>2</v>
      </c>
      <c r="H6" s="36" t="s">
        <v>7</v>
      </c>
      <c r="I6" s="36" t="s">
        <v>8</v>
      </c>
    </row>
    <row r="7" spans="1:9" x14ac:dyDescent="0.2">
      <c r="A7" s="233" t="s">
        <v>134</v>
      </c>
      <c r="B7" s="234"/>
      <c r="C7" s="234"/>
      <c r="D7" s="234"/>
      <c r="E7" s="234"/>
      <c r="F7" s="234"/>
      <c r="G7" s="234"/>
      <c r="H7" s="234"/>
      <c r="I7" s="234"/>
    </row>
    <row r="8" spans="1:9" x14ac:dyDescent="0.2">
      <c r="A8" s="231" t="s">
        <v>127</v>
      </c>
      <c r="B8" s="231"/>
      <c r="C8" s="231"/>
      <c r="D8" s="231"/>
      <c r="E8" s="231"/>
      <c r="F8" s="231"/>
      <c r="G8" s="10">
        <v>1</v>
      </c>
      <c r="H8" s="37">
        <v>0</v>
      </c>
      <c r="I8" s="37">
        <v>0</v>
      </c>
    </row>
    <row r="9" spans="1:9" x14ac:dyDescent="0.2">
      <c r="A9" s="228" t="s">
        <v>128</v>
      </c>
      <c r="B9" s="228"/>
      <c r="C9" s="228"/>
      <c r="D9" s="228"/>
      <c r="E9" s="228"/>
      <c r="F9" s="228"/>
      <c r="G9" s="11">
        <v>2</v>
      </c>
      <c r="H9" s="38">
        <v>0</v>
      </c>
      <c r="I9" s="38">
        <v>0</v>
      </c>
    </row>
    <row r="10" spans="1:9" x14ac:dyDescent="0.2">
      <c r="A10" s="228" t="s">
        <v>129</v>
      </c>
      <c r="B10" s="228"/>
      <c r="C10" s="228"/>
      <c r="D10" s="228"/>
      <c r="E10" s="228"/>
      <c r="F10" s="228"/>
      <c r="G10" s="11">
        <v>3</v>
      </c>
      <c r="H10" s="38">
        <v>0</v>
      </c>
      <c r="I10" s="38">
        <v>0</v>
      </c>
    </row>
    <row r="11" spans="1:9" x14ac:dyDescent="0.2">
      <c r="A11" s="228" t="s">
        <v>130</v>
      </c>
      <c r="B11" s="228"/>
      <c r="C11" s="228"/>
      <c r="D11" s="228"/>
      <c r="E11" s="228"/>
      <c r="F11" s="228"/>
      <c r="G11" s="11">
        <v>4</v>
      </c>
      <c r="H11" s="38">
        <v>0</v>
      </c>
      <c r="I11" s="38">
        <v>0</v>
      </c>
    </row>
    <row r="12" spans="1:9" x14ac:dyDescent="0.2">
      <c r="A12" s="228" t="s">
        <v>131</v>
      </c>
      <c r="B12" s="228"/>
      <c r="C12" s="228"/>
      <c r="D12" s="228"/>
      <c r="E12" s="228"/>
      <c r="F12" s="228"/>
      <c r="G12" s="11">
        <v>5</v>
      </c>
      <c r="H12" s="38">
        <v>0</v>
      </c>
      <c r="I12" s="38">
        <v>0</v>
      </c>
    </row>
    <row r="13" spans="1:9" ht="22.5" customHeight="1" x14ac:dyDescent="0.2">
      <c r="A13" s="228" t="s">
        <v>151</v>
      </c>
      <c r="B13" s="228"/>
      <c r="C13" s="228"/>
      <c r="D13" s="228"/>
      <c r="E13" s="228"/>
      <c r="F13" s="228"/>
      <c r="G13" s="11">
        <v>6</v>
      </c>
      <c r="H13" s="38">
        <v>0</v>
      </c>
      <c r="I13" s="38">
        <v>0</v>
      </c>
    </row>
    <row r="14" spans="1:9" x14ac:dyDescent="0.2">
      <c r="A14" s="228" t="s">
        <v>132</v>
      </c>
      <c r="B14" s="228"/>
      <c r="C14" s="228"/>
      <c r="D14" s="228"/>
      <c r="E14" s="228"/>
      <c r="F14" s="228"/>
      <c r="G14" s="11">
        <v>7</v>
      </c>
      <c r="H14" s="38">
        <v>0</v>
      </c>
      <c r="I14" s="38">
        <v>0</v>
      </c>
    </row>
    <row r="15" spans="1:9" x14ac:dyDescent="0.2">
      <c r="A15" s="253" t="s">
        <v>133</v>
      </c>
      <c r="B15" s="253"/>
      <c r="C15" s="253"/>
      <c r="D15" s="253"/>
      <c r="E15" s="253"/>
      <c r="F15" s="253"/>
      <c r="G15" s="12">
        <v>8</v>
      </c>
      <c r="H15" s="39">
        <v>0</v>
      </c>
      <c r="I15" s="39">
        <v>0</v>
      </c>
    </row>
    <row r="16" spans="1:9" x14ac:dyDescent="0.2">
      <c r="A16" s="233" t="s">
        <v>135</v>
      </c>
      <c r="B16" s="234"/>
      <c r="C16" s="234"/>
      <c r="D16" s="234"/>
      <c r="E16" s="234"/>
      <c r="F16" s="234"/>
      <c r="G16" s="234"/>
      <c r="H16" s="234"/>
      <c r="I16" s="234"/>
    </row>
    <row r="17" spans="1:9" x14ac:dyDescent="0.2">
      <c r="A17" s="231" t="s">
        <v>136</v>
      </c>
      <c r="B17" s="231"/>
      <c r="C17" s="231"/>
      <c r="D17" s="231"/>
      <c r="E17" s="231"/>
      <c r="F17" s="231"/>
      <c r="G17" s="10">
        <v>9</v>
      </c>
      <c r="H17" s="37">
        <v>1893319254</v>
      </c>
      <c r="I17" s="37">
        <v>2107146219</v>
      </c>
    </row>
    <row r="18" spans="1:9" x14ac:dyDescent="0.2">
      <c r="A18" s="228" t="s">
        <v>137</v>
      </c>
      <c r="B18" s="228"/>
      <c r="C18" s="228"/>
      <c r="D18" s="228"/>
      <c r="E18" s="228"/>
      <c r="F18" s="228"/>
      <c r="G18" s="11"/>
      <c r="H18" s="38">
        <v>0</v>
      </c>
      <c r="I18" s="38"/>
    </row>
    <row r="19" spans="1:9" x14ac:dyDescent="0.2">
      <c r="A19" s="228" t="s">
        <v>138</v>
      </c>
      <c r="B19" s="228"/>
      <c r="C19" s="228"/>
      <c r="D19" s="228"/>
      <c r="E19" s="228"/>
      <c r="F19" s="228"/>
      <c r="G19" s="11">
        <v>10</v>
      </c>
      <c r="H19" s="38">
        <v>465888878</v>
      </c>
      <c r="I19" s="38">
        <v>371074676</v>
      </c>
    </row>
    <row r="20" spans="1:9" x14ac:dyDescent="0.2">
      <c r="A20" s="228" t="s">
        <v>139</v>
      </c>
      <c r="B20" s="228"/>
      <c r="C20" s="228"/>
      <c r="D20" s="228"/>
      <c r="E20" s="228"/>
      <c r="F20" s="228"/>
      <c r="G20" s="11">
        <v>11</v>
      </c>
      <c r="H20" s="38">
        <v>196567786</v>
      </c>
      <c r="I20" s="38">
        <v>229418608</v>
      </c>
    </row>
    <row r="21" spans="1:9" ht="23.25" customHeight="1" x14ac:dyDescent="0.2">
      <c r="A21" s="228" t="s">
        <v>140</v>
      </c>
      <c r="B21" s="228"/>
      <c r="C21" s="228"/>
      <c r="D21" s="228"/>
      <c r="E21" s="228"/>
      <c r="F21" s="228"/>
      <c r="G21" s="11">
        <v>12</v>
      </c>
      <c r="H21" s="38">
        <v>6304627</v>
      </c>
      <c r="I21" s="38">
        <v>2600280</v>
      </c>
    </row>
    <row r="22" spans="1:9" x14ac:dyDescent="0.2">
      <c r="A22" s="228" t="s">
        <v>141</v>
      </c>
      <c r="B22" s="228"/>
      <c r="C22" s="228"/>
      <c r="D22" s="228"/>
      <c r="E22" s="228"/>
      <c r="F22" s="228"/>
      <c r="G22" s="11">
        <v>13</v>
      </c>
      <c r="H22" s="38">
        <v>-8952541</v>
      </c>
      <c r="I22" s="38">
        <v>-33755966</v>
      </c>
    </row>
    <row r="23" spans="1:9" x14ac:dyDescent="0.2">
      <c r="A23" s="228" t="s">
        <v>142</v>
      </c>
      <c r="B23" s="228"/>
      <c r="C23" s="228"/>
      <c r="D23" s="228"/>
      <c r="E23" s="228"/>
      <c r="F23" s="228"/>
      <c r="G23" s="11">
        <v>14</v>
      </c>
      <c r="H23" s="38">
        <v>0</v>
      </c>
      <c r="I23" s="38">
        <v>6140324</v>
      </c>
    </row>
    <row r="24" spans="1:9" x14ac:dyDescent="0.2">
      <c r="A24" s="233" t="s">
        <v>143</v>
      </c>
      <c r="B24" s="234"/>
      <c r="C24" s="234"/>
      <c r="D24" s="234"/>
      <c r="E24" s="234"/>
      <c r="F24" s="234"/>
      <c r="G24" s="234"/>
      <c r="H24" s="234"/>
      <c r="I24" s="234"/>
    </row>
    <row r="25" spans="1:9" x14ac:dyDescent="0.2">
      <c r="A25" s="231" t="s">
        <v>144</v>
      </c>
      <c r="B25" s="231"/>
      <c r="C25" s="231"/>
      <c r="D25" s="231"/>
      <c r="E25" s="231"/>
      <c r="F25" s="231"/>
      <c r="G25" s="10">
        <v>15</v>
      </c>
      <c r="H25" s="37">
        <v>-1724829870</v>
      </c>
      <c r="I25" s="37">
        <v>529803701</v>
      </c>
    </row>
    <row r="26" spans="1:9" x14ac:dyDescent="0.2">
      <c r="A26" s="228" t="s">
        <v>145</v>
      </c>
      <c r="B26" s="228"/>
      <c r="C26" s="228"/>
      <c r="D26" s="228"/>
      <c r="E26" s="228"/>
      <c r="F26" s="228"/>
      <c r="G26" s="11">
        <v>16</v>
      </c>
      <c r="H26" s="38">
        <v>-5172865296</v>
      </c>
      <c r="I26" s="38">
        <v>1867323606</v>
      </c>
    </row>
    <row r="27" spans="1:9" x14ac:dyDescent="0.2">
      <c r="A27" s="228" t="s">
        <v>146</v>
      </c>
      <c r="B27" s="228"/>
      <c r="C27" s="228"/>
      <c r="D27" s="228"/>
      <c r="E27" s="228"/>
      <c r="F27" s="228"/>
      <c r="G27" s="11">
        <v>17</v>
      </c>
      <c r="H27" s="38">
        <v>-3804761777</v>
      </c>
      <c r="I27" s="38">
        <v>-3528534044</v>
      </c>
    </row>
    <row r="28" spans="1:9" ht="25.5" customHeight="1" x14ac:dyDescent="0.2">
      <c r="A28" s="228" t="s">
        <v>147</v>
      </c>
      <c r="B28" s="228"/>
      <c r="C28" s="228"/>
      <c r="D28" s="228"/>
      <c r="E28" s="228"/>
      <c r="F28" s="228"/>
      <c r="G28" s="11">
        <v>18</v>
      </c>
      <c r="H28" s="38">
        <v>-2364315467</v>
      </c>
      <c r="I28" s="38">
        <v>-879078909</v>
      </c>
    </row>
    <row r="29" spans="1:9" ht="23.25" customHeight="1" x14ac:dyDescent="0.2">
      <c r="A29" s="228" t="s">
        <v>148</v>
      </c>
      <c r="B29" s="228"/>
      <c r="C29" s="228"/>
      <c r="D29" s="228"/>
      <c r="E29" s="228"/>
      <c r="F29" s="228"/>
      <c r="G29" s="11">
        <v>19</v>
      </c>
      <c r="H29" s="38">
        <v>-275968365</v>
      </c>
      <c r="I29" s="38">
        <v>-595998507</v>
      </c>
    </row>
    <row r="30" spans="1:9" ht="27.75" customHeight="1" x14ac:dyDescent="0.2">
      <c r="A30" s="228" t="s">
        <v>149</v>
      </c>
      <c r="B30" s="228"/>
      <c r="C30" s="228"/>
      <c r="D30" s="228"/>
      <c r="E30" s="228"/>
      <c r="F30" s="228"/>
      <c r="G30" s="11">
        <v>20</v>
      </c>
      <c r="H30" s="38">
        <v>0</v>
      </c>
      <c r="I30" s="38">
        <v>0</v>
      </c>
    </row>
    <row r="31" spans="1:9" ht="27.75" customHeight="1" x14ac:dyDescent="0.2">
      <c r="A31" s="228" t="s">
        <v>150</v>
      </c>
      <c r="B31" s="228"/>
      <c r="C31" s="228"/>
      <c r="D31" s="228"/>
      <c r="E31" s="228"/>
      <c r="F31" s="228"/>
      <c r="G31" s="11">
        <v>21</v>
      </c>
      <c r="H31" s="38">
        <v>1620959226</v>
      </c>
      <c r="I31" s="38">
        <v>42698959</v>
      </c>
    </row>
    <row r="32" spans="1:9" ht="29.25" customHeight="1" x14ac:dyDescent="0.2">
      <c r="A32" s="228" t="s">
        <v>152</v>
      </c>
      <c r="B32" s="228"/>
      <c r="C32" s="228"/>
      <c r="D32" s="228"/>
      <c r="E32" s="228"/>
      <c r="F32" s="228"/>
      <c r="G32" s="11">
        <v>22</v>
      </c>
      <c r="H32" s="38">
        <v>282559636</v>
      </c>
      <c r="I32" s="38">
        <v>91856949</v>
      </c>
    </row>
    <row r="33" spans="1:9" x14ac:dyDescent="0.2">
      <c r="A33" s="228" t="s">
        <v>153</v>
      </c>
      <c r="B33" s="228"/>
      <c r="C33" s="228"/>
      <c r="D33" s="228"/>
      <c r="E33" s="228"/>
      <c r="F33" s="228"/>
      <c r="G33" s="11">
        <v>23</v>
      </c>
      <c r="H33" s="38">
        <v>278537671</v>
      </c>
      <c r="I33" s="38">
        <v>-3088876827</v>
      </c>
    </row>
    <row r="34" spans="1:9" x14ac:dyDescent="0.2">
      <c r="A34" s="228" t="s">
        <v>154</v>
      </c>
      <c r="B34" s="228"/>
      <c r="C34" s="228"/>
      <c r="D34" s="228"/>
      <c r="E34" s="228"/>
      <c r="F34" s="228"/>
      <c r="G34" s="11">
        <v>24</v>
      </c>
      <c r="H34" s="38">
        <v>651526359</v>
      </c>
      <c r="I34" s="38">
        <v>-45337878</v>
      </c>
    </row>
    <row r="35" spans="1:9" x14ac:dyDescent="0.2">
      <c r="A35" s="228" t="s">
        <v>155</v>
      </c>
      <c r="B35" s="228"/>
      <c r="C35" s="228"/>
      <c r="D35" s="228"/>
      <c r="E35" s="228"/>
      <c r="F35" s="228"/>
      <c r="G35" s="11">
        <v>25</v>
      </c>
      <c r="H35" s="40">
        <v>6504293269</v>
      </c>
      <c r="I35" s="40">
        <v>4741978857</v>
      </c>
    </row>
    <row r="36" spans="1:9" x14ac:dyDescent="0.2">
      <c r="A36" s="228" t="s">
        <v>156</v>
      </c>
      <c r="B36" s="228"/>
      <c r="C36" s="228"/>
      <c r="D36" s="228"/>
      <c r="E36" s="228"/>
      <c r="F36" s="228"/>
      <c r="G36" s="11">
        <v>26</v>
      </c>
      <c r="H36" s="40">
        <v>3464093173</v>
      </c>
      <c r="I36" s="40">
        <v>3395569809</v>
      </c>
    </row>
    <row r="37" spans="1:9" x14ac:dyDescent="0.2">
      <c r="A37" s="228" t="s">
        <v>157</v>
      </c>
      <c r="B37" s="228"/>
      <c r="C37" s="228"/>
      <c r="D37" s="228"/>
      <c r="E37" s="228"/>
      <c r="F37" s="228"/>
      <c r="G37" s="11">
        <v>27</v>
      </c>
      <c r="H37" s="40">
        <v>-1609876766</v>
      </c>
      <c r="I37" s="40">
        <v>-4199383687</v>
      </c>
    </row>
    <row r="38" spans="1:9" x14ac:dyDescent="0.2">
      <c r="A38" s="228" t="s">
        <v>158</v>
      </c>
      <c r="B38" s="228"/>
      <c r="C38" s="228"/>
      <c r="D38" s="228"/>
      <c r="E38" s="228"/>
      <c r="F38" s="228"/>
      <c r="G38" s="11">
        <v>28</v>
      </c>
      <c r="H38" s="40">
        <v>-3520457</v>
      </c>
      <c r="I38" s="40">
        <v>109500346</v>
      </c>
    </row>
    <row r="39" spans="1:9" x14ac:dyDescent="0.2">
      <c r="A39" s="228" t="s">
        <v>159</v>
      </c>
      <c r="B39" s="228"/>
      <c r="C39" s="228"/>
      <c r="D39" s="228"/>
      <c r="E39" s="228"/>
      <c r="F39" s="228"/>
      <c r="G39" s="11">
        <v>29</v>
      </c>
      <c r="H39" s="40">
        <v>-368420192</v>
      </c>
      <c r="I39" s="40">
        <f>175222826+5000000</f>
        <v>180222826</v>
      </c>
    </row>
    <row r="40" spans="1:9" x14ac:dyDescent="0.2">
      <c r="A40" s="228" t="s">
        <v>160</v>
      </c>
      <c r="B40" s="228"/>
      <c r="C40" s="228"/>
      <c r="D40" s="228"/>
      <c r="E40" s="228"/>
      <c r="F40" s="228"/>
      <c r="G40" s="11">
        <v>30</v>
      </c>
      <c r="H40" s="40">
        <v>3284051289</v>
      </c>
      <c r="I40" s="40">
        <v>3147600394</v>
      </c>
    </row>
    <row r="41" spans="1:9" x14ac:dyDescent="0.2">
      <c r="A41" s="228" t="s">
        <v>161</v>
      </c>
      <c r="B41" s="228"/>
      <c r="C41" s="228"/>
      <c r="D41" s="228"/>
      <c r="E41" s="228"/>
      <c r="F41" s="228"/>
      <c r="G41" s="11">
        <v>31</v>
      </c>
      <c r="H41" s="40">
        <v>0</v>
      </c>
      <c r="I41" s="40">
        <v>0</v>
      </c>
    </row>
    <row r="42" spans="1:9" x14ac:dyDescent="0.2">
      <c r="A42" s="228" t="s">
        <v>162</v>
      </c>
      <c r="B42" s="228"/>
      <c r="C42" s="228"/>
      <c r="D42" s="228"/>
      <c r="E42" s="228"/>
      <c r="F42" s="228"/>
      <c r="G42" s="11">
        <v>32</v>
      </c>
      <c r="H42" s="40">
        <v>-479731274</v>
      </c>
      <c r="I42" s="40">
        <v>-383425124</v>
      </c>
    </row>
    <row r="43" spans="1:9" x14ac:dyDescent="0.2">
      <c r="A43" s="228" t="s">
        <v>163</v>
      </c>
      <c r="B43" s="228"/>
      <c r="C43" s="228"/>
      <c r="D43" s="228"/>
      <c r="E43" s="228"/>
      <c r="F43" s="228"/>
      <c r="G43" s="11">
        <v>33</v>
      </c>
      <c r="H43" s="40">
        <v>-300321377</v>
      </c>
      <c r="I43" s="40">
        <f>-163888395-5000000</f>
        <v>-168888395</v>
      </c>
    </row>
    <row r="44" spans="1:9" ht="13.5" customHeight="1" x14ac:dyDescent="0.2">
      <c r="A44" s="232" t="s">
        <v>164</v>
      </c>
      <c r="B44" s="232"/>
      <c r="C44" s="232"/>
      <c r="D44" s="232"/>
      <c r="E44" s="232"/>
      <c r="F44" s="232"/>
      <c r="G44" s="13">
        <v>34</v>
      </c>
      <c r="H44" s="41">
        <f>SUM(H25:H43)+SUM(H17:H23)+SUM(H8:H15)</f>
        <v>2534537786</v>
      </c>
      <c r="I44" s="41">
        <f>SUM(I25:I43)+SUM(I17:I23)+SUM(I8:I15)</f>
        <v>3899656217</v>
      </c>
    </row>
    <row r="45" spans="1:9" x14ac:dyDescent="0.2">
      <c r="A45" s="233" t="s">
        <v>18</v>
      </c>
      <c r="B45" s="234"/>
      <c r="C45" s="234"/>
      <c r="D45" s="234"/>
      <c r="E45" s="234"/>
      <c r="F45" s="234"/>
      <c r="G45" s="234"/>
      <c r="H45" s="234"/>
      <c r="I45" s="234"/>
    </row>
    <row r="46" spans="1:9" ht="24.75" customHeight="1" x14ac:dyDescent="0.2">
      <c r="A46" s="231" t="s">
        <v>165</v>
      </c>
      <c r="B46" s="231"/>
      <c r="C46" s="231"/>
      <c r="D46" s="231"/>
      <c r="E46" s="231"/>
      <c r="F46" s="231"/>
      <c r="G46" s="10">
        <v>35</v>
      </c>
      <c r="H46" s="37">
        <v>-181217492</v>
      </c>
      <c r="I46" s="37">
        <v>-373320980</v>
      </c>
    </row>
    <row r="47" spans="1:9" ht="26.25" customHeight="1" x14ac:dyDescent="0.2">
      <c r="A47" s="228" t="s">
        <v>166</v>
      </c>
      <c r="B47" s="228"/>
      <c r="C47" s="228"/>
      <c r="D47" s="228"/>
      <c r="E47" s="228"/>
      <c r="F47" s="228"/>
      <c r="G47" s="11">
        <v>36</v>
      </c>
      <c r="H47" s="38">
        <v>-151720029</v>
      </c>
      <c r="I47" s="38">
        <v>0</v>
      </c>
    </row>
    <row r="48" spans="1:9" ht="24" customHeight="1" x14ac:dyDescent="0.2">
      <c r="A48" s="228" t="s">
        <v>167</v>
      </c>
      <c r="B48" s="228"/>
      <c r="C48" s="228"/>
      <c r="D48" s="228"/>
      <c r="E48" s="228"/>
      <c r="F48" s="228"/>
      <c r="G48" s="11">
        <v>37</v>
      </c>
      <c r="H48" s="38">
        <v>0</v>
      </c>
      <c r="I48" s="38">
        <v>0</v>
      </c>
    </row>
    <row r="49" spans="1:9" x14ac:dyDescent="0.2">
      <c r="A49" s="228" t="s">
        <v>168</v>
      </c>
      <c r="B49" s="228"/>
      <c r="C49" s="228"/>
      <c r="D49" s="228"/>
      <c r="E49" s="228"/>
      <c r="F49" s="228"/>
      <c r="G49" s="11">
        <v>38</v>
      </c>
      <c r="H49" s="38">
        <v>2702209</v>
      </c>
      <c r="I49" s="38">
        <v>2099084</v>
      </c>
    </row>
    <row r="50" spans="1:9" x14ac:dyDescent="0.2">
      <c r="A50" s="241" t="s">
        <v>169</v>
      </c>
      <c r="B50" s="241"/>
      <c r="C50" s="241"/>
      <c r="D50" s="241"/>
      <c r="E50" s="241"/>
      <c r="F50" s="241"/>
      <c r="G50" s="14">
        <v>39</v>
      </c>
      <c r="H50" s="40">
        <v>0</v>
      </c>
      <c r="I50" s="40">
        <v>0</v>
      </c>
    </row>
    <row r="51" spans="1:9" x14ac:dyDescent="0.2">
      <c r="A51" s="229" t="s">
        <v>170</v>
      </c>
      <c r="B51" s="229"/>
      <c r="C51" s="229"/>
      <c r="D51" s="229"/>
      <c r="E51" s="229"/>
      <c r="F51" s="230"/>
      <c r="G51" s="15">
        <v>40</v>
      </c>
      <c r="H51" s="41">
        <f>SUM(H46:H50)</f>
        <v>-330235312</v>
      </c>
      <c r="I51" s="41">
        <f>SUM(I46:I50)</f>
        <v>-371221896</v>
      </c>
    </row>
    <row r="52" spans="1:9" x14ac:dyDescent="0.2">
      <c r="A52" s="242" t="s">
        <v>19</v>
      </c>
      <c r="B52" s="243"/>
      <c r="C52" s="243"/>
      <c r="D52" s="243"/>
      <c r="E52" s="243"/>
      <c r="F52" s="243"/>
      <c r="G52" s="243"/>
      <c r="H52" s="243"/>
      <c r="I52" s="243"/>
    </row>
    <row r="53" spans="1:9" ht="23.25" customHeight="1" x14ac:dyDescent="0.2">
      <c r="A53" s="228" t="s">
        <v>171</v>
      </c>
      <c r="B53" s="228"/>
      <c r="C53" s="228"/>
      <c r="D53" s="228"/>
      <c r="E53" s="228"/>
      <c r="F53" s="228"/>
      <c r="G53" s="11">
        <v>41</v>
      </c>
      <c r="H53" s="38">
        <v>376779158</v>
      </c>
      <c r="I53" s="38">
        <v>1282451795</v>
      </c>
    </row>
    <row r="54" spans="1:9" x14ac:dyDescent="0.2">
      <c r="A54" s="228" t="s">
        <v>172</v>
      </c>
      <c r="B54" s="228"/>
      <c r="C54" s="228"/>
      <c r="D54" s="228"/>
      <c r="E54" s="228"/>
      <c r="F54" s="228"/>
      <c r="G54" s="11">
        <v>42</v>
      </c>
      <c r="H54" s="38">
        <v>0</v>
      </c>
      <c r="I54" s="38">
        <v>0</v>
      </c>
    </row>
    <row r="55" spans="1:9" x14ac:dyDescent="0.2">
      <c r="A55" s="240" t="s">
        <v>173</v>
      </c>
      <c r="B55" s="240"/>
      <c r="C55" s="240"/>
      <c r="D55" s="240"/>
      <c r="E55" s="240"/>
      <c r="F55" s="240"/>
      <c r="G55" s="11">
        <v>43</v>
      </c>
      <c r="H55" s="38">
        <v>0</v>
      </c>
      <c r="I55" s="38">
        <v>0</v>
      </c>
    </row>
    <row r="56" spans="1:9" x14ac:dyDescent="0.2">
      <c r="A56" s="240" t="s">
        <v>174</v>
      </c>
      <c r="B56" s="240"/>
      <c r="C56" s="240"/>
      <c r="D56" s="240"/>
      <c r="E56" s="240"/>
      <c r="F56" s="240"/>
      <c r="G56" s="11">
        <v>44</v>
      </c>
      <c r="H56" s="38">
        <v>0</v>
      </c>
      <c r="I56" s="38">
        <v>0</v>
      </c>
    </row>
    <row r="57" spans="1:9" x14ac:dyDescent="0.2">
      <c r="A57" s="228" t="s">
        <v>175</v>
      </c>
      <c r="B57" s="228"/>
      <c r="C57" s="228"/>
      <c r="D57" s="228"/>
      <c r="E57" s="228"/>
      <c r="F57" s="228"/>
      <c r="G57" s="11">
        <v>45</v>
      </c>
      <c r="H57" s="38">
        <v>-303261531</v>
      </c>
      <c r="I57" s="38">
        <v>-1416755671</v>
      </c>
    </row>
    <row r="58" spans="1:9" x14ac:dyDescent="0.2">
      <c r="A58" s="228" t="s">
        <v>176</v>
      </c>
      <c r="B58" s="228"/>
      <c r="C58" s="228"/>
      <c r="D58" s="228"/>
      <c r="E58" s="228"/>
      <c r="F58" s="228"/>
      <c r="G58" s="11">
        <v>46</v>
      </c>
      <c r="H58" s="38">
        <v>0</v>
      </c>
      <c r="I58" s="38">
        <v>0</v>
      </c>
    </row>
    <row r="59" spans="1:9" x14ac:dyDescent="0.2">
      <c r="A59" s="237" t="s">
        <v>178</v>
      </c>
      <c r="B59" s="238"/>
      <c r="C59" s="238"/>
      <c r="D59" s="238"/>
      <c r="E59" s="238"/>
      <c r="F59" s="238"/>
      <c r="G59" s="13">
        <v>47</v>
      </c>
      <c r="H59" s="42">
        <f>H53+H54+H55+H56+H57+H58</f>
        <v>73517627</v>
      </c>
      <c r="I59" s="42">
        <f>I53+I54+I55+I56+I57+I58</f>
        <v>-134303876</v>
      </c>
    </row>
    <row r="60" spans="1:9" ht="25.5" customHeight="1" x14ac:dyDescent="0.2">
      <c r="A60" s="237" t="s">
        <v>177</v>
      </c>
      <c r="B60" s="237"/>
      <c r="C60" s="237"/>
      <c r="D60" s="237"/>
      <c r="E60" s="237"/>
      <c r="F60" s="237"/>
      <c r="G60" s="13">
        <v>48</v>
      </c>
      <c r="H60" s="42">
        <f>H44+H51+H59</f>
        <v>2277820101</v>
      </c>
      <c r="I60" s="42">
        <f>I44+I51+I59</f>
        <v>3394130445</v>
      </c>
    </row>
    <row r="61" spans="1:9" x14ac:dyDescent="0.2">
      <c r="A61" s="239" t="s">
        <v>230</v>
      </c>
      <c r="B61" s="228"/>
      <c r="C61" s="228"/>
      <c r="D61" s="228"/>
      <c r="E61" s="228"/>
      <c r="F61" s="228"/>
      <c r="G61" s="11">
        <v>49</v>
      </c>
      <c r="H61" s="43">
        <v>20565131904</v>
      </c>
      <c r="I61" s="43">
        <v>22839131947</v>
      </c>
    </row>
    <row r="62" spans="1:9" x14ac:dyDescent="0.2">
      <c r="A62" s="228" t="s">
        <v>179</v>
      </c>
      <c r="B62" s="228"/>
      <c r="C62" s="228"/>
      <c r="D62" s="228"/>
      <c r="E62" s="228"/>
      <c r="F62" s="228"/>
      <c r="G62" s="11">
        <v>50</v>
      </c>
      <c r="H62" s="38">
        <v>-3820058</v>
      </c>
      <c r="I62" s="38">
        <v>-688873</v>
      </c>
    </row>
    <row r="63" spans="1:9" x14ac:dyDescent="0.2">
      <c r="A63" s="232" t="s">
        <v>231</v>
      </c>
      <c r="B63" s="235"/>
      <c r="C63" s="235"/>
      <c r="D63" s="235"/>
      <c r="E63" s="235"/>
      <c r="F63" s="235"/>
      <c r="G63" s="15">
        <v>51</v>
      </c>
      <c r="H63" s="41">
        <f>H60+H61+H62</f>
        <v>22839131947</v>
      </c>
      <c r="I63" s="41">
        <f>I60+I61+I62</f>
        <v>26232573519</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fitToHeight="0"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tabSelected="1" view="pageBreakPreview" zoomScaleNormal="100" zoomScaleSheetLayoutView="100" workbookViewId="0">
      <selection activeCell="P25" sqref="P25"/>
    </sheetView>
  </sheetViews>
  <sheetFormatPr defaultRowHeight="12.75" x14ac:dyDescent="0.2"/>
  <cols>
    <col min="1" max="2" width="9.140625" style="16"/>
    <col min="3" max="3" width="20.85546875" style="16" customWidth="1"/>
    <col min="4" max="4" width="9.140625" style="16"/>
    <col min="5" max="5" width="9.140625" style="45" customWidth="1"/>
    <col min="6" max="6" width="10.140625" style="45" customWidth="1"/>
    <col min="7" max="7" width="9.140625" style="45" customWidth="1"/>
    <col min="8" max="9" width="9.85546875" style="45" customWidth="1"/>
    <col min="10" max="18" width="9.140625" style="45"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62" t="s">
        <v>9</v>
      </c>
      <c r="B1" s="263"/>
      <c r="C1" s="263"/>
      <c r="D1" s="263"/>
      <c r="E1" s="263"/>
      <c r="F1" s="263"/>
      <c r="G1" s="263"/>
      <c r="H1" s="263"/>
      <c r="I1" s="263"/>
      <c r="J1" s="44"/>
      <c r="K1" s="44"/>
      <c r="L1" s="44"/>
      <c r="M1" s="44"/>
      <c r="N1" s="44"/>
      <c r="O1" s="44"/>
    </row>
    <row r="2" spans="1:27" ht="15.75" x14ac:dyDescent="0.2">
      <c r="A2" s="17"/>
      <c r="B2" s="18"/>
      <c r="C2" s="264" t="s">
        <v>316</v>
      </c>
      <c r="D2" s="264"/>
      <c r="E2" s="46" t="s">
        <v>0</v>
      </c>
      <c r="F2" s="55">
        <v>43830</v>
      </c>
      <c r="G2" s="47"/>
      <c r="H2" s="47"/>
      <c r="I2" s="47"/>
      <c r="J2" s="48"/>
      <c r="K2" s="48"/>
      <c r="L2" s="48"/>
      <c r="M2" s="48"/>
      <c r="N2" s="48"/>
      <c r="O2" s="48"/>
      <c r="R2" s="49" t="s">
        <v>12</v>
      </c>
      <c r="AA2" s="19"/>
    </row>
    <row r="3" spans="1:27" ht="13.5" customHeight="1" x14ac:dyDescent="0.2">
      <c r="A3" s="257" t="s">
        <v>10</v>
      </c>
      <c r="B3" s="258"/>
      <c r="C3" s="258"/>
      <c r="D3" s="257" t="s">
        <v>3</v>
      </c>
      <c r="E3" s="254" t="s">
        <v>11</v>
      </c>
      <c r="F3" s="216"/>
      <c r="G3" s="216"/>
      <c r="H3" s="216"/>
      <c r="I3" s="216"/>
      <c r="J3" s="216"/>
      <c r="K3" s="216"/>
      <c r="L3" s="216"/>
      <c r="M3" s="216"/>
      <c r="N3" s="216"/>
      <c r="O3" s="216"/>
      <c r="P3" s="254" t="s">
        <v>20</v>
      </c>
      <c r="Q3" s="216"/>
      <c r="R3" s="254" t="s">
        <v>192</v>
      </c>
    </row>
    <row r="4" spans="1:27" ht="56.25" x14ac:dyDescent="0.2">
      <c r="A4" s="258"/>
      <c r="B4" s="258"/>
      <c r="C4" s="258"/>
      <c r="D4" s="265"/>
      <c r="E4" s="50" t="s">
        <v>16</v>
      </c>
      <c r="F4" s="50" t="s">
        <v>181</v>
      </c>
      <c r="G4" s="50" t="s">
        <v>182</v>
      </c>
      <c r="H4" s="50" t="s">
        <v>183</v>
      </c>
      <c r="I4" s="50" t="s">
        <v>184</v>
      </c>
      <c r="J4" s="51" t="s">
        <v>185</v>
      </c>
      <c r="K4" s="51" t="s">
        <v>186</v>
      </c>
      <c r="L4" s="51" t="s">
        <v>187</v>
      </c>
      <c r="M4" s="51" t="s">
        <v>188</v>
      </c>
      <c r="N4" s="51" t="s">
        <v>189</v>
      </c>
      <c r="O4" s="51" t="s">
        <v>190</v>
      </c>
      <c r="P4" s="50" t="s">
        <v>184</v>
      </c>
      <c r="Q4" s="50" t="s">
        <v>191</v>
      </c>
      <c r="R4" s="254"/>
    </row>
    <row r="5" spans="1:27" x14ac:dyDescent="0.2">
      <c r="A5" s="259">
        <v>1</v>
      </c>
      <c r="B5" s="259"/>
      <c r="C5" s="259"/>
      <c r="D5" s="20">
        <v>2</v>
      </c>
      <c r="E5" s="50" t="s">
        <v>7</v>
      </c>
      <c r="F5" s="52" t="s">
        <v>8</v>
      </c>
      <c r="G5" s="50" t="s">
        <v>213</v>
      </c>
      <c r="H5" s="52" t="s">
        <v>214</v>
      </c>
      <c r="I5" s="50" t="s">
        <v>215</v>
      </c>
      <c r="J5" s="52" t="s">
        <v>216</v>
      </c>
      <c r="K5" s="52" t="s">
        <v>217</v>
      </c>
      <c r="L5" s="52" t="s">
        <v>13</v>
      </c>
      <c r="M5" s="52" t="s">
        <v>218</v>
      </c>
      <c r="N5" s="52" t="s">
        <v>219</v>
      </c>
      <c r="O5" s="52" t="s">
        <v>220</v>
      </c>
      <c r="P5" s="50" t="s">
        <v>221</v>
      </c>
      <c r="Q5" s="50" t="s">
        <v>222</v>
      </c>
      <c r="R5" s="52" t="s">
        <v>223</v>
      </c>
    </row>
    <row r="6" spans="1:27" ht="12.75" customHeight="1" x14ac:dyDescent="0.2">
      <c r="A6" s="260" t="s">
        <v>193</v>
      </c>
      <c r="B6" s="261"/>
      <c r="C6" s="261"/>
      <c r="D6" s="5">
        <v>1</v>
      </c>
      <c r="E6" s="53">
        <v>1907476900</v>
      </c>
      <c r="F6" s="53">
        <v>1569599850</v>
      </c>
      <c r="G6" s="53">
        <v>0</v>
      </c>
      <c r="H6" s="53">
        <v>0</v>
      </c>
      <c r="I6" s="53">
        <v>82029954</v>
      </c>
      <c r="J6" s="53">
        <v>10685220878</v>
      </c>
      <c r="K6" s="53">
        <v>210673075</v>
      </c>
      <c r="L6" s="53">
        <v>-22997716</v>
      </c>
      <c r="M6" s="53">
        <v>-76000661</v>
      </c>
      <c r="N6" s="53">
        <v>1680604466</v>
      </c>
      <c r="O6" s="53">
        <v>0</v>
      </c>
      <c r="P6" s="53">
        <v>-10296544</v>
      </c>
      <c r="Q6" s="53">
        <v>1043808988</v>
      </c>
      <c r="R6" s="54">
        <f>SUM(E6:Q6)</f>
        <v>17070119190</v>
      </c>
    </row>
    <row r="7" spans="1:27" ht="30" customHeight="1" x14ac:dyDescent="0.2">
      <c r="A7" s="255" t="s">
        <v>194</v>
      </c>
      <c r="B7" s="256"/>
      <c r="C7" s="256"/>
      <c r="D7" s="5">
        <v>2</v>
      </c>
      <c r="E7" s="53">
        <v>0</v>
      </c>
      <c r="F7" s="53">
        <v>0</v>
      </c>
      <c r="G7" s="53">
        <v>0</v>
      </c>
      <c r="H7" s="53">
        <v>0</v>
      </c>
      <c r="I7" s="53">
        <v>0</v>
      </c>
      <c r="J7" s="53">
        <v>0</v>
      </c>
      <c r="K7" s="53">
        <v>0</v>
      </c>
      <c r="L7" s="53">
        <v>0</v>
      </c>
      <c r="M7" s="53">
        <v>0</v>
      </c>
      <c r="N7" s="53">
        <v>0</v>
      </c>
      <c r="O7" s="53">
        <v>0</v>
      </c>
      <c r="P7" s="53">
        <v>0</v>
      </c>
      <c r="Q7" s="53">
        <v>0</v>
      </c>
      <c r="R7" s="54">
        <f t="shared" ref="R7:R26" si="0">SUM(E7:Q7)</f>
        <v>0</v>
      </c>
    </row>
    <row r="8" spans="1:27" ht="27" customHeight="1" x14ac:dyDescent="0.2">
      <c r="A8" s="260" t="s">
        <v>195</v>
      </c>
      <c r="B8" s="261"/>
      <c r="C8" s="261"/>
      <c r="D8" s="5">
        <v>3</v>
      </c>
      <c r="E8" s="53">
        <v>0</v>
      </c>
      <c r="F8" s="53">
        <v>0</v>
      </c>
      <c r="G8" s="53">
        <v>0</v>
      </c>
      <c r="H8" s="53">
        <v>0</v>
      </c>
      <c r="I8" s="53">
        <v>0</v>
      </c>
      <c r="J8" s="53">
        <v>0</v>
      </c>
      <c r="K8" s="53">
        <v>0</v>
      </c>
      <c r="L8" s="53">
        <v>0</v>
      </c>
      <c r="M8" s="53">
        <v>0</v>
      </c>
      <c r="N8" s="53">
        <v>0</v>
      </c>
      <c r="O8" s="53">
        <v>0</v>
      </c>
      <c r="P8" s="53">
        <v>0</v>
      </c>
      <c r="Q8" s="53">
        <v>0</v>
      </c>
      <c r="R8" s="54">
        <f>SUM(E8:Q8)</f>
        <v>0</v>
      </c>
    </row>
    <row r="9" spans="1:27" ht="18" customHeight="1" x14ac:dyDescent="0.2">
      <c r="A9" s="255" t="s">
        <v>196</v>
      </c>
      <c r="B9" s="256"/>
      <c r="C9" s="256"/>
      <c r="D9" s="5">
        <v>4</v>
      </c>
      <c r="E9" s="54">
        <f>E6+E7+E8</f>
        <v>1907476900</v>
      </c>
      <c r="F9" s="54">
        <f t="shared" ref="F9:Q9" si="1">F6+F7+F8</f>
        <v>1569599850</v>
      </c>
      <c r="G9" s="54">
        <f t="shared" si="1"/>
        <v>0</v>
      </c>
      <c r="H9" s="54">
        <f t="shared" si="1"/>
        <v>0</v>
      </c>
      <c r="I9" s="54">
        <f t="shared" si="1"/>
        <v>82029954</v>
      </c>
      <c r="J9" s="54">
        <f t="shared" si="1"/>
        <v>10685220878</v>
      </c>
      <c r="K9" s="54">
        <f t="shared" si="1"/>
        <v>210673075</v>
      </c>
      <c r="L9" s="54">
        <f t="shared" si="1"/>
        <v>-22997716</v>
      </c>
      <c r="M9" s="54">
        <f t="shared" si="1"/>
        <v>-76000661</v>
      </c>
      <c r="N9" s="54">
        <f t="shared" si="1"/>
        <v>1680604466</v>
      </c>
      <c r="O9" s="54">
        <f t="shared" si="1"/>
        <v>0</v>
      </c>
      <c r="P9" s="54">
        <f t="shared" si="1"/>
        <v>-10296544</v>
      </c>
      <c r="Q9" s="54">
        <f t="shared" si="1"/>
        <v>1043808988</v>
      </c>
      <c r="R9" s="54">
        <f t="shared" si="0"/>
        <v>17070119190</v>
      </c>
    </row>
    <row r="10" spans="1:27" ht="33" customHeight="1" x14ac:dyDescent="0.2">
      <c r="A10" s="255" t="s">
        <v>197</v>
      </c>
      <c r="B10" s="256"/>
      <c r="C10" s="256"/>
      <c r="D10" s="5">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
      <c r="A11" s="255" t="s">
        <v>198</v>
      </c>
      <c r="B11" s="256"/>
      <c r="C11" s="256"/>
      <c r="D11" s="5">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
      <c r="A12" s="255" t="s">
        <v>199</v>
      </c>
      <c r="B12" s="256"/>
      <c r="C12" s="256"/>
      <c r="D12" s="5">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
      <c r="A13" s="260" t="s">
        <v>200</v>
      </c>
      <c r="B13" s="261"/>
      <c r="C13" s="261"/>
      <c r="D13" s="5">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
      <c r="A14" s="255" t="s">
        <v>201</v>
      </c>
      <c r="B14" s="256"/>
      <c r="C14" s="256"/>
      <c r="D14" s="5">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
      <c r="A15" s="260" t="s">
        <v>202</v>
      </c>
      <c r="B15" s="261"/>
      <c r="C15" s="261"/>
      <c r="D15" s="5">
        <v>10</v>
      </c>
      <c r="E15" s="53">
        <v>0</v>
      </c>
      <c r="F15" s="53">
        <v>0</v>
      </c>
      <c r="G15" s="53">
        <v>0</v>
      </c>
      <c r="H15" s="53">
        <v>0</v>
      </c>
      <c r="I15" s="53">
        <v>0</v>
      </c>
      <c r="J15" s="53">
        <v>0</v>
      </c>
      <c r="K15" s="53">
        <v>0</v>
      </c>
      <c r="L15" s="53">
        <v>0</v>
      </c>
      <c r="M15" s="53">
        <v>0</v>
      </c>
      <c r="N15" s="53">
        <v>0</v>
      </c>
      <c r="O15" s="53">
        <v>0</v>
      </c>
      <c r="P15" s="53">
        <v>0</v>
      </c>
      <c r="Q15" s="53">
        <v>0</v>
      </c>
      <c r="R15" s="54">
        <f t="shared" si="0"/>
        <v>0</v>
      </c>
    </row>
    <row r="16" spans="1:27" ht="12.75" customHeight="1" x14ac:dyDescent="0.2">
      <c r="A16" s="255" t="s">
        <v>203</v>
      </c>
      <c r="B16" s="256"/>
      <c r="C16" s="256"/>
      <c r="D16" s="5">
        <v>11</v>
      </c>
      <c r="E16" s="53">
        <v>0</v>
      </c>
      <c r="F16" s="53">
        <v>0</v>
      </c>
      <c r="G16" s="53">
        <v>0</v>
      </c>
      <c r="H16" s="53">
        <v>0</v>
      </c>
      <c r="I16" s="53">
        <v>0</v>
      </c>
      <c r="J16" s="53">
        <v>0</v>
      </c>
      <c r="K16" s="53">
        <v>0</v>
      </c>
      <c r="L16" s="53">
        <v>0</v>
      </c>
      <c r="M16" s="53">
        <v>0</v>
      </c>
      <c r="N16" s="53">
        <v>-1379755671</v>
      </c>
      <c r="O16" s="53">
        <v>0</v>
      </c>
      <c r="P16" s="53">
        <v>0</v>
      </c>
      <c r="Q16" s="53">
        <v>-36941369</v>
      </c>
      <c r="R16" s="54">
        <f t="shared" si="0"/>
        <v>-1416697040</v>
      </c>
    </row>
    <row r="17" spans="1:18" ht="12.75" customHeight="1" x14ac:dyDescent="0.2">
      <c r="A17" s="255" t="s">
        <v>21</v>
      </c>
      <c r="B17" s="256"/>
      <c r="C17" s="256"/>
      <c r="D17" s="5">
        <v>12</v>
      </c>
      <c r="E17" s="53">
        <v>0</v>
      </c>
      <c r="F17" s="53">
        <v>0</v>
      </c>
      <c r="G17" s="53">
        <v>0</v>
      </c>
      <c r="H17" s="53">
        <v>0</v>
      </c>
      <c r="I17" s="53">
        <v>0</v>
      </c>
      <c r="J17" s="53">
        <v>0</v>
      </c>
      <c r="K17" s="53">
        <v>0</v>
      </c>
      <c r="L17" s="53">
        <v>0</v>
      </c>
      <c r="M17" s="53">
        <v>0</v>
      </c>
      <c r="N17" s="53">
        <v>0</v>
      </c>
      <c r="O17" s="53">
        <v>0</v>
      </c>
      <c r="P17" s="53">
        <v>0</v>
      </c>
      <c r="Q17" s="53">
        <v>0</v>
      </c>
      <c r="R17" s="54">
        <f t="shared" si="0"/>
        <v>0</v>
      </c>
    </row>
    <row r="18" spans="1:18" ht="12.75" customHeight="1" x14ac:dyDescent="0.2">
      <c r="A18" s="255" t="s">
        <v>204</v>
      </c>
      <c r="B18" s="256"/>
      <c r="C18" s="256"/>
      <c r="D18" s="5">
        <v>13</v>
      </c>
      <c r="E18" s="53">
        <v>0</v>
      </c>
      <c r="F18" s="53">
        <v>0</v>
      </c>
      <c r="G18" s="53">
        <v>0</v>
      </c>
      <c r="H18" s="53">
        <v>0</v>
      </c>
      <c r="I18" s="53">
        <v>0</v>
      </c>
      <c r="J18" s="53">
        <v>0</v>
      </c>
      <c r="K18" s="53">
        <v>0</v>
      </c>
      <c r="L18" s="53">
        <v>0</v>
      </c>
      <c r="M18" s="53">
        <v>0</v>
      </c>
      <c r="N18" s="53">
        <v>0</v>
      </c>
      <c r="O18" s="53">
        <v>0</v>
      </c>
      <c r="P18" s="53">
        <v>0</v>
      </c>
      <c r="Q18" s="53">
        <v>0</v>
      </c>
      <c r="R18" s="54">
        <f t="shared" si="0"/>
        <v>0</v>
      </c>
    </row>
    <row r="19" spans="1:18" ht="24" customHeight="1" x14ac:dyDescent="0.2">
      <c r="A19" s="255" t="s">
        <v>205</v>
      </c>
      <c r="B19" s="256"/>
      <c r="C19" s="256"/>
      <c r="D19" s="5">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
      <c r="A20" s="255" t="s">
        <v>206</v>
      </c>
      <c r="B20" s="256"/>
      <c r="C20" s="256"/>
      <c r="D20" s="5">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
      <c r="A21" s="260" t="s">
        <v>207</v>
      </c>
      <c r="B21" s="261"/>
      <c r="C21" s="261"/>
      <c r="D21" s="5">
        <v>16</v>
      </c>
      <c r="E21" s="53">
        <v>0</v>
      </c>
      <c r="F21" s="53">
        <v>0</v>
      </c>
      <c r="G21" s="53">
        <v>0</v>
      </c>
      <c r="H21" s="53">
        <v>0</v>
      </c>
      <c r="I21" s="53">
        <v>0</v>
      </c>
      <c r="J21" s="53">
        <v>303412046</v>
      </c>
      <c r="K21" s="53">
        <v>-4470850</v>
      </c>
      <c r="L21" s="53">
        <v>1907599</v>
      </c>
      <c r="M21" s="53">
        <v>0</v>
      </c>
      <c r="N21" s="53">
        <v>-300848795</v>
      </c>
      <c r="O21" s="53">
        <v>0</v>
      </c>
      <c r="P21" s="53">
        <v>0</v>
      </c>
      <c r="Q21" s="53">
        <v>0</v>
      </c>
      <c r="R21" s="54">
        <f t="shared" si="0"/>
        <v>0</v>
      </c>
    </row>
    <row r="22" spans="1:18" ht="20.25" customHeight="1" x14ac:dyDescent="0.2">
      <c r="A22" s="260" t="s">
        <v>209</v>
      </c>
      <c r="B22" s="261"/>
      <c r="C22" s="261"/>
      <c r="D22" s="5">
        <v>17</v>
      </c>
      <c r="E22" s="53">
        <v>0</v>
      </c>
      <c r="F22" s="53">
        <v>0</v>
      </c>
      <c r="G22" s="53">
        <v>0</v>
      </c>
      <c r="H22" s="53">
        <v>0</v>
      </c>
      <c r="I22" s="53">
        <v>0</v>
      </c>
      <c r="J22" s="53">
        <v>0</v>
      </c>
      <c r="K22" s="53">
        <v>0</v>
      </c>
      <c r="L22" s="53">
        <v>0</v>
      </c>
      <c r="M22" s="53">
        <v>0</v>
      </c>
      <c r="N22" s="53">
        <v>0</v>
      </c>
      <c r="O22" s="53">
        <v>0</v>
      </c>
      <c r="P22" s="53">
        <v>0</v>
      </c>
      <c r="Q22" s="53">
        <v>0</v>
      </c>
      <c r="R22" s="54">
        <f t="shared" si="0"/>
        <v>0</v>
      </c>
    </row>
    <row r="23" spans="1:18" ht="20.25" customHeight="1" x14ac:dyDescent="0.2">
      <c r="A23" s="260" t="s">
        <v>210</v>
      </c>
      <c r="B23" s="261"/>
      <c r="C23" s="261"/>
      <c r="D23" s="5">
        <v>18</v>
      </c>
      <c r="E23" s="53">
        <v>0</v>
      </c>
      <c r="F23" s="53">
        <v>0</v>
      </c>
      <c r="G23" s="53">
        <v>0</v>
      </c>
      <c r="H23" s="53">
        <v>0</v>
      </c>
      <c r="I23" s="53">
        <v>0</v>
      </c>
      <c r="J23" s="53">
        <v>2344447</v>
      </c>
      <c r="K23" s="53">
        <v>-4884673</v>
      </c>
      <c r="L23" s="53">
        <v>2409254</v>
      </c>
      <c r="M23" s="53">
        <v>0</v>
      </c>
      <c r="N23" s="53">
        <v>0</v>
      </c>
      <c r="O23" s="53">
        <v>0</v>
      </c>
      <c r="P23" s="53">
        <v>0</v>
      </c>
      <c r="Q23" s="53">
        <v>0</v>
      </c>
      <c r="R23" s="54">
        <f t="shared" si="0"/>
        <v>-130972</v>
      </c>
    </row>
    <row r="24" spans="1:18" ht="20.25" customHeight="1" x14ac:dyDescent="0.2">
      <c r="A24" s="260" t="s">
        <v>211</v>
      </c>
      <c r="B24" s="261"/>
      <c r="C24" s="261"/>
      <c r="D24" s="5">
        <v>19</v>
      </c>
      <c r="E24" s="53">
        <v>0</v>
      </c>
      <c r="F24" s="53">
        <v>0</v>
      </c>
      <c r="G24" s="53">
        <v>0</v>
      </c>
      <c r="H24" s="53">
        <v>0</v>
      </c>
      <c r="I24" s="53">
        <v>10011722</v>
      </c>
      <c r="J24" s="53">
        <v>0</v>
      </c>
      <c r="K24" s="53">
        <v>-541138</v>
      </c>
      <c r="L24" s="53">
        <v>4174031</v>
      </c>
      <c r="M24" s="53">
        <v>0</v>
      </c>
      <c r="N24" s="53">
        <v>1651303475</v>
      </c>
      <c r="O24" s="53">
        <v>0</v>
      </c>
      <c r="P24" s="53">
        <v>17030723</v>
      </c>
      <c r="Q24" s="53">
        <v>86302164</v>
      </c>
      <c r="R24" s="54">
        <f t="shared" si="0"/>
        <v>1768280977</v>
      </c>
    </row>
    <row r="25" spans="1:18" ht="20.25" customHeight="1" x14ac:dyDescent="0.2">
      <c r="A25" s="260" t="s">
        <v>208</v>
      </c>
      <c r="B25" s="261"/>
      <c r="C25" s="261"/>
      <c r="D25" s="5">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
      <c r="A26" s="260" t="s">
        <v>212</v>
      </c>
      <c r="B26" s="261"/>
      <c r="C26" s="261"/>
      <c r="D26" s="5">
        <v>21</v>
      </c>
      <c r="E26" s="54">
        <f>SUM(E9:E25)</f>
        <v>1907476900</v>
      </c>
      <c r="F26" s="54">
        <f t="shared" ref="F26:Q26" si="2">SUM(F9:F25)</f>
        <v>1569599850</v>
      </c>
      <c r="G26" s="54">
        <f t="shared" si="2"/>
        <v>0</v>
      </c>
      <c r="H26" s="54">
        <f t="shared" si="2"/>
        <v>0</v>
      </c>
      <c r="I26" s="54">
        <f t="shared" si="2"/>
        <v>92041676</v>
      </c>
      <c r="J26" s="54">
        <f t="shared" si="2"/>
        <v>10990977371</v>
      </c>
      <c r="K26" s="54">
        <f t="shared" si="2"/>
        <v>200776414</v>
      </c>
      <c r="L26" s="54">
        <f t="shared" si="2"/>
        <v>-14506832</v>
      </c>
      <c r="M26" s="54">
        <f t="shared" si="2"/>
        <v>-76000661</v>
      </c>
      <c r="N26" s="54">
        <f t="shared" si="2"/>
        <v>1651303475</v>
      </c>
      <c r="O26" s="54">
        <f t="shared" si="2"/>
        <v>0</v>
      </c>
      <c r="P26" s="54">
        <f t="shared" si="2"/>
        <v>6734179</v>
      </c>
      <c r="Q26" s="54">
        <f t="shared" si="2"/>
        <v>1093169783</v>
      </c>
      <c r="R26" s="54">
        <f t="shared" si="0"/>
        <v>17421572155</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74"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0"/>
  <sheetViews>
    <sheetView view="pageBreakPreview" zoomScaleNormal="100" zoomScaleSheetLayoutView="100" workbookViewId="0">
      <selection activeCell="I15" sqref="I15"/>
    </sheetView>
  </sheetViews>
  <sheetFormatPr defaultRowHeight="12.75" x14ac:dyDescent="0.2"/>
  <sheetData>
    <row r="1" spans="1:10" x14ac:dyDescent="0.2">
      <c r="A1" s="266" t="s">
        <v>326</v>
      </c>
      <c r="B1" s="267"/>
      <c r="C1" s="267"/>
      <c r="D1" s="267"/>
      <c r="E1" s="267"/>
      <c r="F1" s="267"/>
      <c r="G1" s="267"/>
      <c r="H1" s="267"/>
      <c r="I1" s="267"/>
      <c r="J1" s="103"/>
    </row>
    <row r="2" spans="1:10" x14ac:dyDescent="0.2">
      <c r="A2" s="267"/>
      <c r="B2" s="267"/>
      <c r="C2" s="267"/>
      <c r="D2" s="267"/>
      <c r="E2" s="267"/>
      <c r="F2" s="267"/>
      <c r="G2" s="267"/>
      <c r="H2" s="267"/>
      <c r="I2" s="267"/>
      <c r="J2" s="103"/>
    </row>
    <row r="3" spans="1:10" x14ac:dyDescent="0.2">
      <c r="A3" s="267"/>
      <c r="B3" s="267"/>
      <c r="C3" s="267"/>
      <c r="D3" s="267"/>
      <c r="E3" s="267"/>
      <c r="F3" s="267"/>
      <c r="G3" s="267"/>
      <c r="H3" s="267"/>
      <c r="I3" s="267"/>
      <c r="J3" s="103"/>
    </row>
    <row r="4" spans="1:10" x14ac:dyDescent="0.2">
      <c r="A4" s="267"/>
      <c r="B4" s="267"/>
      <c r="C4" s="267"/>
      <c r="D4" s="267"/>
      <c r="E4" s="267"/>
      <c r="F4" s="267"/>
      <c r="G4" s="267"/>
      <c r="H4" s="267"/>
      <c r="I4" s="267"/>
      <c r="J4" s="103"/>
    </row>
    <row r="5" spans="1:10" x14ac:dyDescent="0.2">
      <c r="A5" s="267"/>
      <c r="B5" s="267"/>
      <c r="C5" s="267"/>
      <c r="D5" s="267"/>
      <c r="E5" s="267"/>
      <c r="F5" s="267"/>
      <c r="G5" s="267"/>
      <c r="H5" s="267"/>
      <c r="I5" s="267"/>
      <c r="J5" s="103"/>
    </row>
    <row r="6" spans="1:10" x14ac:dyDescent="0.2">
      <c r="A6" s="267"/>
      <c r="B6" s="267"/>
      <c r="C6" s="267"/>
      <c r="D6" s="267"/>
      <c r="E6" s="267"/>
      <c r="F6" s="267"/>
      <c r="G6" s="267"/>
      <c r="H6" s="267"/>
      <c r="I6" s="267"/>
      <c r="J6" s="103"/>
    </row>
    <row r="7" spans="1:10" x14ac:dyDescent="0.2">
      <c r="A7" s="267"/>
      <c r="B7" s="267"/>
      <c r="C7" s="267"/>
      <c r="D7" s="267"/>
      <c r="E7" s="267"/>
      <c r="F7" s="267"/>
      <c r="G7" s="267"/>
      <c r="H7" s="267"/>
      <c r="I7" s="267"/>
      <c r="J7" s="103"/>
    </row>
    <row r="8" spans="1:10" x14ac:dyDescent="0.2">
      <c r="A8" s="267"/>
      <c r="B8" s="267"/>
      <c r="C8" s="267"/>
      <c r="D8" s="267"/>
      <c r="E8" s="267"/>
      <c r="F8" s="267"/>
      <c r="G8" s="267"/>
      <c r="H8" s="267"/>
      <c r="I8" s="267"/>
      <c r="J8" s="103"/>
    </row>
    <row r="9" spans="1:10" x14ac:dyDescent="0.2">
      <c r="A9" s="267"/>
      <c r="B9" s="267"/>
      <c r="C9" s="267"/>
      <c r="D9" s="267"/>
      <c r="E9" s="267"/>
      <c r="F9" s="267"/>
      <c r="G9" s="267"/>
      <c r="H9" s="267"/>
      <c r="I9" s="267"/>
      <c r="J9" s="103"/>
    </row>
    <row r="10" spans="1:10" x14ac:dyDescent="0.2">
      <c r="A10" s="102" t="s">
        <v>280</v>
      </c>
      <c r="B10" s="103"/>
      <c r="C10" s="103"/>
      <c r="D10" s="103"/>
      <c r="E10" s="103"/>
      <c r="F10" s="103"/>
      <c r="G10" s="103"/>
      <c r="H10" s="103"/>
      <c r="I10" s="103"/>
      <c r="J10" s="103"/>
    </row>
    <row r="11" spans="1:10" x14ac:dyDescent="0.2">
      <c r="A11" s="104" t="s">
        <v>291</v>
      </c>
      <c r="B11" s="103"/>
      <c r="C11" s="103"/>
      <c r="D11" s="103"/>
      <c r="E11" s="103"/>
      <c r="F11" s="103"/>
      <c r="G11" s="103"/>
      <c r="H11" s="103"/>
      <c r="I11" s="103"/>
      <c r="J11" s="103"/>
    </row>
    <row r="12" spans="1:10" x14ac:dyDescent="0.2">
      <c r="A12" s="105"/>
      <c r="B12" s="103"/>
      <c r="C12" s="103"/>
      <c r="D12" s="103"/>
      <c r="E12" s="103"/>
      <c r="F12" s="103"/>
      <c r="G12" s="103"/>
      <c r="H12" s="103"/>
      <c r="I12" s="103"/>
      <c r="J12" s="103"/>
    </row>
    <row r="13" spans="1:10" x14ac:dyDescent="0.2">
      <c r="A13" s="102" t="s">
        <v>281</v>
      </c>
      <c r="B13" s="103"/>
      <c r="C13" s="103"/>
      <c r="D13" s="103"/>
      <c r="E13" s="103"/>
      <c r="F13" s="103"/>
      <c r="G13" s="103"/>
      <c r="H13" s="103"/>
      <c r="I13" s="103"/>
      <c r="J13" s="103"/>
    </row>
    <row r="14" spans="1:10" x14ac:dyDescent="0.2">
      <c r="A14" s="105" t="s">
        <v>282</v>
      </c>
      <c r="B14" s="103"/>
      <c r="C14" s="103"/>
      <c r="D14" s="103"/>
      <c r="E14" s="103"/>
      <c r="F14" s="103"/>
      <c r="G14" s="103"/>
      <c r="H14" s="103"/>
      <c r="I14" s="103"/>
      <c r="J14" s="103"/>
    </row>
    <row r="15" spans="1:10" x14ac:dyDescent="0.2">
      <c r="A15" s="105"/>
      <c r="B15" s="103"/>
      <c r="C15" s="103"/>
      <c r="D15" s="103"/>
      <c r="E15" s="103"/>
      <c r="F15" s="103"/>
      <c r="G15" s="103"/>
      <c r="H15" s="103"/>
      <c r="I15" s="103"/>
      <c r="J15" s="103"/>
    </row>
    <row r="16" spans="1:10" x14ac:dyDescent="0.2">
      <c r="A16" s="102" t="s">
        <v>283</v>
      </c>
      <c r="B16" s="103"/>
      <c r="C16" s="103"/>
      <c r="D16" s="103"/>
      <c r="E16" s="103"/>
      <c r="F16" s="103"/>
      <c r="G16" s="103"/>
      <c r="H16" s="103"/>
      <c r="I16" s="103"/>
      <c r="J16" s="103"/>
    </row>
    <row r="17" spans="1:10" x14ac:dyDescent="0.2">
      <c r="A17" s="268" t="s">
        <v>327</v>
      </c>
      <c r="B17" s="268"/>
      <c r="C17" s="268"/>
      <c r="D17" s="268"/>
      <c r="E17" s="268"/>
      <c r="F17" s="268"/>
      <c r="G17" s="268"/>
      <c r="H17" s="268"/>
      <c r="I17" s="268"/>
      <c r="J17" s="268"/>
    </row>
    <row r="18" spans="1:10" x14ac:dyDescent="0.2">
      <c r="A18" s="104" t="s">
        <v>325</v>
      </c>
      <c r="B18" s="104"/>
      <c r="C18" s="104"/>
      <c r="D18" s="104"/>
      <c r="E18" s="103"/>
      <c r="F18" s="103"/>
      <c r="G18" s="103"/>
      <c r="H18" s="103"/>
      <c r="I18" s="103"/>
      <c r="J18" s="103"/>
    </row>
    <row r="19" spans="1:10" x14ac:dyDescent="0.2">
      <c r="A19" s="104"/>
      <c r="B19" s="104"/>
      <c r="C19" s="104"/>
      <c r="D19" s="104"/>
      <c r="E19" s="103"/>
      <c r="F19" s="103"/>
      <c r="G19" s="103"/>
      <c r="H19" s="103"/>
      <c r="I19" s="103"/>
      <c r="J19" s="103"/>
    </row>
    <row r="20" spans="1:10" x14ac:dyDescent="0.2">
      <c r="A20" s="104"/>
      <c r="B20" s="104" t="s">
        <v>284</v>
      </c>
      <c r="C20" s="104"/>
      <c r="D20" s="104"/>
      <c r="E20" s="103"/>
      <c r="F20" s="106">
        <v>0.97499999999999998</v>
      </c>
      <c r="G20" s="103"/>
      <c r="H20" s="103"/>
      <c r="I20" s="103"/>
      <c r="J20" s="103"/>
    </row>
    <row r="21" spans="1:10" x14ac:dyDescent="0.2">
      <c r="A21" s="104"/>
      <c r="B21" s="104" t="s">
        <v>285</v>
      </c>
      <c r="C21" s="104"/>
      <c r="D21" s="104"/>
      <c r="E21" s="103"/>
      <c r="F21" s="106">
        <v>2.1999999999999999E-2</v>
      </c>
      <c r="G21" s="103"/>
      <c r="H21" s="103"/>
      <c r="I21" s="103"/>
      <c r="J21" s="103"/>
    </row>
    <row r="22" spans="1:10" x14ac:dyDescent="0.2">
      <c r="A22" s="104"/>
      <c r="B22" s="104" t="s">
        <v>286</v>
      </c>
      <c r="C22" s="104"/>
      <c r="D22" s="104"/>
      <c r="E22" s="103"/>
      <c r="F22" s="106">
        <v>3.0000000000000001E-3</v>
      </c>
      <c r="G22" s="103"/>
      <c r="H22" s="103"/>
      <c r="I22" s="103"/>
      <c r="J22" s="103"/>
    </row>
    <row r="23" spans="1:10" ht="15" x14ac:dyDescent="0.2">
      <c r="A23" s="104"/>
      <c r="B23" s="104"/>
      <c r="C23" s="104"/>
      <c r="D23" s="104"/>
      <c r="E23" s="103"/>
      <c r="F23" s="106"/>
      <c r="G23" s="103"/>
      <c r="H23" s="103"/>
      <c r="I23" s="107"/>
      <c r="J23" s="103"/>
    </row>
    <row r="24" spans="1:10" x14ac:dyDescent="0.2">
      <c r="A24" s="104"/>
      <c r="B24" s="104"/>
      <c r="C24" s="104"/>
      <c r="D24" s="104"/>
      <c r="E24" s="103"/>
      <c r="F24" s="103"/>
      <c r="G24" s="103"/>
      <c r="H24" s="103"/>
      <c r="I24" s="103"/>
      <c r="J24" s="103"/>
    </row>
    <row r="25" spans="1:10" x14ac:dyDescent="0.2">
      <c r="A25" s="108" t="s">
        <v>287</v>
      </c>
      <c r="B25" s="103"/>
      <c r="C25" s="103"/>
      <c r="D25" s="103"/>
      <c r="E25" s="103"/>
      <c r="F25" s="103"/>
      <c r="G25" s="103"/>
      <c r="H25" s="103"/>
      <c r="I25" s="103"/>
      <c r="J25" s="103"/>
    </row>
    <row r="26" spans="1:10" x14ac:dyDescent="0.2">
      <c r="A26" s="109" t="s">
        <v>324</v>
      </c>
      <c r="B26" s="110"/>
      <c r="C26" s="110"/>
      <c r="D26" s="110"/>
      <c r="E26" s="110"/>
      <c r="F26" s="110"/>
      <c r="G26" s="110"/>
      <c r="H26" s="110"/>
      <c r="I26" s="110"/>
      <c r="J26" s="110"/>
    </row>
    <row r="27" spans="1:10" x14ac:dyDescent="0.2">
      <c r="A27" s="109"/>
      <c r="B27" s="110"/>
      <c r="C27" s="110"/>
      <c r="D27" s="110"/>
      <c r="E27" s="110"/>
      <c r="F27" s="110"/>
      <c r="G27" s="110"/>
      <c r="H27" s="110"/>
      <c r="I27" s="110"/>
      <c r="J27" s="110"/>
    </row>
    <row r="28" spans="1:10" x14ac:dyDescent="0.2">
      <c r="A28" s="108" t="s">
        <v>288</v>
      </c>
      <c r="B28" s="110"/>
      <c r="C28" s="110"/>
      <c r="D28" s="110"/>
      <c r="E28" s="110"/>
      <c r="F28" s="110"/>
      <c r="G28" s="110"/>
      <c r="H28" s="110"/>
      <c r="I28" s="110"/>
      <c r="J28" s="110"/>
    </row>
    <row r="29" spans="1:10" x14ac:dyDescent="0.2">
      <c r="A29" s="109" t="s">
        <v>289</v>
      </c>
      <c r="B29" s="110"/>
      <c r="C29" s="110"/>
      <c r="D29" s="110"/>
      <c r="E29" s="110"/>
      <c r="F29" s="110"/>
      <c r="G29" s="110"/>
      <c r="H29" s="110"/>
      <c r="I29" s="110"/>
      <c r="J29" s="110"/>
    </row>
    <row r="30" spans="1:10" x14ac:dyDescent="0.2">
      <c r="A30" s="109" t="s">
        <v>290</v>
      </c>
      <c r="B30" s="110"/>
      <c r="C30" s="110"/>
      <c r="D30" s="110"/>
      <c r="E30" s="110"/>
      <c r="F30" s="110"/>
      <c r="G30" s="110"/>
      <c r="H30" s="110"/>
      <c r="I30" s="110"/>
      <c r="J30" s="110"/>
    </row>
  </sheetData>
  <mergeCells count="2">
    <mergeCell ref="A1:I9"/>
    <mergeCell ref="A17:J17"/>
  </mergeCells>
  <pageMargins left="0.7" right="0.7" top="0.75" bottom="0.75" header="0.3" footer="0.3"/>
  <pageSetup paperSize="9"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Milković</cp:lastModifiedBy>
  <cp:lastPrinted>2020-02-17T14:13:17Z</cp:lastPrinted>
  <dcterms:created xsi:type="dcterms:W3CDTF">2008-10-17T11:51:54Z</dcterms:created>
  <dcterms:modified xsi:type="dcterms:W3CDTF">2020-02-18T13:51:09Z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