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19\"/>
    </mc:Choice>
  </mc:AlternateContent>
  <workbookProtection workbookPassword="CA29" lockStructure="1"/>
  <bookViews>
    <workbookView xWindow="0" yWindow="0" windowWidth="28800" windowHeight="14565"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34" i="21" l="1"/>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J45" i="19"/>
  <c r="J67" i="19" s="1"/>
  <c r="I63" i="18"/>
  <c r="I78" i="18" s="1"/>
  <c r="H45" i="19"/>
  <c r="H67" i="19" s="1"/>
  <c r="K67" i="19"/>
  <c r="R26" i="22"/>
  <c r="R9" i="22"/>
</calcChain>
</file>

<file path=xl/sharedStrings.xml><?xml version="1.0" encoding="utf-8"?>
<sst xmlns="http://schemas.openxmlformats.org/spreadsheetml/2006/main" count="369" uniqueCount="328">
  <si>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</si>
  <si>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</si>
  <si>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</si>
  <si>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</si>
  <si>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</si>
  <si>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</si>
  <si>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</si>
  <si>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</si>
  <si>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</si>
  <si>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</si>
  <si>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</si>
  <si>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</si>
  <si>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</si>
  <si>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</si>
  <si>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</si>
  <si>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</si>
  <si>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</si>
  <si>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</si>
  <si>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</si>
  <si>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</si>
  <si>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</si>
  <si>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</si>
  <si>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</si>
  <si>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</si>
  <si>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</si>
  <si>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</si>
  <si>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</si>
  <si>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</si>
  <si>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</si>
  <si>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</si>
  <si>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</si>
  <si>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</si>
  <si>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</si>
  <si>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</si>
  <si>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</si>
  <si>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</si>
  <si>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</si>
  <si>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</si>
  <si>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</si>
  <si>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</si>
  <si>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</si>
  <si>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</si>
  <si>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</si>
  <si>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</si>
  <si>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</si>
  <si>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</si>
  <si>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</si>
  <si>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</si>
  <si>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</si>
  <si>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</si>
  <si>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</si>
  <si>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</si>
  <si>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</si>
  <si>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</si>
  <si>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</si>
  <si>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</si>
  <si>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</si>
  <si>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</si>
  <si>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</si>
  <si>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</si>
  <si>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</si>
  <si>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</si>
  <si>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</si>
  <si>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</si>
  <si>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</si>
  <si>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</si>
  <si>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</si>
  <si>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</si>
  <si>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</si>
  <si>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</si>
  <si>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</si>
  <si>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</si>
  <si>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</si>
  <si>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</si>
  <si>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</si>
  <si>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</si>
  <si>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</si>
  <si>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</si>
  <si>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</si>
  <si>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</si>
  <si>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</si>
  <si>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</si>
  <si>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</si>
  <si>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</si>
  <si>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</si>
  <si>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</si>
  <si>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</si>
  <si>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</si>
  <si>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</si>
  <si>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</si>
  <si>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</si>
  <si>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</si>
  <si>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</si>
  <si>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</si>
  <si>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</si>
  <si>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</si>
  <si>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</si>
  <si>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</si>
  <si>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</si>
  <si>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</si>
  <si>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</si>
  <si>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</si>
  <si>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</si>
  <si>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</si>
  <si>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</si>
  <si>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</si>
  <si>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</si>
  <si>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</si>
  <si>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</si>
  <si>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</si>
  <si>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</si>
  <si>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</si>
  <si>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</si>
  <si>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</si>
  <si>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</si>
  <si>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</si>
  <si>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</si>
  <si>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</si>
  <si>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</si>
  <si>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</si>
  <si>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</si>
  <si>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</si>
  <si>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</si>
  <si>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</si>
  <si>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</si>
  <si>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</si>
  <si>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</si>
  <si>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</si>
  <si>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</si>
  <si>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</si>
  <si>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</si>
  <si>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</si>
  <si>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</si>
  <si>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</si>
  <si>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</si>
  <si>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</si>
  <si>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</si>
  <si>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</si>
  <si>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</si>
  <si>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</si>
  <si>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</si>
  <si>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</si>
  <si>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</si>
  <si>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</si>
  <si>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</si>
  <si>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</si>
  <si>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</si>
  <si>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</si>
  <si>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</si>
  <si>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</si>
  <si>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</si>
  <si>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</si>
  <si>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</si>
  <si>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</si>
  <si>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</si>
  <si>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</si>
  <si>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</si>
  <si>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</si>
  <si>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</si>
  <si>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</si>
  <si>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</si>
  <si>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</si>
  <si>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</si>
  <si>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</si>
  <si>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</si>
  <si>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</si>
  <si>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</si>
  <si>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</si>
  <si>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</si>
  <si>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</si>
  <si>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</si>
  <si>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</si>
  <si>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</si>
  <si>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</si>
  <si>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</si>
  <si>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</si>
  <si>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</si>
  <si>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</si>
  <si>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</si>
  <si>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</si>
  <si>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</si>
  <si>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</si>
  <si>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</si>
  <si>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</si>
  <si>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</si>
  <si>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</si>
  <si>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</si>
  <si>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</si>
  <si>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</si>
  <si>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</si>
  <si>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</si>
  <si>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</si>
  <si>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</si>
  <si>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</si>
  <si>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</si>
  <si>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</si>
  <si>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</si>
  <si>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</si>
  <si>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</si>
  <si>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</si>
  <si>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</si>
  <si>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</si>
  <si>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</si>
  <si>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</si>
  <si>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</si>
  <si>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</si>
  <si>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</si>
  <si>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</si>
  <si>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</si>
  <si>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</si>
  <si>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</si>
  <si>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</si>
  <si>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</si>
  <si>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</si>
  <si>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</si>
  <si>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</si>
  <si>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</si>
  <si>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</si>
  <si>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</si>
  <si>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</si>
  <si>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</si>
  <si>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</si>
  <si>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</si>
  <si>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</si>
  <si>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</si>
  <si>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</si>
  <si>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</si>
  <si>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</si>
  <si>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</si>
  <si>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</si>
  <si>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</si>
  <si>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</si>
  <si>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</si>
  <si>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</si>
  <si>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</si>
  <si>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</si>
  <si>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</si>
  <si>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</si>
  <si>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</si>
  <si>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</si>
  <si>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</si>
  <si>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</si>
  <si>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</si>
  <si>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</si>
  <si>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</si>
  <si>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</si>
  <si>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</si>
  <si>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</si>
  <si>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</si>
  <si>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</si>
  <si>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</si>
  <si>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</si>
  <si>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</si>
  <si>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</si>
  <si>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</si>
  <si>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</si>
  <si>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</si>
  <si>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</si>
  <si>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</si>
  <si>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</si>
  <si>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</si>
  <si>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</si>
  <si>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</si>
  <si>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</si>
  <si>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</si>
  <si>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</si>
  <si>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</si>
  <si>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</si>
  <si>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</si>
  <si>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</si>
  <si>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</si>
  <si>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</si>
  <si>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</si>
  <si>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</si>
  <si>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</si>
  <si>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</si>
  <si>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</si>
  <si>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</si>
  <si>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</si>
  <si>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</si>
  <si>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31.03.2019</t>
  </si>
  <si>
    <t>1. Promjene računovodstvenih politika</t>
  </si>
  <si>
    <t>2.  Podjela dionica</t>
  </si>
  <si>
    <t>Banka u promatranom razdoblju nije izvršila podjelu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</si>
  <si>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</si>
  <si>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</si>
  <si>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</si>
  <si>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</si>
  <si>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</si>
  <si>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</si>
  <si>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</si>
  <si>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</si>
  <si>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 xml:space="preserve">BILJEŠKE UZ FINANCIJSKE IZVJEŠTAJE - TFI
(sastavljaju se za tromjesečna izvještajna razdoblja)
Naziv izdavatelja:   PRIVREDNA BANKA ZAGREB D.D.______________________________________________
OIB:   02535697732________________________________________________________
Izvještajno razdoblje: 01.01.2019 - 31.03.2019.Bilješke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</si>
  <si>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Tijekom 2019. godine Banka je uskladila računovodstvene politike s odredbama MSFI 16.</t>
  </si>
  <si>
    <t xml:space="preserve">U vlasničkoj strukturi Banke tijekom prvog kvartala 2019. godine nije bilo promjena u učešću velikih dioničara. </t>
  </si>
  <si>
    <t>Na dan 31. ožujka 2019. godine struktura vlasništva Banke bila je:</t>
  </si>
  <si>
    <t>Tijekom prvog kvartala 2019. godine nije bilo pripajanja i spajanja.</t>
  </si>
  <si>
    <t>03269841</t>
  </si>
  <si>
    <t>HR</t>
  </si>
  <si>
    <t>080002817</t>
  </si>
  <si>
    <t>02535697732</t>
  </si>
  <si>
    <t>549300ZHFZ4CSK7VS460</t>
  </si>
  <si>
    <t>185</t>
  </si>
  <si>
    <t>PRIVREDNA BANKA ZAGREB D.D.</t>
  </si>
  <si>
    <t>ZAGREB</t>
  </si>
  <si>
    <t>RADNIČKA 50</t>
  </si>
  <si>
    <t>pbz@pbz.hr</t>
  </si>
  <si>
    <t>www.pbz.hr</t>
  </si>
  <si>
    <t>Sandra Milković</t>
  </si>
  <si>
    <t>01/6361-992</t>
  </si>
  <si>
    <t>sandra.milkovic@pbz.hr</t>
  </si>
  <si>
    <t>KPMG d.o.o.</t>
  </si>
  <si>
    <t>Goran Horvat</t>
  </si>
  <si>
    <t xml:space="preserve">stanje na dan 31.03.2019 </t>
  </si>
  <si>
    <t>PBZ Card d.o.o.</t>
  </si>
  <si>
    <t>Radnička cesta 44, 10000 Zagreb</t>
  </si>
  <si>
    <t>PBZ stambena štedionica d.d.</t>
  </si>
  <si>
    <t>PBZ Leasing d.o.o.</t>
  </si>
  <si>
    <t>03796540</t>
  </si>
  <si>
    <t>PBZ Nekretnine d.o.o.</t>
  </si>
  <si>
    <t>01423037</t>
  </si>
  <si>
    <t>Intesa Sanpaolo Banka d.d.</t>
  </si>
  <si>
    <t>Obala Kulina bana 9a, 71000 Sarajevo, Bosna i Hercegovina</t>
  </si>
  <si>
    <t>Banka Intesa Sanpaolo d.d.</t>
  </si>
  <si>
    <t>Pristaniška ulica 14, 6502 Koper</t>
  </si>
  <si>
    <t>Obveznik: PRIVREDNA BANKA ZAGREB D.D.</t>
  </si>
  <si>
    <t>Obveznik: PRIVREDNA BANKA ZAGREB D.D</t>
  </si>
  <si>
    <t>za razdoblje od 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</si>
</sst>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sz val="12"/>
      <name val="Arial"/>
      <family val="2"/>
      <charset val="238"/>
    </font>
    <font>
      <b/>
      <i/>
      <sz val="10"/>
      <color indexed="8"/>
      <name val="Arial"/>
      <family val="2"/>
      <charset val="238"/>
    </font>
    <font>
      <b/>
      <sz val="9"/>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7" fillId="10" borderId="0" xfId="6" applyFill="1" applyAlignment="1"/>
    <xf numFmtId="0" fontId="2" fillId="10" borderId="0" xfId="0" applyFont="1" applyFill="1" applyAlignment="1"/>
    <xf numFmtId="0" fontId="2" fillId="10" borderId="0" xfId="5" applyFont="1" applyFill="1" applyBorder="1" applyAlignment="1">
      <alignment vertical="top"/>
    </xf>
    <xf numFmtId="166" fontId="5" fillId="10" borderId="0" xfId="0" applyNumberFormat="1" applyFont="1" applyFill="1" applyAlignment="1"/>
    <xf numFmtId="0" fontId="31" fillId="10" borderId="0" xfId="6" applyFont="1" applyFill="1" applyAlignment="1"/>
    <xf numFmtId="0" fontId="32" fillId="10" borderId="0" xfId="6" applyFont="1" applyFill="1" applyAlignment="1"/>
    <xf numFmtId="0" fontId="7" fillId="10" borderId="0" xfId="6" applyFont="1" applyFill="1" applyAlignment="1"/>
    <xf numFmtId="0" fontId="2" fillId="10" borderId="0" xfId="6" applyFont="1" applyFill="1" applyAlignment="1"/>
    <xf numFmtId="0" fontId="4" fillId="11" borderId="26" xfId="0" applyFont="1" applyFill="1" applyBorder="1" applyAlignment="1" applyProtection="1">
      <alignment horizontal="center" vertical="center"/>
      <protection locked="0"/>
    </xf>
    <xf numFmtId="0" fontId="4" fillId="11" borderId="30" xfId="0" applyFont="1" applyFill="1" applyBorder="1" applyAlignment="1" applyProtection="1">
      <alignment horizontal="center" vertical="center"/>
      <protection locked="0"/>
    </xf>
    <xf numFmtId="0" fontId="4" fillId="11" borderId="30" xfId="0" quotePrefix="1" applyFont="1" applyFill="1" applyBorder="1" applyAlignment="1" applyProtection="1">
      <alignment horizontal="center" vertical="center"/>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33" fillId="0" borderId="27" xfId="6" applyNumberFormat="1" applyFont="1" applyFill="1" applyBorder="1" applyAlignment="1" applyProtection="1">
      <alignment horizontal="center" vertical="center"/>
      <protection locked="0" hidden="1"/>
    </xf>
    <xf numFmtId="49" fontId="33" fillId="0" borderId="26" xfId="6" applyNumberFormat="1" applyFont="1" applyFill="1" applyBorder="1" applyAlignment="1" applyProtection="1">
      <alignment horizontal="center" vertical="center"/>
      <protection locked="0" hidden="1"/>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28" xfId="0" applyFont="1" applyFill="1" applyBorder="1" applyAlignment="1" applyProtection="1">
      <alignment horizontal="right" vertical="center"/>
      <protection locked="0"/>
    </xf>
    <xf numFmtId="0" fontId="4" fillId="11" borderId="26" xfId="0"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4" fillId="11" borderId="27" xfId="0" applyFont="1" applyFill="1" applyBorder="1" applyAlignment="1" applyProtection="1">
      <alignment horizontal="right" vertical="center"/>
      <protection locked="0"/>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2" fillId="10" borderId="0" xfId="0" applyFont="1" applyFill="1" applyBorder="1" applyAlignment="1">
      <alignment horizontal="left" wrapText="1"/>
    </xf>
  </cellXfs>
  <cellStyles count="7">
    <cellStyle name="Hyperlink 2" xfId="2"/>
    <cellStyle name="Normal" xfId="0" builtinId="0"/>
    <cellStyle name="Normal 2" xfId="3"/>
    <cellStyle name="Normal 3" xfId="4"/>
    <cellStyle name="Normal_TFI-KI" xfId="6"/>
    <cellStyle name="Stil 1"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L15" sqref="L15"/>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15" t="s">
        <v>239</v>
      </c>
      <c r="B1" s="116"/>
      <c r="C1" s="116"/>
      <c r="D1" s="56"/>
      <c r="E1" s="56"/>
      <c r="F1" s="56"/>
      <c r="G1" s="56"/>
      <c r="H1" s="56"/>
      <c r="I1" s="56"/>
      <c r="J1" s="57"/>
    </row>
    <row r="2" spans="1:10" ht="14.45" customHeight="1" x14ac:dyDescent="0.25">
      <c r="A2" s="117" t="s">
        <v>255</v>
      </c>
      <c r="B2" s="118"/>
      <c r="C2" s="118"/>
      <c r="D2" s="118"/>
      <c r="E2" s="118"/>
      <c r="F2" s="118"/>
      <c r="G2" s="118"/>
      <c r="H2" s="118"/>
      <c r="I2" s="118"/>
      <c r="J2" s="119"/>
    </row>
    <row r="3" spans="1:10" x14ac:dyDescent="0.25">
      <c r="A3" s="59"/>
      <c r="B3" s="60"/>
      <c r="C3" s="60"/>
      <c r="D3" s="60"/>
      <c r="E3" s="60"/>
      <c r="F3" s="60"/>
      <c r="G3" s="60"/>
      <c r="H3" s="60"/>
      <c r="I3" s="60"/>
      <c r="J3" s="61"/>
    </row>
    <row r="4" spans="1:10" ht="33.6" customHeight="1" x14ac:dyDescent="0.25">
      <c r="A4" s="120" t="s">
        <v>240</v>
      </c>
      <c r="B4" s="121"/>
      <c r="C4" s="121"/>
      <c r="D4" s="121"/>
      <c r="E4" s="122">
        <v>43466</v>
      </c>
      <c r="F4" s="123"/>
      <c r="G4" s="62" t="s">
        <v>0</v>
      </c>
      <c r="H4" s="124">
        <v>43555</v>
      </c>
      <c r="I4" s="123"/>
      <c r="J4" s="63"/>
    </row>
    <row r="5" spans="1:10" s="64" customFormat="1" ht="10.15" customHeight="1" x14ac:dyDescent="0.25">
      <c r="A5" s="125"/>
      <c r="B5" s="126"/>
      <c r="C5" s="126"/>
      <c r="D5" s="126"/>
      <c r="E5" s="126"/>
      <c r="F5" s="126"/>
      <c r="G5" s="126"/>
      <c r="H5" s="126"/>
      <c r="I5" s="126"/>
      <c r="J5" s="127"/>
    </row>
    <row r="6" spans="1:10" ht="20.45" customHeight="1" x14ac:dyDescent="0.25">
      <c r="A6" s="65"/>
      <c r="B6" s="66" t="s">
        <v>260</v>
      </c>
      <c r="C6" s="67"/>
      <c r="D6" s="67"/>
      <c r="E6" s="73">
        <v>2019</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261</v>
      </c>
      <c r="C8" s="67"/>
      <c r="D8" s="67"/>
      <c r="E8" s="73">
        <v>1</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35" t="s">
        <v>262</v>
      </c>
      <c r="B10" s="136"/>
      <c r="C10" s="136"/>
      <c r="D10" s="136"/>
      <c r="E10" s="136"/>
      <c r="F10" s="136"/>
      <c r="G10" s="136"/>
      <c r="H10" s="136"/>
      <c r="I10" s="136"/>
      <c r="J10" s="75"/>
    </row>
    <row r="11" spans="1:10" ht="24.6" customHeight="1" x14ac:dyDescent="0.25">
      <c r="A11" s="137" t="s">
        <v>241</v>
      </c>
      <c r="B11" s="138"/>
      <c r="C11" s="130" t="s">
        <v>297</v>
      </c>
      <c r="D11" s="131"/>
      <c r="E11" s="76"/>
      <c r="F11" s="139" t="s">
        <v>263</v>
      </c>
      <c r="G11" s="129"/>
      <c r="H11" s="140" t="s">
        <v>298</v>
      </c>
      <c r="I11" s="141"/>
      <c r="J11" s="77"/>
    </row>
    <row r="12" spans="1:10" ht="14.45" customHeight="1" x14ac:dyDescent="0.25">
      <c r="A12" s="78"/>
      <c r="B12" s="79"/>
      <c r="C12" s="79"/>
      <c r="D12" s="79"/>
      <c r="E12" s="133"/>
      <c r="F12" s="133"/>
      <c r="G12" s="133"/>
      <c r="H12" s="133"/>
      <c r="I12" s="80"/>
      <c r="J12" s="77"/>
    </row>
    <row r="13" spans="1:10" ht="21" customHeight="1" x14ac:dyDescent="0.25">
      <c r="A13" s="128" t="s">
        <v>256</v>
      </c>
      <c r="B13" s="129"/>
      <c r="C13" s="130" t="s">
        <v>299</v>
      </c>
      <c r="D13" s="131"/>
      <c r="E13" s="132"/>
      <c r="F13" s="133"/>
      <c r="G13" s="133"/>
      <c r="H13" s="133"/>
      <c r="I13" s="80"/>
      <c r="J13" s="77"/>
    </row>
    <row r="14" spans="1:10" ht="10.9" customHeight="1" x14ac:dyDescent="0.25">
      <c r="A14" s="76"/>
      <c r="B14" s="80"/>
      <c r="C14" s="79"/>
      <c r="D14" s="79"/>
      <c r="E14" s="134"/>
      <c r="F14" s="134"/>
      <c r="G14" s="134"/>
      <c r="H14" s="134"/>
      <c r="I14" s="79"/>
      <c r="J14" s="81"/>
    </row>
    <row r="15" spans="1:10" ht="22.9" customHeight="1" x14ac:dyDescent="0.25">
      <c r="A15" s="128" t="s">
        <v>242</v>
      </c>
      <c r="B15" s="129"/>
      <c r="C15" s="130" t="s">
        <v>300</v>
      </c>
      <c r="D15" s="131"/>
      <c r="E15" s="150"/>
      <c r="F15" s="151"/>
      <c r="G15" s="82" t="s">
        <v>264</v>
      </c>
      <c r="H15" s="152" t="s">
        <v>301</v>
      </c>
      <c r="I15" s="153"/>
      <c r="J15" s="83"/>
    </row>
    <row r="16" spans="1:10" ht="10.9" customHeight="1" x14ac:dyDescent="0.25">
      <c r="A16" s="76"/>
      <c r="B16" s="80"/>
      <c r="C16" s="79"/>
      <c r="D16" s="79"/>
      <c r="E16" s="134"/>
      <c r="F16" s="134"/>
      <c r="G16" s="134"/>
      <c r="H16" s="134"/>
      <c r="I16" s="79"/>
      <c r="J16" s="81"/>
    </row>
    <row r="17" spans="1:10" ht="22.9" customHeight="1" x14ac:dyDescent="0.25">
      <c r="A17" s="84"/>
      <c r="B17" s="82" t="s">
        <v>265</v>
      </c>
      <c r="C17" s="142" t="s">
        <v>302</v>
      </c>
      <c r="D17" s="143"/>
      <c r="E17" s="85"/>
      <c r="F17" s="85"/>
      <c r="G17" s="85"/>
      <c r="H17" s="85"/>
      <c r="I17" s="85"/>
      <c r="J17" s="83"/>
    </row>
    <row r="18" spans="1:10" x14ac:dyDescent="0.25">
      <c r="A18" s="144"/>
      <c r="B18" s="145"/>
      <c r="C18" s="134"/>
      <c r="D18" s="134"/>
      <c r="E18" s="134"/>
      <c r="F18" s="134"/>
      <c r="G18" s="134"/>
      <c r="H18" s="134"/>
      <c r="I18" s="79"/>
      <c r="J18" s="81"/>
    </row>
    <row r="19" spans="1:10" x14ac:dyDescent="0.25">
      <c r="A19" s="137" t="s">
        <v>243</v>
      </c>
      <c r="B19" s="146"/>
      <c r="C19" s="147" t="s">
        <v>303</v>
      </c>
      <c r="D19" s="148"/>
      <c r="E19" s="148"/>
      <c r="F19" s="148"/>
      <c r="G19" s="148"/>
      <c r="H19" s="148"/>
      <c r="I19" s="148"/>
      <c r="J19" s="149"/>
    </row>
    <row r="20" spans="1:10" x14ac:dyDescent="0.25">
      <c r="A20" s="78"/>
      <c r="B20" s="79"/>
      <c r="C20" s="86"/>
      <c r="D20" s="79"/>
      <c r="E20" s="134"/>
      <c r="F20" s="134"/>
      <c r="G20" s="134"/>
      <c r="H20" s="134"/>
      <c r="I20" s="79"/>
      <c r="J20" s="81"/>
    </row>
    <row r="21" spans="1:10" x14ac:dyDescent="0.25">
      <c r="A21" s="137" t="s">
        <v>244</v>
      </c>
      <c r="B21" s="146"/>
      <c r="C21" s="152">
        <v>10000</v>
      </c>
      <c r="D21" s="153"/>
      <c r="E21" s="134"/>
      <c r="F21" s="134"/>
      <c r="G21" s="147" t="s">
        <v>304</v>
      </c>
      <c r="H21" s="148"/>
      <c r="I21" s="148"/>
      <c r="J21" s="149"/>
    </row>
    <row r="22" spans="1:10" x14ac:dyDescent="0.25">
      <c r="A22" s="78"/>
      <c r="B22" s="79"/>
      <c r="C22" s="79"/>
      <c r="D22" s="79"/>
      <c r="E22" s="134"/>
      <c r="F22" s="134"/>
      <c r="G22" s="134"/>
      <c r="H22" s="134"/>
      <c r="I22" s="79"/>
      <c r="J22" s="81"/>
    </row>
    <row r="23" spans="1:10" x14ac:dyDescent="0.25">
      <c r="A23" s="137" t="s">
        <v>245</v>
      </c>
      <c r="B23" s="146"/>
      <c r="C23" s="147" t="s">
        <v>305</v>
      </c>
      <c r="D23" s="148"/>
      <c r="E23" s="148"/>
      <c r="F23" s="148"/>
      <c r="G23" s="148"/>
      <c r="H23" s="148"/>
      <c r="I23" s="148"/>
      <c r="J23" s="149"/>
    </row>
    <row r="24" spans="1:10" x14ac:dyDescent="0.25">
      <c r="A24" s="78"/>
      <c r="B24" s="79"/>
      <c r="C24" s="79"/>
      <c r="D24" s="79"/>
      <c r="E24" s="134"/>
      <c r="F24" s="134"/>
      <c r="G24" s="134"/>
      <c r="H24" s="134"/>
      <c r="I24" s="79"/>
      <c r="J24" s="81"/>
    </row>
    <row r="25" spans="1:10" x14ac:dyDescent="0.25">
      <c r="A25" s="137" t="s">
        <v>246</v>
      </c>
      <c r="B25" s="146"/>
      <c r="C25" s="157" t="s">
        <v>306</v>
      </c>
      <c r="D25" s="158"/>
      <c r="E25" s="158"/>
      <c r="F25" s="158"/>
      <c r="G25" s="158"/>
      <c r="H25" s="158"/>
      <c r="I25" s="158"/>
      <c r="J25" s="159"/>
    </row>
    <row r="26" spans="1:10" x14ac:dyDescent="0.25">
      <c r="A26" s="78"/>
      <c r="B26" s="79"/>
      <c r="C26" s="86"/>
      <c r="D26" s="79"/>
      <c r="E26" s="134"/>
      <c r="F26" s="134"/>
      <c r="G26" s="134"/>
      <c r="H26" s="134"/>
      <c r="I26" s="79"/>
      <c r="J26" s="81"/>
    </row>
    <row r="27" spans="1:10" x14ac:dyDescent="0.25">
      <c r="A27" s="137" t="s">
        <v>247</v>
      </c>
      <c r="B27" s="146"/>
      <c r="C27" s="157" t="s">
        <v>307</v>
      </c>
      <c r="D27" s="158"/>
      <c r="E27" s="158"/>
      <c r="F27" s="158"/>
      <c r="G27" s="158"/>
      <c r="H27" s="158"/>
      <c r="I27" s="158"/>
      <c r="J27" s="159"/>
    </row>
    <row r="28" spans="1:10" ht="13.9" customHeight="1" x14ac:dyDescent="0.25">
      <c r="A28" s="78"/>
      <c r="B28" s="79"/>
      <c r="C28" s="86"/>
      <c r="D28" s="79"/>
      <c r="E28" s="134"/>
      <c r="F28" s="134"/>
      <c r="G28" s="134"/>
      <c r="H28" s="134"/>
      <c r="I28" s="79"/>
      <c r="J28" s="81"/>
    </row>
    <row r="29" spans="1:10" ht="22.9" customHeight="1" x14ac:dyDescent="0.25">
      <c r="A29" s="154" t="s">
        <v>257</v>
      </c>
      <c r="B29" s="155"/>
      <c r="C29" s="87">
        <v>5234</v>
      </c>
      <c r="D29" s="88"/>
      <c r="E29" s="156"/>
      <c r="F29" s="156"/>
      <c r="G29" s="156"/>
      <c r="H29" s="156"/>
      <c r="I29" s="89"/>
      <c r="J29" s="90"/>
    </row>
    <row r="30" spans="1:10" x14ac:dyDescent="0.25">
      <c r="A30" s="78"/>
      <c r="B30" s="79"/>
      <c r="C30" s="79"/>
      <c r="D30" s="79"/>
      <c r="E30" s="134"/>
      <c r="F30" s="134"/>
      <c r="G30" s="134"/>
      <c r="H30" s="134"/>
      <c r="I30" s="89"/>
      <c r="J30" s="90"/>
    </row>
    <row r="31" spans="1:10" x14ac:dyDescent="0.25">
      <c r="A31" s="137" t="s">
        <v>248</v>
      </c>
      <c r="B31" s="146"/>
      <c r="C31" s="102" t="s">
        <v>268</v>
      </c>
      <c r="D31" s="160" t="s">
        <v>266</v>
      </c>
      <c r="E31" s="161"/>
      <c r="F31" s="161"/>
      <c r="G31" s="161"/>
      <c r="H31" s="91"/>
      <c r="I31" s="92" t="s">
        <v>267</v>
      </c>
      <c r="J31" s="93" t="s">
        <v>268</v>
      </c>
    </row>
    <row r="32" spans="1:10" x14ac:dyDescent="0.25">
      <c r="A32" s="137"/>
      <c r="B32" s="146"/>
      <c r="C32" s="94"/>
      <c r="D32" s="62"/>
      <c r="E32" s="151"/>
      <c r="F32" s="151"/>
      <c r="G32" s="151"/>
      <c r="H32" s="151"/>
      <c r="I32" s="89"/>
      <c r="J32" s="90"/>
    </row>
    <row r="33" spans="1:10" x14ac:dyDescent="0.25">
      <c r="A33" s="137" t="s">
        <v>258</v>
      </c>
      <c r="B33" s="146"/>
      <c r="C33" s="87" t="s">
        <v>270</v>
      </c>
      <c r="D33" s="160" t="s">
        <v>269</v>
      </c>
      <c r="E33" s="161"/>
      <c r="F33" s="161"/>
      <c r="G33" s="161"/>
      <c r="H33" s="85"/>
      <c r="I33" s="92" t="s">
        <v>270</v>
      </c>
      <c r="J33" s="93" t="s">
        <v>271</v>
      </c>
    </row>
    <row r="34" spans="1:10" x14ac:dyDescent="0.25">
      <c r="A34" s="78"/>
      <c r="B34" s="79"/>
      <c r="C34" s="79"/>
      <c r="D34" s="79"/>
      <c r="E34" s="134"/>
      <c r="F34" s="134"/>
      <c r="G34" s="134"/>
      <c r="H34" s="134"/>
      <c r="I34" s="79"/>
      <c r="J34" s="81"/>
    </row>
    <row r="35" spans="1:10" x14ac:dyDescent="0.25">
      <c r="A35" s="160" t="s">
        <v>259</v>
      </c>
      <c r="B35" s="161"/>
      <c r="C35" s="161"/>
      <c r="D35" s="161"/>
      <c r="E35" s="161" t="s">
        <v>249</v>
      </c>
      <c r="F35" s="161"/>
      <c r="G35" s="161"/>
      <c r="H35" s="161"/>
      <c r="I35" s="161"/>
      <c r="J35" s="95" t="s">
        <v>250</v>
      </c>
    </row>
    <row r="36" spans="1:10" x14ac:dyDescent="0.25">
      <c r="A36" s="78"/>
      <c r="B36" s="79"/>
      <c r="C36" s="79"/>
      <c r="D36" s="79"/>
      <c r="E36" s="134"/>
      <c r="F36" s="134"/>
      <c r="G36" s="134"/>
      <c r="H36" s="134"/>
      <c r="I36" s="79"/>
      <c r="J36" s="90"/>
    </row>
    <row r="37" spans="1:10" x14ac:dyDescent="0.25">
      <c r="A37" s="165" t="s">
        <v>314</v>
      </c>
      <c r="B37" s="166"/>
      <c r="C37" s="166"/>
      <c r="D37" s="167"/>
      <c r="E37" s="169" t="s">
        <v>315</v>
      </c>
      <c r="F37" s="166"/>
      <c r="G37" s="166"/>
      <c r="H37" s="166"/>
      <c r="I37" s="167"/>
      <c r="J37" s="112">
        <v>1406795</v>
      </c>
    </row>
    <row r="38" spans="1:10" x14ac:dyDescent="0.25">
      <c r="A38" s="78"/>
      <c r="B38" s="79"/>
      <c r="C38" s="86"/>
      <c r="D38" s="168"/>
      <c r="E38" s="168"/>
      <c r="F38" s="168"/>
      <c r="G38" s="168"/>
      <c r="H38" s="168"/>
      <c r="I38" s="168"/>
      <c r="J38" s="81"/>
    </row>
    <row r="39" spans="1:10" x14ac:dyDescent="0.25">
      <c r="A39" s="169" t="s">
        <v>316</v>
      </c>
      <c r="B39" s="166"/>
      <c r="C39" s="166"/>
      <c r="D39" s="167"/>
      <c r="E39" s="169" t="s">
        <v>315</v>
      </c>
      <c r="F39" s="166"/>
      <c r="G39" s="166"/>
      <c r="H39" s="166"/>
      <c r="I39" s="167"/>
      <c r="J39" s="113">
        <v>1702785</v>
      </c>
    </row>
    <row r="40" spans="1:10" x14ac:dyDescent="0.25">
      <c r="A40" s="78"/>
      <c r="B40" s="79"/>
      <c r="C40" s="86"/>
      <c r="D40" s="96"/>
      <c r="E40" s="168"/>
      <c r="F40" s="168"/>
      <c r="G40" s="168"/>
      <c r="H40" s="168"/>
      <c r="I40" s="80"/>
      <c r="J40" s="81"/>
    </row>
    <row r="41" spans="1:10" x14ac:dyDescent="0.25">
      <c r="A41" s="162" t="s">
        <v>317</v>
      </c>
      <c r="B41" s="163"/>
      <c r="C41" s="163"/>
      <c r="D41" s="164"/>
      <c r="E41" s="165" t="s">
        <v>315</v>
      </c>
      <c r="F41" s="166"/>
      <c r="G41" s="166"/>
      <c r="H41" s="166"/>
      <c r="I41" s="167"/>
      <c r="J41" s="114" t="s">
        <v>318</v>
      </c>
    </row>
    <row r="42" spans="1:10" x14ac:dyDescent="0.25">
      <c r="A42" s="78"/>
      <c r="B42" s="79"/>
      <c r="C42" s="86"/>
      <c r="D42" s="96"/>
      <c r="E42" s="168"/>
      <c r="F42" s="168"/>
      <c r="G42" s="168"/>
      <c r="H42" s="168"/>
      <c r="I42" s="80"/>
      <c r="J42" s="81"/>
    </row>
    <row r="43" spans="1:10" x14ac:dyDescent="0.25">
      <c r="A43" s="162" t="s">
        <v>319</v>
      </c>
      <c r="B43" s="163"/>
      <c r="C43" s="163"/>
      <c r="D43" s="164"/>
      <c r="E43" s="165" t="s">
        <v>315</v>
      </c>
      <c r="F43" s="166"/>
      <c r="G43" s="166"/>
      <c r="H43" s="166"/>
      <c r="I43" s="167"/>
      <c r="J43" s="114" t="s">
        <v>320</v>
      </c>
    </row>
    <row r="44" spans="1:10" x14ac:dyDescent="0.25">
      <c r="A44" s="97"/>
      <c r="B44" s="86"/>
      <c r="C44" s="170"/>
      <c r="D44" s="170"/>
      <c r="E44" s="134"/>
      <c r="F44" s="134"/>
      <c r="G44" s="170"/>
      <c r="H44" s="170"/>
      <c r="I44" s="170"/>
      <c r="J44" s="81"/>
    </row>
    <row r="45" spans="1:10" x14ac:dyDescent="0.25">
      <c r="A45" s="162" t="s">
        <v>321</v>
      </c>
      <c r="B45" s="163"/>
      <c r="C45" s="163"/>
      <c r="D45" s="164"/>
      <c r="E45" s="165" t="s">
        <v>322</v>
      </c>
      <c r="F45" s="166"/>
      <c r="G45" s="166"/>
      <c r="H45" s="166"/>
      <c r="I45" s="167"/>
      <c r="J45" s="113">
        <v>4200720670007</v>
      </c>
    </row>
    <row r="46" spans="1:10" x14ac:dyDescent="0.25">
      <c r="A46" s="97"/>
      <c r="B46" s="86"/>
      <c r="C46" s="86"/>
      <c r="D46" s="79"/>
      <c r="E46" s="171"/>
      <c r="F46" s="171"/>
      <c r="G46" s="170"/>
      <c r="H46" s="170"/>
      <c r="I46" s="79"/>
      <c r="J46" s="81"/>
    </row>
    <row r="47" spans="1:10" x14ac:dyDescent="0.25">
      <c r="A47" s="162" t="s">
        <v>323</v>
      </c>
      <c r="B47" s="163"/>
      <c r="C47" s="163"/>
      <c r="D47" s="164"/>
      <c r="E47" s="165" t="s">
        <v>324</v>
      </c>
      <c r="F47" s="166"/>
      <c r="G47" s="166"/>
      <c r="H47" s="166"/>
      <c r="I47" s="167"/>
      <c r="J47" s="113">
        <v>5092221000</v>
      </c>
    </row>
    <row r="48" spans="1:10" x14ac:dyDescent="0.25">
      <c r="A48" s="97"/>
      <c r="B48" s="86"/>
      <c r="C48" s="86"/>
      <c r="D48" s="79"/>
      <c r="E48" s="134"/>
      <c r="F48" s="134"/>
      <c r="G48" s="170"/>
      <c r="H48" s="170"/>
      <c r="I48" s="79"/>
      <c r="J48" s="98" t="s">
        <v>272</v>
      </c>
    </row>
    <row r="49" spans="1:10" x14ac:dyDescent="0.25">
      <c r="A49" s="97"/>
      <c r="B49" s="86"/>
      <c r="C49" s="86"/>
      <c r="D49" s="79"/>
      <c r="E49" s="134"/>
      <c r="F49" s="134"/>
      <c r="G49" s="170"/>
      <c r="H49" s="170"/>
      <c r="I49" s="79"/>
      <c r="J49" s="98" t="s">
        <v>273</v>
      </c>
    </row>
    <row r="50" spans="1:10" ht="14.45" customHeight="1" x14ac:dyDescent="0.25">
      <c r="A50" s="128" t="s">
        <v>251</v>
      </c>
      <c r="B50" s="139"/>
      <c r="C50" s="152" t="s">
        <v>273</v>
      </c>
      <c r="D50" s="153"/>
      <c r="E50" s="179" t="s">
        <v>274</v>
      </c>
      <c r="F50" s="155"/>
      <c r="G50" s="147"/>
      <c r="H50" s="148"/>
      <c r="I50" s="148"/>
      <c r="J50" s="149"/>
    </row>
    <row r="51" spans="1:10" x14ac:dyDescent="0.25">
      <c r="A51" s="97"/>
      <c r="B51" s="86"/>
      <c r="C51" s="170"/>
      <c r="D51" s="170"/>
      <c r="E51" s="134"/>
      <c r="F51" s="134"/>
      <c r="G51" s="180" t="s">
        <v>275</v>
      </c>
      <c r="H51" s="180"/>
      <c r="I51" s="180"/>
      <c r="J51" s="70"/>
    </row>
    <row r="52" spans="1:10" ht="13.9" customHeight="1" x14ac:dyDescent="0.25">
      <c r="A52" s="128" t="s">
        <v>252</v>
      </c>
      <c r="B52" s="139"/>
      <c r="C52" s="172" t="s">
        <v>308</v>
      </c>
      <c r="D52" s="173"/>
      <c r="E52" s="173"/>
      <c r="F52" s="173"/>
      <c r="G52" s="173"/>
      <c r="H52" s="173"/>
      <c r="I52" s="173"/>
      <c r="J52" s="174"/>
    </row>
    <row r="53" spans="1:10" x14ac:dyDescent="0.25">
      <c r="A53" s="78"/>
      <c r="B53" s="79"/>
      <c r="C53" s="156" t="s">
        <v>253</v>
      </c>
      <c r="D53" s="156"/>
      <c r="E53" s="156"/>
      <c r="F53" s="156"/>
      <c r="G53" s="156"/>
      <c r="H53" s="156"/>
      <c r="I53" s="156"/>
      <c r="J53" s="81"/>
    </row>
    <row r="54" spans="1:10" x14ac:dyDescent="0.25">
      <c r="A54" s="128" t="s">
        <v>254</v>
      </c>
      <c r="B54" s="139"/>
      <c r="C54" s="175" t="s">
        <v>309</v>
      </c>
      <c r="D54" s="176"/>
      <c r="E54" s="177"/>
      <c r="F54" s="134"/>
      <c r="G54" s="134"/>
      <c r="H54" s="161"/>
      <c r="I54" s="161"/>
      <c r="J54" s="178"/>
    </row>
    <row r="55" spans="1:10" x14ac:dyDescent="0.25">
      <c r="A55" s="78"/>
      <c r="B55" s="79"/>
      <c r="C55" s="86"/>
      <c r="D55" s="79"/>
      <c r="E55" s="134"/>
      <c r="F55" s="134"/>
      <c r="G55" s="134"/>
      <c r="H55" s="134"/>
      <c r="I55" s="79"/>
      <c r="J55" s="81"/>
    </row>
    <row r="56" spans="1:10" ht="14.45" customHeight="1" x14ac:dyDescent="0.25">
      <c r="A56" s="128" t="s">
        <v>246</v>
      </c>
      <c r="B56" s="139"/>
      <c r="C56" s="181" t="s">
        <v>310</v>
      </c>
      <c r="D56" s="182"/>
      <c r="E56" s="182"/>
      <c r="F56" s="182"/>
      <c r="G56" s="182"/>
      <c r="H56" s="182"/>
      <c r="I56" s="182"/>
      <c r="J56" s="183"/>
    </row>
    <row r="57" spans="1:10" x14ac:dyDescent="0.25">
      <c r="A57" s="78"/>
      <c r="B57" s="79"/>
      <c r="C57" s="79"/>
      <c r="D57" s="79"/>
      <c r="E57" s="134"/>
      <c r="F57" s="134"/>
      <c r="G57" s="134"/>
      <c r="H57" s="134"/>
      <c r="I57" s="79"/>
      <c r="J57" s="81"/>
    </row>
    <row r="58" spans="1:10" x14ac:dyDescent="0.25">
      <c r="A58" s="128" t="s">
        <v>276</v>
      </c>
      <c r="B58" s="139"/>
      <c r="C58" s="181" t="s">
        <v>311</v>
      </c>
      <c r="D58" s="182"/>
      <c r="E58" s="182"/>
      <c r="F58" s="182"/>
      <c r="G58" s="182"/>
      <c r="H58" s="182"/>
      <c r="I58" s="182"/>
      <c r="J58" s="183"/>
    </row>
    <row r="59" spans="1:10" ht="14.45" customHeight="1" x14ac:dyDescent="0.25">
      <c r="A59" s="78"/>
      <c r="B59" s="79"/>
      <c r="C59" s="184" t="s">
        <v>277</v>
      </c>
      <c r="D59" s="184"/>
      <c r="E59" s="184"/>
      <c r="F59" s="184"/>
      <c r="G59" s="79"/>
      <c r="H59" s="79"/>
      <c r="I59" s="79"/>
      <c r="J59" s="81"/>
    </row>
    <row r="60" spans="1:10" x14ac:dyDescent="0.25">
      <c r="A60" s="128" t="s">
        <v>278</v>
      </c>
      <c r="B60" s="139"/>
      <c r="C60" s="181" t="s">
        <v>312</v>
      </c>
      <c r="D60" s="182"/>
      <c r="E60" s="182"/>
      <c r="F60" s="182"/>
      <c r="G60" s="182"/>
      <c r="H60" s="182"/>
      <c r="I60" s="182"/>
      <c r="J60" s="183"/>
    </row>
    <row r="61" spans="1:10" ht="14.45" customHeight="1" x14ac:dyDescent="0.25">
      <c r="A61" s="99"/>
      <c r="B61" s="100"/>
      <c r="C61" s="185" t="s">
        <v>279</v>
      </c>
      <c r="D61" s="185"/>
      <c r="E61" s="185"/>
      <c r="F61" s="185"/>
      <c r="G61" s="185"/>
      <c r="H61" s="100"/>
      <c r="I61" s="100"/>
      <c r="J61" s="101"/>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110" zoomScaleNormal="100" workbookViewId="0">
      <selection activeCell="I78" sqref="I78"/>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96" t="s">
        <v>1</v>
      </c>
      <c r="B1" s="197"/>
      <c r="C1" s="197"/>
      <c r="D1" s="197"/>
      <c r="E1" s="197"/>
      <c r="F1" s="197"/>
      <c r="G1" s="197"/>
      <c r="H1" s="197"/>
    </row>
    <row r="2" spans="1:9" x14ac:dyDescent="0.2">
      <c r="A2" s="198" t="s">
        <v>313</v>
      </c>
      <c r="B2" s="199"/>
      <c r="C2" s="199"/>
      <c r="D2" s="199"/>
      <c r="E2" s="199"/>
      <c r="F2" s="199"/>
      <c r="G2" s="199"/>
      <c r="H2" s="199"/>
    </row>
    <row r="3" spans="1:9" x14ac:dyDescent="0.2">
      <c r="A3" s="207" t="s">
        <v>12</v>
      </c>
      <c r="B3" s="208"/>
      <c r="C3" s="208"/>
      <c r="D3" s="208"/>
      <c r="E3" s="208"/>
      <c r="F3" s="208"/>
      <c r="G3" s="208"/>
      <c r="H3" s="208"/>
      <c r="I3" s="209"/>
    </row>
    <row r="4" spans="1:9" x14ac:dyDescent="0.2">
      <c r="A4" s="204" t="s">
        <v>325</v>
      </c>
      <c r="B4" s="205"/>
      <c r="C4" s="205"/>
      <c r="D4" s="205"/>
      <c r="E4" s="205"/>
      <c r="F4" s="205"/>
      <c r="G4" s="205"/>
      <c r="H4" s="205"/>
      <c r="I4" s="206"/>
    </row>
    <row r="5" spans="1:9" ht="67.5" x14ac:dyDescent="0.2">
      <c r="A5" s="202" t="s">
        <v>2</v>
      </c>
      <c r="B5" s="203"/>
      <c r="C5" s="203"/>
      <c r="D5" s="203"/>
      <c r="E5" s="203"/>
      <c r="F5" s="203"/>
      <c r="G5" s="2" t="s">
        <v>4</v>
      </c>
      <c r="H5" s="26" t="s">
        <v>227</v>
      </c>
      <c r="I5" s="26" t="s">
        <v>228</v>
      </c>
    </row>
    <row r="6" spans="1:9" x14ac:dyDescent="0.2">
      <c r="A6" s="200">
        <v>1</v>
      </c>
      <c r="B6" s="201"/>
      <c r="C6" s="201"/>
      <c r="D6" s="201"/>
      <c r="E6" s="201"/>
      <c r="F6" s="201"/>
      <c r="G6" s="3">
        <v>2</v>
      </c>
      <c r="H6" s="26">
        <v>3</v>
      </c>
      <c r="I6" s="26">
        <v>4</v>
      </c>
    </row>
    <row r="7" spans="1:9" x14ac:dyDescent="0.2">
      <c r="A7" s="211"/>
      <c r="B7" s="211"/>
      <c r="C7" s="211"/>
      <c r="D7" s="211"/>
      <c r="E7" s="211"/>
      <c r="F7" s="211"/>
      <c r="G7" s="211"/>
      <c r="H7" s="211"/>
      <c r="I7" s="212"/>
    </row>
    <row r="8" spans="1:9" x14ac:dyDescent="0.2">
      <c r="A8" s="189" t="s">
        <v>14</v>
      </c>
      <c r="B8" s="190"/>
      <c r="C8" s="190"/>
      <c r="D8" s="190"/>
      <c r="E8" s="190"/>
      <c r="F8" s="190"/>
      <c r="G8" s="190"/>
      <c r="H8" s="190"/>
      <c r="I8" s="190"/>
    </row>
    <row r="9" spans="1:9" ht="28.5" customHeight="1" x14ac:dyDescent="0.2">
      <c r="A9" s="213" t="s">
        <v>22</v>
      </c>
      <c r="B9" s="213"/>
      <c r="C9" s="213"/>
      <c r="D9" s="213"/>
      <c r="E9" s="213"/>
      <c r="F9" s="213"/>
      <c r="G9" s="4">
        <v>1</v>
      </c>
      <c r="H9" s="27">
        <f>H10+H11+H12</f>
        <v>16008104111</v>
      </c>
      <c r="I9" s="27">
        <f>I10+I11+I12</f>
        <v>15359275043</v>
      </c>
    </row>
    <row r="10" spans="1:9" x14ac:dyDescent="0.2">
      <c r="A10" s="214" t="s">
        <v>23</v>
      </c>
      <c r="B10" s="214"/>
      <c r="C10" s="214"/>
      <c r="D10" s="214"/>
      <c r="E10" s="214"/>
      <c r="F10" s="214"/>
      <c r="G10" s="5">
        <v>2</v>
      </c>
      <c r="H10" s="28">
        <v>3218746238</v>
      </c>
      <c r="I10" s="28">
        <v>2928174598</v>
      </c>
    </row>
    <row r="11" spans="1:9" x14ac:dyDescent="0.2">
      <c r="A11" s="214" t="s">
        <v>24</v>
      </c>
      <c r="B11" s="214"/>
      <c r="C11" s="214"/>
      <c r="D11" s="214"/>
      <c r="E11" s="214"/>
      <c r="F11" s="214"/>
      <c r="G11" s="5">
        <v>3</v>
      </c>
      <c r="H11" s="28">
        <v>9678383932</v>
      </c>
      <c r="I11" s="28">
        <v>10957393087</v>
      </c>
    </row>
    <row r="12" spans="1:9" x14ac:dyDescent="0.2">
      <c r="A12" s="210" t="s">
        <v>25</v>
      </c>
      <c r="B12" s="210"/>
      <c r="C12" s="210"/>
      <c r="D12" s="210"/>
      <c r="E12" s="210"/>
      <c r="F12" s="210"/>
      <c r="G12" s="5">
        <v>4</v>
      </c>
      <c r="H12" s="28">
        <v>3110973941</v>
      </c>
      <c r="I12" s="28">
        <v>1473707358</v>
      </c>
    </row>
    <row r="13" spans="1:9" x14ac:dyDescent="0.2">
      <c r="A13" s="192" t="s">
        <v>26</v>
      </c>
      <c r="B13" s="192"/>
      <c r="C13" s="192"/>
      <c r="D13" s="192"/>
      <c r="E13" s="192"/>
      <c r="F13" s="192"/>
      <c r="G13" s="4">
        <v>5</v>
      </c>
      <c r="H13" s="29">
        <f>H14+H15+H16+H17</f>
        <v>829984743</v>
      </c>
      <c r="I13" s="29">
        <f>I14+I15+I16+I17</f>
        <v>861483609</v>
      </c>
    </row>
    <row r="14" spans="1:9" x14ac:dyDescent="0.2">
      <c r="A14" s="188" t="s">
        <v>27</v>
      </c>
      <c r="B14" s="188"/>
      <c r="C14" s="188"/>
      <c r="D14" s="188"/>
      <c r="E14" s="188"/>
      <c r="F14" s="188"/>
      <c r="G14" s="5">
        <v>6</v>
      </c>
      <c r="H14" s="28">
        <v>2115793</v>
      </c>
      <c r="I14" s="28">
        <v>8023960</v>
      </c>
    </row>
    <row r="15" spans="1:9" x14ac:dyDescent="0.2">
      <c r="A15" s="188" t="s">
        <v>28</v>
      </c>
      <c r="B15" s="188"/>
      <c r="C15" s="188"/>
      <c r="D15" s="188"/>
      <c r="E15" s="188"/>
      <c r="F15" s="188"/>
      <c r="G15" s="5">
        <v>7</v>
      </c>
      <c r="H15" s="28">
        <v>0</v>
      </c>
      <c r="I15" s="28">
        <v>0</v>
      </c>
    </row>
    <row r="16" spans="1:9" x14ac:dyDescent="0.2">
      <c r="A16" s="188" t="s">
        <v>29</v>
      </c>
      <c r="B16" s="188"/>
      <c r="C16" s="188"/>
      <c r="D16" s="188"/>
      <c r="E16" s="188"/>
      <c r="F16" s="188"/>
      <c r="G16" s="5">
        <v>8</v>
      </c>
      <c r="H16" s="28">
        <v>827868950</v>
      </c>
      <c r="I16" s="28">
        <v>853459649</v>
      </c>
    </row>
    <row r="17" spans="1:9" x14ac:dyDescent="0.2">
      <c r="A17" s="188" t="s">
        <v>30</v>
      </c>
      <c r="B17" s="188"/>
      <c r="C17" s="188"/>
      <c r="D17" s="188"/>
      <c r="E17" s="188"/>
      <c r="F17" s="188"/>
      <c r="G17" s="5">
        <v>9</v>
      </c>
      <c r="H17" s="28">
        <v>0</v>
      </c>
      <c r="I17" s="28">
        <v>0</v>
      </c>
    </row>
    <row r="18" spans="1:9" ht="32.450000000000003" customHeight="1" x14ac:dyDescent="0.2">
      <c r="A18" s="192" t="s">
        <v>31</v>
      </c>
      <c r="B18" s="192"/>
      <c r="C18" s="192"/>
      <c r="D18" s="192"/>
      <c r="E18" s="192"/>
      <c r="F18" s="192"/>
      <c r="G18" s="4">
        <v>10</v>
      </c>
      <c r="H18" s="29">
        <f>H19+H20+H21</f>
        <v>58955445</v>
      </c>
      <c r="I18" s="29">
        <f>I19+I20+I21</f>
        <v>54894589</v>
      </c>
    </row>
    <row r="19" spans="1:9" x14ac:dyDescent="0.2">
      <c r="A19" s="188" t="s">
        <v>28</v>
      </c>
      <c r="B19" s="188"/>
      <c r="C19" s="188"/>
      <c r="D19" s="188"/>
      <c r="E19" s="188"/>
      <c r="F19" s="188"/>
      <c r="G19" s="5">
        <v>11</v>
      </c>
      <c r="H19" s="28">
        <v>52408661</v>
      </c>
      <c r="I19" s="28">
        <v>49275886</v>
      </c>
    </row>
    <row r="20" spans="1:9" x14ac:dyDescent="0.2">
      <c r="A20" s="188" t="s">
        <v>29</v>
      </c>
      <c r="B20" s="188"/>
      <c r="C20" s="188"/>
      <c r="D20" s="188"/>
      <c r="E20" s="188"/>
      <c r="F20" s="188"/>
      <c r="G20" s="5">
        <v>12</v>
      </c>
      <c r="H20" s="28">
        <v>0</v>
      </c>
      <c r="I20" s="28">
        <v>0</v>
      </c>
    </row>
    <row r="21" spans="1:9" x14ac:dyDescent="0.2">
      <c r="A21" s="188" t="s">
        <v>30</v>
      </c>
      <c r="B21" s="188"/>
      <c r="C21" s="188"/>
      <c r="D21" s="188"/>
      <c r="E21" s="188"/>
      <c r="F21" s="188"/>
      <c r="G21" s="5">
        <v>13</v>
      </c>
      <c r="H21" s="28">
        <v>6546784</v>
      </c>
      <c r="I21" s="28">
        <v>5618703</v>
      </c>
    </row>
    <row r="22" spans="1:9" x14ac:dyDescent="0.2">
      <c r="A22" s="192" t="s">
        <v>32</v>
      </c>
      <c r="B22" s="192"/>
      <c r="C22" s="192"/>
      <c r="D22" s="192"/>
      <c r="E22" s="192"/>
      <c r="F22" s="192"/>
      <c r="G22" s="4">
        <v>14</v>
      </c>
      <c r="H22" s="29">
        <f>H23+H24</f>
        <v>0</v>
      </c>
      <c r="I22" s="29">
        <f>I23+I24</f>
        <v>0</v>
      </c>
    </row>
    <row r="23" spans="1:9" x14ac:dyDescent="0.2">
      <c r="A23" s="188" t="s">
        <v>29</v>
      </c>
      <c r="B23" s="188"/>
      <c r="C23" s="188"/>
      <c r="D23" s="188"/>
      <c r="E23" s="188"/>
      <c r="F23" s="188"/>
      <c r="G23" s="5">
        <v>15</v>
      </c>
      <c r="H23" s="28">
        <v>0</v>
      </c>
      <c r="I23" s="28">
        <v>0</v>
      </c>
    </row>
    <row r="24" spans="1:9" x14ac:dyDescent="0.2">
      <c r="A24" s="188" t="s">
        <v>30</v>
      </c>
      <c r="B24" s="188"/>
      <c r="C24" s="188"/>
      <c r="D24" s="188"/>
      <c r="E24" s="188"/>
      <c r="F24" s="188"/>
      <c r="G24" s="5">
        <v>16</v>
      </c>
      <c r="H24" s="28">
        <v>0</v>
      </c>
      <c r="I24" s="28">
        <v>0</v>
      </c>
    </row>
    <row r="25" spans="1:9" ht="22.9" customHeight="1" x14ac:dyDescent="0.2">
      <c r="A25" s="192" t="s">
        <v>33</v>
      </c>
      <c r="B25" s="192"/>
      <c r="C25" s="192"/>
      <c r="D25" s="192"/>
      <c r="E25" s="192"/>
      <c r="F25" s="192"/>
      <c r="G25" s="4">
        <v>17</v>
      </c>
      <c r="H25" s="29">
        <f>H26+H27+H28</f>
        <v>9963292571</v>
      </c>
      <c r="I25" s="29">
        <f>I26+I27+I28</f>
        <v>10667095896</v>
      </c>
    </row>
    <row r="26" spans="1:9" x14ac:dyDescent="0.2">
      <c r="A26" s="188" t="s">
        <v>28</v>
      </c>
      <c r="B26" s="188"/>
      <c r="C26" s="188"/>
      <c r="D26" s="188"/>
      <c r="E26" s="188"/>
      <c r="F26" s="188"/>
      <c r="G26" s="5">
        <v>18</v>
      </c>
      <c r="H26" s="28">
        <v>167983127</v>
      </c>
      <c r="I26" s="28">
        <v>163130521</v>
      </c>
    </row>
    <row r="27" spans="1:9" x14ac:dyDescent="0.2">
      <c r="A27" s="188" t="s">
        <v>29</v>
      </c>
      <c r="B27" s="188"/>
      <c r="C27" s="188"/>
      <c r="D27" s="188"/>
      <c r="E27" s="188"/>
      <c r="F27" s="188"/>
      <c r="G27" s="5">
        <v>19</v>
      </c>
      <c r="H27" s="28">
        <v>9795309444</v>
      </c>
      <c r="I27" s="28">
        <v>10503965375</v>
      </c>
    </row>
    <row r="28" spans="1:9" x14ac:dyDescent="0.2">
      <c r="A28" s="188" t="s">
        <v>30</v>
      </c>
      <c r="B28" s="188"/>
      <c r="C28" s="188"/>
      <c r="D28" s="188"/>
      <c r="E28" s="188"/>
      <c r="F28" s="188"/>
      <c r="G28" s="5">
        <v>20</v>
      </c>
      <c r="H28" s="28">
        <v>0</v>
      </c>
      <c r="I28" s="28">
        <v>0</v>
      </c>
    </row>
    <row r="29" spans="1:9" x14ac:dyDescent="0.2">
      <c r="A29" s="192" t="s">
        <v>34</v>
      </c>
      <c r="B29" s="192"/>
      <c r="C29" s="192"/>
      <c r="D29" s="192"/>
      <c r="E29" s="192"/>
      <c r="F29" s="192"/>
      <c r="G29" s="4">
        <v>21</v>
      </c>
      <c r="H29" s="29">
        <f>H30+H31</f>
        <v>82760249786</v>
      </c>
      <c r="I29" s="29">
        <f>I30+I31</f>
        <v>81894671580</v>
      </c>
    </row>
    <row r="30" spans="1:9" x14ac:dyDescent="0.2">
      <c r="A30" s="188" t="s">
        <v>29</v>
      </c>
      <c r="B30" s="188"/>
      <c r="C30" s="188"/>
      <c r="D30" s="188"/>
      <c r="E30" s="188"/>
      <c r="F30" s="188"/>
      <c r="G30" s="5">
        <v>22</v>
      </c>
      <c r="H30" s="28">
        <v>672216297</v>
      </c>
      <c r="I30" s="28">
        <v>674675943</v>
      </c>
    </row>
    <row r="31" spans="1:9" x14ac:dyDescent="0.2">
      <c r="A31" s="188" t="s">
        <v>30</v>
      </c>
      <c r="B31" s="188"/>
      <c r="C31" s="188"/>
      <c r="D31" s="188"/>
      <c r="E31" s="188"/>
      <c r="F31" s="188"/>
      <c r="G31" s="5">
        <v>23</v>
      </c>
      <c r="H31" s="28">
        <v>82088033489</v>
      </c>
      <c r="I31" s="28">
        <v>81219995637</v>
      </c>
    </row>
    <row r="32" spans="1:9" x14ac:dyDescent="0.2">
      <c r="A32" s="188" t="s">
        <v>35</v>
      </c>
      <c r="B32" s="188"/>
      <c r="C32" s="188"/>
      <c r="D32" s="188"/>
      <c r="E32" s="188"/>
      <c r="F32" s="188"/>
      <c r="G32" s="5">
        <v>24</v>
      </c>
      <c r="H32" s="28">
        <v>7586860</v>
      </c>
      <c r="I32" s="28">
        <v>1727299</v>
      </c>
    </row>
    <row r="33" spans="1:9" ht="23.45" customHeight="1" x14ac:dyDescent="0.2">
      <c r="A33" s="188" t="s">
        <v>36</v>
      </c>
      <c r="B33" s="188"/>
      <c r="C33" s="188"/>
      <c r="D33" s="188"/>
      <c r="E33" s="188"/>
      <c r="F33" s="188"/>
      <c r="G33" s="5">
        <v>25</v>
      </c>
      <c r="H33" s="28">
        <v>8926955</v>
      </c>
      <c r="I33" s="28">
        <v>30837571</v>
      </c>
    </row>
    <row r="34" spans="1:9" x14ac:dyDescent="0.2">
      <c r="A34" s="188" t="s">
        <v>37</v>
      </c>
      <c r="B34" s="188"/>
      <c r="C34" s="188"/>
      <c r="D34" s="188"/>
      <c r="E34" s="188"/>
      <c r="F34" s="188"/>
      <c r="G34" s="5">
        <v>26</v>
      </c>
      <c r="H34" s="28">
        <v>68669000</v>
      </c>
      <c r="I34" s="28">
        <v>71087000</v>
      </c>
    </row>
    <row r="35" spans="1:9" x14ac:dyDescent="0.2">
      <c r="A35" s="188" t="s">
        <v>38</v>
      </c>
      <c r="B35" s="188"/>
      <c r="C35" s="188"/>
      <c r="D35" s="188"/>
      <c r="E35" s="188"/>
      <c r="F35" s="188"/>
      <c r="G35" s="5">
        <v>27</v>
      </c>
      <c r="H35" s="28">
        <v>1365300240</v>
      </c>
      <c r="I35" s="28">
        <v>1592732949</v>
      </c>
    </row>
    <row r="36" spans="1:9" x14ac:dyDescent="0.2">
      <c r="A36" s="188" t="s">
        <v>39</v>
      </c>
      <c r="B36" s="188"/>
      <c r="C36" s="188"/>
      <c r="D36" s="188"/>
      <c r="E36" s="188"/>
      <c r="F36" s="188"/>
      <c r="G36" s="5">
        <v>28</v>
      </c>
      <c r="H36" s="28">
        <v>259398177</v>
      </c>
      <c r="I36" s="28">
        <v>243484618</v>
      </c>
    </row>
    <row r="37" spans="1:9" x14ac:dyDescent="0.2">
      <c r="A37" s="188" t="s">
        <v>40</v>
      </c>
      <c r="B37" s="188"/>
      <c r="C37" s="188"/>
      <c r="D37" s="188"/>
      <c r="E37" s="188"/>
      <c r="F37" s="188"/>
      <c r="G37" s="5">
        <v>29</v>
      </c>
      <c r="H37" s="28">
        <v>271120992</v>
      </c>
      <c r="I37" s="28">
        <v>285694874</v>
      </c>
    </row>
    <row r="38" spans="1:9" x14ac:dyDescent="0.2">
      <c r="A38" s="188" t="s">
        <v>41</v>
      </c>
      <c r="B38" s="188"/>
      <c r="C38" s="188"/>
      <c r="D38" s="188"/>
      <c r="E38" s="188"/>
      <c r="F38" s="188"/>
      <c r="G38" s="5">
        <v>30</v>
      </c>
      <c r="H38" s="28">
        <v>228076390</v>
      </c>
      <c r="I38" s="28">
        <v>231799365</v>
      </c>
    </row>
    <row r="39" spans="1:9" ht="31.15" customHeight="1" x14ac:dyDescent="0.2">
      <c r="A39" s="188" t="s">
        <v>42</v>
      </c>
      <c r="B39" s="188"/>
      <c r="C39" s="188"/>
      <c r="D39" s="188"/>
      <c r="E39" s="188"/>
      <c r="F39" s="188"/>
      <c r="G39" s="5">
        <v>31</v>
      </c>
      <c r="H39" s="28">
        <v>311976194</v>
      </c>
      <c r="I39" s="28">
        <v>340104367</v>
      </c>
    </row>
    <row r="40" spans="1:9" x14ac:dyDescent="0.2">
      <c r="A40" s="186" t="s">
        <v>43</v>
      </c>
      <c r="B40" s="186"/>
      <c r="C40" s="186"/>
      <c r="D40" s="186"/>
      <c r="E40" s="186"/>
      <c r="F40" s="186"/>
      <c r="G40" s="4">
        <v>32</v>
      </c>
      <c r="H40" s="27">
        <f>H9+H13+H18+H22+H25+H29+H32+H33+H34+H35+H36+H37+H38+H39</f>
        <v>112141641464</v>
      </c>
      <c r="I40" s="27">
        <f>I9+I13+I18+I22+I25+I29+I32+I33+I34+I35+I36+I37+I38+I39</f>
        <v>111634888760</v>
      </c>
    </row>
    <row r="41" spans="1:9" x14ac:dyDescent="0.2">
      <c r="A41" s="189" t="s">
        <v>15</v>
      </c>
      <c r="B41" s="190"/>
      <c r="C41" s="190"/>
      <c r="D41" s="190"/>
      <c r="E41" s="190"/>
      <c r="F41" s="190"/>
      <c r="G41" s="190"/>
      <c r="H41" s="190"/>
      <c r="I41" s="190"/>
    </row>
    <row r="42" spans="1:9" x14ac:dyDescent="0.2">
      <c r="A42" s="191" t="s">
        <v>44</v>
      </c>
      <c r="B42" s="192"/>
      <c r="C42" s="192"/>
      <c r="D42" s="192"/>
      <c r="E42" s="192"/>
      <c r="F42" s="192"/>
      <c r="G42" s="4">
        <v>33</v>
      </c>
      <c r="H42" s="27">
        <f>H43+H44+H45+H46+H47</f>
        <v>4491578</v>
      </c>
      <c r="I42" s="27">
        <f>I43+I44+I45+I46+I47</f>
        <v>423385</v>
      </c>
    </row>
    <row r="43" spans="1:9" x14ac:dyDescent="0.2">
      <c r="A43" s="188" t="s">
        <v>45</v>
      </c>
      <c r="B43" s="188"/>
      <c r="C43" s="188"/>
      <c r="D43" s="188"/>
      <c r="E43" s="188"/>
      <c r="F43" s="188"/>
      <c r="G43" s="5">
        <v>34</v>
      </c>
      <c r="H43" s="28">
        <v>4491578</v>
      </c>
      <c r="I43" s="28">
        <v>423385</v>
      </c>
    </row>
    <row r="44" spans="1:9" x14ac:dyDescent="0.2">
      <c r="A44" s="188" t="s">
        <v>46</v>
      </c>
      <c r="B44" s="188"/>
      <c r="C44" s="188"/>
      <c r="D44" s="188"/>
      <c r="E44" s="188"/>
      <c r="F44" s="188"/>
      <c r="G44" s="5">
        <v>35</v>
      </c>
      <c r="H44" s="28">
        <v>0</v>
      </c>
      <c r="I44" s="28">
        <v>0</v>
      </c>
    </row>
    <row r="45" spans="1:9" x14ac:dyDescent="0.2">
      <c r="A45" s="188" t="s">
        <v>47</v>
      </c>
      <c r="B45" s="188"/>
      <c r="C45" s="188"/>
      <c r="D45" s="188"/>
      <c r="E45" s="188"/>
      <c r="F45" s="188"/>
      <c r="G45" s="5">
        <v>36</v>
      </c>
      <c r="H45" s="28">
        <v>0</v>
      </c>
      <c r="I45" s="28">
        <v>0</v>
      </c>
    </row>
    <row r="46" spans="1:9" x14ac:dyDescent="0.2">
      <c r="A46" s="188" t="s">
        <v>48</v>
      </c>
      <c r="B46" s="188"/>
      <c r="C46" s="188"/>
      <c r="D46" s="188"/>
      <c r="E46" s="188"/>
      <c r="F46" s="188"/>
      <c r="G46" s="5">
        <v>37</v>
      </c>
      <c r="H46" s="28">
        <v>0</v>
      </c>
      <c r="I46" s="28">
        <v>0</v>
      </c>
    </row>
    <row r="47" spans="1:9" x14ac:dyDescent="0.2">
      <c r="A47" s="188" t="s">
        <v>49</v>
      </c>
      <c r="B47" s="188"/>
      <c r="C47" s="188"/>
      <c r="D47" s="188"/>
      <c r="E47" s="188"/>
      <c r="F47" s="188"/>
      <c r="G47" s="5">
        <v>38</v>
      </c>
      <c r="H47" s="28">
        <v>0</v>
      </c>
      <c r="I47" s="28">
        <v>0</v>
      </c>
    </row>
    <row r="48" spans="1:9" ht="22.15" customHeight="1" x14ac:dyDescent="0.2">
      <c r="A48" s="191" t="s">
        <v>50</v>
      </c>
      <c r="B48" s="192"/>
      <c r="C48" s="192"/>
      <c r="D48" s="192"/>
      <c r="E48" s="192"/>
      <c r="F48" s="192"/>
      <c r="G48" s="4">
        <v>39</v>
      </c>
      <c r="H48" s="27">
        <f>H49+H50+H51</f>
        <v>0</v>
      </c>
      <c r="I48" s="27">
        <f>I49+I50+I51</f>
        <v>0</v>
      </c>
    </row>
    <row r="49" spans="1:9" x14ac:dyDescent="0.2">
      <c r="A49" s="188" t="s">
        <v>47</v>
      </c>
      <c r="B49" s="188"/>
      <c r="C49" s="188"/>
      <c r="D49" s="188"/>
      <c r="E49" s="188"/>
      <c r="F49" s="188"/>
      <c r="G49" s="5">
        <v>40</v>
      </c>
      <c r="H49" s="28">
        <v>0</v>
      </c>
      <c r="I49" s="28">
        <v>0</v>
      </c>
    </row>
    <row r="50" spans="1:9" x14ac:dyDescent="0.2">
      <c r="A50" s="188" t="s">
        <v>48</v>
      </c>
      <c r="B50" s="188"/>
      <c r="C50" s="188"/>
      <c r="D50" s="188"/>
      <c r="E50" s="188"/>
      <c r="F50" s="188"/>
      <c r="G50" s="5">
        <v>41</v>
      </c>
      <c r="H50" s="28">
        <v>0</v>
      </c>
      <c r="I50" s="28">
        <v>0</v>
      </c>
    </row>
    <row r="51" spans="1:9" x14ac:dyDescent="0.2">
      <c r="A51" s="188" t="s">
        <v>49</v>
      </c>
      <c r="B51" s="188"/>
      <c r="C51" s="188"/>
      <c r="D51" s="188"/>
      <c r="E51" s="188"/>
      <c r="F51" s="188"/>
      <c r="G51" s="5">
        <v>42</v>
      </c>
      <c r="H51" s="28">
        <v>0</v>
      </c>
      <c r="I51" s="28">
        <v>0</v>
      </c>
    </row>
    <row r="52" spans="1:9" x14ac:dyDescent="0.2">
      <c r="A52" s="191" t="s">
        <v>51</v>
      </c>
      <c r="B52" s="192"/>
      <c r="C52" s="192"/>
      <c r="D52" s="192"/>
      <c r="E52" s="192"/>
      <c r="F52" s="192"/>
      <c r="G52" s="4">
        <v>43</v>
      </c>
      <c r="H52" s="27">
        <f>H53+H54+H55</f>
        <v>92129513150</v>
      </c>
      <c r="I52" s="27">
        <f>I53+I54+I55</f>
        <v>91197296187</v>
      </c>
    </row>
    <row r="53" spans="1:9" x14ac:dyDescent="0.2">
      <c r="A53" s="188" t="s">
        <v>47</v>
      </c>
      <c r="B53" s="188"/>
      <c r="C53" s="188"/>
      <c r="D53" s="188"/>
      <c r="E53" s="188"/>
      <c r="F53" s="188"/>
      <c r="G53" s="5">
        <v>44</v>
      </c>
      <c r="H53" s="28">
        <v>91937239163</v>
      </c>
      <c r="I53" s="28">
        <v>90876067051</v>
      </c>
    </row>
    <row r="54" spans="1:9" x14ac:dyDescent="0.2">
      <c r="A54" s="188" t="s">
        <v>48</v>
      </c>
      <c r="B54" s="188"/>
      <c r="C54" s="188"/>
      <c r="D54" s="188"/>
      <c r="E54" s="188"/>
      <c r="F54" s="188"/>
      <c r="G54" s="5">
        <v>45</v>
      </c>
      <c r="H54" s="28">
        <v>0</v>
      </c>
      <c r="I54" s="28">
        <v>0</v>
      </c>
    </row>
    <row r="55" spans="1:9" x14ac:dyDescent="0.2">
      <c r="A55" s="188" t="s">
        <v>49</v>
      </c>
      <c r="B55" s="188"/>
      <c r="C55" s="188"/>
      <c r="D55" s="188"/>
      <c r="E55" s="188"/>
      <c r="F55" s="188"/>
      <c r="G55" s="5">
        <v>46</v>
      </c>
      <c r="H55" s="28">
        <v>192273987</v>
      </c>
      <c r="I55" s="28">
        <v>321229136</v>
      </c>
    </row>
    <row r="56" spans="1:9" x14ac:dyDescent="0.2">
      <c r="A56" s="188" t="s">
        <v>52</v>
      </c>
      <c r="B56" s="188"/>
      <c r="C56" s="188"/>
      <c r="D56" s="188"/>
      <c r="E56" s="188"/>
      <c r="F56" s="188"/>
      <c r="G56" s="5">
        <v>47</v>
      </c>
      <c r="H56" s="28">
        <v>30081554</v>
      </c>
      <c r="I56" s="28">
        <v>90570939</v>
      </c>
    </row>
    <row r="57" spans="1:9" ht="26.45" customHeight="1" x14ac:dyDescent="0.2">
      <c r="A57" s="193" t="s">
        <v>53</v>
      </c>
      <c r="B57" s="193"/>
      <c r="C57" s="193"/>
      <c r="D57" s="193"/>
      <c r="E57" s="193"/>
      <c r="F57" s="193"/>
      <c r="G57" s="5">
        <v>48</v>
      </c>
      <c r="H57" s="28">
        <v>4642297</v>
      </c>
      <c r="I57" s="28">
        <v>585752</v>
      </c>
    </row>
    <row r="58" spans="1:9" x14ac:dyDescent="0.2">
      <c r="A58" s="193" t="s">
        <v>54</v>
      </c>
      <c r="B58" s="193"/>
      <c r="C58" s="193"/>
      <c r="D58" s="193"/>
      <c r="E58" s="193"/>
      <c r="F58" s="193"/>
      <c r="G58" s="5">
        <v>49</v>
      </c>
      <c r="H58" s="28">
        <v>628513780</v>
      </c>
      <c r="I58" s="28">
        <v>598247115</v>
      </c>
    </row>
    <row r="59" spans="1:9" x14ac:dyDescent="0.2">
      <c r="A59" s="193" t="s">
        <v>55</v>
      </c>
      <c r="B59" s="188"/>
      <c r="C59" s="188"/>
      <c r="D59" s="188"/>
      <c r="E59" s="188"/>
      <c r="F59" s="188"/>
      <c r="G59" s="5">
        <v>50</v>
      </c>
      <c r="H59" s="28">
        <v>81375419</v>
      </c>
      <c r="I59" s="28">
        <v>99439213</v>
      </c>
    </row>
    <row r="60" spans="1:9" x14ac:dyDescent="0.2">
      <c r="A60" s="193" t="s">
        <v>56</v>
      </c>
      <c r="B60" s="193"/>
      <c r="C60" s="193"/>
      <c r="D60" s="193"/>
      <c r="E60" s="193"/>
      <c r="F60" s="193"/>
      <c r="G60" s="5">
        <v>51</v>
      </c>
      <c r="H60" s="28">
        <v>0</v>
      </c>
      <c r="I60" s="28">
        <v>0</v>
      </c>
    </row>
    <row r="61" spans="1:9" x14ac:dyDescent="0.2">
      <c r="A61" s="193" t="s">
        <v>57</v>
      </c>
      <c r="B61" s="193"/>
      <c r="C61" s="193"/>
      <c r="D61" s="193"/>
      <c r="E61" s="193"/>
      <c r="F61" s="193"/>
      <c r="G61" s="5">
        <v>52</v>
      </c>
      <c r="H61" s="28">
        <v>2192904496</v>
      </c>
      <c r="I61" s="28">
        <v>2158551710</v>
      </c>
    </row>
    <row r="62" spans="1:9" ht="27" customHeight="1" x14ac:dyDescent="0.2">
      <c r="A62" s="193" t="s">
        <v>58</v>
      </c>
      <c r="B62" s="193"/>
      <c r="C62" s="193"/>
      <c r="D62" s="193"/>
      <c r="E62" s="193"/>
      <c r="F62" s="193"/>
      <c r="G62" s="5">
        <v>53</v>
      </c>
      <c r="H62" s="28">
        <v>0</v>
      </c>
      <c r="I62" s="28">
        <v>0</v>
      </c>
    </row>
    <row r="63" spans="1:9" x14ac:dyDescent="0.2">
      <c r="A63" s="186" t="s">
        <v>59</v>
      </c>
      <c r="B63" s="187"/>
      <c r="C63" s="187"/>
      <c r="D63" s="187"/>
      <c r="E63" s="187"/>
      <c r="F63" s="187"/>
      <c r="G63" s="4">
        <v>54</v>
      </c>
      <c r="H63" s="27">
        <f>H42+H48+H52+H56+H57+H58+H59+H60+H61+H62</f>
        <v>95071522274</v>
      </c>
      <c r="I63" s="27">
        <f>I42+I48+I52+I56+I57+I58+I59+I60+I61+I62</f>
        <v>94145114301</v>
      </c>
    </row>
    <row r="64" spans="1:9" x14ac:dyDescent="0.2">
      <c r="A64" s="194" t="s">
        <v>16</v>
      </c>
      <c r="B64" s="195"/>
      <c r="C64" s="195"/>
      <c r="D64" s="195"/>
      <c r="E64" s="195"/>
      <c r="F64" s="195"/>
      <c r="G64" s="195"/>
      <c r="H64" s="195"/>
      <c r="I64" s="195"/>
    </row>
    <row r="65" spans="1:9" x14ac:dyDescent="0.2">
      <c r="A65" s="188" t="s">
        <v>60</v>
      </c>
      <c r="B65" s="188"/>
      <c r="C65" s="188"/>
      <c r="D65" s="188"/>
      <c r="E65" s="188"/>
      <c r="F65" s="188"/>
      <c r="G65" s="5">
        <v>55</v>
      </c>
      <c r="H65" s="28">
        <v>1907476900</v>
      </c>
      <c r="I65" s="28">
        <v>1907476900</v>
      </c>
    </row>
    <row r="66" spans="1:9" x14ac:dyDescent="0.2">
      <c r="A66" s="188" t="s">
        <v>61</v>
      </c>
      <c r="B66" s="188"/>
      <c r="C66" s="188"/>
      <c r="D66" s="188"/>
      <c r="E66" s="188"/>
      <c r="F66" s="188"/>
      <c r="G66" s="5">
        <v>56</v>
      </c>
      <c r="H66" s="28">
        <v>1569599850</v>
      </c>
      <c r="I66" s="28">
        <v>1569599850</v>
      </c>
    </row>
    <row r="67" spans="1:9" x14ac:dyDescent="0.2">
      <c r="A67" s="188" t="s">
        <v>62</v>
      </c>
      <c r="B67" s="188"/>
      <c r="C67" s="188"/>
      <c r="D67" s="188"/>
      <c r="E67" s="188"/>
      <c r="F67" s="188"/>
      <c r="G67" s="5">
        <v>57</v>
      </c>
      <c r="H67" s="28">
        <v>0</v>
      </c>
      <c r="I67" s="28">
        <v>0</v>
      </c>
    </row>
    <row r="68" spans="1:9" x14ac:dyDescent="0.2">
      <c r="A68" s="188" t="s">
        <v>63</v>
      </c>
      <c r="B68" s="188"/>
      <c r="C68" s="188"/>
      <c r="D68" s="188"/>
      <c r="E68" s="188"/>
      <c r="F68" s="188"/>
      <c r="G68" s="5">
        <v>58</v>
      </c>
      <c r="H68" s="28">
        <v>0</v>
      </c>
      <c r="I68" s="28">
        <v>0</v>
      </c>
    </row>
    <row r="69" spans="1:9" x14ac:dyDescent="0.2">
      <c r="A69" s="188" t="s">
        <v>64</v>
      </c>
      <c r="B69" s="188"/>
      <c r="C69" s="188"/>
      <c r="D69" s="188"/>
      <c r="E69" s="188"/>
      <c r="F69" s="188"/>
      <c r="G69" s="5">
        <v>59</v>
      </c>
      <c r="H69" s="28">
        <v>82029954</v>
      </c>
      <c r="I69" s="28">
        <v>88076688</v>
      </c>
    </row>
    <row r="70" spans="1:9" x14ac:dyDescent="0.2">
      <c r="A70" s="188" t="s">
        <v>65</v>
      </c>
      <c r="B70" s="188"/>
      <c r="C70" s="188"/>
      <c r="D70" s="188"/>
      <c r="E70" s="188"/>
      <c r="F70" s="188"/>
      <c r="G70" s="5">
        <v>60</v>
      </c>
      <c r="H70" s="28">
        <v>10685220878</v>
      </c>
      <c r="I70" s="28">
        <v>12363917743</v>
      </c>
    </row>
    <row r="71" spans="1:9" x14ac:dyDescent="0.2">
      <c r="A71" s="188" t="s">
        <v>66</v>
      </c>
      <c r="B71" s="188"/>
      <c r="C71" s="188"/>
      <c r="D71" s="188"/>
      <c r="E71" s="188"/>
      <c r="F71" s="188"/>
      <c r="G71" s="5">
        <v>61</v>
      </c>
      <c r="H71" s="28">
        <v>210673075</v>
      </c>
      <c r="I71" s="28">
        <v>207374736</v>
      </c>
    </row>
    <row r="72" spans="1:9" x14ac:dyDescent="0.2">
      <c r="A72" s="188" t="s">
        <v>67</v>
      </c>
      <c r="B72" s="188"/>
      <c r="C72" s="188"/>
      <c r="D72" s="188"/>
      <c r="E72" s="188"/>
      <c r="F72" s="188"/>
      <c r="G72" s="5">
        <v>62</v>
      </c>
      <c r="H72" s="28">
        <v>-22997716</v>
      </c>
      <c r="I72" s="28">
        <v>-19244937</v>
      </c>
    </row>
    <row r="73" spans="1:9" x14ac:dyDescent="0.2">
      <c r="A73" s="188" t="s">
        <v>68</v>
      </c>
      <c r="B73" s="188"/>
      <c r="C73" s="188"/>
      <c r="D73" s="188"/>
      <c r="E73" s="188"/>
      <c r="F73" s="188"/>
      <c r="G73" s="5">
        <v>63</v>
      </c>
      <c r="H73" s="28">
        <v>-76000661</v>
      </c>
      <c r="I73" s="28">
        <v>-76000661</v>
      </c>
    </row>
    <row r="74" spans="1:9" x14ac:dyDescent="0.2">
      <c r="A74" s="188" t="s">
        <v>69</v>
      </c>
      <c r="B74" s="188"/>
      <c r="C74" s="188"/>
      <c r="D74" s="188"/>
      <c r="E74" s="188"/>
      <c r="F74" s="188"/>
      <c r="G74" s="5">
        <v>64</v>
      </c>
      <c r="H74" s="28">
        <v>1680604466</v>
      </c>
      <c r="I74" s="28">
        <v>393122119</v>
      </c>
    </row>
    <row r="75" spans="1:9" x14ac:dyDescent="0.2">
      <c r="A75" s="188" t="s">
        <v>70</v>
      </c>
      <c r="B75" s="188"/>
      <c r="C75" s="188"/>
      <c r="D75" s="188"/>
      <c r="E75" s="188"/>
      <c r="F75" s="188"/>
      <c r="G75" s="5">
        <v>65</v>
      </c>
      <c r="H75" s="28">
        <v>0</v>
      </c>
      <c r="I75" s="28">
        <v>0</v>
      </c>
    </row>
    <row r="76" spans="1:9" x14ac:dyDescent="0.2">
      <c r="A76" s="188" t="s">
        <v>71</v>
      </c>
      <c r="B76" s="188"/>
      <c r="C76" s="188"/>
      <c r="D76" s="188"/>
      <c r="E76" s="188"/>
      <c r="F76" s="188"/>
      <c r="G76" s="5">
        <v>66</v>
      </c>
      <c r="H76" s="28">
        <v>1033512444</v>
      </c>
      <c r="I76" s="28">
        <v>1055452021</v>
      </c>
    </row>
    <row r="77" spans="1:9" x14ac:dyDescent="0.2">
      <c r="A77" s="186" t="s">
        <v>72</v>
      </c>
      <c r="B77" s="186"/>
      <c r="C77" s="186"/>
      <c r="D77" s="186"/>
      <c r="E77" s="186"/>
      <c r="F77" s="186"/>
      <c r="G77" s="4">
        <v>67</v>
      </c>
      <c r="H77" s="27">
        <f>H65+H66+H67+H68+H69+H70+H71+H72+H73+H74+H75+H76</f>
        <v>17070119190</v>
      </c>
      <c r="I77" s="27">
        <f>I65+I66+I67+I68+I69+I70+I71+I72+I73+I74+I75+I76</f>
        <v>17489774459</v>
      </c>
    </row>
    <row r="78" spans="1:9" x14ac:dyDescent="0.2">
      <c r="A78" s="186" t="s">
        <v>73</v>
      </c>
      <c r="B78" s="187"/>
      <c r="C78" s="187"/>
      <c r="D78" s="187"/>
      <c r="E78" s="187"/>
      <c r="F78" s="187"/>
      <c r="G78" s="4">
        <v>68</v>
      </c>
      <c r="H78" s="27">
        <f>H63+H77</f>
        <v>112141641464</v>
      </c>
      <c r="I78" s="27">
        <f>I63+I77</f>
        <v>111634888760</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34" zoomScaleNormal="100" zoomScaleSheetLayoutView="110" workbookViewId="0">
      <selection activeCell="K74" sqref="K74"/>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7" t="s">
        <v>5</v>
      </c>
      <c r="B1" s="197"/>
      <c r="C1" s="197"/>
      <c r="D1" s="197"/>
      <c r="E1" s="197"/>
      <c r="F1" s="197"/>
      <c r="G1" s="197"/>
      <c r="H1" s="197"/>
    </row>
    <row r="2" spans="1:11" x14ac:dyDescent="0.2">
      <c r="A2" s="216" t="s">
        <v>280</v>
      </c>
      <c r="B2" s="199"/>
      <c r="C2" s="199"/>
      <c r="D2" s="199"/>
      <c r="E2" s="199"/>
      <c r="F2" s="199"/>
      <c r="G2" s="199"/>
      <c r="H2" s="199"/>
    </row>
    <row r="3" spans="1:11" x14ac:dyDescent="0.2">
      <c r="A3" s="225" t="s">
        <v>12</v>
      </c>
      <c r="B3" s="226"/>
      <c r="C3" s="226"/>
      <c r="D3" s="226"/>
      <c r="E3" s="226"/>
      <c r="F3" s="226"/>
      <c r="G3" s="226"/>
      <c r="H3" s="226"/>
      <c r="I3" s="209"/>
      <c r="J3" s="209"/>
      <c r="K3" s="209"/>
    </row>
    <row r="4" spans="1:11" x14ac:dyDescent="0.2">
      <c r="A4" s="227" t="s">
        <v>326</v>
      </c>
      <c r="B4" s="205"/>
      <c r="C4" s="205"/>
      <c r="D4" s="205"/>
      <c r="E4" s="205"/>
      <c r="F4" s="205"/>
      <c r="G4" s="205"/>
      <c r="H4" s="205"/>
      <c r="I4" s="206"/>
      <c r="J4" s="206"/>
      <c r="K4" s="206"/>
    </row>
    <row r="5" spans="1:11" ht="22.5" customHeight="1" x14ac:dyDescent="0.2">
      <c r="A5" s="223" t="s">
        <v>2</v>
      </c>
      <c r="B5" s="203"/>
      <c r="C5" s="203"/>
      <c r="D5" s="203"/>
      <c r="E5" s="203"/>
      <c r="F5" s="203"/>
      <c r="G5" s="223" t="s">
        <v>6</v>
      </c>
      <c r="H5" s="221" t="s">
        <v>229</v>
      </c>
      <c r="I5" s="222"/>
      <c r="J5" s="221" t="s">
        <v>224</v>
      </c>
      <c r="K5" s="222"/>
    </row>
    <row r="6" spans="1:11" x14ac:dyDescent="0.2">
      <c r="A6" s="203"/>
      <c r="B6" s="203"/>
      <c r="C6" s="203"/>
      <c r="D6" s="203"/>
      <c r="E6" s="203"/>
      <c r="F6" s="203"/>
      <c r="G6" s="203"/>
      <c r="H6" s="31" t="s">
        <v>225</v>
      </c>
      <c r="I6" s="31" t="s">
        <v>226</v>
      </c>
      <c r="J6" s="31" t="s">
        <v>225</v>
      </c>
      <c r="K6" s="31" t="s">
        <v>226</v>
      </c>
    </row>
    <row r="7" spans="1:11" x14ac:dyDescent="0.2">
      <c r="A7" s="215">
        <v>1</v>
      </c>
      <c r="B7" s="201"/>
      <c r="C7" s="201"/>
      <c r="D7" s="201"/>
      <c r="E7" s="201"/>
      <c r="F7" s="201"/>
      <c r="G7" s="7">
        <v>2</v>
      </c>
      <c r="H7" s="31">
        <v>3</v>
      </c>
      <c r="I7" s="31">
        <v>4</v>
      </c>
      <c r="J7" s="31">
        <v>5</v>
      </c>
      <c r="K7" s="31">
        <v>6</v>
      </c>
    </row>
    <row r="8" spans="1:11" x14ac:dyDescent="0.2">
      <c r="A8" s="219" t="s">
        <v>75</v>
      </c>
      <c r="B8" s="219"/>
      <c r="C8" s="219"/>
      <c r="D8" s="219"/>
      <c r="E8" s="219"/>
      <c r="F8" s="219"/>
      <c r="G8" s="5">
        <v>1</v>
      </c>
      <c r="H8" s="32">
        <v>802197117</v>
      </c>
      <c r="I8" s="32">
        <v>802197117</v>
      </c>
      <c r="J8" s="32">
        <v>775367916</v>
      </c>
      <c r="K8" s="32">
        <v>775367916</v>
      </c>
    </row>
    <row r="9" spans="1:11" x14ac:dyDescent="0.2">
      <c r="A9" s="219" t="s">
        <v>74</v>
      </c>
      <c r="B9" s="219"/>
      <c r="C9" s="219"/>
      <c r="D9" s="219"/>
      <c r="E9" s="219"/>
      <c r="F9" s="219"/>
      <c r="G9" s="5">
        <v>2</v>
      </c>
      <c r="H9" s="32">
        <v>116873028</v>
      </c>
      <c r="I9" s="32">
        <v>116873028</v>
      </c>
      <c r="J9" s="32">
        <v>88684796</v>
      </c>
      <c r="K9" s="32">
        <v>88684796</v>
      </c>
    </row>
    <row r="10" spans="1:11" x14ac:dyDescent="0.2">
      <c r="A10" s="219" t="s">
        <v>76</v>
      </c>
      <c r="B10" s="219"/>
      <c r="C10" s="219"/>
      <c r="D10" s="219"/>
      <c r="E10" s="219"/>
      <c r="F10" s="219"/>
      <c r="G10" s="5">
        <v>3</v>
      </c>
      <c r="H10" s="32">
        <v>0</v>
      </c>
      <c r="I10" s="32">
        <v>0</v>
      </c>
      <c r="J10" s="32">
        <v>0</v>
      </c>
      <c r="K10" s="32">
        <v>0</v>
      </c>
    </row>
    <row r="11" spans="1:11" x14ac:dyDescent="0.2">
      <c r="A11" s="219" t="s">
        <v>77</v>
      </c>
      <c r="B11" s="219"/>
      <c r="C11" s="219"/>
      <c r="D11" s="219"/>
      <c r="E11" s="219"/>
      <c r="F11" s="219"/>
      <c r="G11" s="5">
        <v>4</v>
      </c>
      <c r="H11" s="32">
        <v>154104</v>
      </c>
      <c r="I11" s="32">
        <v>154104</v>
      </c>
      <c r="J11" s="32">
        <v>136489</v>
      </c>
      <c r="K11" s="32">
        <v>136489</v>
      </c>
    </row>
    <row r="12" spans="1:11" x14ac:dyDescent="0.2">
      <c r="A12" s="219" t="s">
        <v>78</v>
      </c>
      <c r="B12" s="219"/>
      <c r="C12" s="219"/>
      <c r="D12" s="219"/>
      <c r="E12" s="219"/>
      <c r="F12" s="219"/>
      <c r="G12" s="5">
        <v>5</v>
      </c>
      <c r="H12" s="32">
        <v>438490980</v>
      </c>
      <c r="I12" s="32">
        <v>438490980</v>
      </c>
      <c r="J12" s="32">
        <v>486066258</v>
      </c>
      <c r="K12" s="32">
        <v>486066258</v>
      </c>
    </row>
    <row r="13" spans="1:11" x14ac:dyDescent="0.2">
      <c r="A13" s="219" t="s">
        <v>79</v>
      </c>
      <c r="B13" s="219"/>
      <c r="C13" s="219"/>
      <c r="D13" s="219"/>
      <c r="E13" s="219"/>
      <c r="F13" s="219"/>
      <c r="G13" s="5">
        <v>6</v>
      </c>
      <c r="H13" s="32">
        <v>98096734</v>
      </c>
      <c r="I13" s="32">
        <v>98096734</v>
      </c>
      <c r="J13" s="32">
        <v>104098316</v>
      </c>
      <c r="K13" s="32">
        <v>104098316</v>
      </c>
    </row>
    <row r="14" spans="1:11" ht="40.15" customHeight="1" x14ac:dyDescent="0.2">
      <c r="A14" s="219" t="s">
        <v>80</v>
      </c>
      <c r="B14" s="219"/>
      <c r="C14" s="219"/>
      <c r="D14" s="219"/>
      <c r="E14" s="219"/>
      <c r="F14" s="219"/>
      <c r="G14" s="5">
        <v>7</v>
      </c>
      <c r="H14" s="32">
        <v>16199477</v>
      </c>
      <c r="I14" s="32">
        <v>16199477</v>
      </c>
      <c r="J14" s="32">
        <v>4789897</v>
      </c>
      <c r="K14" s="32">
        <v>4789897</v>
      </c>
    </row>
    <row r="15" spans="1:11" ht="24.6" customHeight="1" x14ac:dyDescent="0.2">
      <c r="A15" s="219" t="s">
        <v>81</v>
      </c>
      <c r="B15" s="219"/>
      <c r="C15" s="219"/>
      <c r="D15" s="219"/>
      <c r="E15" s="219"/>
      <c r="F15" s="219"/>
      <c r="G15" s="5">
        <v>8</v>
      </c>
      <c r="H15" s="32">
        <v>27700092</v>
      </c>
      <c r="I15" s="32">
        <v>27700092</v>
      </c>
      <c r="J15" s="32">
        <v>73527201</v>
      </c>
      <c r="K15" s="32">
        <v>73527201</v>
      </c>
    </row>
    <row r="16" spans="1:11" ht="27" customHeight="1" x14ac:dyDescent="0.2">
      <c r="A16" s="219" t="s">
        <v>82</v>
      </c>
      <c r="B16" s="219"/>
      <c r="C16" s="219"/>
      <c r="D16" s="219"/>
      <c r="E16" s="219"/>
      <c r="F16" s="219"/>
      <c r="G16" s="5">
        <v>9</v>
      </c>
      <c r="H16" s="32">
        <v>581931</v>
      </c>
      <c r="I16" s="32">
        <v>581931</v>
      </c>
      <c r="J16" s="32">
        <v>3834656</v>
      </c>
      <c r="K16" s="32">
        <v>3834656</v>
      </c>
    </row>
    <row r="17" spans="1:11" ht="22.15" customHeight="1" x14ac:dyDescent="0.2">
      <c r="A17" s="219" t="s">
        <v>83</v>
      </c>
      <c r="B17" s="219"/>
      <c r="C17" s="219"/>
      <c r="D17" s="219"/>
      <c r="E17" s="219"/>
      <c r="F17" s="219"/>
      <c r="G17" s="5">
        <v>10</v>
      </c>
      <c r="H17" s="32">
        <v>107451</v>
      </c>
      <c r="I17" s="32">
        <v>107451</v>
      </c>
      <c r="J17" s="32">
        <v>73728</v>
      </c>
      <c r="K17" s="32">
        <v>73728</v>
      </c>
    </row>
    <row r="18" spans="1:11" x14ac:dyDescent="0.2">
      <c r="A18" s="219" t="s">
        <v>84</v>
      </c>
      <c r="B18" s="219"/>
      <c r="C18" s="219"/>
      <c r="D18" s="219"/>
      <c r="E18" s="219"/>
      <c r="F18" s="219"/>
      <c r="G18" s="5">
        <v>11</v>
      </c>
      <c r="H18" s="32">
        <v>-206453</v>
      </c>
      <c r="I18" s="32">
        <v>-206453</v>
      </c>
      <c r="J18" s="32">
        <v>-3903641</v>
      </c>
      <c r="K18" s="32">
        <v>-3903641</v>
      </c>
    </row>
    <row r="19" spans="1:11" x14ac:dyDescent="0.2">
      <c r="A19" s="219" t="s">
        <v>85</v>
      </c>
      <c r="B19" s="219"/>
      <c r="C19" s="219"/>
      <c r="D19" s="219"/>
      <c r="E19" s="219"/>
      <c r="F19" s="219"/>
      <c r="G19" s="5">
        <v>12</v>
      </c>
      <c r="H19" s="32">
        <v>28607869</v>
      </c>
      <c r="I19" s="32">
        <v>28607869</v>
      </c>
      <c r="J19" s="32">
        <v>-15784252</v>
      </c>
      <c r="K19" s="32">
        <v>-15784252</v>
      </c>
    </row>
    <row r="20" spans="1:11" x14ac:dyDescent="0.2">
      <c r="A20" s="219" t="s">
        <v>86</v>
      </c>
      <c r="B20" s="219"/>
      <c r="C20" s="219"/>
      <c r="D20" s="219"/>
      <c r="E20" s="219"/>
      <c r="F20" s="219"/>
      <c r="G20" s="5">
        <v>13</v>
      </c>
      <c r="H20" s="32">
        <v>4498321</v>
      </c>
      <c r="I20" s="32">
        <v>4498321</v>
      </c>
      <c r="J20" s="32">
        <v>0</v>
      </c>
      <c r="K20" s="32">
        <v>0</v>
      </c>
    </row>
    <row r="21" spans="1:11" x14ac:dyDescent="0.2">
      <c r="A21" s="219" t="s">
        <v>87</v>
      </c>
      <c r="B21" s="219"/>
      <c r="C21" s="219"/>
      <c r="D21" s="219"/>
      <c r="E21" s="219"/>
      <c r="F21" s="219"/>
      <c r="G21" s="5">
        <v>14</v>
      </c>
      <c r="H21" s="32">
        <v>23296636</v>
      </c>
      <c r="I21" s="32">
        <v>23296636</v>
      </c>
      <c r="J21" s="32">
        <v>26319588</v>
      </c>
      <c r="K21" s="32">
        <v>26319588</v>
      </c>
    </row>
    <row r="22" spans="1:11" x14ac:dyDescent="0.2">
      <c r="A22" s="219" t="s">
        <v>88</v>
      </c>
      <c r="B22" s="219"/>
      <c r="C22" s="219"/>
      <c r="D22" s="219"/>
      <c r="E22" s="219"/>
      <c r="F22" s="219"/>
      <c r="G22" s="5">
        <v>15</v>
      </c>
      <c r="H22" s="32">
        <v>132846916</v>
      </c>
      <c r="I22" s="32">
        <v>132846916</v>
      </c>
      <c r="J22" s="32">
        <v>118747442</v>
      </c>
      <c r="K22" s="32">
        <v>118747442</v>
      </c>
    </row>
    <row r="23" spans="1:11" ht="25.9" customHeight="1" x14ac:dyDescent="0.2">
      <c r="A23" s="186" t="s">
        <v>89</v>
      </c>
      <c r="B23" s="186"/>
      <c r="C23" s="186"/>
      <c r="D23" s="186"/>
      <c r="E23" s="186"/>
      <c r="F23" s="186"/>
      <c r="G23" s="4">
        <v>16</v>
      </c>
      <c r="H23" s="33">
        <f>H8-H9-H10+H11+H12-H13+H14+H15+H16+H17+H18+H19+H20+H21-H22</f>
        <v>993810847</v>
      </c>
      <c r="I23" s="33">
        <f t="shared" ref="I23:K23" si="0">I8-I9-I10+I11+I12-I13+I14+I15+I16+I17+I18+I19+I20+I21-I22</f>
        <v>993810847</v>
      </c>
      <c r="J23" s="33">
        <f t="shared" si="0"/>
        <v>1038897286</v>
      </c>
      <c r="K23" s="33">
        <f t="shared" si="0"/>
        <v>1038897286</v>
      </c>
    </row>
    <row r="24" spans="1:11" x14ac:dyDescent="0.2">
      <c r="A24" s="219" t="s">
        <v>90</v>
      </c>
      <c r="B24" s="219"/>
      <c r="C24" s="219"/>
      <c r="D24" s="219"/>
      <c r="E24" s="219"/>
      <c r="F24" s="219"/>
      <c r="G24" s="5">
        <v>17</v>
      </c>
      <c r="H24" s="32">
        <v>455443784</v>
      </c>
      <c r="I24" s="32">
        <v>455443784</v>
      </c>
      <c r="J24" s="32">
        <v>442896808</v>
      </c>
      <c r="K24" s="32">
        <v>442896808</v>
      </c>
    </row>
    <row r="25" spans="1:11" x14ac:dyDescent="0.2">
      <c r="A25" s="219" t="s">
        <v>91</v>
      </c>
      <c r="B25" s="219"/>
      <c r="C25" s="219"/>
      <c r="D25" s="219"/>
      <c r="E25" s="219"/>
      <c r="F25" s="219"/>
      <c r="G25" s="5">
        <v>18</v>
      </c>
      <c r="H25" s="32">
        <v>50572595</v>
      </c>
      <c r="I25" s="32">
        <v>50572595</v>
      </c>
      <c r="J25" s="32">
        <v>56953028</v>
      </c>
      <c r="K25" s="32">
        <v>56953028</v>
      </c>
    </row>
    <row r="26" spans="1:11" x14ac:dyDescent="0.2">
      <c r="A26" s="219" t="s">
        <v>92</v>
      </c>
      <c r="B26" s="219"/>
      <c r="C26" s="219"/>
      <c r="D26" s="219"/>
      <c r="E26" s="219"/>
      <c r="F26" s="219"/>
      <c r="G26" s="5">
        <v>19</v>
      </c>
      <c r="H26" s="32">
        <v>-6423849</v>
      </c>
      <c r="I26" s="32">
        <v>-6423849</v>
      </c>
      <c r="J26" s="32">
        <v>-4158030</v>
      </c>
      <c r="K26" s="32">
        <v>-4158030</v>
      </c>
    </row>
    <row r="27" spans="1:11" x14ac:dyDescent="0.2">
      <c r="A27" s="219" t="s">
        <v>93</v>
      </c>
      <c r="B27" s="219"/>
      <c r="C27" s="219"/>
      <c r="D27" s="219"/>
      <c r="E27" s="219"/>
      <c r="F27" s="219"/>
      <c r="G27" s="5">
        <v>20</v>
      </c>
      <c r="H27" s="32">
        <v>-15418448</v>
      </c>
      <c r="I27" s="32">
        <v>-15418448</v>
      </c>
      <c r="J27" s="32">
        <v>-14661326</v>
      </c>
      <c r="K27" s="32">
        <v>-14661326</v>
      </c>
    </row>
    <row r="28" spans="1:11" ht="24.6" customHeight="1" x14ac:dyDescent="0.2">
      <c r="A28" s="219" t="s">
        <v>94</v>
      </c>
      <c r="B28" s="219"/>
      <c r="C28" s="219"/>
      <c r="D28" s="219"/>
      <c r="E28" s="219"/>
      <c r="F28" s="219"/>
      <c r="G28" s="5">
        <v>21</v>
      </c>
      <c r="H28" s="32">
        <v>25096232</v>
      </c>
      <c r="I28" s="32">
        <v>25096232</v>
      </c>
      <c r="J28" s="32">
        <v>53570452</v>
      </c>
      <c r="K28" s="32">
        <v>53570452</v>
      </c>
    </row>
    <row r="29" spans="1:11" ht="24.6" customHeight="1" x14ac:dyDescent="0.2">
      <c r="A29" s="219" t="s">
        <v>95</v>
      </c>
      <c r="B29" s="219"/>
      <c r="C29" s="219"/>
      <c r="D29" s="219"/>
      <c r="E29" s="219"/>
      <c r="F29" s="219"/>
      <c r="G29" s="5">
        <v>22</v>
      </c>
      <c r="H29" s="32">
        <v>0</v>
      </c>
      <c r="I29" s="32">
        <v>0</v>
      </c>
      <c r="J29" s="32">
        <v>0</v>
      </c>
      <c r="K29" s="32">
        <v>0</v>
      </c>
    </row>
    <row r="30" spans="1:11" ht="24.6" customHeight="1" x14ac:dyDescent="0.2">
      <c r="A30" s="219" t="s">
        <v>96</v>
      </c>
      <c r="B30" s="219"/>
      <c r="C30" s="219"/>
      <c r="D30" s="219"/>
      <c r="E30" s="219"/>
      <c r="F30" s="219"/>
      <c r="G30" s="5">
        <v>23</v>
      </c>
      <c r="H30" s="32">
        <v>0</v>
      </c>
      <c r="I30" s="32">
        <v>0</v>
      </c>
      <c r="J30" s="32">
        <v>-5608</v>
      </c>
      <c r="K30" s="32">
        <v>-5608</v>
      </c>
    </row>
    <row r="31" spans="1:11" x14ac:dyDescent="0.2">
      <c r="A31" s="219" t="s">
        <v>97</v>
      </c>
      <c r="B31" s="219"/>
      <c r="C31" s="219"/>
      <c r="D31" s="219"/>
      <c r="E31" s="219"/>
      <c r="F31" s="219"/>
      <c r="G31" s="5">
        <v>24</v>
      </c>
      <c r="H31" s="32">
        <v>0</v>
      </c>
      <c r="I31" s="32">
        <v>0</v>
      </c>
      <c r="J31" s="32">
        <v>0</v>
      </c>
      <c r="K31" s="32">
        <v>0</v>
      </c>
    </row>
    <row r="32" spans="1:11" ht="23.45" customHeight="1" x14ac:dyDescent="0.2">
      <c r="A32" s="219" t="s">
        <v>98</v>
      </c>
      <c r="B32" s="219"/>
      <c r="C32" s="219"/>
      <c r="D32" s="219"/>
      <c r="E32" s="219"/>
      <c r="F32" s="219"/>
      <c r="G32" s="5">
        <v>25</v>
      </c>
      <c r="H32" s="32">
        <v>2844000</v>
      </c>
      <c r="I32" s="32">
        <v>2844000</v>
      </c>
      <c r="J32" s="32">
        <v>2418000</v>
      </c>
      <c r="K32" s="32">
        <v>2418000</v>
      </c>
    </row>
    <row r="33" spans="1:11" ht="23.45" customHeight="1" x14ac:dyDescent="0.2">
      <c r="A33" s="219" t="s">
        <v>99</v>
      </c>
      <c r="B33" s="219"/>
      <c r="C33" s="219"/>
      <c r="D33" s="219"/>
      <c r="E33" s="219"/>
      <c r="F33" s="219"/>
      <c r="G33" s="5">
        <v>26</v>
      </c>
      <c r="H33" s="32">
        <v>1517894</v>
      </c>
      <c r="I33" s="32">
        <v>1517894</v>
      </c>
      <c r="J33" s="32">
        <v>811891</v>
      </c>
      <c r="K33" s="32">
        <v>811891</v>
      </c>
    </row>
    <row r="34" spans="1:11" ht="23.45" customHeight="1" x14ac:dyDescent="0.2">
      <c r="A34" s="187" t="s">
        <v>100</v>
      </c>
      <c r="B34" s="187"/>
      <c r="C34" s="187"/>
      <c r="D34" s="187"/>
      <c r="E34" s="187"/>
      <c r="F34" s="187"/>
      <c r="G34" s="4">
        <v>27</v>
      </c>
      <c r="H34" s="33">
        <f>H23-H24-H25+H26-H27-H28-H29-H30+H31+H32+H33</f>
        <v>476054729</v>
      </c>
      <c r="I34" s="33">
        <f t="shared" ref="I34:K34" si="1">I23-I24-I25+I26-I27-I28-I29-I30+I31+I32+I33</f>
        <v>476054729</v>
      </c>
      <c r="J34" s="33">
        <f t="shared" si="1"/>
        <v>499215793</v>
      </c>
      <c r="K34" s="33">
        <f t="shared" si="1"/>
        <v>499215793</v>
      </c>
    </row>
    <row r="35" spans="1:11" ht="23.45" customHeight="1" x14ac:dyDescent="0.2">
      <c r="A35" s="219" t="s">
        <v>101</v>
      </c>
      <c r="B35" s="219"/>
      <c r="C35" s="219"/>
      <c r="D35" s="219"/>
      <c r="E35" s="219"/>
      <c r="F35" s="219"/>
      <c r="G35" s="5">
        <v>28</v>
      </c>
      <c r="H35" s="32">
        <v>83249744</v>
      </c>
      <c r="I35" s="32">
        <v>83249744</v>
      </c>
      <c r="J35" s="32">
        <v>86928134</v>
      </c>
      <c r="K35" s="32">
        <v>86928134</v>
      </c>
    </row>
    <row r="36" spans="1:11" ht="23.45" customHeight="1" x14ac:dyDescent="0.2">
      <c r="A36" s="187" t="s">
        <v>102</v>
      </c>
      <c r="B36" s="187"/>
      <c r="C36" s="187"/>
      <c r="D36" s="187"/>
      <c r="E36" s="187"/>
      <c r="F36" s="187"/>
      <c r="G36" s="4">
        <v>29</v>
      </c>
      <c r="H36" s="33">
        <f>H34-H35</f>
        <v>392804985</v>
      </c>
      <c r="I36" s="33">
        <f t="shared" ref="I36:K36" si="2">I34-I35</f>
        <v>392804985</v>
      </c>
      <c r="J36" s="33">
        <f t="shared" si="2"/>
        <v>412287659</v>
      </c>
      <c r="K36" s="33">
        <f t="shared" si="2"/>
        <v>412287659</v>
      </c>
    </row>
    <row r="37" spans="1:11" ht="23.45" customHeight="1" x14ac:dyDescent="0.2">
      <c r="A37" s="187" t="s">
        <v>103</v>
      </c>
      <c r="B37" s="187"/>
      <c r="C37" s="187"/>
      <c r="D37" s="187"/>
      <c r="E37" s="187"/>
      <c r="F37" s="187"/>
      <c r="G37" s="4">
        <v>30</v>
      </c>
      <c r="H37" s="33">
        <f>H38-H39</f>
        <v>0</v>
      </c>
      <c r="I37" s="33">
        <f t="shared" ref="I37:K37" si="3">I38-I39</f>
        <v>0</v>
      </c>
      <c r="J37" s="33">
        <f t="shared" si="3"/>
        <v>0</v>
      </c>
      <c r="K37" s="33">
        <f t="shared" si="3"/>
        <v>0</v>
      </c>
    </row>
    <row r="38" spans="1:11" ht="23.45" customHeight="1" x14ac:dyDescent="0.2">
      <c r="A38" s="219" t="s">
        <v>104</v>
      </c>
      <c r="B38" s="219"/>
      <c r="C38" s="219"/>
      <c r="D38" s="219"/>
      <c r="E38" s="219"/>
      <c r="F38" s="219"/>
      <c r="G38" s="5">
        <v>31</v>
      </c>
      <c r="H38" s="32">
        <v>0</v>
      </c>
      <c r="I38" s="32">
        <v>0</v>
      </c>
      <c r="J38" s="32">
        <v>0</v>
      </c>
      <c r="K38" s="32">
        <v>0</v>
      </c>
    </row>
    <row r="39" spans="1:11" ht="23.45" customHeight="1" x14ac:dyDescent="0.2">
      <c r="A39" s="219" t="s">
        <v>105</v>
      </c>
      <c r="B39" s="219"/>
      <c r="C39" s="219"/>
      <c r="D39" s="219"/>
      <c r="E39" s="219"/>
      <c r="F39" s="219"/>
      <c r="G39" s="5">
        <v>32</v>
      </c>
      <c r="H39" s="32">
        <v>0</v>
      </c>
      <c r="I39" s="32">
        <v>0</v>
      </c>
      <c r="J39" s="32">
        <v>0</v>
      </c>
      <c r="K39" s="32">
        <v>0</v>
      </c>
    </row>
    <row r="40" spans="1:11" x14ac:dyDescent="0.2">
      <c r="A40" s="187" t="s">
        <v>106</v>
      </c>
      <c r="B40" s="187"/>
      <c r="C40" s="187"/>
      <c r="D40" s="187"/>
      <c r="E40" s="187"/>
      <c r="F40" s="187"/>
      <c r="G40" s="4">
        <v>33</v>
      </c>
      <c r="H40" s="33">
        <f>H36+H37</f>
        <v>392804985</v>
      </c>
      <c r="I40" s="33">
        <f>I36+I37</f>
        <v>392804985</v>
      </c>
      <c r="J40" s="33">
        <f>J36+J37</f>
        <v>412287659</v>
      </c>
      <c r="K40" s="33">
        <f>K36+K37</f>
        <v>412287659</v>
      </c>
    </row>
    <row r="41" spans="1:11" x14ac:dyDescent="0.2">
      <c r="A41" s="219" t="s">
        <v>107</v>
      </c>
      <c r="B41" s="219"/>
      <c r="C41" s="219"/>
      <c r="D41" s="219"/>
      <c r="E41" s="219"/>
      <c r="F41" s="219"/>
      <c r="G41" s="5">
        <v>34</v>
      </c>
      <c r="H41" s="32">
        <v>16637214</v>
      </c>
      <c r="I41" s="32">
        <v>16637214</v>
      </c>
      <c r="J41" s="32">
        <v>19165540</v>
      </c>
      <c r="K41" s="32">
        <v>19165540</v>
      </c>
    </row>
    <row r="42" spans="1:11" x14ac:dyDescent="0.2">
      <c r="A42" s="219" t="s">
        <v>108</v>
      </c>
      <c r="B42" s="219"/>
      <c r="C42" s="219"/>
      <c r="D42" s="219"/>
      <c r="E42" s="219"/>
      <c r="F42" s="219"/>
      <c r="G42" s="5">
        <v>35</v>
      </c>
      <c r="H42" s="32">
        <v>376167771</v>
      </c>
      <c r="I42" s="32">
        <v>376167771</v>
      </c>
      <c r="J42" s="32">
        <v>393122119</v>
      </c>
      <c r="K42" s="32">
        <v>393122119</v>
      </c>
    </row>
    <row r="43" spans="1:11" x14ac:dyDescent="0.2">
      <c r="A43" s="194" t="s">
        <v>17</v>
      </c>
      <c r="B43" s="194"/>
      <c r="C43" s="194"/>
      <c r="D43" s="194"/>
      <c r="E43" s="194"/>
      <c r="F43" s="194"/>
      <c r="G43" s="224"/>
      <c r="H43" s="224"/>
      <c r="I43" s="224"/>
      <c r="J43" s="212"/>
      <c r="K43" s="212"/>
    </row>
    <row r="44" spans="1:11" x14ac:dyDescent="0.2">
      <c r="A44" s="186" t="s">
        <v>109</v>
      </c>
      <c r="B44" s="186"/>
      <c r="C44" s="186"/>
      <c r="D44" s="186"/>
      <c r="E44" s="186"/>
      <c r="F44" s="186"/>
      <c r="G44" s="4">
        <v>36</v>
      </c>
      <c r="H44" s="33">
        <f>H40</f>
        <v>392804985</v>
      </c>
      <c r="I44" s="33">
        <f>I40</f>
        <v>392804985</v>
      </c>
      <c r="J44" s="33">
        <f>J40</f>
        <v>412287659</v>
      </c>
      <c r="K44" s="33">
        <f>K40</f>
        <v>412287659</v>
      </c>
    </row>
    <row r="45" spans="1:11" x14ac:dyDescent="0.2">
      <c r="A45" s="186" t="s">
        <v>235</v>
      </c>
      <c r="B45" s="186"/>
      <c r="C45" s="186"/>
      <c r="D45" s="186"/>
      <c r="E45" s="186"/>
      <c r="F45" s="186"/>
      <c r="G45" s="4">
        <v>37</v>
      </c>
      <c r="H45" s="34">
        <f>H46+H58</f>
        <v>-19907892</v>
      </c>
      <c r="I45" s="34">
        <f>I46+I58</f>
        <v>-19907892</v>
      </c>
      <c r="J45" s="34">
        <f>J46+J58</f>
        <v>12086708</v>
      </c>
      <c r="K45" s="34">
        <f>K46+K58</f>
        <v>12086708</v>
      </c>
    </row>
    <row r="46" spans="1:11" ht="26.45" customHeight="1" x14ac:dyDescent="0.2">
      <c r="A46" s="191" t="s">
        <v>236</v>
      </c>
      <c r="B46" s="191"/>
      <c r="C46" s="191"/>
      <c r="D46" s="191"/>
      <c r="E46" s="191"/>
      <c r="F46" s="191"/>
      <c r="G46" s="4">
        <v>38</v>
      </c>
      <c r="H46" s="34">
        <f>SUM(H47:H53)+H56+H57</f>
        <v>-849766</v>
      </c>
      <c r="I46" s="34">
        <f>SUM(I47:I53)+I56+I57</f>
        <v>-849766</v>
      </c>
      <c r="J46" s="34">
        <f>SUM(J47:J53)+J56+J57</f>
        <v>-4075436</v>
      </c>
      <c r="K46" s="34">
        <f>SUM(K47:K53)+K56+K57</f>
        <v>-4075436</v>
      </c>
    </row>
    <row r="47" spans="1:11" x14ac:dyDescent="0.2">
      <c r="A47" s="218" t="s">
        <v>110</v>
      </c>
      <c r="B47" s="218"/>
      <c r="C47" s="218"/>
      <c r="D47" s="218"/>
      <c r="E47" s="218"/>
      <c r="F47" s="218"/>
      <c r="G47" s="5">
        <v>39</v>
      </c>
      <c r="H47" s="32">
        <v>0</v>
      </c>
      <c r="I47" s="32">
        <v>0</v>
      </c>
      <c r="J47" s="32">
        <v>0</v>
      </c>
      <c r="K47" s="32">
        <v>0</v>
      </c>
    </row>
    <row r="48" spans="1:11" x14ac:dyDescent="0.2">
      <c r="A48" s="218" t="s">
        <v>111</v>
      </c>
      <c r="B48" s="218"/>
      <c r="C48" s="218"/>
      <c r="D48" s="218"/>
      <c r="E48" s="218"/>
      <c r="F48" s="218"/>
      <c r="G48" s="5">
        <v>40</v>
      </c>
      <c r="H48" s="32">
        <v>0</v>
      </c>
      <c r="I48" s="32">
        <v>0</v>
      </c>
      <c r="J48" s="32">
        <v>0</v>
      </c>
      <c r="K48" s="32">
        <v>0</v>
      </c>
    </row>
    <row r="49" spans="1:11" ht="24.6" customHeight="1" x14ac:dyDescent="0.2">
      <c r="A49" s="218" t="s">
        <v>232</v>
      </c>
      <c r="B49" s="218"/>
      <c r="C49" s="218"/>
      <c r="D49" s="218"/>
      <c r="E49" s="218"/>
      <c r="F49" s="218"/>
      <c r="G49" s="5">
        <v>41</v>
      </c>
      <c r="H49" s="32">
        <v>0</v>
      </c>
      <c r="I49" s="32">
        <v>0</v>
      </c>
      <c r="J49" s="32">
        <v>0</v>
      </c>
      <c r="K49" s="32">
        <v>0</v>
      </c>
    </row>
    <row r="50" spans="1:11" x14ac:dyDescent="0.2">
      <c r="A50" s="218" t="s">
        <v>112</v>
      </c>
      <c r="B50" s="218"/>
      <c r="C50" s="218"/>
      <c r="D50" s="218"/>
      <c r="E50" s="218"/>
      <c r="F50" s="218"/>
      <c r="G50" s="5">
        <v>42</v>
      </c>
      <c r="H50" s="32">
        <v>0</v>
      </c>
      <c r="I50" s="32">
        <v>0</v>
      </c>
      <c r="J50" s="32">
        <v>0</v>
      </c>
      <c r="K50" s="32">
        <v>0</v>
      </c>
    </row>
    <row r="51" spans="1:11" ht="27.6" customHeight="1" x14ac:dyDescent="0.2">
      <c r="A51" s="218" t="s">
        <v>233</v>
      </c>
      <c r="B51" s="218"/>
      <c r="C51" s="218"/>
      <c r="D51" s="218"/>
      <c r="E51" s="218"/>
      <c r="F51" s="218"/>
      <c r="G51" s="5">
        <v>43</v>
      </c>
      <c r="H51" s="32">
        <v>0</v>
      </c>
      <c r="I51" s="32">
        <v>0</v>
      </c>
      <c r="J51" s="32">
        <v>0</v>
      </c>
      <c r="K51" s="32">
        <v>0</v>
      </c>
    </row>
    <row r="52" spans="1:11" ht="25.15" customHeight="1" x14ac:dyDescent="0.2">
      <c r="A52" s="218" t="s">
        <v>113</v>
      </c>
      <c r="B52" s="218"/>
      <c r="C52" s="218"/>
      <c r="D52" s="218"/>
      <c r="E52" s="218"/>
      <c r="F52" s="218"/>
      <c r="G52" s="5">
        <v>44</v>
      </c>
      <c r="H52" s="32">
        <v>-1016274</v>
      </c>
      <c r="I52" s="32">
        <v>-1016274</v>
      </c>
      <c r="J52" s="32">
        <v>-4959684</v>
      </c>
      <c r="K52" s="32">
        <v>-4959684</v>
      </c>
    </row>
    <row r="53" spans="1:11" x14ac:dyDescent="0.2">
      <c r="A53" s="188" t="s">
        <v>114</v>
      </c>
      <c r="B53" s="188"/>
      <c r="C53" s="188"/>
      <c r="D53" s="188"/>
      <c r="E53" s="188"/>
      <c r="F53" s="188"/>
      <c r="G53" s="5">
        <v>45</v>
      </c>
      <c r="H53" s="32">
        <v>0</v>
      </c>
      <c r="I53" s="32">
        <v>0</v>
      </c>
      <c r="J53" s="32">
        <v>0</v>
      </c>
      <c r="K53" s="32">
        <v>0</v>
      </c>
    </row>
    <row r="54" spans="1:11" ht="12.75" customHeight="1" x14ac:dyDescent="0.2">
      <c r="A54" s="188" t="s">
        <v>115</v>
      </c>
      <c r="B54" s="188"/>
      <c r="C54" s="188"/>
      <c r="D54" s="188"/>
      <c r="E54" s="188"/>
      <c r="F54" s="188"/>
      <c r="G54" s="5">
        <v>46</v>
      </c>
      <c r="H54" s="32">
        <v>0</v>
      </c>
      <c r="I54" s="32">
        <v>0</v>
      </c>
      <c r="J54" s="32">
        <v>0</v>
      </c>
      <c r="K54" s="32">
        <v>0</v>
      </c>
    </row>
    <row r="55" spans="1:11" ht="12.75" customHeight="1" x14ac:dyDescent="0.2">
      <c r="A55" s="188" t="s">
        <v>116</v>
      </c>
      <c r="B55" s="188"/>
      <c r="C55" s="188"/>
      <c r="D55" s="188"/>
      <c r="E55" s="188"/>
      <c r="F55" s="188"/>
      <c r="G55" s="5">
        <v>47</v>
      </c>
      <c r="H55" s="32">
        <v>0</v>
      </c>
      <c r="I55" s="32">
        <v>0</v>
      </c>
      <c r="J55" s="32">
        <v>0</v>
      </c>
      <c r="K55" s="32">
        <v>0</v>
      </c>
    </row>
    <row r="56" spans="1:11" ht="12.75" customHeight="1" x14ac:dyDescent="0.2">
      <c r="A56" s="188" t="s">
        <v>117</v>
      </c>
      <c r="B56" s="188"/>
      <c r="C56" s="188"/>
      <c r="D56" s="188"/>
      <c r="E56" s="188"/>
      <c r="F56" s="188"/>
      <c r="G56" s="5">
        <v>48</v>
      </c>
      <c r="H56" s="32">
        <v>0</v>
      </c>
      <c r="I56" s="32">
        <v>0</v>
      </c>
      <c r="J56" s="32">
        <v>0</v>
      </c>
      <c r="K56" s="32">
        <v>0</v>
      </c>
    </row>
    <row r="57" spans="1:11" ht="13.9" customHeight="1" x14ac:dyDescent="0.2">
      <c r="A57" s="188" t="s">
        <v>234</v>
      </c>
      <c r="B57" s="188"/>
      <c r="C57" s="188"/>
      <c r="D57" s="188"/>
      <c r="E57" s="188"/>
      <c r="F57" s="188"/>
      <c r="G57" s="5">
        <v>49</v>
      </c>
      <c r="H57" s="32">
        <v>166508</v>
      </c>
      <c r="I57" s="32">
        <v>166508</v>
      </c>
      <c r="J57" s="32">
        <v>884248</v>
      </c>
      <c r="K57" s="32">
        <v>884248</v>
      </c>
    </row>
    <row r="58" spans="1:11" ht="23.45" customHeight="1" x14ac:dyDescent="0.2">
      <c r="A58" s="191" t="s">
        <v>237</v>
      </c>
      <c r="B58" s="191"/>
      <c r="C58" s="191"/>
      <c r="D58" s="191"/>
      <c r="E58" s="191"/>
      <c r="F58" s="191"/>
      <c r="G58" s="4">
        <v>50</v>
      </c>
      <c r="H58" s="34">
        <f>SUM(H59:H66)</f>
        <v>-19058126</v>
      </c>
      <c r="I58" s="34">
        <f>SUM(I59:I66)</f>
        <v>-19058126</v>
      </c>
      <c r="J58" s="34">
        <f>SUM(J59:J66)</f>
        <v>16162144</v>
      </c>
      <c r="K58" s="34">
        <f>SUM(K59:K66)</f>
        <v>16162144</v>
      </c>
    </row>
    <row r="59" spans="1:11" ht="12.75" customHeight="1" x14ac:dyDescent="0.2">
      <c r="A59" s="188" t="s">
        <v>118</v>
      </c>
      <c r="B59" s="188"/>
      <c r="C59" s="188"/>
      <c r="D59" s="188"/>
      <c r="E59" s="188"/>
      <c r="F59" s="188"/>
      <c r="G59" s="5">
        <v>51</v>
      </c>
      <c r="H59" s="32">
        <v>0</v>
      </c>
      <c r="I59" s="32">
        <v>0</v>
      </c>
      <c r="J59" s="32">
        <v>0</v>
      </c>
      <c r="K59" s="32">
        <v>0</v>
      </c>
    </row>
    <row r="60" spans="1:11" ht="12.75" customHeight="1" x14ac:dyDescent="0.2">
      <c r="A60" s="188" t="s">
        <v>119</v>
      </c>
      <c r="B60" s="188"/>
      <c r="C60" s="188"/>
      <c r="D60" s="188"/>
      <c r="E60" s="188"/>
      <c r="F60" s="188"/>
      <c r="G60" s="5">
        <v>52</v>
      </c>
      <c r="H60" s="32">
        <v>-22647161</v>
      </c>
      <c r="I60" s="32">
        <v>-22647161</v>
      </c>
      <c r="J60" s="32">
        <v>3722655</v>
      </c>
      <c r="K60" s="32">
        <v>3722655</v>
      </c>
    </row>
    <row r="61" spans="1:11" ht="12.75" customHeight="1" x14ac:dyDescent="0.2">
      <c r="A61" s="188" t="s">
        <v>120</v>
      </c>
      <c r="B61" s="188"/>
      <c r="C61" s="188"/>
      <c r="D61" s="188"/>
      <c r="E61" s="188"/>
      <c r="F61" s="188"/>
      <c r="G61" s="5">
        <v>53</v>
      </c>
      <c r="H61" s="32">
        <v>0</v>
      </c>
      <c r="I61" s="32">
        <v>0</v>
      </c>
      <c r="J61" s="32">
        <v>0</v>
      </c>
      <c r="K61" s="32">
        <v>0</v>
      </c>
    </row>
    <row r="62" spans="1:11" ht="12.75" customHeight="1" x14ac:dyDescent="0.2">
      <c r="A62" s="188" t="s">
        <v>121</v>
      </c>
      <c r="B62" s="188"/>
      <c r="C62" s="188"/>
      <c r="D62" s="188"/>
      <c r="E62" s="188"/>
      <c r="F62" s="188"/>
      <c r="G62" s="5">
        <v>54</v>
      </c>
      <c r="H62" s="32">
        <v>0</v>
      </c>
      <c r="I62" s="32">
        <v>0</v>
      </c>
      <c r="J62" s="32">
        <v>0</v>
      </c>
      <c r="K62" s="32">
        <v>0</v>
      </c>
    </row>
    <row r="63" spans="1:11" ht="12.75" customHeight="1" x14ac:dyDescent="0.2">
      <c r="A63" s="188" t="s">
        <v>122</v>
      </c>
      <c r="B63" s="188"/>
      <c r="C63" s="188"/>
      <c r="D63" s="188"/>
      <c r="E63" s="188"/>
      <c r="F63" s="188"/>
      <c r="G63" s="5">
        <v>55</v>
      </c>
      <c r="H63" s="32">
        <v>5140455</v>
      </c>
      <c r="I63" s="32">
        <v>5140455</v>
      </c>
      <c r="J63" s="32">
        <v>15011140</v>
      </c>
      <c r="K63" s="32">
        <v>15011140</v>
      </c>
    </row>
    <row r="64" spans="1:11" ht="12.75" customHeight="1" x14ac:dyDescent="0.2">
      <c r="A64" s="188" t="s">
        <v>112</v>
      </c>
      <c r="B64" s="188"/>
      <c r="C64" s="188"/>
      <c r="D64" s="188"/>
      <c r="E64" s="188"/>
      <c r="F64" s="188"/>
      <c r="G64" s="5">
        <v>56</v>
      </c>
      <c r="H64" s="32">
        <v>0</v>
      </c>
      <c r="I64" s="32">
        <v>0</v>
      </c>
      <c r="J64" s="32">
        <v>0</v>
      </c>
      <c r="K64" s="32">
        <v>0</v>
      </c>
    </row>
    <row r="65" spans="1:11" ht="25.15" customHeight="1" x14ac:dyDescent="0.2">
      <c r="A65" s="188" t="s">
        <v>123</v>
      </c>
      <c r="B65" s="188"/>
      <c r="C65" s="188"/>
      <c r="D65" s="188"/>
      <c r="E65" s="188"/>
      <c r="F65" s="188"/>
      <c r="G65" s="5">
        <v>57</v>
      </c>
      <c r="H65" s="32">
        <v>0</v>
      </c>
      <c r="I65" s="32">
        <v>0</v>
      </c>
      <c r="J65" s="32">
        <v>0</v>
      </c>
      <c r="K65" s="32">
        <v>0</v>
      </c>
    </row>
    <row r="66" spans="1:11" ht="24" customHeight="1" x14ac:dyDescent="0.2">
      <c r="A66" s="188" t="s">
        <v>124</v>
      </c>
      <c r="B66" s="188"/>
      <c r="C66" s="188"/>
      <c r="D66" s="188"/>
      <c r="E66" s="188"/>
      <c r="F66" s="188"/>
      <c r="G66" s="5">
        <v>58</v>
      </c>
      <c r="H66" s="32">
        <v>-1551420</v>
      </c>
      <c r="I66" s="32">
        <v>-1551420</v>
      </c>
      <c r="J66" s="32">
        <v>-2571651</v>
      </c>
      <c r="K66" s="32">
        <v>-2571651</v>
      </c>
    </row>
    <row r="67" spans="1:11" ht="12.75" customHeight="1" x14ac:dyDescent="0.2">
      <c r="A67" s="191" t="s">
        <v>238</v>
      </c>
      <c r="B67" s="191"/>
      <c r="C67" s="191"/>
      <c r="D67" s="191"/>
      <c r="E67" s="191"/>
      <c r="F67" s="191"/>
      <c r="G67" s="4">
        <v>59</v>
      </c>
      <c r="H67" s="34">
        <f>H44+H45</f>
        <v>372897093</v>
      </c>
      <c r="I67" s="34">
        <f>I44+I45</f>
        <v>372897093</v>
      </c>
      <c r="J67" s="34">
        <f>J44+J45</f>
        <v>424374367</v>
      </c>
      <c r="K67" s="34">
        <f>K44+K45</f>
        <v>424374367</v>
      </c>
    </row>
    <row r="68" spans="1:11" ht="12.75" customHeight="1" x14ac:dyDescent="0.2">
      <c r="A68" s="193" t="s">
        <v>125</v>
      </c>
      <c r="B68" s="193"/>
      <c r="C68" s="193"/>
      <c r="D68" s="193"/>
      <c r="E68" s="193"/>
      <c r="F68" s="193"/>
      <c r="G68" s="5">
        <v>60</v>
      </c>
      <c r="H68" s="32">
        <v>16637214</v>
      </c>
      <c r="I68" s="32">
        <v>16637214</v>
      </c>
      <c r="J68" s="32">
        <v>19165539</v>
      </c>
      <c r="K68" s="32">
        <v>19165539</v>
      </c>
    </row>
    <row r="69" spans="1:11" x14ac:dyDescent="0.2">
      <c r="A69" s="220" t="s">
        <v>126</v>
      </c>
      <c r="B69" s="220"/>
      <c r="C69" s="220"/>
      <c r="D69" s="220"/>
      <c r="E69" s="220"/>
      <c r="F69" s="220"/>
      <c r="G69" s="5">
        <v>61</v>
      </c>
      <c r="H69" s="32">
        <v>356259879</v>
      </c>
      <c r="I69" s="32">
        <v>356259879</v>
      </c>
      <c r="J69" s="32">
        <v>405208828</v>
      </c>
      <c r="K69" s="32">
        <v>405208828</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26" zoomScale="110" zoomScaleNormal="100" workbookViewId="0">
      <selection activeCell="H31" sqref="H31:H40"/>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7" t="s">
        <v>180</v>
      </c>
      <c r="B1" s="233"/>
      <c r="C1" s="233"/>
      <c r="D1" s="233"/>
      <c r="E1" s="233"/>
      <c r="F1" s="233"/>
      <c r="G1" s="233"/>
      <c r="H1" s="233"/>
    </row>
    <row r="2" spans="1:9" ht="12.75" customHeight="1" x14ac:dyDescent="0.2">
      <c r="A2" s="216" t="s">
        <v>280</v>
      </c>
      <c r="B2" s="199"/>
      <c r="C2" s="199"/>
      <c r="D2" s="199"/>
      <c r="E2" s="199"/>
      <c r="F2" s="199"/>
      <c r="G2" s="199"/>
      <c r="H2" s="199"/>
    </row>
    <row r="3" spans="1:9" x14ac:dyDescent="0.2">
      <c r="A3" s="237" t="s">
        <v>12</v>
      </c>
      <c r="B3" s="238"/>
      <c r="C3" s="238"/>
      <c r="D3" s="238"/>
      <c r="E3" s="238"/>
      <c r="F3" s="238"/>
      <c r="G3" s="238"/>
      <c r="H3" s="238"/>
      <c r="I3" s="209"/>
    </row>
    <row r="4" spans="1:9" x14ac:dyDescent="0.2">
      <c r="A4" s="244" t="s">
        <v>325</v>
      </c>
      <c r="B4" s="205"/>
      <c r="C4" s="205"/>
      <c r="D4" s="205"/>
      <c r="E4" s="205"/>
      <c r="F4" s="205"/>
      <c r="G4" s="205"/>
      <c r="H4" s="205"/>
      <c r="I4" s="206"/>
    </row>
    <row r="5" spans="1:9" ht="45.75" thickBot="1" x14ac:dyDescent="0.25">
      <c r="A5" s="234" t="s">
        <v>2</v>
      </c>
      <c r="B5" s="235"/>
      <c r="C5" s="235"/>
      <c r="D5" s="235"/>
      <c r="E5" s="235"/>
      <c r="F5" s="236"/>
      <c r="G5" s="8" t="s">
        <v>6</v>
      </c>
      <c r="H5" s="35" t="s">
        <v>229</v>
      </c>
      <c r="I5" s="35" t="s">
        <v>224</v>
      </c>
    </row>
    <row r="6" spans="1:9" x14ac:dyDescent="0.2">
      <c r="A6" s="239">
        <v>1</v>
      </c>
      <c r="B6" s="240"/>
      <c r="C6" s="240"/>
      <c r="D6" s="240"/>
      <c r="E6" s="240"/>
      <c r="F6" s="241"/>
      <c r="G6" s="9">
        <v>2</v>
      </c>
      <c r="H6" s="36" t="s">
        <v>7</v>
      </c>
      <c r="I6" s="36" t="s">
        <v>8</v>
      </c>
    </row>
    <row r="7" spans="1:9" x14ac:dyDescent="0.2">
      <c r="A7" s="231" t="s">
        <v>134</v>
      </c>
      <c r="B7" s="232"/>
      <c r="C7" s="232"/>
      <c r="D7" s="232"/>
      <c r="E7" s="232"/>
      <c r="F7" s="232"/>
      <c r="G7" s="232"/>
      <c r="H7" s="232"/>
      <c r="I7" s="232"/>
    </row>
    <row r="8" spans="1:9" x14ac:dyDescent="0.2">
      <c r="A8" s="230" t="s">
        <v>127</v>
      </c>
      <c r="B8" s="230"/>
      <c r="C8" s="230"/>
      <c r="D8" s="230"/>
      <c r="E8" s="230"/>
      <c r="F8" s="230"/>
      <c r="G8" s="10">
        <v>1</v>
      </c>
      <c r="H8" s="37">
        <v>0</v>
      </c>
      <c r="I8" s="37">
        <v>0</v>
      </c>
    </row>
    <row r="9" spans="1:9" x14ac:dyDescent="0.2">
      <c r="A9" s="228" t="s">
        <v>128</v>
      </c>
      <c r="B9" s="228"/>
      <c r="C9" s="228"/>
      <c r="D9" s="228"/>
      <c r="E9" s="228"/>
      <c r="F9" s="228"/>
      <c r="G9" s="11">
        <v>2</v>
      </c>
      <c r="H9" s="38">
        <v>0</v>
      </c>
      <c r="I9" s="38">
        <v>0</v>
      </c>
    </row>
    <row r="10" spans="1:9" x14ac:dyDescent="0.2">
      <c r="A10" s="228" t="s">
        <v>129</v>
      </c>
      <c r="B10" s="228"/>
      <c r="C10" s="228"/>
      <c r="D10" s="228"/>
      <c r="E10" s="228"/>
      <c r="F10" s="228"/>
      <c r="G10" s="11">
        <v>3</v>
      </c>
      <c r="H10" s="38">
        <v>0</v>
      </c>
      <c r="I10" s="38">
        <v>0</v>
      </c>
    </row>
    <row r="11" spans="1:9" x14ac:dyDescent="0.2">
      <c r="A11" s="228" t="s">
        <v>130</v>
      </c>
      <c r="B11" s="228"/>
      <c r="C11" s="228"/>
      <c r="D11" s="228"/>
      <c r="E11" s="228"/>
      <c r="F11" s="228"/>
      <c r="G11" s="11">
        <v>4</v>
      </c>
      <c r="H11" s="38">
        <v>0</v>
      </c>
      <c r="I11" s="38">
        <v>0</v>
      </c>
    </row>
    <row r="12" spans="1:9" x14ac:dyDescent="0.2">
      <c r="A12" s="228" t="s">
        <v>131</v>
      </c>
      <c r="B12" s="228"/>
      <c r="C12" s="228"/>
      <c r="D12" s="228"/>
      <c r="E12" s="228"/>
      <c r="F12" s="228"/>
      <c r="G12" s="11">
        <v>5</v>
      </c>
      <c r="H12" s="38">
        <v>0</v>
      </c>
      <c r="I12" s="38">
        <v>0</v>
      </c>
    </row>
    <row r="13" spans="1:9" ht="22.5" customHeight="1" x14ac:dyDescent="0.2">
      <c r="A13" s="228" t="s">
        <v>151</v>
      </c>
      <c r="B13" s="228"/>
      <c r="C13" s="228"/>
      <c r="D13" s="228"/>
      <c r="E13" s="228"/>
      <c r="F13" s="228"/>
      <c r="G13" s="11">
        <v>6</v>
      </c>
      <c r="H13" s="38">
        <v>0</v>
      </c>
      <c r="I13" s="38">
        <v>0</v>
      </c>
    </row>
    <row r="14" spans="1:9" x14ac:dyDescent="0.2">
      <c r="A14" s="228" t="s">
        <v>132</v>
      </c>
      <c r="B14" s="228"/>
      <c r="C14" s="228"/>
      <c r="D14" s="228"/>
      <c r="E14" s="228"/>
      <c r="F14" s="228"/>
      <c r="G14" s="11">
        <v>7</v>
      </c>
      <c r="H14" s="38">
        <v>0</v>
      </c>
      <c r="I14" s="38">
        <v>0</v>
      </c>
    </row>
    <row r="15" spans="1:9" x14ac:dyDescent="0.2">
      <c r="A15" s="229" t="s">
        <v>133</v>
      </c>
      <c r="B15" s="229"/>
      <c r="C15" s="229"/>
      <c r="D15" s="229"/>
      <c r="E15" s="229"/>
      <c r="F15" s="229"/>
      <c r="G15" s="12">
        <v>8</v>
      </c>
      <c r="H15" s="39">
        <v>0</v>
      </c>
      <c r="I15" s="39">
        <v>0</v>
      </c>
    </row>
    <row r="16" spans="1:9" x14ac:dyDescent="0.2">
      <c r="A16" s="231" t="s">
        <v>135</v>
      </c>
      <c r="B16" s="232"/>
      <c r="C16" s="232"/>
      <c r="D16" s="232"/>
      <c r="E16" s="232"/>
      <c r="F16" s="232"/>
      <c r="G16" s="232"/>
      <c r="H16" s="232"/>
      <c r="I16" s="232"/>
    </row>
    <row r="17" spans="1:9" x14ac:dyDescent="0.2">
      <c r="A17" s="230" t="s">
        <v>136</v>
      </c>
      <c r="B17" s="230"/>
      <c r="C17" s="230"/>
      <c r="D17" s="230"/>
      <c r="E17" s="230"/>
      <c r="F17" s="230"/>
      <c r="G17" s="10">
        <v>9</v>
      </c>
      <c r="H17" s="37">
        <v>476054729</v>
      </c>
      <c r="I17" s="37">
        <v>499215793</v>
      </c>
    </row>
    <row r="18" spans="1:9" x14ac:dyDescent="0.2">
      <c r="A18" s="228" t="s">
        <v>137</v>
      </c>
      <c r="B18" s="228"/>
      <c r="C18" s="228"/>
      <c r="D18" s="228"/>
      <c r="E18" s="228"/>
      <c r="F18" s="228"/>
      <c r="G18" s="11"/>
      <c r="H18" s="38">
        <v>0</v>
      </c>
      <c r="I18" s="38">
        <v>0</v>
      </c>
    </row>
    <row r="19" spans="1:9" x14ac:dyDescent="0.2">
      <c r="A19" s="228" t="s">
        <v>138</v>
      </c>
      <c r="B19" s="228"/>
      <c r="C19" s="228"/>
      <c r="D19" s="228"/>
      <c r="E19" s="228"/>
      <c r="F19" s="228"/>
      <c r="G19" s="11">
        <v>10</v>
      </c>
      <c r="H19" s="38">
        <v>9677784</v>
      </c>
      <c r="I19" s="38">
        <v>38903518</v>
      </c>
    </row>
    <row r="20" spans="1:9" x14ac:dyDescent="0.2">
      <c r="A20" s="228" t="s">
        <v>139</v>
      </c>
      <c r="B20" s="228"/>
      <c r="C20" s="228"/>
      <c r="D20" s="228"/>
      <c r="E20" s="228"/>
      <c r="F20" s="228"/>
      <c r="G20" s="11">
        <v>11</v>
      </c>
      <c r="H20" s="38">
        <v>50572595</v>
      </c>
      <c r="I20" s="38">
        <v>56953028</v>
      </c>
    </row>
    <row r="21" spans="1:9" ht="23.25" customHeight="1" x14ac:dyDescent="0.2">
      <c r="A21" s="228" t="s">
        <v>140</v>
      </c>
      <c r="B21" s="228"/>
      <c r="C21" s="228"/>
      <c r="D21" s="228"/>
      <c r="E21" s="228"/>
      <c r="F21" s="228"/>
      <c r="G21" s="11">
        <v>12</v>
      </c>
      <c r="H21" s="38">
        <v>581931</v>
      </c>
      <c r="I21" s="38">
        <v>-3834656</v>
      </c>
    </row>
    <row r="22" spans="1:9" x14ac:dyDescent="0.2">
      <c r="A22" s="228" t="s">
        <v>141</v>
      </c>
      <c r="B22" s="228"/>
      <c r="C22" s="228"/>
      <c r="D22" s="228"/>
      <c r="E22" s="228"/>
      <c r="F22" s="228"/>
      <c r="G22" s="11">
        <v>13</v>
      </c>
      <c r="H22" s="38">
        <v>-6016215</v>
      </c>
      <c r="I22" s="38">
        <v>-1587379</v>
      </c>
    </row>
    <row r="23" spans="1:9" x14ac:dyDescent="0.2">
      <c r="A23" s="228" t="s">
        <v>142</v>
      </c>
      <c r="B23" s="228"/>
      <c r="C23" s="228"/>
      <c r="D23" s="228"/>
      <c r="E23" s="228"/>
      <c r="F23" s="228"/>
      <c r="G23" s="11">
        <v>14</v>
      </c>
      <c r="H23" s="38">
        <v>3786302</v>
      </c>
      <c r="I23" s="38">
        <v>0</v>
      </c>
    </row>
    <row r="24" spans="1:9" x14ac:dyDescent="0.2">
      <c r="A24" s="231" t="s">
        <v>143</v>
      </c>
      <c r="B24" s="232"/>
      <c r="C24" s="232"/>
      <c r="D24" s="232"/>
      <c r="E24" s="232"/>
      <c r="F24" s="232"/>
      <c r="G24" s="232"/>
      <c r="H24" s="232"/>
      <c r="I24" s="232"/>
    </row>
    <row r="25" spans="1:9" x14ac:dyDescent="0.2">
      <c r="A25" s="230" t="s">
        <v>144</v>
      </c>
      <c r="B25" s="230"/>
      <c r="C25" s="230"/>
      <c r="D25" s="230"/>
      <c r="E25" s="230"/>
      <c r="F25" s="230"/>
      <c r="G25" s="10">
        <v>15</v>
      </c>
      <c r="H25" s="37">
        <v>8954844</v>
      </c>
      <c r="I25" s="37">
        <v>-56606255</v>
      </c>
    </row>
    <row r="26" spans="1:9" x14ac:dyDescent="0.2">
      <c r="A26" s="228" t="s">
        <v>145</v>
      </c>
      <c r="B26" s="228"/>
      <c r="C26" s="228"/>
      <c r="D26" s="228"/>
      <c r="E26" s="228"/>
      <c r="F26" s="228"/>
      <c r="G26" s="11">
        <v>16</v>
      </c>
      <c r="H26" s="38">
        <v>2028794722</v>
      </c>
      <c r="I26" s="38">
        <v>155570315</v>
      </c>
    </row>
    <row r="27" spans="1:9" x14ac:dyDescent="0.2">
      <c r="A27" s="228" t="s">
        <v>146</v>
      </c>
      <c r="B27" s="228"/>
      <c r="C27" s="228"/>
      <c r="D27" s="228"/>
      <c r="E27" s="228"/>
      <c r="F27" s="228"/>
      <c r="G27" s="11">
        <v>17</v>
      </c>
      <c r="H27" s="38">
        <v>-398918974</v>
      </c>
      <c r="I27" s="38">
        <v>-1276178760</v>
      </c>
    </row>
    <row r="28" spans="1:9" ht="25.5" customHeight="1" x14ac:dyDescent="0.2">
      <c r="A28" s="228" t="s">
        <v>147</v>
      </c>
      <c r="B28" s="228"/>
      <c r="C28" s="228"/>
      <c r="D28" s="228"/>
      <c r="E28" s="228"/>
      <c r="F28" s="228"/>
      <c r="G28" s="11">
        <v>18</v>
      </c>
      <c r="H28" s="38">
        <v>-2897456212</v>
      </c>
      <c r="I28" s="38">
        <v>-698783425</v>
      </c>
    </row>
    <row r="29" spans="1:9" ht="23.25" customHeight="1" x14ac:dyDescent="0.2">
      <c r="A29" s="228" t="s">
        <v>148</v>
      </c>
      <c r="B29" s="228"/>
      <c r="C29" s="228"/>
      <c r="D29" s="228"/>
      <c r="E29" s="228"/>
      <c r="F29" s="228"/>
      <c r="G29" s="11">
        <v>19</v>
      </c>
      <c r="H29" s="38">
        <v>6978508</v>
      </c>
      <c r="I29" s="38">
        <v>-31498866</v>
      </c>
    </row>
    <row r="30" spans="1:9" ht="27.75" customHeight="1" x14ac:dyDescent="0.2">
      <c r="A30" s="228" t="s">
        <v>149</v>
      </c>
      <c r="B30" s="228"/>
      <c r="C30" s="228"/>
      <c r="D30" s="228"/>
      <c r="E30" s="228"/>
      <c r="F30" s="228"/>
      <c r="G30" s="11">
        <v>20</v>
      </c>
      <c r="H30" s="38">
        <v>0</v>
      </c>
      <c r="I30" s="38">
        <v>0</v>
      </c>
    </row>
    <row r="31" spans="1:9" ht="27.75" customHeight="1" x14ac:dyDescent="0.2">
      <c r="A31" s="228" t="s">
        <v>150</v>
      </c>
      <c r="B31" s="228"/>
      <c r="C31" s="228"/>
      <c r="D31" s="228"/>
      <c r="E31" s="228"/>
      <c r="F31" s="228"/>
      <c r="G31" s="11">
        <v>21</v>
      </c>
      <c r="H31" s="38">
        <v>1462753361</v>
      </c>
      <c r="I31" s="38">
        <v>-18071649</v>
      </c>
    </row>
    <row r="32" spans="1:9" ht="29.25" customHeight="1" x14ac:dyDescent="0.2">
      <c r="A32" s="228" t="s">
        <v>152</v>
      </c>
      <c r="B32" s="228"/>
      <c r="C32" s="228"/>
      <c r="D32" s="228"/>
      <c r="E32" s="228"/>
      <c r="F32" s="228"/>
      <c r="G32" s="11">
        <v>22</v>
      </c>
      <c r="H32" s="38">
        <v>42582204</v>
      </c>
      <c r="I32" s="38">
        <v>-2459646</v>
      </c>
    </row>
    <row r="33" spans="1:9" x14ac:dyDescent="0.2">
      <c r="A33" s="228" t="s">
        <v>153</v>
      </c>
      <c r="B33" s="228"/>
      <c r="C33" s="228"/>
      <c r="D33" s="228"/>
      <c r="E33" s="228"/>
      <c r="F33" s="228"/>
      <c r="G33" s="11">
        <v>23</v>
      </c>
      <c r="H33" s="38">
        <v>-2613139971</v>
      </c>
      <c r="I33" s="38">
        <v>1667548107</v>
      </c>
    </row>
    <row r="34" spans="1:9" x14ac:dyDescent="0.2">
      <c r="A34" s="228" t="s">
        <v>154</v>
      </c>
      <c r="B34" s="228"/>
      <c r="C34" s="228"/>
      <c r="D34" s="228"/>
      <c r="E34" s="228"/>
      <c r="F34" s="228"/>
      <c r="G34" s="11">
        <v>24</v>
      </c>
      <c r="H34" s="38">
        <v>101027561</v>
      </c>
      <c r="I34" s="38">
        <f>1181607181-16726464</f>
        <v>1164880717</v>
      </c>
    </row>
    <row r="35" spans="1:9" x14ac:dyDescent="0.2">
      <c r="A35" s="228" t="s">
        <v>155</v>
      </c>
      <c r="B35" s="228"/>
      <c r="C35" s="228"/>
      <c r="D35" s="228"/>
      <c r="E35" s="228"/>
      <c r="F35" s="228"/>
      <c r="G35" s="11">
        <v>25</v>
      </c>
      <c r="H35" s="40">
        <v>1425006375</v>
      </c>
      <c r="I35" s="40">
        <v>-167587285</v>
      </c>
    </row>
    <row r="36" spans="1:9" x14ac:dyDescent="0.2">
      <c r="A36" s="228" t="s">
        <v>156</v>
      </c>
      <c r="B36" s="228"/>
      <c r="C36" s="228"/>
      <c r="D36" s="228"/>
      <c r="E36" s="228"/>
      <c r="F36" s="228"/>
      <c r="G36" s="11">
        <v>26</v>
      </c>
      <c r="H36" s="40">
        <v>-169824273</v>
      </c>
      <c r="I36" s="40">
        <v>581157655</v>
      </c>
    </row>
    <row r="37" spans="1:9" x14ac:dyDescent="0.2">
      <c r="A37" s="228" t="s">
        <v>157</v>
      </c>
      <c r="B37" s="228"/>
      <c r="C37" s="228"/>
      <c r="D37" s="228"/>
      <c r="E37" s="228"/>
      <c r="F37" s="228"/>
      <c r="G37" s="11">
        <v>27</v>
      </c>
      <c r="H37" s="40">
        <v>5483413</v>
      </c>
      <c r="I37" s="40">
        <v>-2976658833</v>
      </c>
    </row>
    <row r="38" spans="1:9" x14ac:dyDescent="0.2">
      <c r="A38" s="228" t="s">
        <v>158</v>
      </c>
      <c r="B38" s="228"/>
      <c r="C38" s="228"/>
      <c r="D38" s="228"/>
      <c r="E38" s="228"/>
      <c r="F38" s="228"/>
      <c r="G38" s="11">
        <v>28</v>
      </c>
      <c r="H38" s="40">
        <v>-3981093</v>
      </c>
      <c r="I38" s="40">
        <v>56421192</v>
      </c>
    </row>
    <row r="39" spans="1:9" x14ac:dyDescent="0.2">
      <c r="A39" s="228" t="s">
        <v>159</v>
      </c>
      <c r="B39" s="228"/>
      <c r="C39" s="228"/>
      <c r="D39" s="228"/>
      <c r="E39" s="228"/>
      <c r="F39" s="228"/>
      <c r="G39" s="11">
        <v>29</v>
      </c>
      <c r="H39" s="40">
        <v>-312134749</v>
      </c>
      <c r="I39" s="40">
        <v>288004813</v>
      </c>
    </row>
    <row r="40" spans="1:9" x14ac:dyDescent="0.2">
      <c r="A40" s="228" t="s">
        <v>160</v>
      </c>
      <c r="B40" s="228"/>
      <c r="C40" s="228"/>
      <c r="D40" s="228"/>
      <c r="E40" s="228"/>
      <c r="F40" s="228"/>
      <c r="G40" s="11">
        <v>30</v>
      </c>
      <c r="H40" s="40">
        <v>827615823</v>
      </c>
      <c r="I40" s="40">
        <v>796794987</v>
      </c>
    </row>
    <row r="41" spans="1:9" x14ac:dyDescent="0.2">
      <c r="A41" s="228" t="s">
        <v>161</v>
      </c>
      <c r="B41" s="228"/>
      <c r="C41" s="228"/>
      <c r="D41" s="228"/>
      <c r="E41" s="228"/>
      <c r="F41" s="228"/>
      <c r="G41" s="11">
        <v>31</v>
      </c>
      <c r="H41" s="40">
        <v>0</v>
      </c>
      <c r="I41" s="40">
        <v>0</v>
      </c>
    </row>
    <row r="42" spans="1:9" x14ac:dyDescent="0.2">
      <c r="A42" s="228" t="s">
        <v>162</v>
      </c>
      <c r="B42" s="228"/>
      <c r="C42" s="228"/>
      <c r="D42" s="228"/>
      <c r="E42" s="228"/>
      <c r="F42" s="228"/>
      <c r="G42" s="11">
        <v>32</v>
      </c>
      <c r="H42" s="40">
        <v>-187332008</v>
      </c>
      <c r="I42" s="40">
        <v>-144330198</v>
      </c>
    </row>
    <row r="43" spans="1:9" x14ac:dyDescent="0.2">
      <c r="A43" s="228" t="s">
        <v>163</v>
      </c>
      <c r="B43" s="228"/>
      <c r="C43" s="228"/>
      <c r="D43" s="228"/>
      <c r="E43" s="228"/>
      <c r="F43" s="228"/>
      <c r="G43" s="11">
        <v>33</v>
      </c>
      <c r="H43" s="40">
        <v>-112803873</v>
      </c>
      <c r="I43" s="40">
        <v>-101502016</v>
      </c>
    </row>
    <row r="44" spans="1:9" ht="13.5" customHeight="1" x14ac:dyDescent="0.2">
      <c r="A44" s="242" t="s">
        <v>164</v>
      </c>
      <c r="B44" s="242"/>
      <c r="C44" s="242"/>
      <c r="D44" s="242"/>
      <c r="E44" s="242"/>
      <c r="F44" s="242"/>
      <c r="G44" s="13">
        <v>34</v>
      </c>
      <c r="H44" s="41">
        <f>SUM(H25:H43)+SUM(H17:H23)+SUM(H8:H15)</f>
        <v>-251737216</v>
      </c>
      <c r="I44" s="41">
        <f>SUM(I25:I43)+SUM(I17:I23)+SUM(I8:I15)</f>
        <v>-173648843</v>
      </c>
    </row>
    <row r="45" spans="1:9" x14ac:dyDescent="0.2">
      <c r="A45" s="231" t="s">
        <v>18</v>
      </c>
      <c r="B45" s="232"/>
      <c r="C45" s="232"/>
      <c r="D45" s="232"/>
      <c r="E45" s="232"/>
      <c r="F45" s="232"/>
      <c r="G45" s="232"/>
      <c r="H45" s="232"/>
      <c r="I45" s="232"/>
    </row>
    <row r="46" spans="1:9" ht="24.75" customHeight="1" x14ac:dyDescent="0.2">
      <c r="A46" s="230" t="s">
        <v>165</v>
      </c>
      <c r="B46" s="230"/>
      <c r="C46" s="230"/>
      <c r="D46" s="230"/>
      <c r="E46" s="230"/>
      <c r="F46" s="230"/>
      <c r="G46" s="10">
        <v>35</v>
      </c>
      <c r="H46" s="37">
        <v>17163256</v>
      </c>
      <c r="I46" s="37">
        <v>17334012</v>
      </c>
    </row>
    <row r="47" spans="1:9" ht="26.25" customHeight="1" x14ac:dyDescent="0.2">
      <c r="A47" s="228" t="s">
        <v>166</v>
      </c>
      <c r="B47" s="228"/>
      <c r="C47" s="228"/>
      <c r="D47" s="228"/>
      <c r="E47" s="228"/>
      <c r="F47" s="228"/>
      <c r="G47" s="11">
        <v>36</v>
      </c>
      <c r="H47" s="38">
        <v>0</v>
      </c>
      <c r="I47" s="38">
        <v>0</v>
      </c>
    </row>
    <row r="48" spans="1:9" ht="24" customHeight="1" x14ac:dyDescent="0.2">
      <c r="A48" s="228" t="s">
        <v>167</v>
      </c>
      <c r="B48" s="228"/>
      <c r="C48" s="228"/>
      <c r="D48" s="228"/>
      <c r="E48" s="228"/>
      <c r="F48" s="228"/>
      <c r="G48" s="11">
        <v>37</v>
      </c>
      <c r="H48" s="38">
        <v>16265319</v>
      </c>
      <c r="I48" s="38">
        <v>0</v>
      </c>
    </row>
    <row r="49" spans="1:9" x14ac:dyDescent="0.2">
      <c r="A49" s="228" t="s">
        <v>168</v>
      </c>
      <c r="B49" s="228"/>
      <c r="C49" s="228"/>
      <c r="D49" s="228"/>
      <c r="E49" s="228"/>
      <c r="F49" s="228"/>
      <c r="G49" s="11">
        <v>38</v>
      </c>
      <c r="H49" s="38">
        <v>154104</v>
      </c>
      <c r="I49" s="38">
        <v>136489</v>
      </c>
    </row>
    <row r="50" spans="1:9" x14ac:dyDescent="0.2">
      <c r="A50" s="249" t="s">
        <v>169</v>
      </c>
      <c r="B50" s="249"/>
      <c r="C50" s="249"/>
      <c r="D50" s="249"/>
      <c r="E50" s="249"/>
      <c r="F50" s="249"/>
      <c r="G50" s="14">
        <v>39</v>
      </c>
      <c r="H50" s="40">
        <v>0</v>
      </c>
      <c r="I50" s="40">
        <v>0</v>
      </c>
    </row>
    <row r="51" spans="1:9" x14ac:dyDescent="0.2">
      <c r="A51" s="252" t="s">
        <v>170</v>
      </c>
      <c r="B51" s="252"/>
      <c r="C51" s="252"/>
      <c r="D51" s="252"/>
      <c r="E51" s="252"/>
      <c r="F51" s="253"/>
      <c r="G51" s="15">
        <v>40</v>
      </c>
      <c r="H51" s="41">
        <f>SUM(H46:H50)</f>
        <v>33582679</v>
      </c>
      <c r="I51" s="41">
        <f>SUM(I46:I50)</f>
        <v>17470501</v>
      </c>
    </row>
    <row r="52" spans="1:9" x14ac:dyDescent="0.2">
      <c r="A52" s="250" t="s">
        <v>19</v>
      </c>
      <c r="B52" s="251"/>
      <c r="C52" s="251"/>
      <c r="D52" s="251"/>
      <c r="E52" s="251"/>
      <c r="F52" s="251"/>
      <c r="G52" s="251"/>
      <c r="H52" s="251"/>
      <c r="I52" s="251"/>
    </row>
    <row r="53" spans="1:9" ht="23.25" customHeight="1" x14ac:dyDescent="0.2">
      <c r="A53" s="228" t="s">
        <v>171</v>
      </c>
      <c r="B53" s="228"/>
      <c r="C53" s="228"/>
      <c r="D53" s="228"/>
      <c r="E53" s="228"/>
      <c r="F53" s="228"/>
      <c r="G53" s="11">
        <v>41</v>
      </c>
      <c r="H53" s="38">
        <v>89620266</v>
      </c>
      <c r="I53" s="38">
        <v>-4663878</v>
      </c>
    </row>
    <row r="54" spans="1:9" x14ac:dyDescent="0.2">
      <c r="A54" s="228" t="s">
        <v>172</v>
      </c>
      <c r="B54" s="228"/>
      <c r="C54" s="228"/>
      <c r="D54" s="228"/>
      <c r="E54" s="228"/>
      <c r="F54" s="228"/>
      <c r="G54" s="11">
        <v>42</v>
      </c>
      <c r="H54" s="38">
        <v>0</v>
      </c>
      <c r="I54" s="38">
        <v>0</v>
      </c>
    </row>
    <row r="55" spans="1:9" x14ac:dyDescent="0.2">
      <c r="A55" s="248" t="s">
        <v>173</v>
      </c>
      <c r="B55" s="248"/>
      <c r="C55" s="248"/>
      <c r="D55" s="248"/>
      <c r="E55" s="248"/>
      <c r="F55" s="248"/>
      <c r="G55" s="11">
        <v>43</v>
      </c>
      <c r="H55" s="38">
        <v>0</v>
      </c>
      <c r="I55" s="38">
        <v>0</v>
      </c>
    </row>
    <row r="56" spans="1:9" x14ac:dyDescent="0.2">
      <c r="A56" s="248" t="s">
        <v>174</v>
      </c>
      <c r="B56" s="248"/>
      <c r="C56" s="248"/>
      <c r="D56" s="248"/>
      <c r="E56" s="248"/>
      <c r="F56" s="248"/>
      <c r="G56" s="11">
        <v>44</v>
      </c>
      <c r="H56" s="38">
        <v>0</v>
      </c>
      <c r="I56" s="38">
        <v>0</v>
      </c>
    </row>
    <row r="57" spans="1:9" x14ac:dyDescent="0.2">
      <c r="A57" s="228" t="s">
        <v>175</v>
      </c>
      <c r="B57" s="228"/>
      <c r="C57" s="228"/>
      <c r="D57" s="228"/>
      <c r="E57" s="228"/>
      <c r="F57" s="228"/>
      <c r="G57" s="11">
        <v>45</v>
      </c>
      <c r="H57" s="38">
        <v>0</v>
      </c>
      <c r="I57" s="38">
        <v>0</v>
      </c>
    </row>
    <row r="58" spans="1:9" x14ac:dyDescent="0.2">
      <c r="A58" s="228" t="s">
        <v>176</v>
      </c>
      <c r="B58" s="228"/>
      <c r="C58" s="228"/>
      <c r="D58" s="228"/>
      <c r="E58" s="228"/>
      <c r="F58" s="228"/>
      <c r="G58" s="11">
        <v>46</v>
      </c>
      <c r="H58" s="38">
        <v>0</v>
      </c>
      <c r="I58" s="38">
        <v>0</v>
      </c>
    </row>
    <row r="59" spans="1:9" x14ac:dyDescent="0.2">
      <c r="A59" s="245" t="s">
        <v>178</v>
      </c>
      <c r="B59" s="246"/>
      <c r="C59" s="246"/>
      <c r="D59" s="246"/>
      <c r="E59" s="246"/>
      <c r="F59" s="246"/>
      <c r="G59" s="13">
        <v>47</v>
      </c>
      <c r="H59" s="42">
        <f>H53+H54+H55+H56+H57+H58</f>
        <v>89620266</v>
      </c>
      <c r="I59" s="42">
        <f>I53+I54+I55+I56+I57+I58</f>
        <v>-4663878</v>
      </c>
    </row>
    <row r="60" spans="1:9" ht="25.5" customHeight="1" x14ac:dyDescent="0.2">
      <c r="A60" s="245" t="s">
        <v>177</v>
      </c>
      <c r="B60" s="245"/>
      <c r="C60" s="245"/>
      <c r="D60" s="245"/>
      <c r="E60" s="245"/>
      <c r="F60" s="245"/>
      <c r="G60" s="13">
        <v>48</v>
      </c>
      <c r="H60" s="42">
        <f>H44+H51+H59</f>
        <v>-128534271</v>
      </c>
      <c r="I60" s="42">
        <f>I44+I51+I59</f>
        <v>-160842220</v>
      </c>
    </row>
    <row r="61" spans="1:9" x14ac:dyDescent="0.2">
      <c r="A61" s="247" t="s">
        <v>230</v>
      </c>
      <c r="B61" s="228"/>
      <c r="C61" s="228"/>
      <c r="D61" s="228"/>
      <c r="E61" s="228"/>
      <c r="F61" s="228"/>
      <c r="G61" s="11">
        <v>49</v>
      </c>
      <c r="H61" s="43">
        <v>20292484625</v>
      </c>
      <c r="I61" s="43">
        <v>22839131947</v>
      </c>
    </row>
    <row r="62" spans="1:9" x14ac:dyDescent="0.2">
      <c r="A62" s="228" t="s">
        <v>179</v>
      </c>
      <c r="B62" s="228"/>
      <c r="C62" s="228"/>
      <c r="D62" s="228"/>
      <c r="E62" s="228"/>
      <c r="F62" s="228"/>
      <c r="G62" s="11">
        <v>50</v>
      </c>
      <c r="H62" s="38">
        <v>293713</v>
      </c>
      <c r="I62" s="38">
        <v>16726464</v>
      </c>
    </row>
    <row r="63" spans="1:9" x14ac:dyDescent="0.2">
      <c r="A63" s="242" t="s">
        <v>231</v>
      </c>
      <c r="B63" s="243"/>
      <c r="C63" s="243"/>
      <c r="D63" s="243"/>
      <c r="E63" s="243"/>
      <c r="F63" s="243"/>
      <c r="G63" s="15">
        <v>51</v>
      </c>
      <c r="H63" s="41">
        <f>H60+H61+H62</f>
        <v>20164244067</v>
      </c>
      <c r="I63" s="41">
        <f>I60+I61+I62</f>
        <v>22695016191</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3" zoomScale="110" zoomScaleNormal="100" workbookViewId="0">
      <selection activeCell="H10" sqref="H10"/>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6" t="s">
        <v>9</v>
      </c>
      <c r="B1" s="257"/>
      <c r="C1" s="257"/>
      <c r="D1" s="257"/>
      <c r="E1" s="257"/>
      <c r="F1" s="257"/>
      <c r="G1" s="257"/>
      <c r="H1" s="257"/>
      <c r="I1" s="257"/>
      <c r="J1" s="44"/>
      <c r="K1" s="44"/>
      <c r="L1" s="44"/>
      <c r="M1" s="44"/>
      <c r="N1" s="44"/>
      <c r="O1" s="44"/>
    </row>
    <row r="2" spans="1:27" ht="15.75" x14ac:dyDescent="0.2">
      <c r="A2" s="17"/>
      <c r="B2" s="18"/>
      <c r="C2" s="258" t="s">
        <v>327</v>
      </c>
      <c r="D2" s="258"/>
      <c r="E2" s="46" t="s">
        <v>0</v>
      </c>
      <c r="F2" s="55">
        <v>43555</v>
      </c>
      <c r="G2" s="47"/>
      <c r="H2" s="47"/>
      <c r="I2" s="47"/>
      <c r="J2" s="48"/>
      <c r="K2" s="48"/>
      <c r="L2" s="48"/>
      <c r="M2" s="48"/>
      <c r="N2" s="48"/>
      <c r="O2" s="48"/>
      <c r="R2" s="49" t="s">
        <v>12</v>
      </c>
      <c r="AA2" s="19"/>
    </row>
    <row r="3" spans="1:27" ht="13.5" customHeight="1" x14ac:dyDescent="0.2">
      <c r="A3" s="259" t="s">
        <v>10</v>
      </c>
      <c r="B3" s="264"/>
      <c r="C3" s="264"/>
      <c r="D3" s="259" t="s">
        <v>3</v>
      </c>
      <c r="E3" s="263" t="s">
        <v>11</v>
      </c>
      <c r="F3" s="222"/>
      <c r="G3" s="222"/>
      <c r="H3" s="222"/>
      <c r="I3" s="222"/>
      <c r="J3" s="222"/>
      <c r="K3" s="222"/>
      <c r="L3" s="222"/>
      <c r="M3" s="222"/>
      <c r="N3" s="222"/>
      <c r="O3" s="222"/>
      <c r="P3" s="263" t="s">
        <v>20</v>
      </c>
      <c r="Q3" s="222"/>
      <c r="R3" s="263" t="s">
        <v>192</v>
      </c>
    </row>
    <row r="4" spans="1:27" ht="56.25" x14ac:dyDescent="0.2">
      <c r="A4" s="264"/>
      <c r="B4" s="264"/>
      <c r="C4" s="264"/>
      <c r="D4" s="260"/>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63"/>
    </row>
    <row r="5" spans="1:27" x14ac:dyDescent="0.2">
      <c r="A5" s="265">
        <v>1</v>
      </c>
      <c r="B5" s="265"/>
      <c r="C5" s="265"/>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
      <c r="A6" s="254" t="s">
        <v>193</v>
      </c>
      <c r="B6" s="255"/>
      <c r="C6" s="255"/>
      <c r="D6" s="5">
        <v>1</v>
      </c>
      <c r="E6" s="53">
        <v>1907476900</v>
      </c>
      <c r="F6" s="53">
        <v>1569599850</v>
      </c>
      <c r="G6" s="53">
        <v>0</v>
      </c>
      <c r="H6" s="53">
        <v>0</v>
      </c>
      <c r="I6" s="53">
        <v>82029954</v>
      </c>
      <c r="J6" s="53">
        <v>10685220878</v>
      </c>
      <c r="K6" s="53">
        <v>210673075</v>
      </c>
      <c r="L6" s="53">
        <v>-22997716</v>
      </c>
      <c r="M6" s="53">
        <v>-76000661</v>
      </c>
      <c r="N6" s="53">
        <v>1680604466</v>
      </c>
      <c r="O6" s="53">
        <v>0</v>
      </c>
      <c r="P6" s="53">
        <v>-10296544</v>
      </c>
      <c r="Q6" s="53">
        <v>1043808988</v>
      </c>
      <c r="R6" s="54">
        <f>SUM(E6:Q6)</f>
        <v>17070119190</v>
      </c>
    </row>
    <row r="7" spans="1:27" ht="30" customHeight="1" x14ac:dyDescent="0.2">
      <c r="A7" s="261" t="s">
        <v>194</v>
      </c>
      <c r="B7" s="262"/>
      <c r="C7" s="262"/>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54" t="s">
        <v>195</v>
      </c>
      <c r="B8" s="255"/>
      <c r="C8" s="255"/>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61" t="s">
        <v>196</v>
      </c>
      <c r="B9" s="262"/>
      <c r="C9" s="262"/>
      <c r="D9" s="5">
        <v>4</v>
      </c>
      <c r="E9" s="54">
        <f>E6+E7+E8</f>
        <v>1907476900</v>
      </c>
      <c r="F9" s="54">
        <f t="shared" ref="F9:Q9" si="1">F6+F7+F8</f>
        <v>1569599850</v>
      </c>
      <c r="G9" s="54">
        <f t="shared" si="1"/>
        <v>0</v>
      </c>
      <c r="H9" s="54">
        <f t="shared" si="1"/>
        <v>0</v>
      </c>
      <c r="I9" s="54">
        <f t="shared" si="1"/>
        <v>82029954</v>
      </c>
      <c r="J9" s="54">
        <f t="shared" si="1"/>
        <v>10685220878</v>
      </c>
      <c r="K9" s="54">
        <f t="shared" si="1"/>
        <v>210673075</v>
      </c>
      <c r="L9" s="54">
        <f t="shared" si="1"/>
        <v>-22997716</v>
      </c>
      <c r="M9" s="54">
        <f t="shared" si="1"/>
        <v>-76000661</v>
      </c>
      <c r="N9" s="54">
        <f t="shared" si="1"/>
        <v>1680604466</v>
      </c>
      <c r="O9" s="54">
        <f t="shared" si="1"/>
        <v>0</v>
      </c>
      <c r="P9" s="54">
        <f t="shared" si="1"/>
        <v>-10296544</v>
      </c>
      <c r="Q9" s="54">
        <f t="shared" si="1"/>
        <v>1043808988</v>
      </c>
      <c r="R9" s="54">
        <f t="shared" si="0"/>
        <v>17070119190</v>
      </c>
    </row>
    <row r="10" spans="1:27" ht="33" customHeight="1" x14ac:dyDescent="0.2">
      <c r="A10" s="261" t="s">
        <v>197</v>
      </c>
      <c r="B10" s="262"/>
      <c r="C10" s="262"/>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61" t="s">
        <v>198</v>
      </c>
      <c r="B11" s="262"/>
      <c r="C11" s="262"/>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61" t="s">
        <v>199</v>
      </c>
      <c r="B12" s="262"/>
      <c r="C12" s="262"/>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54" t="s">
        <v>200</v>
      </c>
      <c r="B13" s="255"/>
      <c r="C13" s="255"/>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61" t="s">
        <v>201</v>
      </c>
      <c r="B14" s="262"/>
      <c r="C14" s="262"/>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54" t="s">
        <v>202</v>
      </c>
      <c r="B15" s="255"/>
      <c r="C15" s="255"/>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61" t="s">
        <v>203</v>
      </c>
      <c r="B16" s="262"/>
      <c r="C16" s="262"/>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61" t="s">
        <v>21</v>
      </c>
      <c r="B17" s="262"/>
      <c r="C17" s="262"/>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61" t="s">
        <v>204</v>
      </c>
      <c r="B18" s="262"/>
      <c r="C18" s="262"/>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61" t="s">
        <v>205</v>
      </c>
      <c r="B19" s="262"/>
      <c r="C19" s="262"/>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61" t="s">
        <v>206</v>
      </c>
      <c r="B20" s="262"/>
      <c r="C20" s="262"/>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54" t="s">
        <v>207</v>
      </c>
      <c r="B21" s="255"/>
      <c r="C21" s="255"/>
      <c r="D21" s="5">
        <v>16</v>
      </c>
      <c r="E21" s="53">
        <v>0</v>
      </c>
      <c r="F21" s="53">
        <v>0</v>
      </c>
      <c r="G21" s="53">
        <v>0</v>
      </c>
      <c r="H21" s="53">
        <v>0</v>
      </c>
      <c r="I21" s="53">
        <v>0</v>
      </c>
      <c r="J21" s="53">
        <v>1678696865</v>
      </c>
      <c r="K21" s="53">
        <v>0</v>
      </c>
      <c r="L21" s="53">
        <v>1907601</v>
      </c>
      <c r="M21" s="53">
        <v>0</v>
      </c>
      <c r="N21" s="53">
        <v>-1680604466</v>
      </c>
      <c r="O21" s="53">
        <v>0</v>
      </c>
      <c r="P21" s="53">
        <v>0</v>
      </c>
      <c r="Q21" s="53">
        <v>0</v>
      </c>
      <c r="R21" s="54">
        <f t="shared" si="0"/>
        <v>0</v>
      </c>
    </row>
    <row r="22" spans="1:18" ht="20.25" customHeight="1" x14ac:dyDescent="0.2">
      <c r="A22" s="254" t="s">
        <v>209</v>
      </c>
      <c r="B22" s="255"/>
      <c r="C22" s="255"/>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54" t="s">
        <v>210</v>
      </c>
      <c r="B23" s="255"/>
      <c r="C23" s="255"/>
      <c r="D23" s="5">
        <v>18</v>
      </c>
      <c r="E23" s="53">
        <v>0</v>
      </c>
      <c r="F23" s="53">
        <v>0</v>
      </c>
      <c r="G23" s="53">
        <v>0</v>
      </c>
      <c r="H23" s="53">
        <v>0</v>
      </c>
      <c r="I23" s="53">
        <v>0</v>
      </c>
      <c r="J23" s="53">
        <v>0</v>
      </c>
      <c r="K23" s="53">
        <v>-3298339</v>
      </c>
      <c r="L23" s="53">
        <v>1845178</v>
      </c>
      <c r="M23" s="53">
        <v>0</v>
      </c>
      <c r="N23" s="53">
        <v>0</v>
      </c>
      <c r="O23" s="53">
        <v>0</v>
      </c>
      <c r="P23" s="53">
        <v>0</v>
      </c>
      <c r="Q23" s="53">
        <v>0</v>
      </c>
      <c r="R23" s="54">
        <f t="shared" si="0"/>
        <v>-1453161</v>
      </c>
    </row>
    <row r="24" spans="1:18" ht="20.25" customHeight="1" x14ac:dyDescent="0.2">
      <c r="A24" s="254" t="s">
        <v>211</v>
      </c>
      <c r="B24" s="255"/>
      <c r="C24" s="255"/>
      <c r="D24" s="5">
        <v>19</v>
      </c>
      <c r="E24" s="53">
        <v>0</v>
      </c>
      <c r="F24" s="53">
        <v>0</v>
      </c>
      <c r="G24" s="53">
        <v>0</v>
      </c>
      <c r="H24" s="53">
        <v>0</v>
      </c>
      <c r="I24" s="53">
        <v>6046734</v>
      </c>
      <c r="J24" s="53">
        <v>0</v>
      </c>
      <c r="K24" s="53">
        <v>0</v>
      </c>
      <c r="L24" s="53">
        <v>0</v>
      </c>
      <c r="M24" s="53">
        <v>0</v>
      </c>
      <c r="N24" s="53">
        <v>393122119</v>
      </c>
      <c r="O24" s="53">
        <v>0</v>
      </c>
      <c r="P24" s="53">
        <v>2774038</v>
      </c>
      <c r="Q24" s="53">
        <v>19165539</v>
      </c>
      <c r="R24" s="54">
        <f t="shared" si="0"/>
        <v>421108430</v>
      </c>
    </row>
    <row r="25" spans="1:18" ht="20.25" customHeight="1" x14ac:dyDescent="0.2">
      <c r="A25" s="254" t="s">
        <v>208</v>
      </c>
      <c r="B25" s="255"/>
      <c r="C25" s="255"/>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54" t="s">
        <v>212</v>
      </c>
      <c r="B26" s="255"/>
      <c r="C26" s="255"/>
      <c r="D26" s="5">
        <v>21</v>
      </c>
      <c r="E26" s="54">
        <f>SUM(E9:E25)</f>
        <v>1907476900</v>
      </c>
      <c r="F26" s="54">
        <f t="shared" ref="F26:Q26" si="2">SUM(F9:F25)</f>
        <v>1569599850</v>
      </c>
      <c r="G26" s="54">
        <f t="shared" si="2"/>
        <v>0</v>
      </c>
      <c r="H26" s="54">
        <f t="shared" si="2"/>
        <v>0</v>
      </c>
      <c r="I26" s="54">
        <f t="shared" si="2"/>
        <v>88076688</v>
      </c>
      <c r="J26" s="54">
        <f t="shared" si="2"/>
        <v>12363917743</v>
      </c>
      <c r="K26" s="54">
        <f t="shared" si="2"/>
        <v>207374736</v>
      </c>
      <c r="L26" s="54">
        <f t="shared" si="2"/>
        <v>-19244937</v>
      </c>
      <c r="M26" s="54">
        <f t="shared" si="2"/>
        <v>-76000661</v>
      </c>
      <c r="N26" s="54">
        <f t="shared" si="2"/>
        <v>393122119</v>
      </c>
      <c r="O26" s="54">
        <f t="shared" si="2"/>
        <v>0</v>
      </c>
      <c r="P26" s="54">
        <f t="shared" si="2"/>
        <v>-7522506</v>
      </c>
      <c r="Q26" s="54">
        <f t="shared" si="2"/>
        <v>1062974527</v>
      </c>
      <c r="R26" s="54">
        <f t="shared" si="0"/>
        <v>17489774459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X14" sqref="X14"/>
    </sheetView>
  </sheetViews>
  <sheetFormatPr defaultRowHeight="12.75" x14ac:dyDescent="0.2"/>
  <sheetData>
    <row r="1" spans="1:10" x14ac:dyDescent="0.2">
      <c r="A1" s="266" t="s">
        <v>292</v>
      </c>
      <c r="B1" s="267"/>
      <c r="C1" s="267"/>
      <c r="D1" s="267"/>
      <c r="E1" s="267"/>
      <c r="F1" s="267"/>
      <c r="G1" s="267"/>
      <c r="H1" s="267"/>
      <c r="I1" s="267"/>
    </row>
    <row r="2" spans="1:10" x14ac:dyDescent="0.2">
      <c r="A2" s="267"/>
      <c r="B2" s="267"/>
      <c r="C2" s="267"/>
      <c r="D2" s="267"/>
      <c r="E2" s="267"/>
      <c r="F2" s="267"/>
      <c r="G2" s="267"/>
      <c r="H2" s="267"/>
      <c r="I2" s="267"/>
    </row>
    <row r="3" spans="1:10" x14ac:dyDescent="0.2">
      <c r="A3" s="267"/>
      <c r="B3" s="267"/>
      <c r="C3" s="267"/>
      <c r="D3" s="267"/>
      <c r="E3" s="267"/>
      <c r="F3" s="267"/>
      <c r="G3" s="267"/>
      <c r="H3" s="267"/>
      <c r="I3" s="267"/>
    </row>
    <row r="4" spans="1:10" x14ac:dyDescent="0.2">
      <c r="A4" s="267"/>
      <c r="B4" s="267"/>
      <c r="C4" s="267"/>
      <c r="D4" s="267"/>
      <c r="E4" s="267"/>
      <c r="F4" s="267"/>
      <c r="G4" s="267"/>
      <c r="H4" s="267"/>
      <c r="I4" s="267"/>
    </row>
    <row r="5" spans="1:10" x14ac:dyDescent="0.2">
      <c r="A5" s="267"/>
      <c r="B5" s="267"/>
      <c r="C5" s="267"/>
      <c r="D5" s="267"/>
      <c r="E5" s="267"/>
      <c r="F5" s="267"/>
      <c r="G5" s="267"/>
      <c r="H5" s="267"/>
      <c r="I5" s="267"/>
    </row>
    <row r="6" spans="1:10" x14ac:dyDescent="0.2">
      <c r="A6" s="267"/>
      <c r="B6" s="267"/>
      <c r="C6" s="267"/>
      <c r="D6" s="267"/>
      <c r="E6" s="267"/>
      <c r="F6" s="267"/>
      <c r="G6" s="267"/>
      <c r="H6" s="267"/>
      <c r="I6" s="267"/>
    </row>
    <row r="7" spans="1:10" x14ac:dyDescent="0.2">
      <c r="A7" s="267"/>
      <c r="B7" s="267"/>
      <c r="C7" s="267"/>
      <c r="D7" s="267"/>
      <c r="E7" s="267"/>
      <c r="F7" s="267"/>
      <c r="G7" s="267"/>
      <c r="H7" s="267"/>
      <c r="I7" s="267"/>
    </row>
    <row r="8" spans="1:10" x14ac:dyDescent="0.2">
      <c r="A8" s="267"/>
      <c r="B8" s="267"/>
      <c r="C8" s="267"/>
      <c r="D8" s="267"/>
      <c r="E8" s="267"/>
      <c r="F8" s="267"/>
      <c r="G8" s="267"/>
      <c r="H8" s="267"/>
      <c r="I8" s="267"/>
    </row>
    <row r="9" spans="1:10" x14ac:dyDescent="0.2">
      <c r="A9" s="267"/>
      <c r="B9" s="267"/>
      <c r="C9" s="267"/>
      <c r="D9" s="267"/>
      <c r="E9" s="267"/>
      <c r="F9" s="267"/>
      <c r="G9" s="267"/>
      <c r="H9" s="267"/>
      <c r="I9" s="267"/>
    </row>
    <row r="10" spans="1:10" x14ac:dyDescent="0.2">
      <c r="A10" s="267"/>
      <c r="B10" s="267"/>
      <c r="C10" s="267"/>
      <c r="D10" s="267"/>
      <c r="E10" s="267"/>
      <c r="F10" s="267"/>
      <c r="G10" s="267"/>
      <c r="H10" s="267"/>
      <c r="I10" s="267"/>
    </row>
    <row r="11" spans="1:10" x14ac:dyDescent="0.2">
      <c r="A11" s="103" t="s">
        <v>281</v>
      </c>
      <c r="B11" s="104"/>
      <c r="C11" s="104"/>
      <c r="D11" s="104"/>
      <c r="E11" s="104"/>
      <c r="F11" s="104"/>
      <c r="G11" s="104"/>
      <c r="H11" s="104"/>
      <c r="I11" s="104"/>
      <c r="J11" s="104"/>
    </row>
    <row r="12" spans="1:10" x14ac:dyDescent="0.2">
      <c r="A12" s="105" t="s">
        <v>293</v>
      </c>
      <c r="B12" s="104"/>
      <c r="C12" s="104"/>
      <c r="D12" s="104"/>
      <c r="E12" s="104"/>
      <c r="F12" s="104"/>
      <c r="G12" s="104"/>
      <c r="H12" s="104"/>
      <c r="I12" s="104"/>
      <c r="J12" s="104"/>
    </row>
    <row r="13" spans="1:10" x14ac:dyDescent="0.2">
      <c r="A13" s="106"/>
      <c r="B13" s="104"/>
      <c r="C13" s="104"/>
      <c r="D13" s="104"/>
      <c r="E13" s="104"/>
      <c r="F13" s="104"/>
      <c r="G13" s="104"/>
      <c r="H13" s="104"/>
      <c r="I13" s="104"/>
      <c r="J13" s="104"/>
    </row>
    <row r="14" spans="1:10" x14ac:dyDescent="0.2">
      <c r="A14" s="103" t="s">
        <v>282</v>
      </c>
      <c r="B14" s="104"/>
      <c r="C14" s="104"/>
      <c r="D14" s="104"/>
      <c r="E14" s="104"/>
      <c r="F14" s="104"/>
      <c r="G14" s="104"/>
      <c r="H14" s="104"/>
      <c r="I14" s="104"/>
      <c r="J14" s="104"/>
    </row>
    <row r="15" spans="1:10" x14ac:dyDescent="0.2">
      <c r="A15" s="106" t="s">
        <v>283</v>
      </c>
      <c r="B15" s="104"/>
      <c r="C15" s="104"/>
      <c r="D15" s="104"/>
      <c r="E15" s="104"/>
      <c r="F15" s="104"/>
      <c r="G15" s="104"/>
      <c r="H15" s="104"/>
      <c r="I15" s="104"/>
      <c r="J15" s="104"/>
    </row>
    <row r="16" spans="1:10" x14ac:dyDescent="0.2">
      <c r="A16" s="106"/>
      <c r="B16" s="104"/>
      <c r="C16" s="104"/>
      <c r="D16" s="104"/>
      <c r="E16" s="104"/>
      <c r="F16" s="104"/>
      <c r="G16" s="104"/>
      <c r="H16" s="104"/>
      <c r="I16" s="104"/>
      <c r="J16" s="104"/>
    </row>
    <row r="17" spans="1:10" x14ac:dyDescent="0.2">
      <c r="A17" s="103" t="s">
        <v>284</v>
      </c>
      <c r="B17" s="104"/>
      <c r="C17" s="104"/>
      <c r="D17" s="104"/>
      <c r="E17" s="104"/>
      <c r="F17" s="104"/>
      <c r="G17" s="104"/>
      <c r="H17" s="104"/>
      <c r="I17" s="104"/>
      <c r="J17" s="104"/>
    </row>
    <row r="18" spans="1:10" x14ac:dyDescent="0.2">
      <c r="A18" s="268" t="s">
        <v>294</v>
      </c>
      <c r="B18" s="268"/>
      <c r="C18" s="268"/>
      <c r="D18" s="268"/>
      <c r="E18" s="268"/>
      <c r="F18" s="268"/>
      <c r="G18" s="268"/>
      <c r="H18" s="268"/>
      <c r="I18" s="268"/>
      <c r="J18" s="268"/>
    </row>
    <row r="19" spans="1:10" x14ac:dyDescent="0.2">
      <c r="A19" s="105" t="s">
        <v>295</v>
      </c>
      <c r="B19" s="105"/>
      <c r="C19" s="105"/>
      <c r="D19" s="105"/>
      <c r="E19" s="104"/>
      <c r="F19" s="104"/>
      <c r="G19" s="104"/>
      <c r="H19" s="104"/>
      <c r="I19" s="104"/>
      <c r="J19" s="104"/>
    </row>
    <row r="20" spans="1:10" x14ac:dyDescent="0.2">
      <c r="A20" s="105"/>
      <c r="B20" s="105"/>
      <c r="C20" s="105"/>
      <c r="D20" s="105"/>
      <c r="E20" s="104"/>
      <c r="F20" s="104"/>
      <c r="G20" s="104"/>
      <c r="H20" s="104"/>
      <c r="I20" s="104"/>
      <c r="J20" s="104"/>
    </row>
    <row r="21" spans="1:10" x14ac:dyDescent="0.2">
      <c r="A21" s="105"/>
      <c r="B21" s="105" t="s">
        <v>285</v>
      </c>
      <c r="C21" s="105"/>
      <c r="D21" s="105"/>
      <c r="E21" s="104"/>
      <c r="F21" s="107">
        <v>0.97499999999999998</v>
      </c>
      <c r="G21" s="104"/>
      <c r="H21" s="104"/>
      <c r="I21" s="104"/>
      <c r="J21" s="104"/>
    </row>
    <row r="22" spans="1:10" x14ac:dyDescent="0.2">
      <c r="A22" s="105"/>
      <c r="B22" s="105" t="s">
        <v>286</v>
      </c>
      <c r="C22" s="105"/>
      <c r="D22" s="105"/>
      <c r="E22" s="104"/>
      <c r="F22" s="107">
        <v>2.1999999999999999E-2</v>
      </c>
      <c r="G22" s="104"/>
      <c r="H22" s="104"/>
      <c r="I22" s="104"/>
      <c r="J22" s="104"/>
    </row>
    <row r="23" spans="1:10" x14ac:dyDescent="0.2">
      <c r="A23" s="105"/>
      <c r="B23" s="105" t="s">
        <v>287</v>
      </c>
      <c r="C23" s="105"/>
      <c r="D23" s="105"/>
      <c r="E23" s="104"/>
      <c r="F23" s="107">
        <v>3.0000000000000001E-3</v>
      </c>
      <c r="G23" s="104"/>
      <c r="H23" s="104"/>
      <c r="I23" s="104"/>
      <c r="J23" s="104"/>
    </row>
    <row r="24" spans="1:10" ht="15" x14ac:dyDescent="0.2">
      <c r="A24" s="105"/>
      <c r="B24" s="105"/>
      <c r="C24" s="105"/>
      <c r="D24" s="105"/>
      <c r="E24" s="104"/>
      <c r="F24" s="107"/>
      <c r="G24" s="104"/>
      <c r="H24" s="104"/>
      <c r="I24" s="108"/>
      <c r="J24" s="104"/>
    </row>
    <row r="25" spans="1:10" x14ac:dyDescent="0.2">
      <c r="A25" s="105"/>
      <c r="B25" s="105"/>
      <c r="C25" s="105"/>
      <c r="D25" s="105"/>
      <c r="E25" s="104"/>
      <c r="F25" s="104"/>
      <c r="G25" s="104"/>
      <c r="H25" s="104"/>
      <c r="I25" s="104"/>
      <c r="J25" s="104"/>
    </row>
    <row r="26" spans="1:10" x14ac:dyDescent="0.2">
      <c r="A26" s="109" t="s">
        <v>288</v>
      </c>
      <c r="B26" s="104"/>
      <c r="C26" s="104"/>
      <c r="D26" s="104"/>
      <c r="E26" s="104"/>
      <c r="F26" s="104"/>
      <c r="G26" s="104"/>
      <c r="H26" s="104"/>
      <c r="I26" s="104"/>
      <c r="J26" s="104"/>
    </row>
    <row r="27" spans="1:10" x14ac:dyDescent="0.2">
      <c r="A27" s="110" t="s">
        <v>296</v>
      </c>
      <c r="B27" s="111"/>
      <c r="C27" s="111"/>
      <c r="D27" s="111"/>
      <c r="E27" s="111"/>
      <c r="F27" s="111"/>
      <c r="G27" s="111"/>
      <c r="H27" s="111"/>
      <c r="I27" s="111"/>
      <c r="J27" s="111"/>
    </row>
    <row r="28" spans="1:10" x14ac:dyDescent="0.2">
      <c r="A28" s="110"/>
      <c r="B28" s="111"/>
      <c r="C28" s="111"/>
      <c r="D28" s="111"/>
      <c r="E28" s="111"/>
      <c r="F28" s="111"/>
      <c r="G28" s="111"/>
      <c r="H28" s="111"/>
      <c r="I28" s="111"/>
      <c r="J28" s="111"/>
    </row>
    <row r="29" spans="1:10" x14ac:dyDescent="0.2">
      <c r="A29" s="109" t="s">
        <v>289</v>
      </c>
      <c r="B29" s="111"/>
      <c r="C29" s="111"/>
      <c r="D29" s="111"/>
      <c r="E29" s="111"/>
      <c r="F29" s="111"/>
      <c r="G29" s="111"/>
      <c r="H29" s="111"/>
      <c r="I29" s="111"/>
      <c r="J29" s="111"/>
    </row>
    <row r="30" spans="1:10" x14ac:dyDescent="0.2">
      <c r="A30" s="110" t="s">
        <v>290</v>
      </c>
      <c r="B30" s="111"/>
      <c r="C30" s="111"/>
      <c r="D30" s="111"/>
      <c r="E30" s="111"/>
      <c r="F30" s="111"/>
      <c r="G30" s="111"/>
      <c r="H30" s="111"/>
      <c r="I30" s="111"/>
      <c r="J30" s="111"/>
    </row>
    <row r="31" spans="1:10" x14ac:dyDescent="0.2">
      <c r="A31" s="110" t="s">
        <v>291</v>
      </c>
      <c r="B31" s="111"/>
      <c r="C31" s="111"/>
      <c r="D31" s="111"/>
      <c r="E31" s="111"/>
      <c r="F31" s="111"/>
      <c r="G31" s="111"/>
      <c r="H31" s="111"/>
      <c r="I31" s="111"/>
      <c r="J31" s="111"/>
    </row>
  </sheetData>
  <mergeCells count="2">
    <mergeCell ref="A1:I10"/>
    <mergeCell ref="A18:J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Milković</cp:lastModifiedBy>
  <cp:lastPrinted>2018-04-25T06:49:36Z</cp:lastPrinted>
  <dcterms:created xsi:type="dcterms:W3CDTF">2008-10-17T11:51:54Z</dcterms:created>
  <dcterms:modified xsi:type="dcterms:W3CDTF">2019-04-30T12:42:12Z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