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75" windowWidth="28830" windowHeight="2505" activeTab="0"/>
  </bookViews>
  <sheets>
    <sheet name="OPĆI PODACI" sheetId="1" r:id="rId1"/>
    <sheet name="RDG" sheetId="2" r:id="rId2"/>
    <sheet name="Bilanca" sheetId="3" r:id="rId3"/>
    <sheet name="NT_I" sheetId="4" r:id="rId4"/>
    <sheet name="NT_D" sheetId="5" state="hidden" r:id="rId5"/>
    <sheet name="PK" sheetId="6" r:id="rId6"/>
  </sheets>
  <externalReferences>
    <externalReference r:id="rId9"/>
  </externalReferences>
  <definedNames>
    <definedName name="_xlnm.Print_Area" localSheetId="2">'Bilanca'!$A$1:$K$121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1">'RDG'!$A$1:$M$71</definedName>
  </definedNames>
  <calcPr fullCalcOnLoad="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<sst xmlns="http://schemas.openxmlformats.org/spreadsheetml/2006/main" count="392" uniqueCount="340">
  <si>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</si>
  <si>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</si>
  <si>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</si>
  <si>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</si>
  <si>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</si>
  <si>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</si>
  <si>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</si>
  <si>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</si>
  <si>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</si>
  <si>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</si>
  <si>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</si>
  <si>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</si>
  <si>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</si>
  <si>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</si>
  <si>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</si>
  <si>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</si>
  <si>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</si>
  <si>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</si>
  <si>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</si>
  <si>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</si>
  <si>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</si>
  <si>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</si>
  <si>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</si>
  <si>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</si>
  <si>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</si>
  <si>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</si>
  <si>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</si>
  <si>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</si>
  <si>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</si>
  <si>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</si>
  <si>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</si>
  <si>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</si>
  <si>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</si>
  <si>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</si>
  <si>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</si>
  <si>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</si>
  <si>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</si>
  <si>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</si>
  <si>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</si>
  <si>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</si>
  <si>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</si>
  <si>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</si>
  <si>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</si>
  <si>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</si>
  <si>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</si>
  <si>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</si>
  <si>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</si>
  <si>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</si>
  <si>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</si>
  <si>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</si>
  <si>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</si>
  <si>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</si>
  <si>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</si>
  <si>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</si>
  <si>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</si>
  <si>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</si>
  <si>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</si>
  <si>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</si>
  <si>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</si>
  <si>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</si>
  <si>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</si>
  <si>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</si>
  <si>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</si>
  <si>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</si>
  <si>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</si>
  <si>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</si>
  <si>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</si>
  <si>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</si>
  <si>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</si>
  <si>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</si>
  <si>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</si>
  <si>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</si>
  <si>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</si>
  <si>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</si>
  <si>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</si>
  <si>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</si>
  <si>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</si>
  <si>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</si>
  <si>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</si>
  <si>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</si>
  <si>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</si>
  <si>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</si>
  <si>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</si>
  <si>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</si>
  <si>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</si>
  <si>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</si>
  <si>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</si>
  <si>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</si>
  <si>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</si>
  <si>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</si>
  <si>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</si>
  <si>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</si>
  <si>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</si>
  <si>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</si>
  <si>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</si>
  <si>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</si>
  <si>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</si>
  <si>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</si>
  <si>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</si>
  <si>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</si>
  <si>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</si>
  <si>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</si>
  <si>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</si>
  <si>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</si>
  <si>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</si>
  <si>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</si>
  <si>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</si>
  <si>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</si>
  <si>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</si>
  <si>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</si>
  <si>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</si>
  <si>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</si>
  <si>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</si>
  <si>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</si>
  <si>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</si>
  <si>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</si>
  <si>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</si>
  <si>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</si>
  <si>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</si>
  <si>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</si>
  <si>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</si>
  <si>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</si>
  <si>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</si>
  <si>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</si>
  <si>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</si>
  <si>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</si>
  <si>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</si>
  <si>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</si>
  <si>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</si>
  <si>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</si>
  <si>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</si>
  <si>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</si>
  <si>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</si>
  <si>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</si>
  <si>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</si>
  <si>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</si>
  <si>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</si>
  <si>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</si>
  <si>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</si>
  <si>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</si>
  <si>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</si>
  <si>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</si>
  <si>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</si>
  <si>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</si>
  <si>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</si>
  <si>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</si>
  <si>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</si>
  <si>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</si>
  <si>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</si>
  <si>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</si>
  <si>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</si>
  <si>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</si>
  <si>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</si>
  <si>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</si>
  <si>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</si>
  <si>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</si>
  <si>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</si>
  <si>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</si>
  <si>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</si>
  <si>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</si>
  <si>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</si>
  <si>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</si>
  <si>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</si>
  <si>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</si>
  <si>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</si>
  <si>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</si>
  <si>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</si>
  <si>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</si>
  <si>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</si>
  <si>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</si>
  <si>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</si>
  <si>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</si>
  <si>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</si>
  <si>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</si>
  <si>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</si>
  <si>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</si>
  <si>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</si>
  <si>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</si>
  <si>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</si>
  <si>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</si>
  <si>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</si>
  <si>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</si>
  <si>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</si>
  <si>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</si>
  <si>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</si>
  <si>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</si>
  <si>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</si>
  <si>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</si>
  <si>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</si>
  <si>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</si>
  <si>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</si>
  <si>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</si>
  <si>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</si>
  <si>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</si>
  <si>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</si>
  <si>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</si>
  <si>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</si>
  <si>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</si>
  <si>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</si>
  <si>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</si>
  <si>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</si>
  <si>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</si>
  <si>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</si>
  <si>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</si>
  <si>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</si>
  <si>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</si>
  <si>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</si>
  <si>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</si>
  <si>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</si>
  <si>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</si>
  <si>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</si>
  <si>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</si>
  <si>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</si>
  <si>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</si>
  <si>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</si>
  <si>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</si>
  <si>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</si>
  <si>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</si>
  <si>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</si>
  <si>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</si>
  <si>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</si>
  <si>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</si>
  <si>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</si>
  <si>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</si>
  <si>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</si>
  <si>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</si>
  <si>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</si>
  <si>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</si>
  <si>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</si>
  <si>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</si>
  <si>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</si>
  <si>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</si>
  <si>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</si>
  <si>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</si>
  <si>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</si>
  <si>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</si>
  <si>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</si>
  <si>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</si>
  <si>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</si>
  <si>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</si>
  <si>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</si>
  <si>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</si>
  <si>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</si>
  <si>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</si>
  <si>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</si>
  <si>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</si>
  <si>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</si>
  <si>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</si>
  <si>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</si>
  <si>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</si>
  <si>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</si>
  <si>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</si>
  <si>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</si>
  <si>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</si>
  <si>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</si>
  <si>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</si>
  <si>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</si>
  <si>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</si>
  <si>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</si>
  <si>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</si>
  <si>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</si>
  <si>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</si>
  <si>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</si>
  <si>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</si>
  <si>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</si>
  <si>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</si>
  <si>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</si>
  <si>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</si>
  <si>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</si>
  <si>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</si>
  <si>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</si>
  <si>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</si>
  <si>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</si>
  <si>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</si>
  <si>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</si>
  <si>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</si>
  <si>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</si>
  <si>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</si>
  <si>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</si>
  <si>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</si>
  <si>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</si>
  <si>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</si>
  <si>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</si>
  <si>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</si>
  <si>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</si>
  <si>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</si>
  <si>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</si>
  <si>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</si>
  <si>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</si>
  <si>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</si>
  <si>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</si>
  <si>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</si>
  <si>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</si>
  <si>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</si>
  <si>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</si>
  <si>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</si>
  <si>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</si>
  <si>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</si>
  <si>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</si>
  <si>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</si>
  <si>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</si>
  <si>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</si>
  <si>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</si>
  <si>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</si>
  <si>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</si>
  <si>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</si>
  <si>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</si>
  <si>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</si>
  <si>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</si>
  <si>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</si>
  <si>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</si>
  <si>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</si>
  <si>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</si>
  <si>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</si>
  <si>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</si>
  <si>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</si>
  <si>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</si>
  <si>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</si>
  <si>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</si>
  <si>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</si>
  <si>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</si>
  <si>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</si>
  <si>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</si>
  <si>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NE</t>
  </si>
  <si>
    <t>Svetlana Kundović</t>
  </si>
  <si>
    <t>01/5492 027</t>
  </si>
  <si>
    <t>svetlana.kundovic@optima-telekom.hr</t>
  </si>
  <si>
    <t>Obveznik: OT - Optima Telekom d.d.</t>
  </si>
  <si>
    <t>6110</t>
  </si>
  <si>
    <t>01/5492 019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</si>
  <si>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</si>
  <si>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</si>
  <si>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</si>
  <si>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</si>
  <si>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</si>
  <si>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</si>
  <si>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ZORAN KEŽMAN, MIRELA ŠEŠERKO, TOMISLAV TADIĆ, IRENA DOMJANOVIĆ</t>
  </si>
  <si>
    <t>u razdoblju 01.01.2018. do 31.03.2018.</t>
  </si>
  <si>
    <t>stanje na dan 31.03.2018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</si>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</sst>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#,"/>
    <numFmt numFmtId="175" formatCode="#,##0.000000000"/>
    <numFmt numFmtId="176" formatCode="0.000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0\ [$€-1];[Red]\-#,##0.00\ [$€-1]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</borders>
  <cellStyleXfs count="24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7" borderId="1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20" fillId="34" borderId="8" applyNumberFormat="0" applyAlignment="0" applyProtection="0"/>
    <xf numFmtId="0" fontId="5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135" applyFont="1" applyAlignment="1">
      <alignment/>
      <protection/>
    </xf>
    <xf numFmtId="0" fontId="0" fillId="0" borderId="0" xfId="2135" applyFont="1" applyAlignment="1">
      <alignment/>
      <protection/>
    </xf>
    <xf numFmtId="0" fontId="4" fillId="0" borderId="18" xfId="2135" applyFont="1" applyFill="1" applyBorder="1" applyAlignment="1" applyProtection="1">
      <alignment horizontal="center" vertical="center"/>
      <protection hidden="1" locked="0"/>
    </xf>
    <xf numFmtId="0" fontId="3" fillId="0" borderId="0" xfId="2135" applyFont="1" applyFill="1" applyBorder="1" applyAlignment="1" applyProtection="1">
      <alignment horizontal="left" vertical="center"/>
      <protection hidden="1"/>
    </xf>
    <xf numFmtId="0" fontId="4" fillId="0" borderId="0" xfId="2135" applyFont="1" applyFill="1" applyBorder="1" applyAlignment="1" applyProtection="1">
      <alignment vertical="center"/>
      <protection hidden="1"/>
    </xf>
    <xf numFmtId="0" fontId="4" fillId="0" borderId="0" xfId="2135" applyFont="1" applyFill="1" applyBorder="1" applyAlignment="1" applyProtection="1">
      <alignment horizontal="center" vertical="center" wrapText="1"/>
      <protection hidden="1"/>
    </xf>
    <xf numFmtId="0" fontId="4" fillId="0" borderId="0" xfId="2135" applyFont="1" applyBorder="1" applyAlignment="1" applyProtection="1">
      <alignment/>
      <protection hidden="1"/>
    </xf>
    <xf numFmtId="0" fontId="12" fillId="0" borderId="0" xfId="2135" applyFont="1" applyBorder="1" applyAlignment="1" applyProtection="1">
      <alignment horizontal="right" vertical="center" wrapText="1"/>
      <protection hidden="1"/>
    </xf>
    <xf numFmtId="0" fontId="12" fillId="0" borderId="0" xfId="213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135" applyFont="1" applyFill="1" applyBorder="1" applyAlignment="1" applyProtection="1">
      <alignment horizontal="left" vertical="center"/>
      <protection hidden="1"/>
    </xf>
    <xf numFmtId="0" fontId="4" fillId="0" borderId="0" xfId="2135" applyFont="1" applyBorder="1" applyAlignment="1" applyProtection="1">
      <alignment horizontal="left"/>
      <protection hidden="1"/>
    </xf>
    <xf numFmtId="0" fontId="4" fillId="0" borderId="0" xfId="2135" applyFont="1" applyBorder="1" applyAlignment="1" applyProtection="1">
      <alignment vertical="top"/>
      <protection hidden="1"/>
    </xf>
    <xf numFmtId="0" fontId="4" fillId="0" borderId="0" xfId="2135" applyFont="1" applyBorder="1" applyAlignment="1" applyProtection="1">
      <alignment horizontal="right"/>
      <protection hidden="1"/>
    </xf>
    <xf numFmtId="0" fontId="3" fillId="0" borderId="0" xfId="2135" applyFont="1" applyFill="1" applyBorder="1" applyAlignment="1" applyProtection="1">
      <alignment horizontal="right" vertical="center"/>
      <protection hidden="1" locked="0"/>
    </xf>
    <xf numFmtId="0" fontId="4" fillId="0" borderId="0" xfId="2135" applyFont="1" applyBorder="1" applyAlignment="1" applyProtection="1">
      <alignment/>
      <protection hidden="1"/>
    </xf>
    <xf numFmtId="0" fontId="3" fillId="0" borderId="0" xfId="2135" applyFont="1" applyBorder="1" applyAlignment="1" applyProtection="1">
      <alignment vertical="top"/>
      <protection hidden="1"/>
    </xf>
    <xf numFmtId="0" fontId="4" fillId="0" borderId="0" xfId="2135" applyFont="1" applyFill="1" applyBorder="1" applyAlignment="1" applyProtection="1">
      <alignment/>
      <protection hidden="1"/>
    </xf>
    <xf numFmtId="0" fontId="4" fillId="0" borderId="0" xfId="2135" applyFont="1" applyBorder="1" applyAlignment="1" applyProtection="1">
      <alignment horizontal="center" vertical="center"/>
      <protection hidden="1" locked="0"/>
    </xf>
    <xf numFmtId="0" fontId="4" fillId="0" borderId="0" xfId="2135" applyFont="1" applyBorder="1" applyAlignment="1" applyProtection="1">
      <alignment vertical="top" wrapText="1"/>
      <protection hidden="1"/>
    </xf>
    <xf numFmtId="0" fontId="4" fillId="0" borderId="0" xfId="2135" applyFont="1" applyBorder="1" applyAlignment="1" applyProtection="1">
      <alignment wrapText="1"/>
      <protection hidden="1"/>
    </xf>
    <xf numFmtId="0" fontId="4" fillId="0" borderId="0" xfId="2135" applyFont="1" applyBorder="1" applyAlignment="1" applyProtection="1">
      <alignment horizontal="right" vertical="top"/>
      <protection hidden="1"/>
    </xf>
    <xf numFmtId="0" fontId="4" fillId="0" borderId="0" xfId="2135" applyFont="1" applyBorder="1" applyAlignment="1" applyProtection="1">
      <alignment horizontal="center" vertical="top"/>
      <protection hidden="1"/>
    </xf>
    <xf numFmtId="0" fontId="4" fillId="0" borderId="0" xfId="2135" applyFont="1" applyBorder="1" applyAlignment="1" applyProtection="1">
      <alignment horizontal="center"/>
      <protection hidden="1"/>
    </xf>
    <xf numFmtId="0" fontId="4" fillId="0" borderId="0" xfId="2135" applyFont="1" applyBorder="1" applyAlignment="1">
      <alignment/>
      <protection/>
    </xf>
    <xf numFmtId="0" fontId="4" fillId="0" borderId="0" xfId="2135" applyFont="1" applyBorder="1" applyAlignment="1" applyProtection="1">
      <alignment horizontal="left" vertical="top"/>
      <protection hidden="1"/>
    </xf>
    <xf numFmtId="0" fontId="4" fillId="0" borderId="19" xfId="2135" applyFont="1" applyBorder="1" applyAlignment="1" applyProtection="1">
      <alignment/>
      <protection hidden="1"/>
    </xf>
    <xf numFmtId="0" fontId="4" fillId="0" borderId="0" xfId="2135" applyFont="1" applyBorder="1" applyAlignment="1" applyProtection="1">
      <alignment vertical="center"/>
      <protection hidden="1"/>
    </xf>
    <xf numFmtId="0" fontId="4" fillId="0" borderId="20" xfId="2135" applyFont="1" applyBorder="1" applyAlignment="1" applyProtection="1">
      <alignment/>
      <protection hidden="1"/>
    </xf>
    <xf numFmtId="0" fontId="4" fillId="0" borderId="20" xfId="2135" applyFont="1" applyBorder="1" applyAlignment="1">
      <alignment/>
      <protection/>
    </xf>
    <xf numFmtId="172" fontId="3" fillId="0" borderId="1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302" applyFont="1" applyBorder="1" applyAlignment="1" applyProtection="1">
      <alignment vertical="center"/>
      <protection hidden="1"/>
    </xf>
    <xf numFmtId="0" fontId="4" fillId="0" borderId="0" xfId="2135" applyFont="1" applyBorder="1" applyAlignment="1" applyProtection="1">
      <alignment horizontal="right" wrapText="1"/>
      <protection hidden="1"/>
    </xf>
    <xf numFmtId="0" fontId="4" fillId="0" borderId="0" xfId="213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230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2302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19" xfId="2135" applyFont="1" applyBorder="1" applyAlignment="1">
      <alignment/>
      <protection/>
    </xf>
    <xf numFmtId="0" fontId="4" fillId="0" borderId="25" xfId="2135" applyFont="1" applyBorder="1" applyAlignment="1">
      <alignment/>
      <protection/>
    </xf>
    <xf numFmtId="0" fontId="4" fillId="0" borderId="26" xfId="2135" applyFont="1" applyFill="1" applyBorder="1" applyAlignment="1" applyProtection="1">
      <alignment horizontal="left" vertical="center" wrapText="1"/>
      <protection hidden="1"/>
    </xf>
    <xf numFmtId="0" fontId="4" fillId="0" borderId="18" xfId="2135" applyFont="1" applyFill="1" applyBorder="1" applyAlignment="1" applyProtection="1">
      <alignment vertical="center"/>
      <protection hidden="1"/>
    </xf>
    <xf numFmtId="0" fontId="4" fillId="0" borderId="26" xfId="2135" applyFont="1" applyBorder="1" applyAlignment="1" applyProtection="1">
      <alignment horizontal="left" vertical="center" wrapText="1"/>
      <protection hidden="1"/>
    </xf>
    <xf numFmtId="0" fontId="4" fillId="0" borderId="18" xfId="2135" applyFont="1" applyBorder="1" applyAlignment="1" applyProtection="1">
      <alignment/>
      <protection hidden="1"/>
    </xf>
    <xf numFmtId="0" fontId="12" fillId="0" borderId="0" xfId="2135" applyFont="1" applyBorder="1" applyAlignment="1" applyProtection="1">
      <alignment horizontal="right"/>
      <protection hidden="1"/>
    </xf>
    <xf numFmtId="0" fontId="4" fillId="0" borderId="26" xfId="2135" applyFont="1" applyFill="1" applyBorder="1" applyAlignment="1" applyProtection="1">
      <alignment/>
      <protection hidden="1"/>
    </xf>
    <xf numFmtId="0" fontId="4" fillId="0" borderId="26" xfId="2135" applyFont="1" applyBorder="1" applyAlignment="1" applyProtection="1">
      <alignment wrapText="1"/>
      <protection hidden="1"/>
    </xf>
    <xf numFmtId="0" fontId="4" fillId="0" borderId="18" xfId="2135" applyFont="1" applyBorder="1" applyAlignment="1" applyProtection="1">
      <alignment horizontal="right"/>
      <protection hidden="1"/>
    </xf>
    <xf numFmtId="0" fontId="4" fillId="0" borderId="26" xfId="2135" applyFont="1" applyBorder="1" applyAlignment="1" applyProtection="1">
      <alignment/>
      <protection hidden="1"/>
    </xf>
    <xf numFmtId="0" fontId="4" fillId="0" borderId="18" xfId="2135" applyFont="1" applyBorder="1" applyAlignment="1" applyProtection="1">
      <alignment horizontal="right" wrapText="1"/>
      <protection hidden="1"/>
    </xf>
    <xf numFmtId="0" fontId="3" fillId="0" borderId="26" xfId="2135" applyFont="1" applyFill="1" applyBorder="1" applyAlignment="1" applyProtection="1">
      <alignment horizontal="right" vertical="center"/>
      <protection hidden="1" locked="0"/>
    </xf>
    <xf numFmtId="0" fontId="4" fillId="0" borderId="26" xfId="2135" applyFont="1" applyBorder="1" applyAlignment="1" applyProtection="1">
      <alignment vertical="top"/>
      <protection hidden="1"/>
    </xf>
    <xf numFmtId="0" fontId="4" fillId="0" borderId="26" xfId="2135" applyFont="1" applyBorder="1" applyAlignment="1" applyProtection="1">
      <alignment horizontal="left" vertical="top" wrapText="1"/>
      <protection hidden="1"/>
    </xf>
    <xf numFmtId="0" fontId="4" fillId="0" borderId="18" xfId="2135" applyFont="1" applyBorder="1" applyAlignment="1">
      <alignment/>
      <protection/>
    </xf>
    <xf numFmtId="0" fontId="4" fillId="0" borderId="26" xfId="2135" applyFont="1" applyBorder="1" applyAlignment="1" applyProtection="1">
      <alignment horizontal="left" vertical="top" indent="2"/>
      <protection hidden="1"/>
    </xf>
    <xf numFmtId="0" fontId="4" fillId="0" borderId="26" xfId="2135" applyFont="1" applyBorder="1" applyAlignment="1" applyProtection="1">
      <alignment horizontal="left" vertical="top" wrapText="1" indent="2"/>
      <protection hidden="1"/>
    </xf>
    <xf numFmtId="0" fontId="4" fillId="0" borderId="18" xfId="2135" applyFont="1" applyBorder="1" applyAlignment="1" applyProtection="1">
      <alignment horizontal="right" vertical="top"/>
      <protection hidden="1"/>
    </xf>
    <xf numFmtId="49" fontId="3" fillId="0" borderId="26" xfId="2135" applyNumberFormat="1" applyFont="1" applyBorder="1" applyAlignment="1" applyProtection="1">
      <alignment horizontal="center" vertical="center"/>
      <protection hidden="1" locked="0"/>
    </xf>
    <xf numFmtId="0" fontId="4" fillId="0" borderId="18" xfId="2135" applyFont="1" applyBorder="1" applyAlignment="1" applyProtection="1">
      <alignment horizontal="left" vertical="top"/>
      <protection hidden="1"/>
    </xf>
    <xf numFmtId="0" fontId="4" fillId="0" borderId="26" xfId="2135" applyFont="1" applyBorder="1" applyAlignment="1" applyProtection="1">
      <alignment horizontal="left"/>
      <protection hidden="1"/>
    </xf>
    <xf numFmtId="0" fontId="4" fillId="0" borderId="25" xfId="2135" applyFont="1" applyBorder="1" applyAlignment="1" applyProtection="1">
      <alignment/>
      <protection hidden="1"/>
    </xf>
    <xf numFmtId="0" fontId="4" fillId="0" borderId="18" xfId="2135" applyFont="1" applyBorder="1" applyAlignment="1" applyProtection="1">
      <alignment horizontal="left"/>
      <protection hidden="1"/>
    </xf>
    <xf numFmtId="0" fontId="4" fillId="0" borderId="26" xfId="2135" applyFont="1" applyFill="1" applyBorder="1" applyAlignment="1" applyProtection="1">
      <alignment vertical="center"/>
      <protection hidden="1"/>
    </xf>
    <xf numFmtId="0" fontId="13" fillId="0" borderId="26" xfId="2302" applyFont="1" applyFill="1" applyBorder="1" applyAlignment="1" applyProtection="1">
      <alignment vertical="center"/>
      <protection hidden="1"/>
    </xf>
    <xf numFmtId="0" fontId="13" fillId="0" borderId="0" xfId="2302" applyFont="1" applyBorder="1" applyAlignment="1" applyProtection="1">
      <alignment horizontal="left"/>
      <protection hidden="1"/>
    </xf>
    <xf numFmtId="0" fontId="9" fillId="0" borderId="0" xfId="2302" applyBorder="1" applyAlignment="1">
      <alignment/>
      <protection/>
    </xf>
    <xf numFmtId="0" fontId="9" fillId="0" borderId="26" xfId="2302" applyBorder="1" applyAlignment="1">
      <alignment/>
      <protection/>
    </xf>
    <xf numFmtId="0" fontId="3" fillId="0" borderId="18" xfId="2135" applyFont="1" applyBorder="1" applyAlignment="1" applyProtection="1">
      <alignment vertical="center"/>
      <protection hidden="1"/>
    </xf>
    <xf numFmtId="0" fontId="4" fillId="0" borderId="27" xfId="2135" applyFont="1" applyBorder="1" applyAlignment="1" applyProtection="1">
      <alignment/>
      <protection hidden="1"/>
    </xf>
    <xf numFmtId="0" fontId="4" fillId="0" borderId="28" xfId="2135" applyFont="1" applyFill="1" applyBorder="1" applyAlignment="1" applyProtection="1">
      <alignment horizontal="right" vertical="top" wrapText="1"/>
      <protection hidden="1"/>
    </xf>
    <xf numFmtId="0" fontId="4" fillId="0" borderId="29" xfId="2135" applyFont="1" applyFill="1" applyBorder="1" applyAlignment="1" applyProtection="1">
      <alignment horizontal="right" vertical="top" wrapText="1"/>
      <protection hidden="1"/>
    </xf>
    <xf numFmtId="0" fontId="4" fillId="0" borderId="29" xfId="2135" applyFont="1" applyFill="1" applyBorder="1" applyAlignment="1" applyProtection="1">
      <alignment/>
      <protection hidden="1"/>
    </xf>
    <xf numFmtId="0" fontId="4" fillId="0" borderId="30" xfId="2135" applyFont="1" applyFill="1" applyBorder="1" applyAlignment="1" applyProtection="1">
      <alignment/>
      <protection hidden="1"/>
    </xf>
    <xf numFmtId="14" fontId="3" fillId="0" borderId="22" xfId="2135" applyNumberFormat="1" applyFont="1" applyFill="1" applyBorder="1" applyAlignment="1" applyProtection="1">
      <alignment horizontal="center" vertical="center"/>
      <protection hidden="1" locked="0"/>
    </xf>
    <xf numFmtId="1" fontId="3" fillId="0" borderId="21" xfId="2135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2135" applyFont="1" applyFill="1" applyBorder="1" applyAlignment="1" applyProtection="1">
      <alignment horizontal="center" vertical="center"/>
      <protection hidden="1" locked="0"/>
    </xf>
    <xf numFmtId="49" fontId="3" fillId="0" borderId="21" xfId="2135" applyNumberFormat="1" applyFont="1" applyFill="1" applyBorder="1" applyAlignment="1" applyProtection="1">
      <alignment horizontal="right" vertical="center"/>
      <protection hidden="1" locked="0"/>
    </xf>
    <xf numFmtId="0" fontId="3" fillId="0" borderId="18" xfId="2135" applyFont="1" applyFill="1" applyBorder="1" applyAlignment="1" applyProtection="1">
      <alignment horizontal="right" vertical="center"/>
      <protection hidden="1" locked="0"/>
    </xf>
    <xf numFmtId="0" fontId="4" fillId="0" borderId="0" xfId="2135" applyFont="1" applyFill="1" applyBorder="1" applyAlignment="1">
      <alignment/>
      <protection/>
    </xf>
    <xf numFmtId="49" fontId="3" fillId="0" borderId="0" xfId="213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10" fontId="2" fillId="0" borderId="18" xfId="2297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2302" applyFont="1" applyFill="1" applyBorder="1" applyAlignment="1">
      <alignment horizontal="center" vertical="center" wrapText="1"/>
      <protection/>
    </xf>
    <xf numFmtId="14" fontId="7" fillId="0" borderId="0" xfId="230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2302" applyFont="1" applyFill="1" applyBorder="1" applyAlignment="1" applyProtection="1">
      <alignment horizontal="center" vertical="center"/>
      <protection hidden="1"/>
    </xf>
    <xf numFmtId="3" fontId="2" fillId="0" borderId="12" xfId="2131" applyNumberFormat="1" applyFont="1" applyFill="1" applyBorder="1" applyAlignment="1" applyProtection="1">
      <alignment vertical="center"/>
      <protection locked="0"/>
    </xf>
    <xf numFmtId="3" fontId="2" fillId="0" borderId="17" xfId="213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36" borderId="21" xfId="2135" applyNumberFormat="1" applyFont="1" applyFill="1" applyBorder="1" applyAlignment="1" applyProtection="1">
      <alignment horizontal="right" vertical="center"/>
      <protection hidden="1" locked="0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4" fillId="0" borderId="18" xfId="2135" applyFont="1" applyBorder="1" applyAlignment="1" applyProtection="1">
      <alignment horizontal="right" vertical="center"/>
      <protection hidden="1"/>
    </xf>
    <xf numFmtId="0" fontId="4" fillId="0" borderId="26" xfId="2135" applyFont="1" applyBorder="1" applyAlignment="1" applyProtection="1">
      <alignment horizontal="right"/>
      <protection hidden="1"/>
    </xf>
    <xf numFmtId="0" fontId="3" fillId="0" borderId="28" xfId="2135" applyFont="1" applyFill="1" applyBorder="1" applyAlignment="1" applyProtection="1">
      <alignment horizontal="left" vertical="center"/>
      <protection hidden="1" locked="0"/>
    </xf>
    <xf numFmtId="0" fontId="4" fillId="0" borderId="29" xfId="2135" applyFont="1" applyFill="1" applyBorder="1" applyAlignment="1">
      <alignment horizontal="left" vertical="center"/>
      <protection/>
    </xf>
    <xf numFmtId="0" fontId="4" fillId="0" borderId="30" xfId="2135" applyFont="1" applyFill="1" applyBorder="1" applyAlignment="1">
      <alignment horizontal="left" vertical="center"/>
      <protection/>
    </xf>
    <xf numFmtId="1" fontId="3" fillId="0" borderId="28" xfId="2135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135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2135" applyFont="1" applyBorder="1" applyAlignment="1" applyProtection="1">
      <alignment horizontal="right" vertical="center" wrapText="1"/>
      <protection hidden="1"/>
    </xf>
    <xf numFmtId="0" fontId="4" fillId="0" borderId="0" xfId="2135" applyFont="1" applyBorder="1" applyAlignment="1" applyProtection="1">
      <alignment horizontal="right" wrapText="1"/>
      <protection hidden="1"/>
    </xf>
    <xf numFmtId="0" fontId="4" fillId="0" borderId="18" xfId="2135" applyFont="1" applyBorder="1" applyAlignment="1" applyProtection="1">
      <alignment horizontal="right" wrapText="1"/>
      <protection hidden="1"/>
    </xf>
    <xf numFmtId="49" fontId="3" fillId="0" borderId="28" xfId="2135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135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135" applyFont="1" applyFill="1" applyBorder="1" applyAlignment="1" applyProtection="1">
      <alignment horizontal="left" vertical="center" wrapText="1"/>
      <protection hidden="1"/>
    </xf>
    <xf numFmtId="0" fontId="3" fillId="0" borderId="0" xfId="2135" applyFont="1" applyFill="1" applyBorder="1" applyAlignment="1" applyProtection="1">
      <alignment horizontal="left" vertical="center" wrapText="1"/>
      <protection hidden="1"/>
    </xf>
    <xf numFmtId="0" fontId="3" fillId="0" borderId="26" xfId="2135" applyFont="1" applyFill="1" applyBorder="1" applyAlignment="1" applyProtection="1">
      <alignment horizontal="left" vertical="center" wrapText="1"/>
      <protection hidden="1"/>
    </xf>
    <xf numFmtId="0" fontId="11" fillId="0" borderId="18" xfId="2135" applyFont="1" applyBorder="1" applyAlignment="1" applyProtection="1">
      <alignment horizontal="center" vertical="center" wrapText="1"/>
      <protection hidden="1"/>
    </xf>
    <xf numFmtId="0" fontId="11" fillId="0" borderId="0" xfId="2135" applyFont="1" applyBorder="1" applyAlignment="1" applyProtection="1">
      <alignment horizontal="center" vertical="center" wrapText="1"/>
      <protection hidden="1"/>
    </xf>
    <xf numFmtId="0" fontId="11" fillId="0" borderId="26" xfId="2135" applyFont="1" applyBorder="1" applyAlignment="1" applyProtection="1">
      <alignment horizontal="center" vertical="center" wrapText="1"/>
      <protection hidden="1"/>
    </xf>
    <xf numFmtId="0" fontId="2" fillId="0" borderId="18" xfId="2135" applyFont="1" applyBorder="1" applyAlignment="1" applyProtection="1">
      <alignment horizontal="right" vertical="center" wrapText="1"/>
      <protection hidden="1"/>
    </xf>
    <xf numFmtId="0" fontId="2" fillId="0" borderId="26" xfId="2135" applyFont="1" applyBorder="1" applyAlignment="1" applyProtection="1">
      <alignment horizontal="right" wrapText="1"/>
      <protection hidden="1"/>
    </xf>
    <xf numFmtId="0" fontId="5" fillId="0" borderId="28" xfId="1837" applyFill="1" applyBorder="1" applyAlignment="1" applyProtection="1">
      <alignment/>
      <protection hidden="1" locked="0"/>
    </xf>
    <xf numFmtId="0" fontId="3" fillId="0" borderId="29" xfId="2135" applyFont="1" applyFill="1" applyBorder="1" applyAlignment="1" applyProtection="1">
      <alignment/>
      <protection hidden="1" locked="0"/>
    </xf>
    <xf numFmtId="0" fontId="3" fillId="0" borderId="30" xfId="2135" applyFont="1" applyFill="1" applyBorder="1" applyAlignment="1" applyProtection="1">
      <alignment/>
      <protection hidden="1" locked="0"/>
    </xf>
    <xf numFmtId="0" fontId="4" fillId="0" borderId="29" xfId="2135" applyFont="1" applyFill="1" applyBorder="1" applyAlignment="1">
      <alignment horizontal="left"/>
      <protection/>
    </xf>
    <xf numFmtId="0" fontId="4" fillId="0" borderId="30" xfId="2135" applyFont="1" applyFill="1" applyBorder="1" applyAlignment="1">
      <alignment horizontal="left"/>
      <protection/>
    </xf>
    <xf numFmtId="0" fontId="4" fillId="0" borderId="0" xfId="2135" applyFont="1" applyBorder="1" applyAlignment="1" applyProtection="1">
      <alignment horizontal="right"/>
      <protection hidden="1"/>
    </xf>
    <xf numFmtId="0" fontId="4" fillId="0" borderId="0" xfId="2135" applyFont="1" applyBorder="1" applyAlignment="1" applyProtection="1">
      <alignment horizontal="right" vertical="center"/>
      <protection hidden="1"/>
    </xf>
    <xf numFmtId="0" fontId="4" fillId="0" borderId="18" xfId="2135" applyFont="1" applyBorder="1" applyAlignment="1" applyProtection="1">
      <alignment horizontal="center" vertical="center"/>
      <protection hidden="1"/>
    </xf>
    <xf numFmtId="0" fontId="4" fillId="0" borderId="0" xfId="2135" applyFont="1" applyBorder="1" applyAlignment="1">
      <alignment horizontal="center" vertical="center"/>
      <protection/>
    </xf>
    <xf numFmtId="0" fontId="4" fillId="0" borderId="0" xfId="2135" applyFont="1" applyBorder="1" applyAlignment="1">
      <alignment horizontal="center"/>
      <protection/>
    </xf>
    <xf numFmtId="0" fontId="4" fillId="0" borderId="0" xfId="2135" applyFont="1" applyBorder="1" applyAlignment="1">
      <alignment horizontal="center" vertical="center"/>
      <protection/>
    </xf>
    <xf numFmtId="0" fontId="4" fillId="0" borderId="0" xfId="2135" applyFont="1" applyBorder="1" applyAlignment="1">
      <alignment vertical="center"/>
      <protection/>
    </xf>
    <xf numFmtId="0" fontId="4" fillId="0" borderId="0" xfId="2135" applyFont="1" applyBorder="1" applyAlignment="1">
      <alignment horizontal="center"/>
      <protection/>
    </xf>
    <xf numFmtId="0" fontId="4" fillId="0" borderId="26" xfId="2135" applyFont="1" applyBorder="1" applyAlignment="1">
      <alignment horizontal="center"/>
      <protection/>
    </xf>
    <xf numFmtId="0" fontId="3" fillId="0" borderId="28" xfId="2135" applyFont="1" applyFill="1" applyBorder="1" applyAlignment="1" applyProtection="1">
      <alignment horizontal="right" vertical="center"/>
      <protection hidden="1" locked="0"/>
    </xf>
    <xf numFmtId="0" fontId="4" fillId="0" borderId="29" xfId="2135" applyFont="1" applyFill="1" applyBorder="1" applyAlignment="1">
      <alignment/>
      <protection/>
    </xf>
    <xf numFmtId="0" fontId="4" fillId="0" borderId="30" xfId="2135" applyFont="1" applyFill="1" applyBorder="1" applyAlignment="1">
      <alignment/>
      <protection/>
    </xf>
    <xf numFmtId="0" fontId="4" fillId="0" borderId="0" xfId="2135" applyFont="1" applyBorder="1" applyAlignment="1" applyProtection="1">
      <alignment vertical="top" wrapText="1"/>
      <protection hidden="1"/>
    </xf>
    <xf numFmtId="0" fontId="4" fillId="0" borderId="0" xfId="2135" applyFont="1" applyBorder="1" applyAlignment="1" applyProtection="1">
      <alignment wrapText="1"/>
      <protection hidden="1"/>
    </xf>
    <xf numFmtId="0" fontId="4" fillId="0" borderId="0" xfId="2135" applyFont="1" applyBorder="1" applyAlignment="1" applyProtection="1">
      <alignment horizontal="center" vertical="top"/>
      <protection hidden="1"/>
    </xf>
    <xf numFmtId="0" fontId="4" fillId="0" borderId="0" xfId="2135" applyFont="1" applyBorder="1" applyAlignment="1" applyProtection="1">
      <alignment horizontal="center"/>
      <protection hidden="1"/>
    </xf>
    <xf numFmtId="0" fontId="4" fillId="0" borderId="19" xfId="2135" applyFont="1" applyBorder="1" applyAlignment="1" applyProtection="1">
      <alignment horizontal="center"/>
      <protection hidden="1"/>
    </xf>
    <xf numFmtId="0" fontId="3" fillId="0" borderId="29" xfId="2135" applyFont="1" applyFill="1" applyBorder="1" applyAlignment="1" applyProtection="1">
      <alignment horizontal="left" vertical="center"/>
      <protection hidden="1" locked="0"/>
    </xf>
    <xf numFmtId="0" fontId="3" fillId="0" borderId="30" xfId="2135" applyFont="1" applyFill="1" applyBorder="1" applyAlignment="1" applyProtection="1">
      <alignment horizontal="left" vertical="center"/>
      <protection hidden="1" locked="0"/>
    </xf>
    <xf numFmtId="0" fontId="4" fillId="0" borderId="31" xfId="2135" applyFont="1" applyBorder="1" applyAlignment="1" applyProtection="1">
      <alignment horizontal="center" vertical="top"/>
      <protection hidden="1"/>
    </xf>
    <xf numFmtId="0" fontId="4" fillId="0" borderId="31" xfId="2135" applyFont="1" applyBorder="1" applyAlignment="1">
      <alignment horizontal="center"/>
      <protection/>
    </xf>
    <xf numFmtId="0" fontId="4" fillId="0" borderId="32" xfId="2135" applyFont="1" applyBorder="1" applyAlignment="1">
      <alignment/>
      <protection/>
    </xf>
    <xf numFmtId="0" fontId="4" fillId="0" borderId="26" xfId="2135" applyFont="1" applyBorder="1" applyAlignment="1" applyProtection="1">
      <alignment horizontal="right" wrapText="1"/>
      <protection hidden="1"/>
    </xf>
    <xf numFmtId="49" fontId="3" fillId="0" borderId="28" xfId="2135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135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135" applyNumberFormat="1" applyFont="1" applyFill="1" applyBorder="1" applyAlignment="1" applyProtection="1">
      <alignment horizontal="left" vertical="center"/>
      <protection hidden="1" locked="0"/>
    </xf>
    <xf numFmtId="0" fontId="10" fillId="0" borderId="33" xfId="2135" applyFont="1" applyBorder="1" applyAlignment="1">
      <alignment/>
      <protection/>
    </xf>
    <xf numFmtId="0" fontId="10" fillId="0" borderId="19" xfId="2135" applyFont="1" applyBorder="1" applyAlignment="1">
      <alignment/>
      <protection/>
    </xf>
    <xf numFmtId="0" fontId="4" fillId="0" borderId="0" xfId="2135" applyFont="1" applyBorder="1" applyAlignment="1" applyProtection="1">
      <alignment vertical="center"/>
      <protection hidden="1"/>
    </xf>
    <xf numFmtId="0" fontId="4" fillId="0" borderId="29" xfId="2135" applyFont="1" applyFill="1" applyBorder="1" applyAlignment="1" applyProtection="1">
      <alignment horizontal="center" vertical="top"/>
      <protection hidden="1"/>
    </xf>
    <xf numFmtId="0" fontId="4" fillId="0" borderId="29" xfId="2135" applyFont="1" applyFill="1" applyBorder="1" applyAlignment="1" applyProtection="1">
      <alignment horizontal="center"/>
      <protection hidden="1"/>
    </xf>
    <xf numFmtId="49" fontId="5" fillId="0" borderId="28" xfId="1837" applyNumberFormat="1" applyFill="1" applyBorder="1" applyAlignment="1" applyProtection="1">
      <alignment horizontal="left" vertical="center"/>
      <protection hidden="1" locked="0"/>
    </xf>
    <xf numFmtId="0" fontId="4" fillId="0" borderId="30" xfId="2135" applyFont="1" applyFill="1" applyBorder="1" applyAlignment="1">
      <alignment horizontal="left" vertical="center"/>
      <protection/>
    </xf>
    <xf numFmtId="0" fontId="15" fillId="0" borderId="0" xfId="2302" applyFont="1" applyBorder="1" applyAlignment="1" applyProtection="1">
      <alignment horizontal="left"/>
      <protection hidden="1"/>
    </xf>
    <xf numFmtId="0" fontId="16" fillId="0" borderId="0" xfId="2302" applyFont="1" applyBorder="1" applyAlignment="1">
      <alignment/>
      <protection/>
    </xf>
    <xf numFmtId="0" fontId="13" fillId="0" borderId="0" xfId="2302" applyFont="1" applyBorder="1" applyAlignment="1" applyProtection="1">
      <alignment horizontal="left"/>
      <protection hidden="1"/>
    </xf>
    <xf numFmtId="0" fontId="9" fillId="0" borderId="0" xfId="2302" applyBorder="1" applyAlignment="1">
      <alignment/>
      <protection/>
    </xf>
    <xf numFmtId="0" fontId="9" fillId="0" borderId="26" xfId="2302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302" applyFont="1" applyFill="1" applyBorder="1" applyAlignment="1" applyProtection="1">
      <alignment horizontal="center" vertical="center"/>
      <protection hidden="1"/>
    </xf>
    <xf numFmtId="14" fontId="7" fillId="0" borderId="0" xfId="23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302" applyFont="1" applyFill="1" applyBorder="1" applyAlignment="1">
      <alignment vertical="center"/>
      <protection/>
    </xf>
    <xf numFmtId="0" fontId="3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10" fillId="0" borderId="0" xfId="23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3" fontId="59" fillId="0" borderId="12" xfId="0" applyNumberFormat="1" applyFont="1" applyFill="1" applyBorder="1" applyAlignment="1" applyProtection="1">
      <alignment vertical="center"/>
      <protection locked="0"/>
    </xf>
    <xf numFmtId="3" fontId="59" fillId="0" borderId="17" xfId="0" applyNumberFormat="1" applyFont="1" applyFill="1" applyBorder="1" applyAlignment="1" applyProtection="1">
      <alignment vertical="center"/>
      <protection locked="0"/>
    </xf>
  </cellXfs>
  <cellStyles count="243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3" xfId="26"/>
    <cellStyle name="20% - Accent1 2 2 3" xfId="27"/>
    <cellStyle name="20% - Accent1 2 2 3 2" xfId="28"/>
    <cellStyle name="20% - Accent1 2 2 3 3" xfId="29"/>
    <cellStyle name="20% - Accent1 2 2 4" xfId="30"/>
    <cellStyle name="20% - Accent1 2 2 4 2" xfId="31"/>
    <cellStyle name="20% - Accent1 2 2 5" xfId="32"/>
    <cellStyle name="20% - Accent1 2 2 6" xfId="33"/>
    <cellStyle name="20% - Accent1 2 3" xfId="34"/>
    <cellStyle name="20% - Accent1 2 3 2" xfId="35"/>
    <cellStyle name="20% - Accent1 2 3 2 2" xfId="36"/>
    <cellStyle name="20% - Accent1 2 3 2 3" xfId="37"/>
    <cellStyle name="20% - Accent1 2 3 3" xfId="38"/>
    <cellStyle name="20% - Accent1 2 3 3 2" xfId="39"/>
    <cellStyle name="20% - Accent1 2 3 4" xfId="40"/>
    <cellStyle name="20% - Accent1 2 4" xfId="41"/>
    <cellStyle name="20% - Accent1 2 4 2" xfId="42"/>
    <cellStyle name="20% - Accent1 2 4 3" xfId="43"/>
    <cellStyle name="20% - Accent1 2 4 4" xfId="44"/>
    <cellStyle name="20% - Accent1 2 5" xfId="45"/>
    <cellStyle name="20% - Accent1 2 5 2" xfId="46"/>
    <cellStyle name="20% - Accent1 2 5 3" xfId="47"/>
    <cellStyle name="20% - Accent1 2 6" xfId="48"/>
    <cellStyle name="20% - Accent1 2 6 2" xfId="49"/>
    <cellStyle name="20% - Accent1 2 7" xfId="50"/>
    <cellStyle name="20% - Accent1 2 7 2" xfId="51"/>
    <cellStyle name="20% - Accent1 2 8" xfId="52"/>
    <cellStyle name="20% - Accent1 2 9" xfId="53"/>
    <cellStyle name="20% - Accent1 3" xfId="54"/>
    <cellStyle name="20% - Accent1 3 2" xfId="55"/>
    <cellStyle name="20% - Accent1 3 2 2" xfId="56"/>
    <cellStyle name="20% - Accent1 3 2 2 2" xfId="57"/>
    <cellStyle name="20% - Accent1 3 2 2 3" xfId="58"/>
    <cellStyle name="20% - Accent1 3 2 3" xfId="59"/>
    <cellStyle name="20% - Accent1 3 2 3 2" xfId="60"/>
    <cellStyle name="20% - Accent1 3 2 3 3" xfId="61"/>
    <cellStyle name="20% - Accent1 3 2 4" xfId="62"/>
    <cellStyle name="20% - Accent1 3 2 4 2" xfId="63"/>
    <cellStyle name="20% - Accent1 3 2 5" xfId="64"/>
    <cellStyle name="20% - Accent1 3 2 6" xfId="65"/>
    <cellStyle name="20% - Accent1 3 3" xfId="66"/>
    <cellStyle name="20% - Accent1 3 3 2" xfId="67"/>
    <cellStyle name="20% - Accent1 3 3 2 2" xfId="68"/>
    <cellStyle name="20% - Accent1 3 3 2 3" xfId="69"/>
    <cellStyle name="20% - Accent1 3 3 3" xfId="70"/>
    <cellStyle name="20% - Accent1 3 3 3 2" xfId="71"/>
    <cellStyle name="20% - Accent1 3 3 4" xfId="72"/>
    <cellStyle name="20% - Accent1 3 4" xfId="73"/>
    <cellStyle name="20% - Accent1 3 4 2" xfId="74"/>
    <cellStyle name="20% - Accent1 3 4 3" xfId="75"/>
    <cellStyle name="20% - Accent1 3 4 4" xfId="76"/>
    <cellStyle name="20% - Accent1 3 5" xfId="77"/>
    <cellStyle name="20% - Accent1 3 5 2" xfId="78"/>
    <cellStyle name="20% - Accent1 3 5 3" xfId="79"/>
    <cellStyle name="20% - Accent1 3 6" xfId="80"/>
    <cellStyle name="20% - Accent1 3 6 2" xfId="81"/>
    <cellStyle name="20% - Accent1 3 7" xfId="82"/>
    <cellStyle name="20% - Accent1 3 7 2" xfId="83"/>
    <cellStyle name="20% - Accent1 3 8" xfId="84"/>
    <cellStyle name="20% - Accent1 3 9" xfId="85"/>
    <cellStyle name="20% - Accent1 4" xfId="86"/>
    <cellStyle name="20% - Accent1 4 2" xfId="87"/>
    <cellStyle name="20% - Accent1 4 2 2" xfId="88"/>
    <cellStyle name="20% - Accent1 4 2 2 2" xfId="89"/>
    <cellStyle name="20% - Accent1 4 2 2 3" xfId="90"/>
    <cellStyle name="20% - Accent1 4 2 3" xfId="91"/>
    <cellStyle name="20% - Accent1 4 2 3 2" xfId="92"/>
    <cellStyle name="20% - Accent1 4 2 4" xfId="93"/>
    <cellStyle name="20% - Accent1 4 2 4 2" xfId="94"/>
    <cellStyle name="20% - Accent1 4 2 5" xfId="95"/>
    <cellStyle name="20% - Accent1 4 2 6" xfId="96"/>
    <cellStyle name="20% - Accent1 4 3" xfId="97"/>
    <cellStyle name="20% - Accent1 4 3 2" xfId="98"/>
    <cellStyle name="20% - Accent1 4 3 3" xfId="99"/>
    <cellStyle name="20% - Accent1 4 4" xfId="100"/>
    <cellStyle name="20% - Accent1 4 4 2" xfId="101"/>
    <cellStyle name="20% - Accent1 4 4 3" xfId="102"/>
    <cellStyle name="20% - Accent1 4 5" xfId="103"/>
    <cellStyle name="20% - Accent1 4 5 2" xfId="104"/>
    <cellStyle name="20% - Accent1 4 6" xfId="105"/>
    <cellStyle name="20% - Accent1 4 6 2" xfId="106"/>
    <cellStyle name="20% - Accent1 4 7" xfId="107"/>
    <cellStyle name="20% - Accent1 4 7 2" xfId="108"/>
    <cellStyle name="20% - Accent1 4 8" xfId="109"/>
    <cellStyle name="20% - Accent1 4 9" xfId="110"/>
    <cellStyle name="20% - Accent1 5" xfId="111"/>
    <cellStyle name="20% - Accent1 5 2" xfId="112"/>
    <cellStyle name="20% - Accent1 5 2 2" xfId="113"/>
    <cellStyle name="20% - Accent1 5 2 2 2" xfId="114"/>
    <cellStyle name="20% - Accent1 5 2 3" xfId="115"/>
    <cellStyle name="20% - Accent1 5 2 4" xfId="116"/>
    <cellStyle name="20% - Accent1 5 2 5" xfId="117"/>
    <cellStyle name="20% - Accent1 5 3" xfId="118"/>
    <cellStyle name="20% - Accent1 5 3 2" xfId="119"/>
    <cellStyle name="20% - Accent1 5 3 3" xfId="120"/>
    <cellStyle name="20% - Accent1 5 4" xfId="121"/>
    <cellStyle name="20% - Accent1 5 4 2" xfId="122"/>
    <cellStyle name="20% - Accent1 5 5" xfId="123"/>
    <cellStyle name="20% - Accent1 5 5 2" xfId="124"/>
    <cellStyle name="20% - Accent1 5 6" xfId="125"/>
    <cellStyle name="20% - Accent1 5 7" xfId="126"/>
    <cellStyle name="20% - Accent1 6" xfId="127"/>
    <cellStyle name="20% - Accent1 6 2" xfId="128"/>
    <cellStyle name="20% - Accent1 6 2 2" xfId="129"/>
    <cellStyle name="20% - Accent1 6 2 3" xfId="130"/>
    <cellStyle name="20% - Accent1 6 3" xfId="131"/>
    <cellStyle name="20% - Accent1 6 3 2" xfId="132"/>
    <cellStyle name="20% - Accent1 6 3 3" xfId="133"/>
    <cellStyle name="20% - Accent1 6 4" xfId="134"/>
    <cellStyle name="20% - Accent1 6 4 2" xfId="135"/>
    <cellStyle name="20% - Accent1 6 5" xfId="136"/>
    <cellStyle name="20% - Accent1 6 6" xfId="137"/>
    <cellStyle name="20% - Accent1 7" xfId="138"/>
    <cellStyle name="20% - Accent1 7 2" xfId="139"/>
    <cellStyle name="20% - Accent1 7 2 2" xfId="140"/>
    <cellStyle name="20% - Accent1 7 2 3" xfId="141"/>
    <cellStyle name="20% - Accent1 7 3" xfId="142"/>
    <cellStyle name="20% - Accent1 7 3 2" xfId="143"/>
    <cellStyle name="20% - Accent1 7 4" xfId="144"/>
    <cellStyle name="20% - Accent1 8" xfId="145"/>
    <cellStyle name="20% - Accent1 8 2" xfId="146"/>
    <cellStyle name="20% - Accent1 8 3" xfId="147"/>
    <cellStyle name="20% - Accent1 8 4" xfId="148"/>
    <cellStyle name="20% - Accent1 9" xfId="149"/>
    <cellStyle name="20% - Accent1 9 2" xfId="150"/>
    <cellStyle name="20% - Accent1 9 3" xfId="151"/>
    <cellStyle name="20% - Accent1 9 4" xfId="152"/>
    <cellStyle name="20% - Accent2" xfId="153"/>
    <cellStyle name="20% - Accent2 10" xfId="154"/>
    <cellStyle name="20% - Accent2 10 2" xfId="155"/>
    <cellStyle name="20% - Accent2 11" xfId="156"/>
    <cellStyle name="20% - Accent2 11 2" xfId="157"/>
    <cellStyle name="20% - Accent2 12" xfId="158"/>
    <cellStyle name="20% - Accent2 13" xfId="159"/>
    <cellStyle name="20% - Accent2 2" xfId="160"/>
    <cellStyle name="20% - Accent2 2 2" xfId="161"/>
    <cellStyle name="20% - Accent2 2 2 2" xfId="162"/>
    <cellStyle name="20% - Accent2 2 2 2 2" xfId="163"/>
    <cellStyle name="20% - Accent2 2 2 2 3" xfId="164"/>
    <cellStyle name="20% - Accent2 2 2 3" xfId="165"/>
    <cellStyle name="20% - Accent2 2 2 3 2" xfId="166"/>
    <cellStyle name="20% - Accent2 2 2 3 3" xfId="167"/>
    <cellStyle name="20% - Accent2 2 2 4" xfId="168"/>
    <cellStyle name="20% - Accent2 2 2 4 2" xfId="169"/>
    <cellStyle name="20% - Accent2 2 2 5" xfId="170"/>
    <cellStyle name="20% - Accent2 2 2 6" xfId="171"/>
    <cellStyle name="20% - Accent2 2 3" xfId="172"/>
    <cellStyle name="20% - Accent2 2 3 2" xfId="173"/>
    <cellStyle name="20% - Accent2 2 3 2 2" xfId="174"/>
    <cellStyle name="20% - Accent2 2 3 2 3" xfId="175"/>
    <cellStyle name="20% - Accent2 2 3 3" xfId="176"/>
    <cellStyle name="20% - Accent2 2 3 3 2" xfId="177"/>
    <cellStyle name="20% - Accent2 2 3 4" xfId="178"/>
    <cellStyle name="20% - Accent2 2 4" xfId="179"/>
    <cellStyle name="20% - Accent2 2 4 2" xfId="180"/>
    <cellStyle name="20% - Accent2 2 4 3" xfId="181"/>
    <cellStyle name="20% - Accent2 2 4 4" xfId="182"/>
    <cellStyle name="20% - Accent2 2 5" xfId="183"/>
    <cellStyle name="20% - Accent2 2 5 2" xfId="184"/>
    <cellStyle name="20% - Accent2 2 5 3" xfId="185"/>
    <cellStyle name="20% - Accent2 2 6" xfId="186"/>
    <cellStyle name="20% - Accent2 2 6 2" xfId="187"/>
    <cellStyle name="20% - Accent2 2 7" xfId="188"/>
    <cellStyle name="20% - Accent2 2 7 2" xfId="189"/>
    <cellStyle name="20% - Accent2 2 8" xfId="190"/>
    <cellStyle name="20% - Accent2 2 9" xfId="191"/>
    <cellStyle name="20% - Accent2 3" xfId="192"/>
    <cellStyle name="20% - Accent2 3 2" xfId="193"/>
    <cellStyle name="20% - Accent2 3 2 2" xfId="194"/>
    <cellStyle name="20% - Accent2 3 2 2 2" xfId="195"/>
    <cellStyle name="20% - Accent2 3 2 2 3" xfId="196"/>
    <cellStyle name="20% - Accent2 3 2 3" xfId="197"/>
    <cellStyle name="20% - Accent2 3 2 3 2" xfId="198"/>
    <cellStyle name="20% - Accent2 3 2 3 3" xfId="199"/>
    <cellStyle name="20% - Accent2 3 2 4" xfId="200"/>
    <cellStyle name="20% - Accent2 3 2 4 2" xfId="201"/>
    <cellStyle name="20% - Accent2 3 2 5" xfId="202"/>
    <cellStyle name="20% - Accent2 3 2 6" xfId="203"/>
    <cellStyle name="20% - Accent2 3 3" xfId="204"/>
    <cellStyle name="20% - Accent2 3 3 2" xfId="205"/>
    <cellStyle name="20% - Accent2 3 3 2 2" xfId="206"/>
    <cellStyle name="20% - Accent2 3 3 2 3" xfId="207"/>
    <cellStyle name="20% - Accent2 3 3 3" xfId="208"/>
    <cellStyle name="20% - Accent2 3 3 3 2" xfId="209"/>
    <cellStyle name="20% - Accent2 3 3 4" xfId="210"/>
    <cellStyle name="20% - Accent2 3 4" xfId="211"/>
    <cellStyle name="20% - Accent2 3 4 2" xfId="212"/>
    <cellStyle name="20% - Accent2 3 4 3" xfId="213"/>
    <cellStyle name="20% - Accent2 3 4 4" xfId="214"/>
    <cellStyle name="20% - Accent2 3 5" xfId="215"/>
    <cellStyle name="20% - Accent2 3 5 2" xfId="216"/>
    <cellStyle name="20% - Accent2 3 5 3" xfId="217"/>
    <cellStyle name="20% - Accent2 3 6" xfId="218"/>
    <cellStyle name="20% - Accent2 3 6 2" xfId="219"/>
    <cellStyle name="20% - Accent2 3 7" xfId="220"/>
    <cellStyle name="20% - Accent2 3 7 2" xfId="221"/>
    <cellStyle name="20% - Accent2 3 8" xfId="222"/>
    <cellStyle name="20% - Accent2 3 9" xfId="223"/>
    <cellStyle name="20% - Accent2 4" xfId="224"/>
    <cellStyle name="20% - Accent2 4 2" xfId="225"/>
    <cellStyle name="20% - Accent2 4 2 2" xfId="226"/>
    <cellStyle name="20% - Accent2 4 2 2 2" xfId="227"/>
    <cellStyle name="20% - Accent2 4 2 2 3" xfId="228"/>
    <cellStyle name="20% - Accent2 4 2 3" xfId="229"/>
    <cellStyle name="20% - Accent2 4 2 3 2" xfId="230"/>
    <cellStyle name="20% - Accent2 4 2 4" xfId="231"/>
    <cellStyle name="20% - Accent2 4 2 4 2" xfId="232"/>
    <cellStyle name="20% - Accent2 4 2 5" xfId="233"/>
    <cellStyle name="20% - Accent2 4 2 6" xfId="234"/>
    <cellStyle name="20% - Accent2 4 3" xfId="235"/>
    <cellStyle name="20% - Accent2 4 3 2" xfId="236"/>
    <cellStyle name="20% - Accent2 4 3 3" xfId="237"/>
    <cellStyle name="20% - Accent2 4 4" xfId="238"/>
    <cellStyle name="20% - Accent2 4 4 2" xfId="239"/>
    <cellStyle name="20% - Accent2 4 4 3" xfId="240"/>
    <cellStyle name="20% - Accent2 4 5" xfId="241"/>
    <cellStyle name="20% - Accent2 4 5 2" xfId="242"/>
    <cellStyle name="20% - Accent2 4 6" xfId="243"/>
    <cellStyle name="20% - Accent2 4 6 2" xfId="244"/>
    <cellStyle name="20% - Accent2 4 7" xfId="245"/>
    <cellStyle name="20% - Accent2 4 7 2" xfId="246"/>
    <cellStyle name="20% - Accent2 4 8" xfId="247"/>
    <cellStyle name="20% - Accent2 4 9" xfId="248"/>
    <cellStyle name="20% - Accent2 5" xfId="249"/>
    <cellStyle name="20% - Accent2 5 2" xfId="250"/>
    <cellStyle name="20% - Accent2 5 2 2" xfId="251"/>
    <cellStyle name="20% - Accent2 5 2 2 2" xfId="252"/>
    <cellStyle name="20% - Accent2 5 2 3" xfId="253"/>
    <cellStyle name="20% - Accent2 5 2 4" xfId="254"/>
    <cellStyle name="20% - Accent2 5 2 5" xfId="255"/>
    <cellStyle name="20% - Accent2 5 3" xfId="256"/>
    <cellStyle name="20% - Accent2 5 3 2" xfId="257"/>
    <cellStyle name="20% - Accent2 5 3 3" xfId="258"/>
    <cellStyle name="20% - Accent2 5 4" xfId="259"/>
    <cellStyle name="20% - Accent2 5 4 2" xfId="260"/>
    <cellStyle name="20% - Accent2 5 5" xfId="261"/>
    <cellStyle name="20% - Accent2 5 5 2" xfId="262"/>
    <cellStyle name="20% - Accent2 5 6" xfId="263"/>
    <cellStyle name="20% - Accent2 5 7" xfId="264"/>
    <cellStyle name="20% - Accent2 6" xfId="265"/>
    <cellStyle name="20% - Accent2 6 2" xfId="266"/>
    <cellStyle name="20% - Accent2 6 2 2" xfId="267"/>
    <cellStyle name="20% - Accent2 6 2 3" xfId="268"/>
    <cellStyle name="20% - Accent2 6 3" xfId="269"/>
    <cellStyle name="20% - Accent2 6 3 2" xfId="270"/>
    <cellStyle name="20% - Accent2 6 3 3" xfId="271"/>
    <cellStyle name="20% - Accent2 6 4" xfId="272"/>
    <cellStyle name="20% - Accent2 6 4 2" xfId="273"/>
    <cellStyle name="20% - Accent2 6 5" xfId="274"/>
    <cellStyle name="20% - Accent2 6 6" xfId="275"/>
    <cellStyle name="20% - Accent2 7" xfId="276"/>
    <cellStyle name="20% - Accent2 7 2" xfId="277"/>
    <cellStyle name="20% - Accent2 7 2 2" xfId="278"/>
    <cellStyle name="20% - Accent2 7 2 3" xfId="279"/>
    <cellStyle name="20% - Accent2 7 3" xfId="280"/>
    <cellStyle name="20% - Accent2 7 3 2" xfId="281"/>
    <cellStyle name="20% - Accent2 7 4" xfId="282"/>
    <cellStyle name="20% - Accent2 8" xfId="283"/>
    <cellStyle name="20% - Accent2 8 2" xfId="284"/>
    <cellStyle name="20% - Accent2 8 3" xfId="285"/>
    <cellStyle name="20% - Accent2 8 4" xfId="286"/>
    <cellStyle name="20% - Accent2 9" xfId="287"/>
    <cellStyle name="20% - Accent2 9 2" xfId="288"/>
    <cellStyle name="20% - Accent2 9 3" xfId="289"/>
    <cellStyle name="20% - Accent2 9 4" xfId="290"/>
    <cellStyle name="20% - Accent3" xfId="291"/>
    <cellStyle name="20% - Accent3 10" xfId="292"/>
    <cellStyle name="20% - Accent3 10 2" xfId="293"/>
    <cellStyle name="20% - Accent3 11" xfId="294"/>
    <cellStyle name="20% - Accent3 11 2" xfId="295"/>
    <cellStyle name="20% - Accent3 12" xfId="296"/>
    <cellStyle name="20% - Accent3 13" xfId="297"/>
    <cellStyle name="20% - Accent3 2" xfId="298"/>
    <cellStyle name="20% - Accent3 2 2" xfId="299"/>
    <cellStyle name="20% - Accent3 2 2 2" xfId="300"/>
    <cellStyle name="20% - Accent3 2 2 2 2" xfId="301"/>
    <cellStyle name="20% - Accent3 2 2 2 3" xfId="302"/>
    <cellStyle name="20% - Accent3 2 2 3" xfId="303"/>
    <cellStyle name="20% - Accent3 2 2 3 2" xfId="304"/>
    <cellStyle name="20% - Accent3 2 2 3 3" xfId="305"/>
    <cellStyle name="20% - Accent3 2 2 4" xfId="306"/>
    <cellStyle name="20% - Accent3 2 2 4 2" xfId="307"/>
    <cellStyle name="20% - Accent3 2 2 5" xfId="308"/>
    <cellStyle name="20% - Accent3 2 2 6" xfId="309"/>
    <cellStyle name="20% - Accent3 2 3" xfId="310"/>
    <cellStyle name="20% - Accent3 2 3 2" xfId="311"/>
    <cellStyle name="20% - Accent3 2 3 2 2" xfId="312"/>
    <cellStyle name="20% - Accent3 2 3 2 3" xfId="313"/>
    <cellStyle name="20% - Accent3 2 3 3" xfId="314"/>
    <cellStyle name="20% - Accent3 2 3 3 2" xfId="315"/>
    <cellStyle name="20% - Accent3 2 3 4" xfId="316"/>
    <cellStyle name="20% - Accent3 2 4" xfId="317"/>
    <cellStyle name="20% - Accent3 2 4 2" xfId="318"/>
    <cellStyle name="20% - Accent3 2 4 3" xfId="319"/>
    <cellStyle name="20% - Accent3 2 4 4" xfId="320"/>
    <cellStyle name="20% - Accent3 2 5" xfId="321"/>
    <cellStyle name="20% - Accent3 2 5 2" xfId="322"/>
    <cellStyle name="20% - Accent3 2 5 3" xfId="323"/>
    <cellStyle name="20% - Accent3 2 6" xfId="324"/>
    <cellStyle name="20% - Accent3 2 6 2" xfId="325"/>
    <cellStyle name="20% - Accent3 2 7" xfId="326"/>
    <cellStyle name="20% - Accent3 2 7 2" xfId="327"/>
    <cellStyle name="20% - Accent3 2 8" xfId="328"/>
    <cellStyle name="20% - Accent3 2 9" xfId="329"/>
    <cellStyle name="20% - Accent3 3" xfId="330"/>
    <cellStyle name="20% - Accent3 3 2" xfId="331"/>
    <cellStyle name="20% - Accent3 3 2 2" xfId="332"/>
    <cellStyle name="20% - Accent3 3 2 2 2" xfId="333"/>
    <cellStyle name="20% - Accent3 3 2 2 3" xfId="334"/>
    <cellStyle name="20% - Accent3 3 2 3" xfId="335"/>
    <cellStyle name="20% - Accent3 3 2 3 2" xfId="336"/>
    <cellStyle name="20% - Accent3 3 2 3 3" xfId="337"/>
    <cellStyle name="20% - Accent3 3 2 4" xfId="338"/>
    <cellStyle name="20% - Accent3 3 2 4 2" xfId="339"/>
    <cellStyle name="20% - Accent3 3 2 5" xfId="340"/>
    <cellStyle name="20% - Accent3 3 2 6" xfId="341"/>
    <cellStyle name="20% - Accent3 3 3" xfId="342"/>
    <cellStyle name="20% - Accent3 3 3 2" xfId="343"/>
    <cellStyle name="20% - Accent3 3 3 2 2" xfId="344"/>
    <cellStyle name="20% - Accent3 3 3 2 3" xfId="345"/>
    <cellStyle name="20% - Accent3 3 3 3" xfId="346"/>
    <cellStyle name="20% - Accent3 3 3 3 2" xfId="347"/>
    <cellStyle name="20% - Accent3 3 3 4" xfId="348"/>
    <cellStyle name="20% - Accent3 3 4" xfId="349"/>
    <cellStyle name="20% - Accent3 3 4 2" xfId="350"/>
    <cellStyle name="20% - Accent3 3 4 3" xfId="351"/>
    <cellStyle name="20% - Accent3 3 4 4" xfId="352"/>
    <cellStyle name="20% - Accent3 3 5" xfId="353"/>
    <cellStyle name="20% - Accent3 3 5 2" xfId="354"/>
    <cellStyle name="20% - Accent3 3 5 3" xfId="355"/>
    <cellStyle name="20% - Accent3 3 6" xfId="356"/>
    <cellStyle name="20% - Accent3 3 6 2" xfId="357"/>
    <cellStyle name="20% - Accent3 3 7" xfId="358"/>
    <cellStyle name="20% - Accent3 3 7 2" xfId="359"/>
    <cellStyle name="20% - Accent3 3 8" xfId="360"/>
    <cellStyle name="20% - Accent3 3 9" xfId="361"/>
    <cellStyle name="20% - Accent3 4" xfId="362"/>
    <cellStyle name="20% - Accent3 4 2" xfId="363"/>
    <cellStyle name="20% - Accent3 4 2 2" xfId="364"/>
    <cellStyle name="20% - Accent3 4 2 2 2" xfId="365"/>
    <cellStyle name="20% - Accent3 4 2 2 3" xfId="366"/>
    <cellStyle name="20% - Accent3 4 2 3" xfId="367"/>
    <cellStyle name="20% - Accent3 4 2 3 2" xfId="368"/>
    <cellStyle name="20% - Accent3 4 2 4" xfId="369"/>
    <cellStyle name="20% - Accent3 4 2 4 2" xfId="370"/>
    <cellStyle name="20% - Accent3 4 2 5" xfId="371"/>
    <cellStyle name="20% - Accent3 4 2 6" xfId="372"/>
    <cellStyle name="20% - Accent3 4 3" xfId="373"/>
    <cellStyle name="20% - Accent3 4 3 2" xfId="374"/>
    <cellStyle name="20% - Accent3 4 3 3" xfId="375"/>
    <cellStyle name="20% - Accent3 4 4" xfId="376"/>
    <cellStyle name="20% - Accent3 4 4 2" xfId="377"/>
    <cellStyle name="20% - Accent3 4 4 3" xfId="378"/>
    <cellStyle name="20% - Accent3 4 5" xfId="379"/>
    <cellStyle name="20% - Accent3 4 5 2" xfId="380"/>
    <cellStyle name="20% - Accent3 4 6" xfId="381"/>
    <cellStyle name="20% - Accent3 4 6 2" xfId="382"/>
    <cellStyle name="20% - Accent3 4 7" xfId="383"/>
    <cellStyle name="20% - Accent3 4 7 2" xfId="384"/>
    <cellStyle name="20% - Accent3 4 8" xfId="385"/>
    <cellStyle name="20% - Accent3 4 9" xfId="386"/>
    <cellStyle name="20% - Accent3 5" xfId="387"/>
    <cellStyle name="20% - Accent3 5 2" xfId="388"/>
    <cellStyle name="20% - Accent3 5 2 2" xfId="389"/>
    <cellStyle name="20% - Accent3 5 2 2 2" xfId="390"/>
    <cellStyle name="20% - Accent3 5 2 3" xfId="391"/>
    <cellStyle name="20% - Accent3 5 2 4" xfId="392"/>
    <cellStyle name="20% - Accent3 5 2 5" xfId="393"/>
    <cellStyle name="20% - Accent3 5 3" xfId="394"/>
    <cellStyle name="20% - Accent3 5 3 2" xfId="395"/>
    <cellStyle name="20% - Accent3 5 3 3" xfId="396"/>
    <cellStyle name="20% - Accent3 5 4" xfId="397"/>
    <cellStyle name="20% - Accent3 5 4 2" xfId="398"/>
    <cellStyle name="20% - Accent3 5 5" xfId="399"/>
    <cellStyle name="20% - Accent3 5 5 2" xfId="400"/>
    <cellStyle name="20% - Accent3 5 6" xfId="401"/>
    <cellStyle name="20% - Accent3 5 7" xfId="402"/>
    <cellStyle name="20% - Accent3 6" xfId="403"/>
    <cellStyle name="20% - Accent3 6 2" xfId="404"/>
    <cellStyle name="20% - Accent3 6 2 2" xfId="405"/>
    <cellStyle name="20% - Accent3 6 2 3" xfId="406"/>
    <cellStyle name="20% - Accent3 6 3" xfId="407"/>
    <cellStyle name="20% - Accent3 6 3 2" xfId="408"/>
    <cellStyle name="20% - Accent3 6 3 3" xfId="409"/>
    <cellStyle name="20% - Accent3 6 4" xfId="410"/>
    <cellStyle name="20% - Accent3 6 4 2" xfId="411"/>
    <cellStyle name="20% - Accent3 6 5" xfId="412"/>
    <cellStyle name="20% - Accent3 6 6" xfId="413"/>
    <cellStyle name="20% - Accent3 7" xfId="414"/>
    <cellStyle name="20% - Accent3 7 2" xfId="415"/>
    <cellStyle name="20% - Accent3 7 2 2" xfId="416"/>
    <cellStyle name="20% - Accent3 7 2 3" xfId="417"/>
    <cellStyle name="20% - Accent3 7 3" xfId="418"/>
    <cellStyle name="20% - Accent3 7 3 2" xfId="419"/>
    <cellStyle name="20% - Accent3 7 4" xfId="420"/>
    <cellStyle name="20% - Accent3 8" xfId="421"/>
    <cellStyle name="20% - Accent3 8 2" xfId="422"/>
    <cellStyle name="20% - Accent3 8 3" xfId="423"/>
    <cellStyle name="20% - Accent3 8 4" xfId="424"/>
    <cellStyle name="20% - Accent3 9" xfId="425"/>
    <cellStyle name="20% - Accent3 9 2" xfId="426"/>
    <cellStyle name="20% - Accent3 9 3" xfId="427"/>
    <cellStyle name="20% - Accent3 9 4" xfId="428"/>
    <cellStyle name="20% - Accent4" xfId="429"/>
    <cellStyle name="20% - Accent4 10" xfId="430"/>
    <cellStyle name="20% - Accent4 10 2" xfId="431"/>
    <cellStyle name="20% - Accent4 11" xfId="432"/>
    <cellStyle name="20% - Accent4 11 2" xfId="433"/>
    <cellStyle name="20% - Accent4 12" xfId="434"/>
    <cellStyle name="20% - Accent4 13" xfId="435"/>
    <cellStyle name="20% - Accent4 2" xfId="436"/>
    <cellStyle name="20% - Accent4 2 2" xfId="437"/>
    <cellStyle name="20% - Accent4 2 2 2" xfId="438"/>
    <cellStyle name="20% - Accent4 2 2 2 2" xfId="439"/>
    <cellStyle name="20% - Accent4 2 2 2 3" xfId="440"/>
    <cellStyle name="20% - Accent4 2 2 3" xfId="441"/>
    <cellStyle name="20% - Accent4 2 2 3 2" xfId="442"/>
    <cellStyle name="20% - Accent4 2 2 3 3" xfId="443"/>
    <cellStyle name="20% - Accent4 2 2 4" xfId="444"/>
    <cellStyle name="20% - Accent4 2 2 4 2" xfId="445"/>
    <cellStyle name="20% - Accent4 2 2 5" xfId="446"/>
    <cellStyle name="20% - Accent4 2 2 6" xfId="447"/>
    <cellStyle name="20% - Accent4 2 3" xfId="448"/>
    <cellStyle name="20% - Accent4 2 3 2" xfId="449"/>
    <cellStyle name="20% - Accent4 2 3 2 2" xfId="450"/>
    <cellStyle name="20% - Accent4 2 3 2 3" xfId="451"/>
    <cellStyle name="20% - Accent4 2 3 3" xfId="452"/>
    <cellStyle name="20% - Accent4 2 3 3 2" xfId="453"/>
    <cellStyle name="20% - Accent4 2 3 4" xfId="454"/>
    <cellStyle name="20% - Accent4 2 4" xfId="455"/>
    <cellStyle name="20% - Accent4 2 4 2" xfId="456"/>
    <cellStyle name="20% - Accent4 2 4 3" xfId="457"/>
    <cellStyle name="20% - Accent4 2 4 4" xfId="458"/>
    <cellStyle name="20% - Accent4 2 5" xfId="459"/>
    <cellStyle name="20% - Accent4 2 5 2" xfId="460"/>
    <cellStyle name="20% - Accent4 2 5 3" xfId="461"/>
    <cellStyle name="20% - Accent4 2 6" xfId="462"/>
    <cellStyle name="20% - Accent4 2 6 2" xfId="463"/>
    <cellStyle name="20% - Accent4 2 7" xfId="464"/>
    <cellStyle name="20% - Accent4 2 7 2" xfId="465"/>
    <cellStyle name="20% - Accent4 2 8" xfId="466"/>
    <cellStyle name="20% - Accent4 2 9" xfId="467"/>
    <cellStyle name="20% - Accent4 3" xfId="468"/>
    <cellStyle name="20% - Accent4 3 2" xfId="469"/>
    <cellStyle name="20% - Accent4 3 2 2" xfId="470"/>
    <cellStyle name="20% - Accent4 3 2 2 2" xfId="471"/>
    <cellStyle name="20% - Accent4 3 2 2 3" xfId="472"/>
    <cellStyle name="20% - Accent4 3 2 3" xfId="473"/>
    <cellStyle name="20% - Accent4 3 2 3 2" xfId="474"/>
    <cellStyle name="20% - Accent4 3 2 3 3" xfId="475"/>
    <cellStyle name="20% - Accent4 3 2 4" xfId="476"/>
    <cellStyle name="20% - Accent4 3 2 4 2" xfId="477"/>
    <cellStyle name="20% - Accent4 3 2 5" xfId="478"/>
    <cellStyle name="20% - Accent4 3 2 6" xfId="479"/>
    <cellStyle name="20% - Accent4 3 3" xfId="480"/>
    <cellStyle name="20% - Accent4 3 3 2" xfId="481"/>
    <cellStyle name="20% - Accent4 3 3 2 2" xfId="482"/>
    <cellStyle name="20% - Accent4 3 3 2 3" xfId="483"/>
    <cellStyle name="20% - Accent4 3 3 3" xfId="484"/>
    <cellStyle name="20% - Accent4 3 3 3 2" xfId="485"/>
    <cellStyle name="20% - Accent4 3 3 4" xfId="486"/>
    <cellStyle name="20% - Accent4 3 4" xfId="487"/>
    <cellStyle name="20% - Accent4 3 4 2" xfId="488"/>
    <cellStyle name="20% - Accent4 3 4 3" xfId="489"/>
    <cellStyle name="20% - Accent4 3 4 4" xfId="490"/>
    <cellStyle name="20% - Accent4 3 5" xfId="491"/>
    <cellStyle name="20% - Accent4 3 5 2" xfId="492"/>
    <cellStyle name="20% - Accent4 3 5 3" xfId="493"/>
    <cellStyle name="20% - Accent4 3 6" xfId="494"/>
    <cellStyle name="20% - Accent4 3 6 2" xfId="495"/>
    <cellStyle name="20% - Accent4 3 7" xfId="496"/>
    <cellStyle name="20% - Accent4 3 7 2" xfId="497"/>
    <cellStyle name="20% - Accent4 3 8" xfId="498"/>
    <cellStyle name="20% - Accent4 3 9" xfId="499"/>
    <cellStyle name="20% - Accent4 4" xfId="500"/>
    <cellStyle name="20% - Accent4 4 2" xfId="501"/>
    <cellStyle name="20% - Accent4 4 2 2" xfId="502"/>
    <cellStyle name="20% - Accent4 4 2 2 2" xfId="503"/>
    <cellStyle name="20% - Accent4 4 2 2 3" xfId="504"/>
    <cellStyle name="20% - Accent4 4 2 3" xfId="505"/>
    <cellStyle name="20% - Accent4 4 2 3 2" xfId="506"/>
    <cellStyle name="20% - Accent4 4 2 4" xfId="507"/>
    <cellStyle name="20% - Accent4 4 2 4 2" xfId="508"/>
    <cellStyle name="20% - Accent4 4 2 5" xfId="509"/>
    <cellStyle name="20% - Accent4 4 2 6" xfId="510"/>
    <cellStyle name="20% - Accent4 4 3" xfId="511"/>
    <cellStyle name="20% - Accent4 4 3 2" xfId="512"/>
    <cellStyle name="20% - Accent4 4 3 3" xfId="513"/>
    <cellStyle name="20% - Accent4 4 4" xfId="514"/>
    <cellStyle name="20% - Accent4 4 4 2" xfId="515"/>
    <cellStyle name="20% - Accent4 4 4 3" xfId="516"/>
    <cellStyle name="20% - Accent4 4 5" xfId="517"/>
    <cellStyle name="20% - Accent4 4 5 2" xfId="518"/>
    <cellStyle name="20% - Accent4 4 6" xfId="519"/>
    <cellStyle name="20% - Accent4 4 6 2" xfId="520"/>
    <cellStyle name="20% - Accent4 4 7" xfId="521"/>
    <cellStyle name="20% - Accent4 4 7 2" xfId="522"/>
    <cellStyle name="20% - Accent4 4 8" xfId="523"/>
    <cellStyle name="20% - Accent4 4 9" xfId="524"/>
    <cellStyle name="20% - Accent4 5" xfId="525"/>
    <cellStyle name="20% - Accent4 5 2" xfId="526"/>
    <cellStyle name="20% - Accent4 5 2 2" xfId="527"/>
    <cellStyle name="20% - Accent4 5 2 2 2" xfId="528"/>
    <cellStyle name="20% - Accent4 5 2 3" xfId="529"/>
    <cellStyle name="20% - Accent4 5 2 4" xfId="530"/>
    <cellStyle name="20% - Accent4 5 2 5" xfId="531"/>
    <cellStyle name="20% - Accent4 5 3" xfId="532"/>
    <cellStyle name="20% - Accent4 5 3 2" xfId="533"/>
    <cellStyle name="20% - Accent4 5 3 3" xfId="534"/>
    <cellStyle name="20% - Accent4 5 4" xfId="535"/>
    <cellStyle name="20% - Accent4 5 4 2" xfId="536"/>
    <cellStyle name="20% - Accent4 5 5" xfId="537"/>
    <cellStyle name="20% - Accent4 5 5 2" xfId="538"/>
    <cellStyle name="20% - Accent4 5 6" xfId="539"/>
    <cellStyle name="20% - Accent4 5 7" xfId="540"/>
    <cellStyle name="20% - Accent4 6" xfId="541"/>
    <cellStyle name="20% - Accent4 6 2" xfId="542"/>
    <cellStyle name="20% - Accent4 6 2 2" xfId="543"/>
    <cellStyle name="20% - Accent4 6 2 3" xfId="544"/>
    <cellStyle name="20% - Accent4 6 3" xfId="545"/>
    <cellStyle name="20% - Accent4 6 3 2" xfId="546"/>
    <cellStyle name="20% - Accent4 6 3 3" xfId="547"/>
    <cellStyle name="20% - Accent4 6 4" xfId="548"/>
    <cellStyle name="20% - Accent4 6 4 2" xfId="549"/>
    <cellStyle name="20% - Accent4 6 5" xfId="550"/>
    <cellStyle name="20% - Accent4 6 6" xfId="551"/>
    <cellStyle name="20% - Accent4 7" xfId="552"/>
    <cellStyle name="20% - Accent4 7 2" xfId="553"/>
    <cellStyle name="20% - Accent4 7 2 2" xfId="554"/>
    <cellStyle name="20% - Accent4 7 2 3" xfId="555"/>
    <cellStyle name="20% - Accent4 7 3" xfId="556"/>
    <cellStyle name="20% - Accent4 7 3 2" xfId="557"/>
    <cellStyle name="20% - Accent4 7 4" xfId="558"/>
    <cellStyle name="20% - Accent4 8" xfId="559"/>
    <cellStyle name="20% - Accent4 8 2" xfId="560"/>
    <cellStyle name="20% - Accent4 8 3" xfId="561"/>
    <cellStyle name="20% - Accent4 8 4" xfId="562"/>
    <cellStyle name="20% - Accent4 9" xfId="563"/>
    <cellStyle name="20% - Accent4 9 2" xfId="564"/>
    <cellStyle name="20% - Accent4 9 3" xfId="565"/>
    <cellStyle name="20% - Accent4 9 4" xfId="566"/>
    <cellStyle name="20% - Accent5" xfId="567"/>
    <cellStyle name="20% - Accent5 10" xfId="568"/>
    <cellStyle name="20% - Accent5 10 2" xfId="569"/>
    <cellStyle name="20% - Accent5 11" xfId="570"/>
    <cellStyle name="20% - Accent5 11 2" xfId="571"/>
    <cellStyle name="20% - Accent5 12" xfId="572"/>
    <cellStyle name="20% - Accent5 13" xfId="573"/>
    <cellStyle name="20% - Accent5 2" xfId="574"/>
    <cellStyle name="20% - Accent5 2 2" xfId="575"/>
    <cellStyle name="20% - Accent5 2 2 2" xfId="576"/>
    <cellStyle name="20% - Accent5 2 2 2 2" xfId="577"/>
    <cellStyle name="20% - Accent5 2 2 2 3" xfId="578"/>
    <cellStyle name="20% - Accent5 2 2 3" xfId="579"/>
    <cellStyle name="20% - Accent5 2 2 3 2" xfId="580"/>
    <cellStyle name="20% - Accent5 2 2 3 3" xfId="581"/>
    <cellStyle name="20% - Accent5 2 2 4" xfId="582"/>
    <cellStyle name="20% - Accent5 2 2 4 2" xfId="583"/>
    <cellStyle name="20% - Accent5 2 2 5" xfId="584"/>
    <cellStyle name="20% - Accent5 2 2 6" xfId="585"/>
    <cellStyle name="20% - Accent5 2 3" xfId="586"/>
    <cellStyle name="20% - Accent5 2 3 2" xfId="587"/>
    <cellStyle name="20% - Accent5 2 3 2 2" xfId="588"/>
    <cellStyle name="20% - Accent5 2 3 2 3" xfId="589"/>
    <cellStyle name="20% - Accent5 2 3 3" xfId="590"/>
    <cellStyle name="20% - Accent5 2 3 3 2" xfId="591"/>
    <cellStyle name="20% - Accent5 2 3 4" xfId="592"/>
    <cellStyle name="20% - Accent5 2 4" xfId="593"/>
    <cellStyle name="20% - Accent5 2 4 2" xfId="594"/>
    <cellStyle name="20% - Accent5 2 4 3" xfId="595"/>
    <cellStyle name="20% - Accent5 2 4 4" xfId="596"/>
    <cellStyle name="20% - Accent5 2 5" xfId="597"/>
    <cellStyle name="20% - Accent5 2 5 2" xfId="598"/>
    <cellStyle name="20% - Accent5 2 5 3" xfId="599"/>
    <cellStyle name="20% - Accent5 2 6" xfId="600"/>
    <cellStyle name="20% - Accent5 2 6 2" xfId="601"/>
    <cellStyle name="20% - Accent5 2 7" xfId="602"/>
    <cellStyle name="20% - Accent5 2 7 2" xfId="603"/>
    <cellStyle name="20% - Accent5 2 8" xfId="604"/>
    <cellStyle name="20% - Accent5 2 9" xfId="605"/>
    <cellStyle name="20% - Accent5 3" xfId="606"/>
    <cellStyle name="20% - Accent5 3 2" xfId="607"/>
    <cellStyle name="20% - Accent5 3 2 2" xfId="608"/>
    <cellStyle name="20% - Accent5 3 2 2 2" xfId="609"/>
    <cellStyle name="20% - Accent5 3 2 2 3" xfId="610"/>
    <cellStyle name="20% - Accent5 3 2 3" xfId="611"/>
    <cellStyle name="20% - Accent5 3 2 3 2" xfId="612"/>
    <cellStyle name="20% - Accent5 3 2 3 3" xfId="613"/>
    <cellStyle name="20% - Accent5 3 2 4" xfId="614"/>
    <cellStyle name="20% - Accent5 3 2 4 2" xfId="615"/>
    <cellStyle name="20% - Accent5 3 2 5" xfId="616"/>
    <cellStyle name="20% - Accent5 3 2 6" xfId="617"/>
    <cellStyle name="20% - Accent5 3 3" xfId="618"/>
    <cellStyle name="20% - Accent5 3 3 2" xfId="619"/>
    <cellStyle name="20% - Accent5 3 3 2 2" xfId="620"/>
    <cellStyle name="20% - Accent5 3 3 2 3" xfId="621"/>
    <cellStyle name="20% - Accent5 3 3 3" xfId="622"/>
    <cellStyle name="20% - Accent5 3 3 3 2" xfId="623"/>
    <cellStyle name="20% - Accent5 3 3 4" xfId="624"/>
    <cellStyle name="20% - Accent5 3 4" xfId="625"/>
    <cellStyle name="20% - Accent5 3 4 2" xfId="626"/>
    <cellStyle name="20% - Accent5 3 4 3" xfId="627"/>
    <cellStyle name="20% - Accent5 3 4 4" xfId="628"/>
    <cellStyle name="20% - Accent5 3 5" xfId="629"/>
    <cellStyle name="20% - Accent5 3 5 2" xfId="630"/>
    <cellStyle name="20% - Accent5 3 5 3" xfId="631"/>
    <cellStyle name="20% - Accent5 3 6" xfId="632"/>
    <cellStyle name="20% - Accent5 3 6 2" xfId="633"/>
    <cellStyle name="20% - Accent5 3 7" xfId="634"/>
    <cellStyle name="20% - Accent5 3 7 2" xfId="635"/>
    <cellStyle name="20% - Accent5 3 8" xfId="636"/>
    <cellStyle name="20% - Accent5 3 9" xfId="637"/>
    <cellStyle name="20% - Accent5 4" xfId="638"/>
    <cellStyle name="20% - Accent5 4 2" xfId="639"/>
    <cellStyle name="20% - Accent5 4 2 2" xfId="640"/>
    <cellStyle name="20% - Accent5 4 2 2 2" xfId="641"/>
    <cellStyle name="20% - Accent5 4 2 2 3" xfId="642"/>
    <cellStyle name="20% - Accent5 4 2 3" xfId="643"/>
    <cellStyle name="20% - Accent5 4 2 3 2" xfId="644"/>
    <cellStyle name="20% - Accent5 4 2 4" xfId="645"/>
    <cellStyle name="20% - Accent5 4 2 4 2" xfId="646"/>
    <cellStyle name="20% - Accent5 4 2 5" xfId="647"/>
    <cellStyle name="20% - Accent5 4 2 6" xfId="648"/>
    <cellStyle name="20% - Accent5 4 3" xfId="649"/>
    <cellStyle name="20% - Accent5 4 3 2" xfId="650"/>
    <cellStyle name="20% - Accent5 4 3 3" xfId="651"/>
    <cellStyle name="20% - Accent5 4 4" xfId="652"/>
    <cellStyle name="20% - Accent5 4 4 2" xfId="653"/>
    <cellStyle name="20% - Accent5 4 4 3" xfId="654"/>
    <cellStyle name="20% - Accent5 4 5" xfId="655"/>
    <cellStyle name="20% - Accent5 4 5 2" xfId="656"/>
    <cellStyle name="20% - Accent5 4 6" xfId="657"/>
    <cellStyle name="20% - Accent5 4 6 2" xfId="658"/>
    <cellStyle name="20% - Accent5 4 7" xfId="659"/>
    <cellStyle name="20% - Accent5 4 7 2" xfId="660"/>
    <cellStyle name="20% - Accent5 4 8" xfId="661"/>
    <cellStyle name="20% - Accent5 4 9" xfId="662"/>
    <cellStyle name="20% - Accent5 5" xfId="663"/>
    <cellStyle name="20% - Accent5 5 2" xfId="664"/>
    <cellStyle name="20% - Accent5 5 2 2" xfId="665"/>
    <cellStyle name="20% - Accent5 5 2 2 2" xfId="666"/>
    <cellStyle name="20% - Accent5 5 2 3" xfId="667"/>
    <cellStyle name="20% - Accent5 5 2 4" xfId="668"/>
    <cellStyle name="20% - Accent5 5 2 5" xfId="669"/>
    <cellStyle name="20% - Accent5 5 3" xfId="670"/>
    <cellStyle name="20% - Accent5 5 3 2" xfId="671"/>
    <cellStyle name="20% - Accent5 5 3 3" xfId="672"/>
    <cellStyle name="20% - Accent5 5 4" xfId="673"/>
    <cellStyle name="20% - Accent5 5 4 2" xfId="674"/>
    <cellStyle name="20% - Accent5 5 5" xfId="675"/>
    <cellStyle name="20% - Accent5 5 5 2" xfId="676"/>
    <cellStyle name="20% - Accent5 5 6" xfId="677"/>
    <cellStyle name="20% - Accent5 5 7" xfId="678"/>
    <cellStyle name="20% - Accent5 6" xfId="679"/>
    <cellStyle name="20% - Accent5 6 2" xfId="680"/>
    <cellStyle name="20% - Accent5 6 2 2" xfId="681"/>
    <cellStyle name="20% - Accent5 6 2 3" xfId="682"/>
    <cellStyle name="20% - Accent5 6 3" xfId="683"/>
    <cellStyle name="20% - Accent5 6 3 2" xfId="684"/>
    <cellStyle name="20% - Accent5 6 3 3" xfId="685"/>
    <cellStyle name="20% - Accent5 6 4" xfId="686"/>
    <cellStyle name="20% - Accent5 6 4 2" xfId="687"/>
    <cellStyle name="20% - Accent5 6 5" xfId="688"/>
    <cellStyle name="20% - Accent5 6 6" xfId="689"/>
    <cellStyle name="20% - Accent5 7" xfId="690"/>
    <cellStyle name="20% - Accent5 7 2" xfId="691"/>
    <cellStyle name="20% - Accent5 7 2 2" xfId="692"/>
    <cellStyle name="20% - Accent5 7 2 3" xfId="693"/>
    <cellStyle name="20% - Accent5 7 3" xfId="694"/>
    <cellStyle name="20% - Accent5 7 3 2" xfId="695"/>
    <cellStyle name="20% - Accent5 7 4" xfId="696"/>
    <cellStyle name="20% - Accent5 8" xfId="697"/>
    <cellStyle name="20% - Accent5 8 2" xfId="698"/>
    <cellStyle name="20% - Accent5 8 3" xfId="699"/>
    <cellStyle name="20% - Accent5 8 4" xfId="700"/>
    <cellStyle name="20% - Accent5 9" xfId="701"/>
    <cellStyle name="20% - Accent5 9 2" xfId="702"/>
    <cellStyle name="20% - Accent5 9 3" xfId="703"/>
    <cellStyle name="20% - Accent5 9 4" xfId="704"/>
    <cellStyle name="20% - Accent6" xfId="705"/>
    <cellStyle name="20% - Accent6 10" xfId="706"/>
    <cellStyle name="20% - Accent6 10 2" xfId="707"/>
    <cellStyle name="20% - Accent6 11" xfId="708"/>
    <cellStyle name="20% - Accent6 11 2" xfId="709"/>
    <cellStyle name="20% - Accent6 12" xfId="710"/>
    <cellStyle name="20% - Accent6 13" xfId="711"/>
    <cellStyle name="20% - Accent6 2" xfId="712"/>
    <cellStyle name="20% - Accent6 2 2" xfId="713"/>
    <cellStyle name="20% - Accent6 2 2 2" xfId="714"/>
    <cellStyle name="20% - Accent6 2 2 2 2" xfId="715"/>
    <cellStyle name="20% - Accent6 2 2 2 3" xfId="716"/>
    <cellStyle name="20% - Accent6 2 2 3" xfId="717"/>
    <cellStyle name="20% - Accent6 2 2 3 2" xfId="718"/>
    <cellStyle name="20% - Accent6 2 2 3 3" xfId="719"/>
    <cellStyle name="20% - Accent6 2 2 4" xfId="720"/>
    <cellStyle name="20% - Accent6 2 2 4 2" xfId="721"/>
    <cellStyle name="20% - Accent6 2 2 5" xfId="722"/>
    <cellStyle name="20% - Accent6 2 2 6" xfId="723"/>
    <cellStyle name="20% - Accent6 2 3" xfId="724"/>
    <cellStyle name="20% - Accent6 2 3 2" xfId="725"/>
    <cellStyle name="20% - Accent6 2 3 2 2" xfId="726"/>
    <cellStyle name="20% - Accent6 2 3 2 3" xfId="727"/>
    <cellStyle name="20% - Accent6 2 3 3" xfId="728"/>
    <cellStyle name="20% - Accent6 2 3 3 2" xfId="729"/>
    <cellStyle name="20% - Accent6 2 3 4" xfId="730"/>
    <cellStyle name="20% - Accent6 2 4" xfId="731"/>
    <cellStyle name="20% - Accent6 2 4 2" xfId="732"/>
    <cellStyle name="20% - Accent6 2 4 3" xfId="733"/>
    <cellStyle name="20% - Accent6 2 4 4" xfId="734"/>
    <cellStyle name="20% - Accent6 2 5" xfId="735"/>
    <cellStyle name="20% - Accent6 2 5 2" xfId="736"/>
    <cellStyle name="20% - Accent6 2 5 3" xfId="737"/>
    <cellStyle name="20% - Accent6 2 6" xfId="738"/>
    <cellStyle name="20% - Accent6 2 6 2" xfId="739"/>
    <cellStyle name="20% - Accent6 2 7" xfId="740"/>
    <cellStyle name="20% - Accent6 2 7 2" xfId="741"/>
    <cellStyle name="20% - Accent6 2 8" xfId="742"/>
    <cellStyle name="20% - Accent6 2 9" xfId="743"/>
    <cellStyle name="20% - Accent6 3" xfId="744"/>
    <cellStyle name="20% - Accent6 3 2" xfId="745"/>
    <cellStyle name="20% - Accent6 3 2 2" xfId="746"/>
    <cellStyle name="20% - Accent6 3 2 2 2" xfId="747"/>
    <cellStyle name="20% - Accent6 3 2 2 3" xfId="748"/>
    <cellStyle name="20% - Accent6 3 2 3" xfId="749"/>
    <cellStyle name="20% - Accent6 3 2 3 2" xfId="750"/>
    <cellStyle name="20% - Accent6 3 2 3 3" xfId="751"/>
    <cellStyle name="20% - Accent6 3 2 4" xfId="752"/>
    <cellStyle name="20% - Accent6 3 2 4 2" xfId="753"/>
    <cellStyle name="20% - Accent6 3 2 5" xfId="754"/>
    <cellStyle name="20% - Accent6 3 2 6" xfId="755"/>
    <cellStyle name="20% - Accent6 3 3" xfId="756"/>
    <cellStyle name="20% - Accent6 3 3 2" xfId="757"/>
    <cellStyle name="20% - Accent6 3 3 2 2" xfId="758"/>
    <cellStyle name="20% - Accent6 3 3 2 3" xfId="759"/>
    <cellStyle name="20% - Accent6 3 3 3" xfId="760"/>
    <cellStyle name="20% - Accent6 3 3 3 2" xfId="761"/>
    <cellStyle name="20% - Accent6 3 3 4" xfId="762"/>
    <cellStyle name="20% - Accent6 3 4" xfId="763"/>
    <cellStyle name="20% - Accent6 3 4 2" xfId="764"/>
    <cellStyle name="20% - Accent6 3 4 3" xfId="765"/>
    <cellStyle name="20% - Accent6 3 4 4" xfId="766"/>
    <cellStyle name="20% - Accent6 3 5" xfId="767"/>
    <cellStyle name="20% - Accent6 3 5 2" xfId="768"/>
    <cellStyle name="20% - Accent6 3 5 3" xfId="769"/>
    <cellStyle name="20% - Accent6 3 6" xfId="770"/>
    <cellStyle name="20% - Accent6 3 6 2" xfId="771"/>
    <cellStyle name="20% - Accent6 3 7" xfId="772"/>
    <cellStyle name="20% - Accent6 3 7 2" xfId="773"/>
    <cellStyle name="20% - Accent6 3 8" xfId="774"/>
    <cellStyle name="20% - Accent6 3 9" xfId="775"/>
    <cellStyle name="20% - Accent6 4" xfId="776"/>
    <cellStyle name="20% - Accent6 4 2" xfId="777"/>
    <cellStyle name="20% - Accent6 4 2 2" xfId="778"/>
    <cellStyle name="20% - Accent6 4 2 2 2" xfId="779"/>
    <cellStyle name="20% - Accent6 4 2 2 3" xfId="780"/>
    <cellStyle name="20% - Accent6 4 2 3" xfId="781"/>
    <cellStyle name="20% - Accent6 4 2 3 2" xfId="782"/>
    <cellStyle name="20% - Accent6 4 2 4" xfId="783"/>
    <cellStyle name="20% - Accent6 4 2 4 2" xfId="784"/>
    <cellStyle name="20% - Accent6 4 2 5" xfId="785"/>
    <cellStyle name="20% - Accent6 4 2 6" xfId="786"/>
    <cellStyle name="20% - Accent6 4 3" xfId="787"/>
    <cellStyle name="20% - Accent6 4 3 2" xfId="788"/>
    <cellStyle name="20% - Accent6 4 3 3" xfId="789"/>
    <cellStyle name="20% - Accent6 4 4" xfId="790"/>
    <cellStyle name="20% - Accent6 4 4 2" xfId="791"/>
    <cellStyle name="20% - Accent6 4 4 3" xfId="792"/>
    <cellStyle name="20% - Accent6 4 5" xfId="793"/>
    <cellStyle name="20% - Accent6 4 5 2" xfId="794"/>
    <cellStyle name="20% - Accent6 4 6" xfId="795"/>
    <cellStyle name="20% - Accent6 4 6 2" xfId="796"/>
    <cellStyle name="20% - Accent6 4 7" xfId="797"/>
    <cellStyle name="20% - Accent6 4 7 2" xfId="798"/>
    <cellStyle name="20% - Accent6 4 8" xfId="799"/>
    <cellStyle name="20% - Accent6 4 9" xfId="800"/>
    <cellStyle name="20% - Accent6 5" xfId="801"/>
    <cellStyle name="20% - Accent6 5 2" xfId="802"/>
    <cellStyle name="20% - Accent6 5 2 2" xfId="803"/>
    <cellStyle name="20% - Accent6 5 2 2 2" xfId="804"/>
    <cellStyle name="20% - Accent6 5 2 3" xfId="805"/>
    <cellStyle name="20% - Accent6 5 2 4" xfId="806"/>
    <cellStyle name="20% - Accent6 5 2 5" xfId="807"/>
    <cellStyle name="20% - Accent6 5 3" xfId="808"/>
    <cellStyle name="20% - Accent6 5 3 2" xfId="809"/>
    <cellStyle name="20% - Accent6 5 3 3" xfId="810"/>
    <cellStyle name="20% - Accent6 5 4" xfId="811"/>
    <cellStyle name="20% - Accent6 5 4 2" xfId="812"/>
    <cellStyle name="20% - Accent6 5 5" xfId="813"/>
    <cellStyle name="20% - Accent6 5 5 2" xfId="814"/>
    <cellStyle name="20% - Accent6 5 6" xfId="815"/>
    <cellStyle name="20% - Accent6 5 7" xfId="816"/>
    <cellStyle name="20% - Accent6 6" xfId="817"/>
    <cellStyle name="20% - Accent6 6 2" xfId="818"/>
    <cellStyle name="20% - Accent6 6 2 2" xfId="819"/>
    <cellStyle name="20% - Accent6 6 2 3" xfId="820"/>
    <cellStyle name="20% - Accent6 6 3" xfId="821"/>
    <cellStyle name="20% - Accent6 6 3 2" xfId="822"/>
    <cellStyle name="20% - Accent6 6 3 3" xfId="823"/>
    <cellStyle name="20% - Accent6 6 4" xfId="824"/>
    <cellStyle name="20% - Accent6 6 4 2" xfId="825"/>
    <cellStyle name="20% - Accent6 6 5" xfId="826"/>
    <cellStyle name="20% - Accent6 6 6" xfId="827"/>
    <cellStyle name="20% - Accent6 7" xfId="828"/>
    <cellStyle name="20% - Accent6 7 2" xfId="829"/>
    <cellStyle name="20% - Accent6 7 2 2" xfId="830"/>
    <cellStyle name="20% - Accent6 7 2 3" xfId="831"/>
    <cellStyle name="20% - Accent6 7 3" xfId="832"/>
    <cellStyle name="20% - Accent6 7 3 2" xfId="833"/>
    <cellStyle name="20% - Accent6 7 4" xfId="834"/>
    <cellStyle name="20% - Accent6 8" xfId="835"/>
    <cellStyle name="20% - Accent6 8 2" xfId="836"/>
    <cellStyle name="20% - Accent6 8 3" xfId="837"/>
    <cellStyle name="20% - Accent6 8 4" xfId="838"/>
    <cellStyle name="20% - Accent6 9" xfId="839"/>
    <cellStyle name="20% - Accent6 9 2" xfId="840"/>
    <cellStyle name="20% - Accent6 9 3" xfId="841"/>
    <cellStyle name="20% - Accent6 9 4" xfId="842"/>
    <cellStyle name="40% - Accent1" xfId="843"/>
    <cellStyle name="40% - Accent1 10" xfId="844"/>
    <cellStyle name="40% - Accent1 10 2" xfId="845"/>
    <cellStyle name="40% - Accent1 11" xfId="846"/>
    <cellStyle name="40% - Accent1 11 2" xfId="847"/>
    <cellStyle name="40% - Accent1 12" xfId="848"/>
    <cellStyle name="40% - Accent1 13" xfId="849"/>
    <cellStyle name="40% - Accent1 2" xfId="850"/>
    <cellStyle name="40% - Accent1 2 2" xfId="851"/>
    <cellStyle name="40% - Accent1 2 2 2" xfId="852"/>
    <cellStyle name="40% - Accent1 2 2 2 2" xfId="853"/>
    <cellStyle name="40% - Accent1 2 2 2 3" xfId="854"/>
    <cellStyle name="40% - Accent1 2 2 3" xfId="855"/>
    <cellStyle name="40% - Accent1 2 2 3 2" xfId="856"/>
    <cellStyle name="40% - Accent1 2 2 3 3" xfId="857"/>
    <cellStyle name="40% - Accent1 2 2 4" xfId="858"/>
    <cellStyle name="40% - Accent1 2 2 4 2" xfId="859"/>
    <cellStyle name="40% - Accent1 2 2 5" xfId="860"/>
    <cellStyle name="40% - Accent1 2 2 6" xfId="861"/>
    <cellStyle name="40% - Accent1 2 3" xfId="862"/>
    <cellStyle name="40% - Accent1 2 3 2" xfId="863"/>
    <cellStyle name="40% - Accent1 2 3 2 2" xfId="864"/>
    <cellStyle name="40% - Accent1 2 3 2 3" xfId="865"/>
    <cellStyle name="40% - Accent1 2 3 3" xfId="866"/>
    <cellStyle name="40% - Accent1 2 3 3 2" xfId="867"/>
    <cellStyle name="40% - Accent1 2 3 4" xfId="868"/>
    <cellStyle name="40% - Accent1 2 4" xfId="869"/>
    <cellStyle name="40% - Accent1 2 4 2" xfId="870"/>
    <cellStyle name="40% - Accent1 2 4 3" xfId="871"/>
    <cellStyle name="40% - Accent1 2 4 4" xfId="872"/>
    <cellStyle name="40% - Accent1 2 5" xfId="873"/>
    <cellStyle name="40% - Accent1 2 5 2" xfId="874"/>
    <cellStyle name="40% - Accent1 2 5 3" xfId="875"/>
    <cellStyle name="40% - Accent1 2 6" xfId="876"/>
    <cellStyle name="40% - Accent1 2 6 2" xfId="877"/>
    <cellStyle name="40% - Accent1 2 7" xfId="878"/>
    <cellStyle name="40% - Accent1 2 7 2" xfId="879"/>
    <cellStyle name="40% - Accent1 2 8" xfId="880"/>
    <cellStyle name="40% - Accent1 2 9" xfId="881"/>
    <cellStyle name="40% - Accent1 3" xfId="882"/>
    <cellStyle name="40% - Accent1 3 2" xfId="883"/>
    <cellStyle name="40% - Accent1 3 2 2" xfId="884"/>
    <cellStyle name="40% - Accent1 3 2 2 2" xfId="885"/>
    <cellStyle name="40% - Accent1 3 2 2 3" xfId="886"/>
    <cellStyle name="40% - Accent1 3 2 3" xfId="887"/>
    <cellStyle name="40% - Accent1 3 2 3 2" xfId="888"/>
    <cellStyle name="40% - Accent1 3 2 3 3" xfId="889"/>
    <cellStyle name="40% - Accent1 3 2 4" xfId="890"/>
    <cellStyle name="40% - Accent1 3 2 4 2" xfId="891"/>
    <cellStyle name="40% - Accent1 3 2 5" xfId="892"/>
    <cellStyle name="40% - Accent1 3 2 6" xfId="893"/>
    <cellStyle name="40% - Accent1 3 3" xfId="894"/>
    <cellStyle name="40% - Accent1 3 3 2" xfId="895"/>
    <cellStyle name="40% - Accent1 3 3 2 2" xfId="896"/>
    <cellStyle name="40% - Accent1 3 3 2 3" xfId="897"/>
    <cellStyle name="40% - Accent1 3 3 3" xfId="898"/>
    <cellStyle name="40% - Accent1 3 3 3 2" xfId="899"/>
    <cellStyle name="40% - Accent1 3 3 4" xfId="900"/>
    <cellStyle name="40% - Accent1 3 4" xfId="901"/>
    <cellStyle name="40% - Accent1 3 4 2" xfId="902"/>
    <cellStyle name="40% - Accent1 3 4 3" xfId="903"/>
    <cellStyle name="40% - Accent1 3 4 4" xfId="904"/>
    <cellStyle name="40% - Accent1 3 5" xfId="905"/>
    <cellStyle name="40% - Accent1 3 5 2" xfId="906"/>
    <cellStyle name="40% - Accent1 3 5 3" xfId="907"/>
    <cellStyle name="40% - Accent1 3 6" xfId="908"/>
    <cellStyle name="40% - Accent1 3 6 2" xfId="909"/>
    <cellStyle name="40% - Accent1 3 7" xfId="910"/>
    <cellStyle name="40% - Accent1 3 7 2" xfId="911"/>
    <cellStyle name="40% - Accent1 3 8" xfId="912"/>
    <cellStyle name="40% - Accent1 3 9" xfId="913"/>
    <cellStyle name="40% - Accent1 4" xfId="914"/>
    <cellStyle name="40% - Accent1 4 2" xfId="915"/>
    <cellStyle name="40% - Accent1 4 2 2" xfId="916"/>
    <cellStyle name="40% - Accent1 4 2 2 2" xfId="917"/>
    <cellStyle name="40% - Accent1 4 2 2 3" xfId="918"/>
    <cellStyle name="40% - Accent1 4 2 3" xfId="919"/>
    <cellStyle name="40% - Accent1 4 2 3 2" xfId="920"/>
    <cellStyle name="40% - Accent1 4 2 4" xfId="921"/>
    <cellStyle name="40% - Accent1 4 2 4 2" xfId="922"/>
    <cellStyle name="40% - Accent1 4 2 5" xfId="923"/>
    <cellStyle name="40% - Accent1 4 2 6" xfId="924"/>
    <cellStyle name="40% - Accent1 4 3" xfId="925"/>
    <cellStyle name="40% - Accent1 4 3 2" xfId="926"/>
    <cellStyle name="40% - Accent1 4 3 3" xfId="927"/>
    <cellStyle name="40% - Accent1 4 4" xfId="928"/>
    <cellStyle name="40% - Accent1 4 4 2" xfId="929"/>
    <cellStyle name="40% - Accent1 4 4 3" xfId="930"/>
    <cellStyle name="40% - Accent1 4 5" xfId="931"/>
    <cellStyle name="40% - Accent1 4 5 2" xfId="932"/>
    <cellStyle name="40% - Accent1 4 6" xfId="933"/>
    <cellStyle name="40% - Accent1 4 6 2" xfId="934"/>
    <cellStyle name="40% - Accent1 4 7" xfId="935"/>
    <cellStyle name="40% - Accent1 4 7 2" xfId="936"/>
    <cellStyle name="40% - Accent1 4 8" xfId="937"/>
    <cellStyle name="40% - Accent1 4 9" xfId="938"/>
    <cellStyle name="40% - Accent1 5" xfId="939"/>
    <cellStyle name="40% - Accent1 5 2" xfId="940"/>
    <cellStyle name="40% - Accent1 5 2 2" xfId="941"/>
    <cellStyle name="40% - Accent1 5 2 2 2" xfId="942"/>
    <cellStyle name="40% - Accent1 5 2 3" xfId="943"/>
    <cellStyle name="40% - Accent1 5 2 4" xfId="944"/>
    <cellStyle name="40% - Accent1 5 2 5" xfId="945"/>
    <cellStyle name="40% - Accent1 5 3" xfId="946"/>
    <cellStyle name="40% - Accent1 5 3 2" xfId="947"/>
    <cellStyle name="40% - Accent1 5 3 3" xfId="948"/>
    <cellStyle name="40% - Accent1 5 4" xfId="949"/>
    <cellStyle name="40% - Accent1 5 4 2" xfId="950"/>
    <cellStyle name="40% - Accent1 5 5" xfId="951"/>
    <cellStyle name="40% - Accent1 5 5 2" xfId="952"/>
    <cellStyle name="40% - Accent1 5 6" xfId="953"/>
    <cellStyle name="40% - Accent1 5 7" xfId="954"/>
    <cellStyle name="40% - Accent1 6" xfId="955"/>
    <cellStyle name="40% - Accent1 6 2" xfId="956"/>
    <cellStyle name="40% - Accent1 6 2 2" xfId="957"/>
    <cellStyle name="40% - Accent1 6 2 3" xfId="958"/>
    <cellStyle name="40% - Accent1 6 3" xfId="959"/>
    <cellStyle name="40% - Accent1 6 3 2" xfId="960"/>
    <cellStyle name="40% - Accent1 6 3 3" xfId="961"/>
    <cellStyle name="40% - Accent1 6 4" xfId="962"/>
    <cellStyle name="40% - Accent1 6 4 2" xfId="963"/>
    <cellStyle name="40% - Accent1 6 5" xfId="964"/>
    <cellStyle name="40% - Accent1 6 6" xfId="965"/>
    <cellStyle name="40% - Accent1 7" xfId="966"/>
    <cellStyle name="40% - Accent1 7 2" xfId="967"/>
    <cellStyle name="40% - Accent1 7 2 2" xfId="968"/>
    <cellStyle name="40% - Accent1 7 2 3" xfId="969"/>
    <cellStyle name="40% - Accent1 7 3" xfId="970"/>
    <cellStyle name="40% - Accent1 7 3 2" xfId="971"/>
    <cellStyle name="40% - Accent1 7 4" xfId="972"/>
    <cellStyle name="40% - Accent1 8" xfId="973"/>
    <cellStyle name="40% - Accent1 8 2" xfId="974"/>
    <cellStyle name="40% - Accent1 8 3" xfId="975"/>
    <cellStyle name="40% - Accent1 8 4" xfId="976"/>
    <cellStyle name="40% - Accent1 9" xfId="977"/>
    <cellStyle name="40% - Accent1 9 2" xfId="978"/>
    <cellStyle name="40% - Accent1 9 3" xfId="979"/>
    <cellStyle name="40% - Accent1 9 4" xfId="980"/>
    <cellStyle name="40% - Accent2" xfId="981"/>
    <cellStyle name="40% - Accent2 10" xfId="982"/>
    <cellStyle name="40% - Accent2 10 2" xfId="983"/>
    <cellStyle name="40% - Accent2 11" xfId="984"/>
    <cellStyle name="40% - Accent2 11 2" xfId="985"/>
    <cellStyle name="40% - Accent2 12" xfId="986"/>
    <cellStyle name="40% - Accent2 13" xfId="987"/>
    <cellStyle name="40% - Accent2 2" xfId="988"/>
    <cellStyle name="40% - Accent2 2 2" xfId="989"/>
    <cellStyle name="40% - Accent2 2 2 2" xfId="990"/>
    <cellStyle name="40% - Accent2 2 2 2 2" xfId="991"/>
    <cellStyle name="40% - Accent2 2 2 2 3" xfId="992"/>
    <cellStyle name="40% - Accent2 2 2 3" xfId="993"/>
    <cellStyle name="40% - Accent2 2 2 3 2" xfId="994"/>
    <cellStyle name="40% - Accent2 2 2 3 3" xfId="995"/>
    <cellStyle name="40% - Accent2 2 2 4" xfId="996"/>
    <cellStyle name="40% - Accent2 2 2 4 2" xfId="997"/>
    <cellStyle name="40% - Accent2 2 2 5" xfId="998"/>
    <cellStyle name="40% - Accent2 2 2 6" xfId="999"/>
    <cellStyle name="40% - Accent2 2 3" xfId="1000"/>
    <cellStyle name="40% - Accent2 2 3 2" xfId="1001"/>
    <cellStyle name="40% - Accent2 2 3 2 2" xfId="1002"/>
    <cellStyle name="40% - Accent2 2 3 2 3" xfId="1003"/>
    <cellStyle name="40% - Accent2 2 3 3" xfId="1004"/>
    <cellStyle name="40% - Accent2 2 3 3 2" xfId="1005"/>
    <cellStyle name="40% - Accent2 2 3 4" xfId="1006"/>
    <cellStyle name="40% - Accent2 2 4" xfId="1007"/>
    <cellStyle name="40% - Accent2 2 4 2" xfId="1008"/>
    <cellStyle name="40% - Accent2 2 4 3" xfId="1009"/>
    <cellStyle name="40% - Accent2 2 4 4" xfId="1010"/>
    <cellStyle name="40% - Accent2 2 5" xfId="1011"/>
    <cellStyle name="40% - Accent2 2 5 2" xfId="1012"/>
    <cellStyle name="40% - Accent2 2 5 3" xfId="1013"/>
    <cellStyle name="40% - Accent2 2 6" xfId="1014"/>
    <cellStyle name="40% - Accent2 2 6 2" xfId="1015"/>
    <cellStyle name="40% - Accent2 2 7" xfId="1016"/>
    <cellStyle name="40% - Accent2 2 7 2" xfId="1017"/>
    <cellStyle name="40% - Accent2 2 8" xfId="1018"/>
    <cellStyle name="40% - Accent2 2 9" xfId="1019"/>
    <cellStyle name="40% - Accent2 3" xfId="1020"/>
    <cellStyle name="40% - Accent2 3 2" xfId="1021"/>
    <cellStyle name="40% - Accent2 3 2 2" xfId="1022"/>
    <cellStyle name="40% - Accent2 3 2 2 2" xfId="1023"/>
    <cellStyle name="40% - Accent2 3 2 2 3" xfId="1024"/>
    <cellStyle name="40% - Accent2 3 2 3" xfId="1025"/>
    <cellStyle name="40% - Accent2 3 2 3 2" xfId="1026"/>
    <cellStyle name="40% - Accent2 3 2 3 3" xfId="1027"/>
    <cellStyle name="40% - Accent2 3 2 4" xfId="1028"/>
    <cellStyle name="40% - Accent2 3 2 4 2" xfId="1029"/>
    <cellStyle name="40% - Accent2 3 2 5" xfId="1030"/>
    <cellStyle name="40% - Accent2 3 2 6" xfId="1031"/>
    <cellStyle name="40% - Accent2 3 3" xfId="1032"/>
    <cellStyle name="40% - Accent2 3 3 2" xfId="1033"/>
    <cellStyle name="40% - Accent2 3 3 2 2" xfId="1034"/>
    <cellStyle name="40% - Accent2 3 3 2 3" xfId="1035"/>
    <cellStyle name="40% - Accent2 3 3 3" xfId="1036"/>
    <cellStyle name="40% - Accent2 3 3 3 2" xfId="1037"/>
    <cellStyle name="40% - Accent2 3 3 4" xfId="1038"/>
    <cellStyle name="40% - Accent2 3 4" xfId="1039"/>
    <cellStyle name="40% - Accent2 3 4 2" xfId="1040"/>
    <cellStyle name="40% - Accent2 3 4 3" xfId="1041"/>
    <cellStyle name="40% - Accent2 3 4 4" xfId="1042"/>
    <cellStyle name="40% - Accent2 3 5" xfId="1043"/>
    <cellStyle name="40% - Accent2 3 5 2" xfId="1044"/>
    <cellStyle name="40% - Accent2 3 5 3" xfId="1045"/>
    <cellStyle name="40% - Accent2 3 6" xfId="1046"/>
    <cellStyle name="40% - Accent2 3 6 2" xfId="1047"/>
    <cellStyle name="40% - Accent2 3 7" xfId="1048"/>
    <cellStyle name="40% - Accent2 3 7 2" xfId="1049"/>
    <cellStyle name="40% - Accent2 3 8" xfId="1050"/>
    <cellStyle name="40% - Accent2 3 9" xfId="1051"/>
    <cellStyle name="40% - Accent2 4" xfId="1052"/>
    <cellStyle name="40% - Accent2 4 2" xfId="1053"/>
    <cellStyle name="40% - Accent2 4 2 2" xfId="1054"/>
    <cellStyle name="40% - Accent2 4 2 2 2" xfId="1055"/>
    <cellStyle name="40% - Accent2 4 2 2 3" xfId="1056"/>
    <cellStyle name="40% - Accent2 4 2 3" xfId="1057"/>
    <cellStyle name="40% - Accent2 4 2 3 2" xfId="1058"/>
    <cellStyle name="40% - Accent2 4 2 4" xfId="1059"/>
    <cellStyle name="40% - Accent2 4 2 4 2" xfId="1060"/>
    <cellStyle name="40% - Accent2 4 2 5" xfId="1061"/>
    <cellStyle name="40% - Accent2 4 2 6" xfId="1062"/>
    <cellStyle name="40% - Accent2 4 3" xfId="1063"/>
    <cellStyle name="40% - Accent2 4 3 2" xfId="1064"/>
    <cellStyle name="40% - Accent2 4 3 3" xfId="1065"/>
    <cellStyle name="40% - Accent2 4 4" xfId="1066"/>
    <cellStyle name="40% - Accent2 4 4 2" xfId="1067"/>
    <cellStyle name="40% - Accent2 4 4 3" xfId="1068"/>
    <cellStyle name="40% - Accent2 4 5" xfId="1069"/>
    <cellStyle name="40% - Accent2 4 5 2" xfId="1070"/>
    <cellStyle name="40% - Accent2 4 6" xfId="1071"/>
    <cellStyle name="40% - Accent2 4 6 2" xfId="1072"/>
    <cellStyle name="40% - Accent2 4 7" xfId="1073"/>
    <cellStyle name="40% - Accent2 4 7 2" xfId="1074"/>
    <cellStyle name="40% - Accent2 4 8" xfId="1075"/>
    <cellStyle name="40% - Accent2 4 9" xfId="1076"/>
    <cellStyle name="40% - Accent2 5" xfId="1077"/>
    <cellStyle name="40% - Accent2 5 2" xfId="1078"/>
    <cellStyle name="40% - Accent2 5 2 2" xfId="1079"/>
    <cellStyle name="40% - Accent2 5 2 2 2" xfId="1080"/>
    <cellStyle name="40% - Accent2 5 2 3" xfId="1081"/>
    <cellStyle name="40% - Accent2 5 2 4" xfId="1082"/>
    <cellStyle name="40% - Accent2 5 2 5" xfId="1083"/>
    <cellStyle name="40% - Accent2 5 3" xfId="1084"/>
    <cellStyle name="40% - Accent2 5 3 2" xfId="1085"/>
    <cellStyle name="40% - Accent2 5 3 3" xfId="1086"/>
    <cellStyle name="40% - Accent2 5 4" xfId="1087"/>
    <cellStyle name="40% - Accent2 5 4 2" xfId="1088"/>
    <cellStyle name="40% - Accent2 5 5" xfId="1089"/>
    <cellStyle name="40% - Accent2 5 5 2" xfId="1090"/>
    <cellStyle name="40% - Accent2 5 6" xfId="1091"/>
    <cellStyle name="40% - Accent2 5 7" xfId="1092"/>
    <cellStyle name="40% - Accent2 6" xfId="1093"/>
    <cellStyle name="40% - Accent2 6 2" xfId="1094"/>
    <cellStyle name="40% - Accent2 6 2 2" xfId="1095"/>
    <cellStyle name="40% - Accent2 6 2 3" xfId="1096"/>
    <cellStyle name="40% - Accent2 6 3" xfId="1097"/>
    <cellStyle name="40% - Accent2 6 3 2" xfId="1098"/>
    <cellStyle name="40% - Accent2 6 3 3" xfId="1099"/>
    <cellStyle name="40% - Accent2 6 4" xfId="1100"/>
    <cellStyle name="40% - Accent2 6 4 2" xfId="1101"/>
    <cellStyle name="40% - Accent2 6 5" xfId="1102"/>
    <cellStyle name="40% - Accent2 6 6" xfId="1103"/>
    <cellStyle name="40% - Accent2 7" xfId="1104"/>
    <cellStyle name="40% - Accent2 7 2" xfId="1105"/>
    <cellStyle name="40% - Accent2 7 2 2" xfId="1106"/>
    <cellStyle name="40% - Accent2 7 2 3" xfId="1107"/>
    <cellStyle name="40% - Accent2 7 3" xfId="1108"/>
    <cellStyle name="40% - Accent2 7 3 2" xfId="1109"/>
    <cellStyle name="40% - Accent2 7 4" xfId="1110"/>
    <cellStyle name="40% - Accent2 8" xfId="1111"/>
    <cellStyle name="40% - Accent2 8 2" xfId="1112"/>
    <cellStyle name="40% - Accent2 8 3" xfId="1113"/>
    <cellStyle name="40% - Accent2 8 4" xfId="1114"/>
    <cellStyle name="40% - Accent2 9" xfId="1115"/>
    <cellStyle name="40% - Accent2 9 2" xfId="1116"/>
    <cellStyle name="40% - Accent2 9 3" xfId="1117"/>
    <cellStyle name="40% - Accent2 9 4" xfId="1118"/>
    <cellStyle name="40% - Accent3" xfId="1119"/>
    <cellStyle name="40% - Accent3 10" xfId="1120"/>
    <cellStyle name="40% - Accent3 10 2" xfId="1121"/>
    <cellStyle name="40% - Accent3 11" xfId="1122"/>
    <cellStyle name="40% - Accent3 11 2" xfId="1123"/>
    <cellStyle name="40% - Accent3 12" xfId="1124"/>
    <cellStyle name="40% - Accent3 13" xfId="1125"/>
    <cellStyle name="40% - Accent3 2" xfId="1126"/>
    <cellStyle name="40% - Accent3 2 2" xfId="1127"/>
    <cellStyle name="40% - Accent3 2 2 2" xfId="1128"/>
    <cellStyle name="40% - Accent3 2 2 2 2" xfId="1129"/>
    <cellStyle name="40% - Accent3 2 2 2 3" xfId="1130"/>
    <cellStyle name="40% - Accent3 2 2 3" xfId="1131"/>
    <cellStyle name="40% - Accent3 2 2 3 2" xfId="1132"/>
    <cellStyle name="40% - Accent3 2 2 3 3" xfId="1133"/>
    <cellStyle name="40% - Accent3 2 2 4" xfId="1134"/>
    <cellStyle name="40% - Accent3 2 2 4 2" xfId="1135"/>
    <cellStyle name="40% - Accent3 2 2 5" xfId="1136"/>
    <cellStyle name="40% - Accent3 2 2 6" xfId="1137"/>
    <cellStyle name="40% - Accent3 2 3" xfId="1138"/>
    <cellStyle name="40% - Accent3 2 3 2" xfId="1139"/>
    <cellStyle name="40% - Accent3 2 3 2 2" xfId="1140"/>
    <cellStyle name="40% - Accent3 2 3 2 3" xfId="1141"/>
    <cellStyle name="40% - Accent3 2 3 3" xfId="1142"/>
    <cellStyle name="40% - Accent3 2 3 3 2" xfId="1143"/>
    <cellStyle name="40% - Accent3 2 3 4" xfId="1144"/>
    <cellStyle name="40% - Accent3 2 4" xfId="1145"/>
    <cellStyle name="40% - Accent3 2 4 2" xfId="1146"/>
    <cellStyle name="40% - Accent3 2 4 3" xfId="1147"/>
    <cellStyle name="40% - Accent3 2 4 4" xfId="1148"/>
    <cellStyle name="40% - Accent3 2 5" xfId="1149"/>
    <cellStyle name="40% - Accent3 2 5 2" xfId="1150"/>
    <cellStyle name="40% - Accent3 2 5 3" xfId="1151"/>
    <cellStyle name="40% - Accent3 2 6" xfId="1152"/>
    <cellStyle name="40% - Accent3 2 6 2" xfId="1153"/>
    <cellStyle name="40% - Accent3 2 7" xfId="1154"/>
    <cellStyle name="40% - Accent3 2 7 2" xfId="1155"/>
    <cellStyle name="40% - Accent3 2 8" xfId="1156"/>
    <cellStyle name="40% - Accent3 2 9" xfId="1157"/>
    <cellStyle name="40% - Accent3 3" xfId="1158"/>
    <cellStyle name="40% - Accent3 3 2" xfId="1159"/>
    <cellStyle name="40% - Accent3 3 2 2" xfId="1160"/>
    <cellStyle name="40% - Accent3 3 2 2 2" xfId="1161"/>
    <cellStyle name="40% - Accent3 3 2 2 3" xfId="1162"/>
    <cellStyle name="40% - Accent3 3 2 3" xfId="1163"/>
    <cellStyle name="40% - Accent3 3 2 3 2" xfId="1164"/>
    <cellStyle name="40% - Accent3 3 2 3 3" xfId="1165"/>
    <cellStyle name="40% - Accent3 3 2 4" xfId="1166"/>
    <cellStyle name="40% - Accent3 3 2 4 2" xfId="1167"/>
    <cellStyle name="40% - Accent3 3 2 5" xfId="1168"/>
    <cellStyle name="40% - Accent3 3 2 6" xfId="1169"/>
    <cellStyle name="40% - Accent3 3 3" xfId="1170"/>
    <cellStyle name="40% - Accent3 3 3 2" xfId="1171"/>
    <cellStyle name="40% - Accent3 3 3 2 2" xfId="1172"/>
    <cellStyle name="40% - Accent3 3 3 2 3" xfId="1173"/>
    <cellStyle name="40% - Accent3 3 3 3" xfId="1174"/>
    <cellStyle name="40% - Accent3 3 3 3 2" xfId="1175"/>
    <cellStyle name="40% - Accent3 3 3 4" xfId="1176"/>
    <cellStyle name="40% - Accent3 3 4" xfId="1177"/>
    <cellStyle name="40% - Accent3 3 4 2" xfId="1178"/>
    <cellStyle name="40% - Accent3 3 4 3" xfId="1179"/>
    <cellStyle name="40% - Accent3 3 4 4" xfId="1180"/>
    <cellStyle name="40% - Accent3 3 5" xfId="1181"/>
    <cellStyle name="40% - Accent3 3 5 2" xfId="1182"/>
    <cellStyle name="40% - Accent3 3 5 3" xfId="1183"/>
    <cellStyle name="40% - Accent3 3 6" xfId="1184"/>
    <cellStyle name="40% - Accent3 3 6 2" xfId="1185"/>
    <cellStyle name="40% - Accent3 3 7" xfId="1186"/>
    <cellStyle name="40% - Accent3 3 7 2" xfId="1187"/>
    <cellStyle name="40% - Accent3 3 8" xfId="1188"/>
    <cellStyle name="40% - Accent3 3 9" xfId="1189"/>
    <cellStyle name="40% - Accent3 4" xfId="1190"/>
    <cellStyle name="40% - Accent3 4 2" xfId="1191"/>
    <cellStyle name="40% - Accent3 4 2 2" xfId="1192"/>
    <cellStyle name="40% - Accent3 4 2 2 2" xfId="1193"/>
    <cellStyle name="40% - Accent3 4 2 2 3" xfId="1194"/>
    <cellStyle name="40% - Accent3 4 2 3" xfId="1195"/>
    <cellStyle name="40% - Accent3 4 2 3 2" xfId="1196"/>
    <cellStyle name="40% - Accent3 4 2 4" xfId="1197"/>
    <cellStyle name="40% - Accent3 4 2 4 2" xfId="1198"/>
    <cellStyle name="40% - Accent3 4 2 5" xfId="1199"/>
    <cellStyle name="40% - Accent3 4 2 6" xfId="1200"/>
    <cellStyle name="40% - Accent3 4 3" xfId="1201"/>
    <cellStyle name="40% - Accent3 4 3 2" xfId="1202"/>
    <cellStyle name="40% - Accent3 4 3 3" xfId="1203"/>
    <cellStyle name="40% - Accent3 4 4" xfId="1204"/>
    <cellStyle name="40% - Accent3 4 4 2" xfId="1205"/>
    <cellStyle name="40% - Accent3 4 4 3" xfId="1206"/>
    <cellStyle name="40% - Accent3 4 5" xfId="1207"/>
    <cellStyle name="40% - Accent3 4 5 2" xfId="1208"/>
    <cellStyle name="40% - Accent3 4 6" xfId="1209"/>
    <cellStyle name="40% - Accent3 4 6 2" xfId="1210"/>
    <cellStyle name="40% - Accent3 4 7" xfId="1211"/>
    <cellStyle name="40% - Accent3 4 7 2" xfId="1212"/>
    <cellStyle name="40% - Accent3 4 8" xfId="1213"/>
    <cellStyle name="40% - Accent3 4 9" xfId="1214"/>
    <cellStyle name="40% - Accent3 5" xfId="1215"/>
    <cellStyle name="40% - Accent3 5 2" xfId="1216"/>
    <cellStyle name="40% - Accent3 5 2 2" xfId="1217"/>
    <cellStyle name="40% - Accent3 5 2 2 2" xfId="1218"/>
    <cellStyle name="40% - Accent3 5 2 3" xfId="1219"/>
    <cellStyle name="40% - Accent3 5 2 4" xfId="1220"/>
    <cellStyle name="40% - Accent3 5 2 5" xfId="1221"/>
    <cellStyle name="40% - Accent3 5 3" xfId="1222"/>
    <cellStyle name="40% - Accent3 5 3 2" xfId="1223"/>
    <cellStyle name="40% - Accent3 5 3 3" xfId="1224"/>
    <cellStyle name="40% - Accent3 5 4" xfId="1225"/>
    <cellStyle name="40% - Accent3 5 4 2" xfId="1226"/>
    <cellStyle name="40% - Accent3 5 5" xfId="1227"/>
    <cellStyle name="40% - Accent3 5 5 2" xfId="1228"/>
    <cellStyle name="40% - Accent3 5 6" xfId="1229"/>
    <cellStyle name="40% - Accent3 5 7" xfId="1230"/>
    <cellStyle name="40% - Accent3 6" xfId="1231"/>
    <cellStyle name="40% - Accent3 6 2" xfId="1232"/>
    <cellStyle name="40% - Accent3 6 2 2" xfId="1233"/>
    <cellStyle name="40% - Accent3 6 2 3" xfId="1234"/>
    <cellStyle name="40% - Accent3 6 3" xfId="1235"/>
    <cellStyle name="40% - Accent3 6 3 2" xfId="1236"/>
    <cellStyle name="40% - Accent3 6 3 3" xfId="1237"/>
    <cellStyle name="40% - Accent3 6 4" xfId="1238"/>
    <cellStyle name="40% - Accent3 6 4 2" xfId="1239"/>
    <cellStyle name="40% - Accent3 6 5" xfId="1240"/>
    <cellStyle name="40% - Accent3 6 6" xfId="1241"/>
    <cellStyle name="40% - Accent3 7" xfId="1242"/>
    <cellStyle name="40% - Accent3 7 2" xfId="1243"/>
    <cellStyle name="40% - Accent3 7 2 2" xfId="1244"/>
    <cellStyle name="40% - Accent3 7 2 3" xfId="1245"/>
    <cellStyle name="40% - Accent3 7 3" xfId="1246"/>
    <cellStyle name="40% - Accent3 7 3 2" xfId="1247"/>
    <cellStyle name="40% - Accent3 7 4" xfId="1248"/>
    <cellStyle name="40% - Accent3 8" xfId="1249"/>
    <cellStyle name="40% - Accent3 8 2" xfId="1250"/>
    <cellStyle name="40% - Accent3 8 3" xfId="1251"/>
    <cellStyle name="40% - Accent3 8 4" xfId="1252"/>
    <cellStyle name="40% - Accent3 9" xfId="1253"/>
    <cellStyle name="40% - Accent3 9 2" xfId="1254"/>
    <cellStyle name="40% - Accent3 9 3" xfId="1255"/>
    <cellStyle name="40% - Accent3 9 4" xfId="1256"/>
    <cellStyle name="40% - Accent4" xfId="1257"/>
    <cellStyle name="40% - Accent4 10" xfId="1258"/>
    <cellStyle name="40% - Accent4 10 2" xfId="1259"/>
    <cellStyle name="40% - Accent4 11" xfId="1260"/>
    <cellStyle name="40% - Accent4 11 2" xfId="1261"/>
    <cellStyle name="40% - Accent4 12" xfId="1262"/>
    <cellStyle name="40% - Accent4 13" xfId="1263"/>
    <cellStyle name="40% - Accent4 2" xfId="1264"/>
    <cellStyle name="40% - Accent4 2 2" xfId="1265"/>
    <cellStyle name="40% - Accent4 2 2 2" xfId="1266"/>
    <cellStyle name="40% - Accent4 2 2 2 2" xfId="1267"/>
    <cellStyle name="40% - Accent4 2 2 2 3" xfId="1268"/>
    <cellStyle name="40% - Accent4 2 2 3" xfId="1269"/>
    <cellStyle name="40% - Accent4 2 2 3 2" xfId="1270"/>
    <cellStyle name="40% - Accent4 2 2 3 3" xfId="1271"/>
    <cellStyle name="40% - Accent4 2 2 4" xfId="1272"/>
    <cellStyle name="40% - Accent4 2 2 4 2" xfId="1273"/>
    <cellStyle name="40% - Accent4 2 2 5" xfId="1274"/>
    <cellStyle name="40% - Accent4 2 2 6" xfId="1275"/>
    <cellStyle name="40% - Accent4 2 3" xfId="1276"/>
    <cellStyle name="40% - Accent4 2 3 2" xfId="1277"/>
    <cellStyle name="40% - Accent4 2 3 2 2" xfId="1278"/>
    <cellStyle name="40% - Accent4 2 3 2 3" xfId="1279"/>
    <cellStyle name="40% - Accent4 2 3 3" xfId="1280"/>
    <cellStyle name="40% - Accent4 2 3 3 2" xfId="1281"/>
    <cellStyle name="40% - Accent4 2 3 4" xfId="1282"/>
    <cellStyle name="40% - Accent4 2 4" xfId="1283"/>
    <cellStyle name="40% - Accent4 2 4 2" xfId="1284"/>
    <cellStyle name="40% - Accent4 2 4 3" xfId="1285"/>
    <cellStyle name="40% - Accent4 2 4 4" xfId="1286"/>
    <cellStyle name="40% - Accent4 2 5" xfId="1287"/>
    <cellStyle name="40% - Accent4 2 5 2" xfId="1288"/>
    <cellStyle name="40% - Accent4 2 5 3" xfId="1289"/>
    <cellStyle name="40% - Accent4 2 6" xfId="1290"/>
    <cellStyle name="40% - Accent4 2 6 2" xfId="1291"/>
    <cellStyle name="40% - Accent4 2 7" xfId="1292"/>
    <cellStyle name="40% - Accent4 2 7 2" xfId="1293"/>
    <cellStyle name="40% - Accent4 2 8" xfId="1294"/>
    <cellStyle name="40% - Accent4 2 9" xfId="1295"/>
    <cellStyle name="40% - Accent4 3" xfId="1296"/>
    <cellStyle name="40% - Accent4 3 2" xfId="1297"/>
    <cellStyle name="40% - Accent4 3 2 2" xfId="1298"/>
    <cellStyle name="40% - Accent4 3 2 2 2" xfId="1299"/>
    <cellStyle name="40% - Accent4 3 2 2 3" xfId="1300"/>
    <cellStyle name="40% - Accent4 3 2 3" xfId="1301"/>
    <cellStyle name="40% - Accent4 3 2 3 2" xfId="1302"/>
    <cellStyle name="40% - Accent4 3 2 3 3" xfId="1303"/>
    <cellStyle name="40% - Accent4 3 2 4" xfId="1304"/>
    <cellStyle name="40% - Accent4 3 2 4 2" xfId="1305"/>
    <cellStyle name="40% - Accent4 3 2 5" xfId="1306"/>
    <cellStyle name="40% - Accent4 3 2 6" xfId="1307"/>
    <cellStyle name="40% - Accent4 3 3" xfId="1308"/>
    <cellStyle name="40% - Accent4 3 3 2" xfId="1309"/>
    <cellStyle name="40% - Accent4 3 3 2 2" xfId="1310"/>
    <cellStyle name="40% - Accent4 3 3 2 3" xfId="1311"/>
    <cellStyle name="40% - Accent4 3 3 3" xfId="1312"/>
    <cellStyle name="40% - Accent4 3 3 3 2" xfId="1313"/>
    <cellStyle name="40% - Accent4 3 3 4" xfId="1314"/>
    <cellStyle name="40% - Accent4 3 4" xfId="1315"/>
    <cellStyle name="40% - Accent4 3 4 2" xfId="1316"/>
    <cellStyle name="40% - Accent4 3 4 3" xfId="1317"/>
    <cellStyle name="40% - Accent4 3 4 4" xfId="1318"/>
    <cellStyle name="40% - Accent4 3 5" xfId="1319"/>
    <cellStyle name="40% - Accent4 3 5 2" xfId="1320"/>
    <cellStyle name="40% - Accent4 3 5 3" xfId="1321"/>
    <cellStyle name="40% - Accent4 3 6" xfId="1322"/>
    <cellStyle name="40% - Accent4 3 6 2" xfId="1323"/>
    <cellStyle name="40% - Accent4 3 7" xfId="1324"/>
    <cellStyle name="40% - Accent4 3 7 2" xfId="1325"/>
    <cellStyle name="40% - Accent4 3 8" xfId="1326"/>
    <cellStyle name="40% - Accent4 3 9" xfId="1327"/>
    <cellStyle name="40% - Accent4 4" xfId="1328"/>
    <cellStyle name="40% - Accent4 4 2" xfId="1329"/>
    <cellStyle name="40% - Accent4 4 2 2" xfId="1330"/>
    <cellStyle name="40% - Accent4 4 2 2 2" xfId="1331"/>
    <cellStyle name="40% - Accent4 4 2 2 3" xfId="1332"/>
    <cellStyle name="40% - Accent4 4 2 3" xfId="1333"/>
    <cellStyle name="40% - Accent4 4 2 3 2" xfId="1334"/>
    <cellStyle name="40% - Accent4 4 2 4" xfId="1335"/>
    <cellStyle name="40% - Accent4 4 2 4 2" xfId="1336"/>
    <cellStyle name="40% - Accent4 4 2 5" xfId="1337"/>
    <cellStyle name="40% - Accent4 4 2 6" xfId="1338"/>
    <cellStyle name="40% - Accent4 4 3" xfId="1339"/>
    <cellStyle name="40% - Accent4 4 3 2" xfId="1340"/>
    <cellStyle name="40% - Accent4 4 3 3" xfId="1341"/>
    <cellStyle name="40% - Accent4 4 4" xfId="1342"/>
    <cellStyle name="40% - Accent4 4 4 2" xfId="1343"/>
    <cellStyle name="40% - Accent4 4 4 3" xfId="1344"/>
    <cellStyle name="40% - Accent4 4 5" xfId="1345"/>
    <cellStyle name="40% - Accent4 4 5 2" xfId="1346"/>
    <cellStyle name="40% - Accent4 4 6" xfId="1347"/>
    <cellStyle name="40% - Accent4 4 6 2" xfId="1348"/>
    <cellStyle name="40% - Accent4 4 7" xfId="1349"/>
    <cellStyle name="40% - Accent4 4 7 2" xfId="1350"/>
    <cellStyle name="40% - Accent4 4 8" xfId="1351"/>
    <cellStyle name="40% - Accent4 4 9" xfId="1352"/>
    <cellStyle name="40% - Accent4 5" xfId="1353"/>
    <cellStyle name="40% - Accent4 5 2" xfId="1354"/>
    <cellStyle name="40% - Accent4 5 2 2" xfId="1355"/>
    <cellStyle name="40% - Accent4 5 2 2 2" xfId="1356"/>
    <cellStyle name="40% - Accent4 5 2 3" xfId="1357"/>
    <cellStyle name="40% - Accent4 5 2 4" xfId="1358"/>
    <cellStyle name="40% - Accent4 5 2 5" xfId="1359"/>
    <cellStyle name="40% - Accent4 5 3" xfId="1360"/>
    <cellStyle name="40% - Accent4 5 3 2" xfId="1361"/>
    <cellStyle name="40% - Accent4 5 3 3" xfId="1362"/>
    <cellStyle name="40% - Accent4 5 4" xfId="1363"/>
    <cellStyle name="40% - Accent4 5 4 2" xfId="1364"/>
    <cellStyle name="40% - Accent4 5 5" xfId="1365"/>
    <cellStyle name="40% - Accent4 5 5 2" xfId="1366"/>
    <cellStyle name="40% - Accent4 5 6" xfId="1367"/>
    <cellStyle name="40% - Accent4 5 7" xfId="1368"/>
    <cellStyle name="40% - Accent4 6" xfId="1369"/>
    <cellStyle name="40% - Accent4 6 2" xfId="1370"/>
    <cellStyle name="40% - Accent4 6 2 2" xfId="1371"/>
    <cellStyle name="40% - Accent4 6 2 3" xfId="1372"/>
    <cellStyle name="40% - Accent4 6 3" xfId="1373"/>
    <cellStyle name="40% - Accent4 6 3 2" xfId="1374"/>
    <cellStyle name="40% - Accent4 6 3 3" xfId="1375"/>
    <cellStyle name="40% - Accent4 6 4" xfId="1376"/>
    <cellStyle name="40% - Accent4 6 4 2" xfId="1377"/>
    <cellStyle name="40% - Accent4 6 5" xfId="1378"/>
    <cellStyle name="40% - Accent4 6 6" xfId="1379"/>
    <cellStyle name="40% - Accent4 7" xfId="1380"/>
    <cellStyle name="40% - Accent4 7 2" xfId="1381"/>
    <cellStyle name="40% - Accent4 7 2 2" xfId="1382"/>
    <cellStyle name="40% - Accent4 7 2 3" xfId="1383"/>
    <cellStyle name="40% - Accent4 7 3" xfId="1384"/>
    <cellStyle name="40% - Accent4 7 3 2" xfId="1385"/>
    <cellStyle name="40% - Accent4 7 4" xfId="1386"/>
    <cellStyle name="40% - Accent4 8" xfId="1387"/>
    <cellStyle name="40% - Accent4 8 2" xfId="1388"/>
    <cellStyle name="40% - Accent4 8 3" xfId="1389"/>
    <cellStyle name="40% - Accent4 8 4" xfId="1390"/>
    <cellStyle name="40% - Accent4 9" xfId="1391"/>
    <cellStyle name="40% - Accent4 9 2" xfId="1392"/>
    <cellStyle name="40% - Accent4 9 3" xfId="1393"/>
    <cellStyle name="40% - Accent4 9 4" xfId="1394"/>
    <cellStyle name="40% - Accent5" xfId="1395"/>
    <cellStyle name="40% - Accent5 10" xfId="1396"/>
    <cellStyle name="40% - Accent5 10 2" xfId="1397"/>
    <cellStyle name="40% - Accent5 11" xfId="1398"/>
    <cellStyle name="40% - Accent5 11 2" xfId="1399"/>
    <cellStyle name="40% - Accent5 12" xfId="1400"/>
    <cellStyle name="40% - Accent5 13" xfId="1401"/>
    <cellStyle name="40% - Accent5 2" xfId="1402"/>
    <cellStyle name="40% - Accent5 2 2" xfId="1403"/>
    <cellStyle name="40% - Accent5 2 2 2" xfId="1404"/>
    <cellStyle name="40% - Accent5 2 2 2 2" xfId="1405"/>
    <cellStyle name="40% - Accent5 2 2 2 3" xfId="1406"/>
    <cellStyle name="40% - Accent5 2 2 3" xfId="1407"/>
    <cellStyle name="40% - Accent5 2 2 3 2" xfId="1408"/>
    <cellStyle name="40% - Accent5 2 2 3 3" xfId="1409"/>
    <cellStyle name="40% - Accent5 2 2 4" xfId="1410"/>
    <cellStyle name="40% - Accent5 2 2 4 2" xfId="1411"/>
    <cellStyle name="40% - Accent5 2 2 5" xfId="1412"/>
    <cellStyle name="40% - Accent5 2 2 6" xfId="1413"/>
    <cellStyle name="40% - Accent5 2 3" xfId="1414"/>
    <cellStyle name="40% - Accent5 2 3 2" xfId="1415"/>
    <cellStyle name="40% - Accent5 2 3 2 2" xfId="1416"/>
    <cellStyle name="40% - Accent5 2 3 2 3" xfId="1417"/>
    <cellStyle name="40% - Accent5 2 3 3" xfId="1418"/>
    <cellStyle name="40% - Accent5 2 3 3 2" xfId="1419"/>
    <cellStyle name="40% - Accent5 2 3 4" xfId="1420"/>
    <cellStyle name="40% - Accent5 2 4" xfId="1421"/>
    <cellStyle name="40% - Accent5 2 4 2" xfId="1422"/>
    <cellStyle name="40% - Accent5 2 4 3" xfId="1423"/>
    <cellStyle name="40% - Accent5 2 4 4" xfId="1424"/>
    <cellStyle name="40% - Accent5 2 5" xfId="1425"/>
    <cellStyle name="40% - Accent5 2 5 2" xfId="1426"/>
    <cellStyle name="40% - Accent5 2 5 3" xfId="1427"/>
    <cellStyle name="40% - Accent5 2 6" xfId="1428"/>
    <cellStyle name="40% - Accent5 2 6 2" xfId="1429"/>
    <cellStyle name="40% - Accent5 2 7" xfId="1430"/>
    <cellStyle name="40% - Accent5 2 7 2" xfId="1431"/>
    <cellStyle name="40% - Accent5 2 8" xfId="1432"/>
    <cellStyle name="40% - Accent5 2 9" xfId="1433"/>
    <cellStyle name="40% - Accent5 3" xfId="1434"/>
    <cellStyle name="40% - Accent5 3 2" xfId="1435"/>
    <cellStyle name="40% - Accent5 3 2 2" xfId="1436"/>
    <cellStyle name="40% - Accent5 3 2 2 2" xfId="1437"/>
    <cellStyle name="40% - Accent5 3 2 2 3" xfId="1438"/>
    <cellStyle name="40% - Accent5 3 2 3" xfId="1439"/>
    <cellStyle name="40% - Accent5 3 2 3 2" xfId="1440"/>
    <cellStyle name="40% - Accent5 3 2 3 3" xfId="1441"/>
    <cellStyle name="40% - Accent5 3 2 4" xfId="1442"/>
    <cellStyle name="40% - Accent5 3 2 4 2" xfId="1443"/>
    <cellStyle name="40% - Accent5 3 2 5" xfId="1444"/>
    <cellStyle name="40% - Accent5 3 2 6" xfId="1445"/>
    <cellStyle name="40% - Accent5 3 3" xfId="1446"/>
    <cellStyle name="40% - Accent5 3 3 2" xfId="1447"/>
    <cellStyle name="40% - Accent5 3 3 2 2" xfId="1448"/>
    <cellStyle name="40% - Accent5 3 3 2 3" xfId="1449"/>
    <cellStyle name="40% - Accent5 3 3 3" xfId="1450"/>
    <cellStyle name="40% - Accent5 3 3 3 2" xfId="1451"/>
    <cellStyle name="40% - Accent5 3 3 4" xfId="1452"/>
    <cellStyle name="40% - Accent5 3 4" xfId="1453"/>
    <cellStyle name="40% - Accent5 3 4 2" xfId="1454"/>
    <cellStyle name="40% - Accent5 3 4 3" xfId="1455"/>
    <cellStyle name="40% - Accent5 3 4 4" xfId="1456"/>
    <cellStyle name="40% - Accent5 3 5" xfId="1457"/>
    <cellStyle name="40% - Accent5 3 5 2" xfId="1458"/>
    <cellStyle name="40% - Accent5 3 5 3" xfId="1459"/>
    <cellStyle name="40% - Accent5 3 6" xfId="1460"/>
    <cellStyle name="40% - Accent5 3 6 2" xfId="1461"/>
    <cellStyle name="40% - Accent5 3 7" xfId="1462"/>
    <cellStyle name="40% - Accent5 3 7 2" xfId="1463"/>
    <cellStyle name="40% - Accent5 3 8" xfId="1464"/>
    <cellStyle name="40% - Accent5 3 9" xfId="1465"/>
    <cellStyle name="40% - Accent5 4" xfId="1466"/>
    <cellStyle name="40% - Accent5 4 2" xfId="1467"/>
    <cellStyle name="40% - Accent5 4 2 2" xfId="1468"/>
    <cellStyle name="40% - Accent5 4 2 2 2" xfId="1469"/>
    <cellStyle name="40% - Accent5 4 2 2 3" xfId="1470"/>
    <cellStyle name="40% - Accent5 4 2 3" xfId="1471"/>
    <cellStyle name="40% - Accent5 4 2 3 2" xfId="1472"/>
    <cellStyle name="40% - Accent5 4 2 4" xfId="1473"/>
    <cellStyle name="40% - Accent5 4 2 4 2" xfId="1474"/>
    <cellStyle name="40% - Accent5 4 2 5" xfId="1475"/>
    <cellStyle name="40% - Accent5 4 2 6" xfId="1476"/>
    <cellStyle name="40% - Accent5 4 3" xfId="1477"/>
    <cellStyle name="40% - Accent5 4 3 2" xfId="1478"/>
    <cellStyle name="40% - Accent5 4 3 3" xfId="1479"/>
    <cellStyle name="40% - Accent5 4 4" xfId="1480"/>
    <cellStyle name="40% - Accent5 4 4 2" xfId="1481"/>
    <cellStyle name="40% - Accent5 4 4 3" xfId="1482"/>
    <cellStyle name="40% - Accent5 4 5" xfId="1483"/>
    <cellStyle name="40% - Accent5 4 5 2" xfId="1484"/>
    <cellStyle name="40% - Accent5 4 6" xfId="1485"/>
    <cellStyle name="40% - Accent5 4 6 2" xfId="1486"/>
    <cellStyle name="40% - Accent5 4 7" xfId="1487"/>
    <cellStyle name="40% - Accent5 4 7 2" xfId="1488"/>
    <cellStyle name="40% - Accent5 4 8" xfId="1489"/>
    <cellStyle name="40% - Accent5 4 9" xfId="1490"/>
    <cellStyle name="40% - Accent5 5" xfId="1491"/>
    <cellStyle name="40% - Accent5 5 2" xfId="1492"/>
    <cellStyle name="40% - Accent5 5 2 2" xfId="1493"/>
    <cellStyle name="40% - Accent5 5 2 2 2" xfId="1494"/>
    <cellStyle name="40% - Accent5 5 2 3" xfId="1495"/>
    <cellStyle name="40% - Accent5 5 2 4" xfId="1496"/>
    <cellStyle name="40% - Accent5 5 2 5" xfId="1497"/>
    <cellStyle name="40% - Accent5 5 3" xfId="1498"/>
    <cellStyle name="40% - Accent5 5 3 2" xfId="1499"/>
    <cellStyle name="40% - Accent5 5 3 3" xfId="1500"/>
    <cellStyle name="40% - Accent5 5 4" xfId="1501"/>
    <cellStyle name="40% - Accent5 5 4 2" xfId="1502"/>
    <cellStyle name="40% - Accent5 5 5" xfId="1503"/>
    <cellStyle name="40% - Accent5 5 5 2" xfId="1504"/>
    <cellStyle name="40% - Accent5 5 6" xfId="1505"/>
    <cellStyle name="40% - Accent5 5 7" xfId="1506"/>
    <cellStyle name="40% - Accent5 6" xfId="1507"/>
    <cellStyle name="40% - Accent5 6 2" xfId="1508"/>
    <cellStyle name="40% - Accent5 6 2 2" xfId="1509"/>
    <cellStyle name="40% - Accent5 6 2 3" xfId="1510"/>
    <cellStyle name="40% - Accent5 6 3" xfId="1511"/>
    <cellStyle name="40% - Accent5 6 3 2" xfId="1512"/>
    <cellStyle name="40% - Accent5 6 3 3" xfId="1513"/>
    <cellStyle name="40% - Accent5 6 4" xfId="1514"/>
    <cellStyle name="40% - Accent5 6 4 2" xfId="1515"/>
    <cellStyle name="40% - Accent5 6 5" xfId="1516"/>
    <cellStyle name="40% - Accent5 6 6" xfId="1517"/>
    <cellStyle name="40% - Accent5 7" xfId="1518"/>
    <cellStyle name="40% - Accent5 7 2" xfId="1519"/>
    <cellStyle name="40% - Accent5 7 2 2" xfId="1520"/>
    <cellStyle name="40% - Accent5 7 2 3" xfId="1521"/>
    <cellStyle name="40% - Accent5 7 3" xfId="1522"/>
    <cellStyle name="40% - Accent5 7 3 2" xfId="1523"/>
    <cellStyle name="40% - Accent5 7 4" xfId="1524"/>
    <cellStyle name="40% - Accent5 8" xfId="1525"/>
    <cellStyle name="40% - Accent5 8 2" xfId="1526"/>
    <cellStyle name="40% - Accent5 8 3" xfId="1527"/>
    <cellStyle name="40% - Accent5 8 4" xfId="1528"/>
    <cellStyle name="40% - Accent5 9" xfId="1529"/>
    <cellStyle name="40% - Accent5 9 2" xfId="1530"/>
    <cellStyle name="40% - Accent5 9 3" xfId="1531"/>
    <cellStyle name="40% - Accent5 9 4" xfId="1532"/>
    <cellStyle name="40% - Accent6" xfId="1533"/>
    <cellStyle name="40% - Accent6 10" xfId="1534"/>
    <cellStyle name="40% - Accent6 10 2" xfId="1535"/>
    <cellStyle name="40% - Accent6 11" xfId="1536"/>
    <cellStyle name="40% - Accent6 11 2" xfId="1537"/>
    <cellStyle name="40% - Accent6 12" xfId="1538"/>
    <cellStyle name="40% - Accent6 13" xfId="1539"/>
    <cellStyle name="40% - Accent6 2" xfId="1540"/>
    <cellStyle name="40% - Accent6 2 2" xfId="1541"/>
    <cellStyle name="40% - Accent6 2 2 2" xfId="1542"/>
    <cellStyle name="40% - Accent6 2 2 2 2" xfId="1543"/>
    <cellStyle name="40% - Accent6 2 2 2 3" xfId="1544"/>
    <cellStyle name="40% - Accent6 2 2 3" xfId="1545"/>
    <cellStyle name="40% - Accent6 2 2 3 2" xfId="1546"/>
    <cellStyle name="40% - Accent6 2 2 3 3" xfId="1547"/>
    <cellStyle name="40% - Accent6 2 2 4" xfId="1548"/>
    <cellStyle name="40% - Accent6 2 2 4 2" xfId="1549"/>
    <cellStyle name="40% - Accent6 2 2 5" xfId="1550"/>
    <cellStyle name="40% - Accent6 2 2 6" xfId="1551"/>
    <cellStyle name="40% - Accent6 2 3" xfId="1552"/>
    <cellStyle name="40% - Accent6 2 3 2" xfId="1553"/>
    <cellStyle name="40% - Accent6 2 3 2 2" xfId="1554"/>
    <cellStyle name="40% - Accent6 2 3 2 3" xfId="1555"/>
    <cellStyle name="40% - Accent6 2 3 3" xfId="1556"/>
    <cellStyle name="40% - Accent6 2 3 3 2" xfId="1557"/>
    <cellStyle name="40% - Accent6 2 3 4" xfId="1558"/>
    <cellStyle name="40% - Accent6 2 4" xfId="1559"/>
    <cellStyle name="40% - Accent6 2 4 2" xfId="1560"/>
    <cellStyle name="40% - Accent6 2 4 3" xfId="1561"/>
    <cellStyle name="40% - Accent6 2 4 4" xfId="1562"/>
    <cellStyle name="40% - Accent6 2 5" xfId="1563"/>
    <cellStyle name="40% - Accent6 2 5 2" xfId="1564"/>
    <cellStyle name="40% - Accent6 2 5 3" xfId="1565"/>
    <cellStyle name="40% - Accent6 2 6" xfId="1566"/>
    <cellStyle name="40% - Accent6 2 6 2" xfId="1567"/>
    <cellStyle name="40% - Accent6 2 7" xfId="1568"/>
    <cellStyle name="40% - Accent6 2 7 2" xfId="1569"/>
    <cellStyle name="40% - Accent6 2 8" xfId="1570"/>
    <cellStyle name="40% - Accent6 2 9" xfId="1571"/>
    <cellStyle name="40% - Accent6 3" xfId="1572"/>
    <cellStyle name="40% - Accent6 3 2" xfId="1573"/>
    <cellStyle name="40% - Accent6 3 2 2" xfId="1574"/>
    <cellStyle name="40% - Accent6 3 2 2 2" xfId="1575"/>
    <cellStyle name="40% - Accent6 3 2 2 3" xfId="1576"/>
    <cellStyle name="40% - Accent6 3 2 3" xfId="1577"/>
    <cellStyle name="40% - Accent6 3 2 3 2" xfId="1578"/>
    <cellStyle name="40% - Accent6 3 2 3 3" xfId="1579"/>
    <cellStyle name="40% - Accent6 3 2 4" xfId="1580"/>
    <cellStyle name="40% - Accent6 3 2 4 2" xfId="1581"/>
    <cellStyle name="40% - Accent6 3 2 5" xfId="1582"/>
    <cellStyle name="40% - Accent6 3 2 6" xfId="1583"/>
    <cellStyle name="40% - Accent6 3 3" xfId="1584"/>
    <cellStyle name="40% - Accent6 3 3 2" xfId="1585"/>
    <cellStyle name="40% - Accent6 3 3 2 2" xfId="1586"/>
    <cellStyle name="40% - Accent6 3 3 2 3" xfId="1587"/>
    <cellStyle name="40% - Accent6 3 3 3" xfId="1588"/>
    <cellStyle name="40% - Accent6 3 3 3 2" xfId="1589"/>
    <cellStyle name="40% - Accent6 3 3 4" xfId="1590"/>
    <cellStyle name="40% - Accent6 3 4" xfId="1591"/>
    <cellStyle name="40% - Accent6 3 4 2" xfId="1592"/>
    <cellStyle name="40% - Accent6 3 4 3" xfId="1593"/>
    <cellStyle name="40% - Accent6 3 4 4" xfId="1594"/>
    <cellStyle name="40% - Accent6 3 5" xfId="1595"/>
    <cellStyle name="40% - Accent6 3 5 2" xfId="1596"/>
    <cellStyle name="40% - Accent6 3 5 3" xfId="1597"/>
    <cellStyle name="40% - Accent6 3 6" xfId="1598"/>
    <cellStyle name="40% - Accent6 3 6 2" xfId="1599"/>
    <cellStyle name="40% - Accent6 3 7" xfId="1600"/>
    <cellStyle name="40% - Accent6 3 7 2" xfId="1601"/>
    <cellStyle name="40% - Accent6 3 8" xfId="1602"/>
    <cellStyle name="40% - Accent6 3 9" xfId="1603"/>
    <cellStyle name="40% - Accent6 4" xfId="1604"/>
    <cellStyle name="40% - Accent6 4 2" xfId="1605"/>
    <cellStyle name="40% - Accent6 4 2 2" xfId="1606"/>
    <cellStyle name="40% - Accent6 4 2 2 2" xfId="1607"/>
    <cellStyle name="40% - Accent6 4 2 2 3" xfId="1608"/>
    <cellStyle name="40% - Accent6 4 2 3" xfId="1609"/>
    <cellStyle name="40% - Accent6 4 2 3 2" xfId="1610"/>
    <cellStyle name="40% - Accent6 4 2 4" xfId="1611"/>
    <cellStyle name="40% - Accent6 4 2 4 2" xfId="1612"/>
    <cellStyle name="40% - Accent6 4 2 5" xfId="1613"/>
    <cellStyle name="40% - Accent6 4 2 6" xfId="1614"/>
    <cellStyle name="40% - Accent6 4 3" xfId="1615"/>
    <cellStyle name="40% - Accent6 4 3 2" xfId="1616"/>
    <cellStyle name="40% - Accent6 4 3 3" xfId="1617"/>
    <cellStyle name="40% - Accent6 4 4" xfId="1618"/>
    <cellStyle name="40% - Accent6 4 4 2" xfId="1619"/>
    <cellStyle name="40% - Accent6 4 4 3" xfId="1620"/>
    <cellStyle name="40% - Accent6 4 5" xfId="1621"/>
    <cellStyle name="40% - Accent6 4 5 2" xfId="1622"/>
    <cellStyle name="40% - Accent6 4 6" xfId="1623"/>
    <cellStyle name="40% - Accent6 4 6 2" xfId="1624"/>
    <cellStyle name="40% - Accent6 4 7" xfId="1625"/>
    <cellStyle name="40% - Accent6 4 7 2" xfId="1626"/>
    <cellStyle name="40% - Accent6 4 8" xfId="1627"/>
    <cellStyle name="40% - Accent6 4 9" xfId="1628"/>
    <cellStyle name="40% - Accent6 5" xfId="1629"/>
    <cellStyle name="40% - Accent6 5 2" xfId="1630"/>
    <cellStyle name="40% - Accent6 5 2 2" xfId="1631"/>
    <cellStyle name="40% - Accent6 5 2 2 2" xfId="1632"/>
    <cellStyle name="40% - Accent6 5 2 3" xfId="1633"/>
    <cellStyle name="40% - Accent6 5 2 4" xfId="1634"/>
    <cellStyle name="40% - Accent6 5 2 5" xfId="1635"/>
    <cellStyle name="40% - Accent6 5 3" xfId="1636"/>
    <cellStyle name="40% - Accent6 5 3 2" xfId="1637"/>
    <cellStyle name="40% - Accent6 5 3 3" xfId="1638"/>
    <cellStyle name="40% - Accent6 5 4" xfId="1639"/>
    <cellStyle name="40% - Accent6 5 4 2" xfId="1640"/>
    <cellStyle name="40% - Accent6 5 5" xfId="1641"/>
    <cellStyle name="40% - Accent6 5 5 2" xfId="1642"/>
    <cellStyle name="40% - Accent6 5 6" xfId="1643"/>
    <cellStyle name="40% - Accent6 5 7" xfId="1644"/>
    <cellStyle name="40% - Accent6 6" xfId="1645"/>
    <cellStyle name="40% - Accent6 6 2" xfId="1646"/>
    <cellStyle name="40% - Accent6 6 2 2" xfId="1647"/>
    <cellStyle name="40% - Accent6 6 2 3" xfId="1648"/>
    <cellStyle name="40% - Accent6 6 3" xfId="1649"/>
    <cellStyle name="40% - Accent6 6 3 2" xfId="1650"/>
    <cellStyle name="40% - Accent6 6 3 3" xfId="1651"/>
    <cellStyle name="40% - Accent6 6 4" xfId="1652"/>
    <cellStyle name="40% - Accent6 6 4 2" xfId="1653"/>
    <cellStyle name="40% - Accent6 6 5" xfId="1654"/>
    <cellStyle name="40% - Accent6 6 6" xfId="1655"/>
    <cellStyle name="40% - Accent6 7" xfId="1656"/>
    <cellStyle name="40% - Accent6 7 2" xfId="1657"/>
    <cellStyle name="40% - Accent6 7 2 2" xfId="1658"/>
    <cellStyle name="40% - Accent6 7 2 3" xfId="1659"/>
    <cellStyle name="40% - Accent6 7 3" xfId="1660"/>
    <cellStyle name="40% - Accent6 7 3 2" xfId="1661"/>
    <cellStyle name="40% - Accent6 7 4" xfId="1662"/>
    <cellStyle name="40% - Accent6 8" xfId="1663"/>
    <cellStyle name="40% - Accent6 8 2" xfId="1664"/>
    <cellStyle name="40% - Accent6 8 3" xfId="1665"/>
    <cellStyle name="40% - Accent6 8 4" xfId="1666"/>
    <cellStyle name="40% - Accent6 9" xfId="1667"/>
    <cellStyle name="40% - Accent6 9 2" xfId="1668"/>
    <cellStyle name="40% - Accent6 9 3" xfId="1669"/>
    <cellStyle name="40% - Accent6 9 4" xfId="1670"/>
    <cellStyle name="60% - Accent1" xfId="1671"/>
    <cellStyle name="60% - Accent2" xfId="1672"/>
    <cellStyle name="60% - Accent3" xfId="1673"/>
    <cellStyle name="60% - Accent4" xfId="1674"/>
    <cellStyle name="60% - Accent5" xfId="1675"/>
    <cellStyle name="60% - Accent6" xfId="1676"/>
    <cellStyle name="Accent1" xfId="1677"/>
    <cellStyle name="Accent2" xfId="1678"/>
    <cellStyle name="Accent3" xfId="1679"/>
    <cellStyle name="Accent4" xfId="1680"/>
    <cellStyle name="Accent5" xfId="1681"/>
    <cellStyle name="Accent6" xfId="1682"/>
    <cellStyle name="Bad" xfId="1683"/>
    <cellStyle name="Bilješka" xfId="1684"/>
    <cellStyle name="Bilješka 2" xfId="1685"/>
    <cellStyle name="Bilješka 2 10" xfId="1686"/>
    <cellStyle name="Bilješka 2 10 2" xfId="1687"/>
    <cellStyle name="Bilješka 2 11" xfId="1688"/>
    <cellStyle name="Bilješka 2 11 2" xfId="1689"/>
    <cellStyle name="Bilješka 2 12" xfId="1690"/>
    <cellStyle name="Bilješka 2 13" xfId="1691"/>
    <cellStyle name="Bilješka 2 2" xfId="1692"/>
    <cellStyle name="Bilješka 2 2 2" xfId="1693"/>
    <cellStyle name="Bilješka 2 2 2 2" xfId="1694"/>
    <cellStyle name="Bilješka 2 2 2 2 2" xfId="1695"/>
    <cellStyle name="Bilješka 2 2 2 2 3" xfId="1696"/>
    <cellStyle name="Bilješka 2 2 2 3" xfId="1697"/>
    <cellStyle name="Bilješka 2 2 2 3 2" xfId="1698"/>
    <cellStyle name="Bilješka 2 2 2 3 3" xfId="1699"/>
    <cellStyle name="Bilješka 2 2 2 4" xfId="1700"/>
    <cellStyle name="Bilješka 2 2 2 4 2" xfId="1701"/>
    <cellStyle name="Bilješka 2 2 2 5" xfId="1702"/>
    <cellStyle name="Bilješka 2 2 2 6" xfId="1703"/>
    <cellStyle name="Bilješka 2 2 3" xfId="1704"/>
    <cellStyle name="Bilješka 2 2 3 2" xfId="1705"/>
    <cellStyle name="Bilješka 2 2 3 2 2" xfId="1706"/>
    <cellStyle name="Bilješka 2 2 3 2 3" xfId="1707"/>
    <cellStyle name="Bilješka 2 2 3 3" xfId="1708"/>
    <cellStyle name="Bilješka 2 2 3 3 2" xfId="1709"/>
    <cellStyle name="Bilješka 2 2 3 4" xfId="1710"/>
    <cellStyle name="Bilješka 2 2 4" xfId="1711"/>
    <cellStyle name="Bilješka 2 2 4 2" xfId="1712"/>
    <cellStyle name="Bilješka 2 2 4 3" xfId="1713"/>
    <cellStyle name="Bilješka 2 2 4 4" xfId="1714"/>
    <cellStyle name="Bilješka 2 2 5" xfId="1715"/>
    <cellStyle name="Bilješka 2 2 5 2" xfId="1716"/>
    <cellStyle name="Bilješka 2 2 5 3" xfId="1717"/>
    <cellStyle name="Bilješka 2 2 6" xfId="1718"/>
    <cellStyle name="Bilješka 2 2 6 2" xfId="1719"/>
    <cellStyle name="Bilješka 2 2 7" xfId="1720"/>
    <cellStyle name="Bilješka 2 2 7 2" xfId="1721"/>
    <cellStyle name="Bilješka 2 2 8" xfId="1722"/>
    <cellStyle name="Bilješka 2 2 9" xfId="1723"/>
    <cellStyle name="Bilješka 2 3" xfId="1724"/>
    <cellStyle name="Bilješka 2 3 2" xfId="1725"/>
    <cellStyle name="Bilješka 2 3 2 2" xfId="1726"/>
    <cellStyle name="Bilješka 2 3 2 2 2" xfId="1727"/>
    <cellStyle name="Bilješka 2 3 2 2 3" xfId="1728"/>
    <cellStyle name="Bilješka 2 3 2 3" xfId="1729"/>
    <cellStyle name="Bilješka 2 3 2 3 2" xfId="1730"/>
    <cellStyle name="Bilješka 2 3 2 3 3" xfId="1731"/>
    <cellStyle name="Bilješka 2 3 2 4" xfId="1732"/>
    <cellStyle name="Bilješka 2 3 2 4 2" xfId="1733"/>
    <cellStyle name="Bilješka 2 3 2 5" xfId="1734"/>
    <cellStyle name="Bilješka 2 3 2 6" xfId="1735"/>
    <cellStyle name="Bilješka 2 3 3" xfId="1736"/>
    <cellStyle name="Bilješka 2 3 3 2" xfId="1737"/>
    <cellStyle name="Bilješka 2 3 3 2 2" xfId="1738"/>
    <cellStyle name="Bilješka 2 3 3 2 3" xfId="1739"/>
    <cellStyle name="Bilješka 2 3 3 3" xfId="1740"/>
    <cellStyle name="Bilješka 2 3 3 3 2" xfId="1741"/>
    <cellStyle name="Bilješka 2 3 3 4" xfId="1742"/>
    <cellStyle name="Bilješka 2 3 4" xfId="1743"/>
    <cellStyle name="Bilješka 2 3 4 2" xfId="1744"/>
    <cellStyle name="Bilješka 2 3 4 3" xfId="1745"/>
    <cellStyle name="Bilješka 2 3 4 4" xfId="1746"/>
    <cellStyle name="Bilješka 2 3 5" xfId="1747"/>
    <cellStyle name="Bilješka 2 3 5 2" xfId="1748"/>
    <cellStyle name="Bilješka 2 3 5 3" xfId="1749"/>
    <cellStyle name="Bilješka 2 3 6" xfId="1750"/>
    <cellStyle name="Bilješka 2 3 6 2" xfId="1751"/>
    <cellStyle name="Bilješka 2 3 7" xfId="1752"/>
    <cellStyle name="Bilješka 2 3 7 2" xfId="1753"/>
    <cellStyle name="Bilješka 2 3 8" xfId="1754"/>
    <cellStyle name="Bilješka 2 3 9" xfId="1755"/>
    <cellStyle name="Bilješka 2 4" xfId="1756"/>
    <cellStyle name="Bilješka 2 4 2" xfId="1757"/>
    <cellStyle name="Bilješka 2 4 2 2" xfId="1758"/>
    <cellStyle name="Bilješka 2 4 2 2 2" xfId="1759"/>
    <cellStyle name="Bilješka 2 4 2 2 3" xfId="1760"/>
    <cellStyle name="Bilješka 2 4 2 3" xfId="1761"/>
    <cellStyle name="Bilješka 2 4 2 3 2" xfId="1762"/>
    <cellStyle name="Bilješka 2 4 2 4" xfId="1763"/>
    <cellStyle name="Bilješka 2 4 2 4 2" xfId="1764"/>
    <cellStyle name="Bilješka 2 4 2 5" xfId="1765"/>
    <cellStyle name="Bilješka 2 4 2 6" xfId="1766"/>
    <cellStyle name="Bilješka 2 4 3" xfId="1767"/>
    <cellStyle name="Bilješka 2 4 3 2" xfId="1768"/>
    <cellStyle name="Bilješka 2 4 3 3" xfId="1769"/>
    <cellStyle name="Bilješka 2 4 4" xfId="1770"/>
    <cellStyle name="Bilješka 2 4 4 2" xfId="1771"/>
    <cellStyle name="Bilješka 2 4 4 3" xfId="1772"/>
    <cellStyle name="Bilješka 2 4 5" xfId="1773"/>
    <cellStyle name="Bilješka 2 4 5 2" xfId="1774"/>
    <cellStyle name="Bilješka 2 4 6" xfId="1775"/>
    <cellStyle name="Bilješka 2 4 6 2" xfId="1776"/>
    <cellStyle name="Bilješka 2 4 7" xfId="1777"/>
    <cellStyle name="Bilješka 2 4 7 2" xfId="1778"/>
    <cellStyle name="Bilješka 2 4 8" xfId="1779"/>
    <cellStyle name="Bilješka 2 4 9" xfId="1780"/>
    <cellStyle name="Bilješka 2 5" xfId="1781"/>
    <cellStyle name="Bilješka 2 5 2" xfId="1782"/>
    <cellStyle name="Bilješka 2 5 2 2" xfId="1783"/>
    <cellStyle name="Bilješka 2 5 2 2 2" xfId="1784"/>
    <cellStyle name="Bilješka 2 5 2 3" xfId="1785"/>
    <cellStyle name="Bilješka 2 5 2 4" xfId="1786"/>
    <cellStyle name="Bilješka 2 5 2 5" xfId="1787"/>
    <cellStyle name="Bilješka 2 5 3" xfId="1788"/>
    <cellStyle name="Bilješka 2 5 3 2" xfId="1789"/>
    <cellStyle name="Bilješka 2 5 3 3" xfId="1790"/>
    <cellStyle name="Bilješka 2 5 4" xfId="1791"/>
    <cellStyle name="Bilješka 2 5 4 2" xfId="1792"/>
    <cellStyle name="Bilješka 2 5 5" xfId="1793"/>
    <cellStyle name="Bilješka 2 5 5 2" xfId="1794"/>
    <cellStyle name="Bilješka 2 5 6" xfId="1795"/>
    <cellStyle name="Bilješka 2 5 7" xfId="1796"/>
    <cellStyle name="Bilješka 2 6" xfId="1797"/>
    <cellStyle name="Bilješka 2 6 2" xfId="1798"/>
    <cellStyle name="Bilješka 2 6 2 2" xfId="1799"/>
    <cellStyle name="Bilješka 2 6 2 3" xfId="1800"/>
    <cellStyle name="Bilješka 2 6 3" xfId="1801"/>
    <cellStyle name="Bilješka 2 6 3 2" xfId="1802"/>
    <cellStyle name="Bilješka 2 6 3 3" xfId="1803"/>
    <cellStyle name="Bilješka 2 6 4" xfId="1804"/>
    <cellStyle name="Bilješka 2 6 4 2" xfId="1805"/>
    <cellStyle name="Bilješka 2 6 5" xfId="1806"/>
    <cellStyle name="Bilješka 2 6 6" xfId="1807"/>
    <cellStyle name="Bilješka 2 7" xfId="1808"/>
    <cellStyle name="Bilješka 2 7 2" xfId="1809"/>
    <cellStyle name="Bilješka 2 7 2 2" xfId="1810"/>
    <cellStyle name="Bilješka 2 7 2 3" xfId="1811"/>
    <cellStyle name="Bilješka 2 7 3" xfId="1812"/>
    <cellStyle name="Bilješka 2 7 3 2" xfId="1813"/>
    <cellStyle name="Bilješka 2 7 4" xfId="1814"/>
    <cellStyle name="Bilješka 2 8" xfId="1815"/>
    <cellStyle name="Bilješka 2 8 2" xfId="1816"/>
    <cellStyle name="Bilješka 2 8 3" xfId="1817"/>
    <cellStyle name="Bilješka 2 8 4" xfId="1818"/>
    <cellStyle name="Bilješka 2 9" xfId="1819"/>
    <cellStyle name="Bilješka 2 9 2" xfId="1820"/>
    <cellStyle name="Bilješka 2 9 3" xfId="1821"/>
    <cellStyle name="Bilješka 2 9 4" xfId="1822"/>
    <cellStyle name="Calculation" xfId="1823"/>
    <cellStyle name="Check Cell" xfId="1824"/>
    <cellStyle name="Comma" xfId="1825"/>
    <cellStyle name="Comma [0]" xfId="1826"/>
    <cellStyle name="Comma 2" xfId="1827"/>
    <cellStyle name="Currency" xfId="1828"/>
    <cellStyle name="Currency [0]" xfId="1829"/>
    <cellStyle name="Dobro" xfId="1830"/>
    <cellStyle name="Explanatory Text" xfId="1831"/>
    <cellStyle name="Good" xfId="1832"/>
    <cellStyle name="Heading 1" xfId="1833"/>
    <cellStyle name="Heading 2" xfId="1834"/>
    <cellStyle name="Heading 3" xfId="1835"/>
    <cellStyle name="Heading 4" xfId="1836"/>
    <cellStyle name="Hyperlink" xfId="1837"/>
    <cellStyle name="Hyperlink 2" xfId="1838"/>
    <cellStyle name="Hyperlink 3" xfId="1839"/>
    <cellStyle name="Hyperlink 3 2" xfId="1840"/>
    <cellStyle name="Input" xfId="1841"/>
    <cellStyle name="Izlaz" xfId="1842"/>
    <cellStyle name="Linked Cell" xfId="1843"/>
    <cellStyle name="Naslov" xfId="1844"/>
    <cellStyle name="Neutral" xfId="1845"/>
    <cellStyle name="Normal 125" xfId="1846"/>
    <cellStyle name="Normal 127" xfId="1847"/>
    <cellStyle name="Normal 2" xfId="1848"/>
    <cellStyle name="Normal 2 10" xfId="1849"/>
    <cellStyle name="Normal 2 10 2" xfId="1850"/>
    <cellStyle name="Normal 2 10 2 2" xfId="1851"/>
    <cellStyle name="Normal 2 10 2 3" xfId="1852"/>
    <cellStyle name="Normal 2 10 3" xfId="1853"/>
    <cellStyle name="Normal 2 10 3 2" xfId="1854"/>
    <cellStyle name="Normal 2 10 3 3" xfId="1855"/>
    <cellStyle name="Normal 2 10 4" xfId="1856"/>
    <cellStyle name="Normal 2 10 4 2" xfId="1857"/>
    <cellStyle name="Normal 2 10 5" xfId="1858"/>
    <cellStyle name="Normal 2 11" xfId="1859"/>
    <cellStyle name="Normal 2 11 2" xfId="1860"/>
    <cellStyle name="Normal 2 11 2 2" xfId="1861"/>
    <cellStyle name="Normal 2 11 2 3" xfId="1862"/>
    <cellStyle name="Normal 2 11 3" xfId="1863"/>
    <cellStyle name="Normal 2 11 3 2" xfId="1864"/>
    <cellStyle name="Normal 2 11 4" xfId="1865"/>
    <cellStyle name="Normal 2 12" xfId="1866"/>
    <cellStyle name="Normal 2 12 2" xfId="1867"/>
    <cellStyle name="Normal 2 12 3" xfId="1868"/>
    <cellStyle name="Normal 2 12 4" xfId="1869"/>
    <cellStyle name="Normal 2 13" xfId="1870"/>
    <cellStyle name="Normal 2 13 2" xfId="1871"/>
    <cellStyle name="Normal 2 13 3" xfId="1872"/>
    <cellStyle name="Normal 2 14" xfId="1873"/>
    <cellStyle name="Normal 2 14 2" xfId="1874"/>
    <cellStyle name="Normal 2 15" xfId="1875"/>
    <cellStyle name="Normal 2 16" xfId="1876"/>
    <cellStyle name="Normal 2 2" xfId="1877"/>
    <cellStyle name="Normal 2 3" xfId="1878"/>
    <cellStyle name="Normal 2 3 10" xfId="1879"/>
    <cellStyle name="Normal 2 3 10 2" xfId="1880"/>
    <cellStyle name="Normal 2 3 11" xfId="1881"/>
    <cellStyle name="Normal 2 3 12" xfId="1882"/>
    <cellStyle name="Normal 2 3 2" xfId="1883"/>
    <cellStyle name="Normal 2 3 2 2" xfId="1884"/>
    <cellStyle name="Normal 2 3 2 2 2" xfId="1885"/>
    <cellStyle name="Normal 2 3 2 2 2 2" xfId="1886"/>
    <cellStyle name="Normal 2 3 2 2 2 3" xfId="1887"/>
    <cellStyle name="Normal 2 3 2 2 3" xfId="1888"/>
    <cellStyle name="Normal 2 3 2 2 3 2" xfId="1889"/>
    <cellStyle name="Normal 2 3 2 2 3 3" xfId="1890"/>
    <cellStyle name="Normal 2 3 2 2 4" xfId="1891"/>
    <cellStyle name="Normal 2 3 2 2 4 2" xfId="1892"/>
    <cellStyle name="Normal 2 3 2 2 5" xfId="1893"/>
    <cellStyle name="Normal 2 3 2 2 6" xfId="1894"/>
    <cellStyle name="Normal 2 3 2 3" xfId="1895"/>
    <cellStyle name="Normal 2 3 2 3 2" xfId="1896"/>
    <cellStyle name="Normal 2 3 2 3 2 2" xfId="1897"/>
    <cellStyle name="Normal 2 3 2 3 2 3" xfId="1898"/>
    <cellStyle name="Normal 2 3 2 3 3" xfId="1899"/>
    <cellStyle name="Normal 2 3 2 3 3 2" xfId="1900"/>
    <cellStyle name="Normal 2 3 2 3 4" xfId="1901"/>
    <cellStyle name="Normal 2 3 2 4" xfId="1902"/>
    <cellStyle name="Normal 2 3 2 4 2" xfId="1903"/>
    <cellStyle name="Normal 2 3 2 4 3" xfId="1904"/>
    <cellStyle name="Normal 2 3 2 4 4" xfId="1905"/>
    <cellStyle name="Normal 2 3 2 5" xfId="1906"/>
    <cellStyle name="Normal 2 3 2 5 2" xfId="1907"/>
    <cellStyle name="Normal 2 3 2 5 3" xfId="1908"/>
    <cellStyle name="Normal 2 3 2 6" xfId="1909"/>
    <cellStyle name="Normal 2 3 2 6 2" xfId="1910"/>
    <cellStyle name="Normal 2 3 2 7" xfId="1911"/>
    <cellStyle name="Normal 2 3 2 7 2" xfId="1912"/>
    <cellStyle name="Normal 2 3 2 8" xfId="1913"/>
    <cellStyle name="Normal 2 3 2 9" xfId="1914"/>
    <cellStyle name="Normal 2 3 3" xfId="1915"/>
    <cellStyle name="Normal 2 3 3 2" xfId="1916"/>
    <cellStyle name="Normal 2 3 3 2 2" xfId="1917"/>
    <cellStyle name="Normal 2 3 3 2 2 2" xfId="1918"/>
    <cellStyle name="Normal 2 3 3 2 2 3" xfId="1919"/>
    <cellStyle name="Normal 2 3 3 2 3" xfId="1920"/>
    <cellStyle name="Normal 2 3 3 2 3 2" xfId="1921"/>
    <cellStyle name="Normal 2 3 3 2 4" xfId="1922"/>
    <cellStyle name="Normal 2 3 3 2 4 2" xfId="1923"/>
    <cellStyle name="Normal 2 3 3 2 5" xfId="1924"/>
    <cellStyle name="Normal 2 3 3 2 6" xfId="1925"/>
    <cellStyle name="Normal 2 3 3 3" xfId="1926"/>
    <cellStyle name="Normal 2 3 3 3 2" xfId="1927"/>
    <cellStyle name="Normal 2 3 3 3 3" xfId="1928"/>
    <cellStyle name="Normal 2 3 3 4" xfId="1929"/>
    <cellStyle name="Normal 2 3 3 4 2" xfId="1930"/>
    <cellStyle name="Normal 2 3 3 4 3" xfId="1931"/>
    <cellStyle name="Normal 2 3 3 5" xfId="1932"/>
    <cellStyle name="Normal 2 3 3 5 2" xfId="1933"/>
    <cellStyle name="Normal 2 3 3 6" xfId="1934"/>
    <cellStyle name="Normal 2 3 3 6 2" xfId="1935"/>
    <cellStyle name="Normal 2 3 3 7" xfId="1936"/>
    <cellStyle name="Normal 2 3 3 7 2" xfId="1937"/>
    <cellStyle name="Normal 2 3 3 8" xfId="1938"/>
    <cellStyle name="Normal 2 3 3 9" xfId="1939"/>
    <cellStyle name="Normal 2 3 4" xfId="1940"/>
    <cellStyle name="Normal 2 3 4 2" xfId="1941"/>
    <cellStyle name="Normal 2 3 4 2 2" xfId="1942"/>
    <cellStyle name="Normal 2 3 4 2 2 2" xfId="1943"/>
    <cellStyle name="Normal 2 3 4 2 3" xfId="1944"/>
    <cellStyle name="Normal 2 3 4 2 4" xfId="1945"/>
    <cellStyle name="Normal 2 3 4 2 5" xfId="1946"/>
    <cellStyle name="Normal 2 3 4 3" xfId="1947"/>
    <cellStyle name="Normal 2 3 4 3 2" xfId="1948"/>
    <cellStyle name="Normal 2 3 4 4" xfId="1949"/>
    <cellStyle name="Normal 2 3 4 4 2" xfId="1950"/>
    <cellStyle name="Normal 2 3 4 5" xfId="1951"/>
    <cellStyle name="Normal 2 3 4 5 2" xfId="1952"/>
    <cellStyle name="Normal 2 3 4 6" xfId="1953"/>
    <cellStyle name="Normal 2 3 4 7" xfId="1954"/>
    <cellStyle name="Normal 2 3 5" xfId="1955"/>
    <cellStyle name="Normal 2 3 5 2" xfId="1956"/>
    <cellStyle name="Normal 2 3 5 2 2" xfId="1957"/>
    <cellStyle name="Normal 2 3 5 2 3" xfId="1958"/>
    <cellStyle name="Normal 2 3 5 3" xfId="1959"/>
    <cellStyle name="Normal 2 3 5 3 2" xfId="1960"/>
    <cellStyle name="Normal 2 3 5 4" xfId="1961"/>
    <cellStyle name="Normal 2 3 5 4 2" xfId="1962"/>
    <cellStyle name="Normal 2 3 5 5" xfId="1963"/>
    <cellStyle name="Normal 2 3 5 6" xfId="1964"/>
    <cellStyle name="Normal 2 3 6" xfId="1965"/>
    <cellStyle name="Normal 2 3 6 2" xfId="1966"/>
    <cellStyle name="Normal 2 3 6 2 2" xfId="1967"/>
    <cellStyle name="Normal 2 3 6 2 3" xfId="1968"/>
    <cellStyle name="Normal 2 3 6 3" xfId="1969"/>
    <cellStyle name="Normal 2 3 6 3 2" xfId="1970"/>
    <cellStyle name="Normal 2 3 6 4" xfId="1971"/>
    <cellStyle name="Normal 2 3 7" xfId="1972"/>
    <cellStyle name="Normal 2 3 7 2" xfId="1973"/>
    <cellStyle name="Normal 2 3 7 3" xfId="1974"/>
    <cellStyle name="Normal 2 3 7 4" xfId="1975"/>
    <cellStyle name="Normal 2 3 8" xfId="1976"/>
    <cellStyle name="Normal 2 3 8 2" xfId="1977"/>
    <cellStyle name="Normal 2 3 9" xfId="1978"/>
    <cellStyle name="Normal 2 3 9 2" xfId="1979"/>
    <cellStyle name="Normal 2 4" xfId="1980"/>
    <cellStyle name="Normal 2 4 2" xfId="1981"/>
    <cellStyle name="Normal 2 4 2 2" xfId="1982"/>
    <cellStyle name="Normal 2 4 2 2 2" xfId="1983"/>
    <cellStyle name="Normal 2 4 2 2 3" xfId="1984"/>
    <cellStyle name="Normal 2 4 2 3" xfId="1985"/>
    <cellStyle name="Normal 2 4 2 3 2" xfId="1986"/>
    <cellStyle name="Normal 2 4 2 3 3" xfId="1987"/>
    <cellStyle name="Normal 2 4 2 4" xfId="1988"/>
    <cellStyle name="Normal 2 4 2 4 2" xfId="1989"/>
    <cellStyle name="Normal 2 4 2 5" xfId="1990"/>
    <cellStyle name="Normal 2 4 2 6" xfId="1991"/>
    <cellStyle name="Normal 2 4 3" xfId="1992"/>
    <cellStyle name="Normal 2 4 3 2" xfId="1993"/>
    <cellStyle name="Normal 2 4 3 2 2" xfId="1994"/>
    <cellStyle name="Normal 2 4 3 2 3" xfId="1995"/>
    <cellStyle name="Normal 2 4 3 3" xfId="1996"/>
    <cellStyle name="Normal 2 4 3 3 2" xfId="1997"/>
    <cellStyle name="Normal 2 4 3 4" xfId="1998"/>
    <cellStyle name="Normal 2 4 4" xfId="1999"/>
    <cellStyle name="Normal 2 4 4 2" xfId="2000"/>
    <cellStyle name="Normal 2 4 4 3" xfId="2001"/>
    <cellStyle name="Normal 2 4 4 4" xfId="2002"/>
    <cellStyle name="Normal 2 4 5" xfId="2003"/>
    <cellStyle name="Normal 2 4 5 2" xfId="2004"/>
    <cellStyle name="Normal 2 4 5 3" xfId="2005"/>
    <cellStyle name="Normal 2 4 6" xfId="2006"/>
    <cellStyle name="Normal 2 4 6 2" xfId="2007"/>
    <cellStyle name="Normal 2 4 7" xfId="2008"/>
    <cellStyle name="Normal 2 4 7 2" xfId="2009"/>
    <cellStyle name="Normal 2 4 8" xfId="2010"/>
    <cellStyle name="Normal 2 4 9" xfId="2011"/>
    <cellStyle name="Normal 2 5" xfId="2012"/>
    <cellStyle name="Normal 2 5 2" xfId="2013"/>
    <cellStyle name="Normal 2 5 2 2" xfId="2014"/>
    <cellStyle name="Normal 2 5 2 2 2" xfId="2015"/>
    <cellStyle name="Normal 2 5 2 2 3" xfId="2016"/>
    <cellStyle name="Normal 2 5 2 3" xfId="2017"/>
    <cellStyle name="Normal 2 5 2 3 2" xfId="2018"/>
    <cellStyle name="Normal 2 5 2 3 3" xfId="2019"/>
    <cellStyle name="Normal 2 5 2 4" xfId="2020"/>
    <cellStyle name="Normal 2 5 2 4 2" xfId="2021"/>
    <cellStyle name="Normal 2 5 2 5" xfId="2022"/>
    <cellStyle name="Normal 2 5 2 6" xfId="2023"/>
    <cellStyle name="Normal 2 5 3" xfId="2024"/>
    <cellStyle name="Normal 2 5 3 2" xfId="2025"/>
    <cellStyle name="Normal 2 5 3 2 2" xfId="2026"/>
    <cellStyle name="Normal 2 5 3 2 3" xfId="2027"/>
    <cellStyle name="Normal 2 5 3 3" xfId="2028"/>
    <cellStyle name="Normal 2 5 3 3 2" xfId="2029"/>
    <cellStyle name="Normal 2 5 3 4" xfId="2030"/>
    <cellStyle name="Normal 2 5 4" xfId="2031"/>
    <cellStyle name="Normal 2 5 4 2" xfId="2032"/>
    <cellStyle name="Normal 2 5 4 3" xfId="2033"/>
    <cellStyle name="Normal 2 5 4 4" xfId="2034"/>
    <cellStyle name="Normal 2 5 5" xfId="2035"/>
    <cellStyle name="Normal 2 5 5 2" xfId="2036"/>
    <cellStyle name="Normal 2 5 5 3" xfId="2037"/>
    <cellStyle name="Normal 2 5 6" xfId="2038"/>
    <cellStyle name="Normal 2 5 6 2" xfId="2039"/>
    <cellStyle name="Normal 2 5 7" xfId="2040"/>
    <cellStyle name="Normal 2 5 7 2" xfId="2041"/>
    <cellStyle name="Normal 2 5 8" xfId="2042"/>
    <cellStyle name="Normal 2 5 9" xfId="2043"/>
    <cellStyle name="Normal 2 6" xfId="2044"/>
    <cellStyle name="Normal 2 6 2" xfId="2045"/>
    <cellStyle name="Normal 2 6 2 2" xfId="2046"/>
    <cellStyle name="Normal 2 6 2 2 2" xfId="2047"/>
    <cellStyle name="Normal 2 6 2 2 3" xfId="2048"/>
    <cellStyle name="Normal 2 6 2 3" xfId="2049"/>
    <cellStyle name="Normal 2 6 2 3 2" xfId="2050"/>
    <cellStyle name="Normal 2 6 2 4" xfId="2051"/>
    <cellStyle name="Normal 2 6 2 4 2" xfId="2052"/>
    <cellStyle name="Normal 2 6 2 5" xfId="2053"/>
    <cellStyle name="Normal 2 6 2 6" xfId="2054"/>
    <cellStyle name="Normal 2 6 3" xfId="2055"/>
    <cellStyle name="Normal 2 6 3 2" xfId="2056"/>
    <cellStyle name="Normal 2 6 3 2 2" xfId="2057"/>
    <cellStyle name="Normal 2 6 3 3" xfId="2058"/>
    <cellStyle name="Normal 2 6 3 3 2" xfId="2059"/>
    <cellStyle name="Normal 2 6 3 4" xfId="2060"/>
    <cellStyle name="Normal 2 6 4" xfId="2061"/>
    <cellStyle name="Normal 2 6 4 2" xfId="2062"/>
    <cellStyle name="Normal 2 6 4 3" xfId="2063"/>
    <cellStyle name="Normal 2 6 5" xfId="2064"/>
    <cellStyle name="Normal 2 6 5 2" xfId="2065"/>
    <cellStyle name="Normal 2 6 6" xfId="2066"/>
    <cellStyle name="Normal 2 6 6 2" xfId="2067"/>
    <cellStyle name="Normal 2 6 7" xfId="2068"/>
    <cellStyle name="Normal 2 6 7 2" xfId="2069"/>
    <cellStyle name="Normal 2 6 8" xfId="2070"/>
    <cellStyle name="Normal 2 6 9" xfId="2071"/>
    <cellStyle name="Normal 2 7" xfId="2072"/>
    <cellStyle name="Normal 2 7 2" xfId="2073"/>
    <cellStyle name="Normal 2 7 2 2" xfId="2074"/>
    <cellStyle name="Normal 2 7 2 2 2" xfId="2075"/>
    <cellStyle name="Normal 2 7 2 2 3" xfId="2076"/>
    <cellStyle name="Normal 2 7 2 3" xfId="2077"/>
    <cellStyle name="Normal 2 7 2 3 2" xfId="2078"/>
    <cellStyle name="Normal 2 7 2 4" xfId="2079"/>
    <cellStyle name="Normal 2 7 2 4 2" xfId="2080"/>
    <cellStyle name="Normal 2 7 2 5" xfId="2081"/>
    <cellStyle name="Normal 2 7 2 6" xfId="2082"/>
    <cellStyle name="Normal 2 7 3" xfId="2083"/>
    <cellStyle name="Normal 2 7 3 2" xfId="2084"/>
    <cellStyle name="Normal 2 7 3 2 2" xfId="2085"/>
    <cellStyle name="Normal 2 7 3 3" xfId="2086"/>
    <cellStyle name="Normal 2 7 3 3 2" xfId="2087"/>
    <cellStyle name="Normal 2 7 3 4" xfId="2088"/>
    <cellStyle name="Normal 2 7 4" xfId="2089"/>
    <cellStyle name="Normal 2 7 4 2" xfId="2090"/>
    <cellStyle name="Normal 2 7 4 3" xfId="2091"/>
    <cellStyle name="Normal 2 7 5" xfId="2092"/>
    <cellStyle name="Normal 2 7 5 2" xfId="2093"/>
    <cellStyle name="Normal 2 7 6" xfId="2094"/>
    <cellStyle name="Normal 2 7 7" xfId="2095"/>
    <cellStyle name="Normal 2 8" xfId="2096"/>
    <cellStyle name="Normal 2 8 2" xfId="2097"/>
    <cellStyle name="Normal 2 8 2 2" xfId="2098"/>
    <cellStyle name="Normal 2 8 2 2 2" xfId="2099"/>
    <cellStyle name="Normal 2 8 2 2 3" xfId="2100"/>
    <cellStyle name="Normal 2 8 2 3" xfId="2101"/>
    <cellStyle name="Normal 2 8 2 3 2" xfId="2102"/>
    <cellStyle name="Normal 2 8 2 4" xfId="2103"/>
    <cellStyle name="Normal 2 8 2 5" xfId="2104"/>
    <cellStyle name="Normal 2 8 2 6" xfId="2105"/>
    <cellStyle name="Normal 2 8 3" xfId="2106"/>
    <cellStyle name="Normal 2 8 3 2" xfId="2107"/>
    <cellStyle name="Normal 2 8 3 3" xfId="2108"/>
    <cellStyle name="Normal 2 8 4" xfId="2109"/>
    <cellStyle name="Normal 2 8 4 2" xfId="2110"/>
    <cellStyle name="Normal 2 8 4 3" xfId="2111"/>
    <cellStyle name="Normal 2 8 5" xfId="2112"/>
    <cellStyle name="Normal 2 8 5 2" xfId="2113"/>
    <cellStyle name="Normal 2 8 6" xfId="2114"/>
    <cellStyle name="Normal 2 8 7" xfId="2115"/>
    <cellStyle name="Normal 2 9" xfId="2116"/>
    <cellStyle name="Normal 2 9 2" xfId="2117"/>
    <cellStyle name="Normal 2 9 2 2" xfId="2118"/>
    <cellStyle name="Normal 2 9 2 3" xfId="2119"/>
    <cellStyle name="Normal 2 9 3" xfId="2120"/>
    <cellStyle name="Normal 2 9 3 2" xfId="2121"/>
    <cellStyle name="Normal 2 9 3 3" xfId="2122"/>
    <cellStyle name="Normal 2 9 4" xfId="2123"/>
    <cellStyle name="Normal 2 9 4 2" xfId="2124"/>
    <cellStyle name="Normal 2 9 5" xfId="2125"/>
    <cellStyle name="Normal 2 9 6" xfId="2126"/>
    <cellStyle name="Normal 3" xfId="2127"/>
    <cellStyle name="Normal 3 2" xfId="2128"/>
    <cellStyle name="Normal 3 2 2" xfId="2129"/>
    <cellStyle name="Normal 3 3" xfId="2130"/>
    <cellStyle name="Normal 4" xfId="2131"/>
    <cellStyle name="Normal 4 2" xfId="2132"/>
    <cellStyle name="Normal 5" xfId="2133"/>
    <cellStyle name="Normal 6" xfId="2134"/>
    <cellStyle name="Normal_TFI-POD" xfId="2135"/>
    <cellStyle name="Note" xfId="2136"/>
    <cellStyle name="Note 2" xfId="2137"/>
    <cellStyle name="Obično 10" xfId="2138"/>
    <cellStyle name="Obično 11" xfId="2139"/>
    <cellStyle name="Obično 13" xfId="2140"/>
    <cellStyle name="Obično 14" xfId="2141"/>
    <cellStyle name="Obično 2" xfId="2142"/>
    <cellStyle name="Obično 2 10" xfId="2143"/>
    <cellStyle name="Obično 2 10 2" xfId="2144"/>
    <cellStyle name="Obično 2 10 3" xfId="2145"/>
    <cellStyle name="Obično 2 10 4" xfId="2146"/>
    <cellStyle name="Obično 2 11" xfId="2147"/>
    <cellStyle name="Obično 2 11 2" xfId="2148"/>
    <cellStyle name="Obično 2 12" xfId="2149"/>
    <cellStyle name="Obično 2 12 2" xfId="2150"/>
    <cellStyle name="Obično 2 13" xfId="2151"/>
    <cellStyle name="Obično 2 14" xfId="2152"/>
    <cellStyle name="Obično 2 2" xfId="2153"/>
    <cellStyle name="Obično 2 2 2" xfId="2154"/>
    <cellStyle name="Obično 2 2 2 2" xfId="2155"/>
    <cellStyle name="Obično 2 2 2 2 2" xfId="2156"/>
    <cellStyle name="Obično 2 2 2 2 3" xfId="2157"/>
    <cellStyle name="Obično 2 2 2 3" xfId="2158"/>
    <cellStyle name="Obično 2 2 2 3 2" xfId="2159"/>
    <cellStyle name="Obično 2 2 2 3 3" xfId="2160"/>
    <cellStyle name="Obično 2 2 2 4" xfId="2161"/>
    <cellStyle name="Obično 2 2 2 4 2" xfId="2162"/>
    <cellStyle name="Obično 2 2 2 5" xfId="2163"/>
    <cellStyle name="Obično 2 2 2 6" xfId="2164"/>
    <cellStyle name="Obično 2 2 3" xfId="2165"/>
    <cellStyle name="Obično 2 2 3 2" xfId="2166"/>
    <cellStyle name="Obično 2 2 3 2 2" xfId="2167"/>
    <cellStyle name="Obično 2 2 3 2 3" xfId="2168"/>
    <cellStyle name="Obično 2 2 3 3" xfId="2169"/>
    <cellStyle name="Obično 2 2 3 3 2" xfId="2170"/>
    <cellStyle name="Obično 2 2 3 4" xfId="2171"/>
    <cellStyle name="Obično 2 2 4" xfId="2172"/>
    <cellStyle name="Obično 2 2 4 2" xfId="2173"/>
    <cellStyle name="Obično 2 2 4 3" xfId="2174"/>
    <cellStyle name="Obično 2 2 4 4" xfId="2175"/>
    <cellStyle name="Obično 2 2 5" xfId="2176"/>
    <cellStyle name="Obično 2 2 5 2" xfId="2177"/>
    <cellStyle name="Obično 2 2 5 3" xfId="2178"/>
    <cellStyle name="Obično 2 2 6" xfId="2179"/>
    <cellStyle name="Obično 2 2 6 2" xfId="2180"/>
    <cellStyle name="Obično 2 2 7" xfId="2181"/>
    <cellStyle name="Obično 2 2 7 2" xfId="2182"/>
    <cellStyle name="Obično 2 2 8" xfId="2183"/>
    <cellStyle name="Obično 2 2 9" xfId="2184"/>
    <cellStyle name="Obično 2 3" xfId="2185"/>
    <cellStyle name="Obično 2 3 10" xfId="2186"/>
    <cellStyle name="Obično 2 3 2" xfId="2187"/>
    <cellStyle name="Obično 2 3 2 2" xfId="2188"/>
    <cellStyle name="Obično 2 3 2 2 2" xfId="2189"/>
    <cellStyle name="Obično 2 3 2 3" xfId="2190"/>
    <cellStyle name="Obično 2 3 2 4" xfId="2191"/>
    <cellStyle name="Obično 2 3 2 5" xfId="2192"/>
    <cellStyle name="Obično 2 3 2 6" xfId="2193"/>
    <cellStyle name="Obično 2 3 3" xfId="2194"/>
    <cellStyle name="Obično 2 3 3 2" xfId="2195"/>
    <cellStyle name="Obično 2 3 3 3" xfId="2196"/>
    <cellStyle name="Obično 2 3 4" xfId="2197"/>
    <cellStyle name="Obično 2 3 4 2" xfId="2198"/>
    <cellStyle name="Obično 2 3 4 3" xfId="2199"/>
    <cellStyle name="Obično 2 3 5" xfId="2200"/>
    <cellStyle name="Obično 2 3 5 2" xfId="2201"/>
    <cellStyle name="Obično 2 3 5 3" xfId="2202"/>
    <cellStyle name="Obično 2 3 6" xfId="2203"/>
    <cellStyle name="Obično 2 3 7" xfId="2204"/>
    <cellStyle name="Obično 2 3 7 2" xfId="2205"/>
    <cellStyle name="Obično 2 3 8" xfId="2206"/>
    <cellStyle name="Obično 2 3 9" xfId="2207"/>
    <cellStyle name="Obično 2 4" xfId="2208"/>
    <cellStyle name="Obično 2 4 2" xfId="2209"/>
    <cellStyle name="Obično 2 4 2 2" xfId="2210"/>
    <cellStyle name="Obično 2 4 2 2 2" xfId="2211"/>
    <cellStyle name="Obično 2 4 2 2 3" xfId="2212"/>
    <cellStyle name="Obično 2 4 2 3" xfId="2213"/>
    <cellStyle name="Obično 2 4 2 3 2" xfId="2214"/>
    <cellStyle name="Obično 2 4 2 4" xfId="2215"/>
    <cellStyle name="Obično 2 4 2 4 2" xfId="2216"/>
    <cellStyle name="Obično 2 4 2 5" xfId="2217"/>
    <cellStyle name="Obično 2 4 2 6" xfId="2218"/>
    <cellStyle name="Obično 2 4 3" xfId="2219"/>
    <cellStyle name="Obično 2 4 3 2" xfId="2220"/>
    <cellStyle name="Obično 2 4 3 2 2" xfId="2221"/>
    <cellStyle name="Obično 2 4 3 3" xfId="2222"/>
    <cellStyle name="Obično 2 4 3 3 2" xfId="2223"/>
    <cellStyle name="Obično 2 4 3 4" xfId="2224"/>
    <cellStyle name="Obično 2 4 4" xfId="2225"/>
    <cellStyle name="Obično 2 4 4 2" xfId="2226"/>
    <cellStyle name="Obično 2 4 4 3" xfId="2227"/>
    <cellStyle name="Obično 2 4 5" xfId="2228"/>
    <cellStyle name="Obično 2 4 5 2" xfId="2229"/>
    <cellStyle name="Obično 2 4 6" xfId="2230"/>
    <cellStyle name="Obično 2 4 6 2" xfId="2231"/>
    <cellStyle name="Obično 2 4 7" xfId="2232"/>
    <cellStyle name="Obično 2 4 7 2" xfId="2233"/>
    <cellStyle name="Obično 2 4 8" xfId="2234"/>
    <cellStyle name="Obično 2 4 9" xfId="2235"/>
    <cellStyle name="Obično 2 5" xfId="2236"/>
    <cellStyle name="Obično 2 5 2" xfId="2237"/>
    <cellStyle name="Obično 2 5 2 2" xfId="2238"/>
    <cellStyle name="Obično 2 5 2 2 2" xfId="2239"/>
    <cellStyle name="Obično 2 5 2 3" xfId="2240"/>
    <cellStyle name="Obično 2 5 2 3 2" xfId="2241"/>
    <cellStyle name="Obično 2 5 2 4" xfId="2242"/>
    <cellStyle name="Obično 2 5 3" xfId="2243"/>
    <cellStyle name="Obično 2 5 3 2" xfId="2244"/>
    <cellStyle name="Obično 2 5 3 3" xfId="2245"/>
    <cellStyle name="Obično 2 5 4" xfId="2246"/>
    <cellStyle name="Obično 2 5 4 2" xfId="2247"/>
    <cellStyle name="Obično 2 5 4 3" xfId="2248"/>
    <cellStyle name="Obično 2 5 5" xfId="2249"/>
    <cellStyle name="Obično 2 5 5 2" xfId="2250"/>
    <cellStyle name="Obično 2 6" xfId="2251"/>
    <cellStyle name="Obično 2 6 2" xfId="2252"/>
    <cellStyle name="Obično 2 6 2 2" xfId="2253"/>
    <cellStyle name="Obično 2 6 2 2 2" xfId="2254"/>
    <cellStyle name="Obično 2 6 2 3" xfId="2255"/>
    <cellStyle name="Obično 2 6 2 4" xfId="2256"/>
    <cellStyle name="Obično 2 6 2 5" xfId="2257"/>
    <cellStyle name="Obično 2 6 3" xfId="2258"/>
    <cellStyle name="Obično 2 6 3 2" xfId="2259"/>
    <cellStyle name="Obično 2 6 3 3" xfId="2260"/>
    <cellStyle name="Obično 2 6 4" xfId="2261"/>
    <cellStyle name="Obično 2 6 4 2" xfId="2262"/>
    <cellStyle name="Obično 2 6 5" xfId="2263"/>
    <cellStyle name="Obično 2 6 5 2" xfId="2264"/>
    <cellStyle name="Obično 2 6 6" xfId="2265"/>
    <cellStyle name="Obično 2 6 7" xfId="2266"/>
    <cellStyle name="Obično 2 7" xfId="2267"/>
    <cellStyle name="Obično 2 7 2" xfId="2268"/>
    <cellStyle name="Obično 2 7 2 2" xfId="2269"/>
    <cellStyle name="Obično 2 7 2 3" xfId="2270"/>
    <cellStyle name="Obično 2 7 3" xfId="2271"/>
    <cellStyle name="Obično 2 7 3 2" xfId="2272"/>
    <cellStyle name="Obično 2 7 3 3" xfId="2273"/>
    <cellStyle name="Obično 2 7 4" xfId="2274"/>
    <cellStyle name="Obično 2 7 4 2" xfId="2275"/>
    <cellStyle name="Obično 2 7 5" xfId="2276"/>
    <cellStyle name="Obično 2 7 6" xfId="2277"/>
    <cellStyle name="Obično 2 8" xfId="2278"/>
    <cellStyle name="Obično 2 8 2" xfId="2279"/>
    <cellStyle name="Obično 2 8 2 2" xfId="2280"/>
    <cellStyle name="Obično 2 8 2 3" xfId="2281"/>
    <cellStyle name="Obično 2 8 3" xfId="2282"/>
    <cellStyle name="Obično 2 8 3 2" xfId="2283"/>
    <cellStyle name="Obično 2 8 4" xfId="2284"/>
    <cellStyle name="Obično 2 9" xfId="2285"/>
    <cellStyle name="Obično 2 9 2" xfId="2286"/>
    <cellStyle name="Obično 2 9 3" xfId="2287"/>
    <cellStyle name="Obično 2 9 4" xfId="2288"/>
    <cellStyle name="Obično 3" xfId="2289"/>
    <cellStyle name="Obično 5" xfId="2290"/>
    <cellStyle name="Obično 6" xfId="2291"/>
    <cellStyle name="Obično 7" xfId="2292"/>
    <cellStyle name="Obično 8" xfId="2293"/>
    <cellStyle name="Obično 9" xfId="2294"/>
    <cellStyle name="Obično_Knjiga2" xfId="2295"/>
    <cellStyle name="Output" xfId="2296"/>
    <cellStyle name="Percent" xfId="2297"/>
    <cellStyle name="Percent 2" xfId="2298"/>
    <cellStyle name="Percent 3" xfId="2299"/>
    <cellStyle name="Percent 3 2" xfId="2300"/>
    <cellStyle name="Percent 4" xfId="2301"/>
    <cellStyle name="Style 1" xfId="2302"/>
    <cellStyle name="Style 1 2" xfId="2303"/>
    <cellStyle name="Style 1 2 2" xfId="2304"/>
    <cellStyle name="Tekst upozorenja" xfId="2305"/>
    <cellStyle name="Title" xfId="2306"/>
    <cellStyle name="Total" xfId="2307"/>
    <cellStyle name="Warning Text" xfId="2308"/>
    <cellStyle name="Zarez 2" xfId="2309"/>
    <cellStyle name="Zarez 2 10" xfId="2310"/>
    <cellStyle name="Zarez 2 10 2" xfId="2311"/>
    <cellStyle name="Zarez 2 11" xfId="2312"/>
    <cellStyle name="Zarez 2 11 2" xfId="2313"/>
    <cellStyle name="Zarez 2 12" xfId="2314"/>
    <cellStyle name="Zarez 2 13" xfId="2315"/>
    <cellStyle name="Zarez 2 2" xfId="2316"/>
    <cellStyle name="Zarez 2 2 2" xfId="2317"/>
    <cellStyle name="Zarez 2 2 2 2" xfId="2318"/>
    <cellStyle name="Zarez 2 2 2 2 2" xfId="2319"/>
    <cellStyle name="Zarez 2 2 2 2 3" xfId="2320"/>
    <cellStyle name="Zarez 2 2 2 3" xfId="2321"/>
    <cellStyle name="Zarez 2 2 2 3 2" xfId="2322"/>
    <cellStyle name="Zarez 2 2 2 3 3" xfId="2323"/>
    <cellStyle name="Zarez 2 2 2 4" xfId="2324"/>
    <cellStyle name="Zarez 2 2 2 4 2" xfId="2325"/>
    <cellStyle name="Zarez 2 2 2 5" xfId="2326"/>
    <cellStyle name="Zarez 2 2 2 6" xfId="2327"/>
    <cellStyle name="Zarez 2 2 3" xfId="2328"/>
    <cellStyle name="Zarez 2 2 3 2" xfId="2329"/>
    <cellStyle name="Zarez 2 2 3 2 2" xfId="2330"/>
    <cellStyle name="Zarez 2 2 3 2 3" xfId="2331"/>
    <cellStyle name="Zarez 2 2 3 3" xfId="2332"/>
    <cellStyle name="Zarez 2 2 3 3 2" xfId="2333"/>
    <cellStyle name="Zarez 2 2 3 4" xfId="2334"/>
    <cellStyle name="Zarez 2 2 4" xfId="2335"/>
    <cellStyle name="Zarez 2 2 4 2" xfId="2336"/>
    <cellStyle name="Zarez 2 2 4 3" xfId="2337"/>
    <cellStyle name="Zarez 2 2 4 4" xfId="2338"/>
    <cellStyle name="Zarez 2 2 5" xfId="2339"/>
    <cellStyle name="Zarez 2 2 5 2" xfId="2340"/>
    <cellStyle name="Zarez 2 2 5 3" xfId="2341"/>
    <cellStyle name="Zarez 2 2 6" xfId="2342"/>
    <cellStyle name="Zarez 2 2 6 2" xfId="2343"/>
    <cellStyle name="Zarez 2 2 7" xfId="2344"/>
    <cellStyle name="Zarez 2 2 7 2" xfId="2345"/>
    <cellStyle name="Zarez 2 2 8" xfId="2346"/>
    <cellStyle name="Zarez 2 2 9" xfId="2347"/>
    <cellStyle name="Zarez 2 3" xfId="2348"/>
    <cellStyle name="Zarez 2 3 2" xfId="2349"/>
    <cellStyle name="Zarez 2 3 2 2" xfId="2350"/>
    <cellStyle name="Zarez 2 3 2 2 2" xfId="2351"/>
    <cellStyle name="Zarez 2 3 2 2 3" xfId="2352"/>
    <cellStyle name="Zarez 2 3 2 3" xfId="2353"/>
    <cellStyle name="Zarez 2 3 2 3 2" xfId="2354"/>
    <cellStyle name="Zarez 2 3 2 3 3" xfId="2355"/>
    <cellStyle name="Zarez 2 3 2 4" xfId="2356"/>
    <cellStyle name="Zarez 2 3 2 4 2" xfId="2357"/>
    <cellStyle name="Zarez 2 3 2 5" xfId="2358"/>
    <cellStyle name="Zarez 2 3 2 6" xfId="2359"/>
    <cellStyle name="Zarez 2 3 3" xfId="2360"/>
    <cellStyle name="Zarez 2 3 3 2" xfId="2361"/>
    <cellStyle name="Zarez 2 3 3 2 2" xfId="2362"/>
    <cellStyle name="Zarez 2 3 3 2 3" xfId="2363"/>
    <cellStyle name="Zarez 2 3 3 3" xfId="2364"/>
    <cellStyle name="Zarez 2 3 3 3 2" xfId="2365"/>
    <cellStyle name="Zarez 2 3 3 4" xfId="2366"/>
    <cellStyle name="Zarez 2 3 4" xfId="2367"/>
    <cellStyle name="Zarez 2 3 4 2" xfId="2368"/>
    <cellStyle name="Zarez 2 3 4 3" xfId="2369"/>
    <cellStyle name="Zarez 2 3 4 4" xfId="2370"/>
    <cellStyle name="Zarez 2 3 5" xfId="2371"/>
    <cellStyle name="Zarez 2 3 5 2" xfId="2372"/>
    <cellStyle name="Zarez 2 3 5 3" xfId="2373"/>
    <cellStyle name="Zarez 2 3 6" xfId="2374"/>
    <cellStyle name="Zarez 2 3 6 2" xfId="2375"/>
    <cellStyle name="Zarez 2 3 7" xfId="2376"/>
    <cellStyle name="Zarez 2 3 7 2" xfId="2377"/>
    <cellStyle name="Zarez 2 3 8" xfId="2378"/>
    <cellStyle name="Zarez 2 3 9" xfId="2379"/>
    <cellStyle name="Zarez 2 4" xfId="2380"/>
    <cellStyle name="Zarez 2 4 2" xfId="2381"/>
    <cellStyle name="Zarez 2 4 2 2" xfId="2382"/>
    <cellStyle name="Zarez 2 4 2 2 2" xfId="2383"/>
    <cellStyle name="Zarez 2 4 2 2 3" xfId="2384"/>
    <cellStyle name="Zarez 2 4 2 3" xfId="2385"/>
    <cellStyle name="Zarez 2 4 2 3 2" xfId="2386"/>
    <cellStyle name="Zarez 2 4 2 4" xfId="2387"/>
    <cellStyle name="Zarez 2 4 2 4 2" xfId="2388"/>
    <cellStyle name="Zarez 2 4 2 5" xfId="2389"/>
    <cellStyle name="Zarez 2 4 2 6" xfId="2390"/>
    <cellStyle name="Zarez 2 4 3" xfId="2391"/>
    <cellStyle name="Zarez 2 4 3 2" xfId="2392"/>
    <cellStyle name="Zarez 2 4 3 3" xfId="2393"/>
    <cellStyle name="Zarez 2 4 4" xfId="2394"/>
    <cellStyle name="Zarez 2 4 4 2" xfId="2395"/>
    <cellStyle name="Zarez 2 4 4 3" xfId="2396"/>
    <cellStyle name="Zarez 2 4 5" xfId="2397"/>
    <cellStyle name="Zarez 2 4 5 2" xfId="2398"/>
    <cellStyle name="Zarez 2 4 6" xfId="2399"/>
    <cellStyle name="Zarez 2 4 6 2" xfId="2400"/>
    <cellStyle name="Zarez 2 4 7" xfId="2401"/>
    <cellStyle name="Zarez 2 4 7 2" xfId="2402"/>
    <cellStyle name="Zarez 2 4 8" xfId="2403"/>
    <cellStyle name="Zarez 2 4 9" xfId="2404"/>
    <cellStyle name="Zarez 2 5" xfId="2405"/>
    <cellStyle name="Zarez 2 5 2" xfId="2406"/>
    <cellStyle name="Zarez 2 5 2 2" xfId="2407"/>
    <cellStyle name="Zarez 2 5 2 2 2" xfId="2408"/>
    <cellStyle name="Zarez 2 5 2 3" xfId="2409"/>
    <cellStyle name="Zarez 2 5 2 4" xfId="2410"/>
    <cellStyle name="Zarez 2 5 2 5" xfId="2411"/>
    <cellStyle name="Zarez 2 5 3" xfId="2412"/>
    <cellStyle name="Zarez 2 5 3 2" xfId="2413"/>
    <cellStyle name="Zarez 2 5 3 3" xfId="2414"/>
    <cellStyle name="Zarez 2 5 4" xfId="2415"/>
    <cellStyle name="Zarez 2 5 4 2" xfId="2416"/>
    <cellStyle name="Zarez 2 5 5" xfId="2417"/>
    <cellStyle name="Zarez 2 5 5 2" xfId="2418"/>
    <cellStyle name="Zarez 2 5 6" xfId="2419"/>
    <cellStyle name="Zarez 2 5 7" xfId="2420"/>
    <cellStyle name="Zarez 2 6" xfId="2421"/>
    <cellStyle name="Zarez 2 6 2" xfId="2422"/>
    <cellStyle name="Zarez 2 6 2 2" xfId="2423"/>
    <cellStyle name="Zarez 2 6 2 3" xfId="2424"/>
    <cellStyle name="Zarez 2 6 3" xfId="2425"/>
    <cellStyle name="Zarez 2 6 3 2" xfId="2426"/>
    <cellStyle name="Zarez 2 6 3 3" xfId="2427"/>
    <cellStyle name="Zarez 2 6 4" xfId="2428"/>
    <cellStyle name="Zarez 2 6 4 2" xfId="2429"/>
    <cellStyle name="Zarez 2 6 5" xfId="2430"/>
    <cellStyle name="Zarez 2 6 6" xfId="2431"/>
    <cellStyle name="Zarez 2 7" xfId="2432"/>
    <cellStyle name="Zarez 2 7 2" xfId="2433"/>
    <cellStyle name="Zarez 2 7 2 2" xfId="2434"/>
    <cellStyle name="Zarez 2 7 2 3" xfId="2435"/>
    <cellStyle name="Zarez 2 7 3" xfId="2436"/>
    <cellStyle name="Zarez 2 7 3 2" xfId="2437"/>
    <cellStyle name="Zarez 2 7 4" xfId="2438"/>
    <cellStyle name="Zarez 2 8" xfId="2439"/>
    <cellStyle name="Zarez 2 8 2" xfId="2440"/>
    <cellStyle name="Zarez 2 8 3" xfId="2441"/>
    <cellStyle name="Zarez 2 8 4" xfId="2442"/>
    <cellStyle name="Zarez 2 9" xfId="2443"/>
    <cellStyle name="Zarez 2 9 2" xfId="2444"/>
    <cellStyle name="Zarez 2 9 3" xfId="2445"/>
    <cellStyle name="Zarez 2 9 4" xfId="2446"/>
  </cellStyles>
  <dxfs count="5">
    <dxf>
      <fill>
        <patternFill>
          <bgColor rgb="FFFF000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Q1%202018%20konsolidir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RDG"/>
      <sheetName val="Bilanca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svetlana.kundov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L40" sqref="L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242</v>
      </c>
      <c r="B1" s="185"/>
      <c r="C1" s="185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45" t="s">
        <v>243</v>
      </c>
      <c r="B2" s="146"/>
      <c r="C2" s="146"/>
      <c r="D2" s="147"/>
      <c r="E2" s="111">
        <v>43101</v>
      </c>
      <c r="F2" s="12"/>
      <c r="G2" s="13" t="s">
        <v>244</v>
      </c>
      <c r="H2" s="111">
        <v>43190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48" t="s">
        <v>309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3" t="s">
        <v>245</v>
      </c>
      <c r="B6" s="134"/>
      <c r="C6" s="143" t="s">
        <v>315</v>
      </c>
      <c r="D6" s="144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51" t="s">
        <v>246</v>
      </c>
      <c r="B8" s="152"/>
      <c r="C8" s="143" t="s">
        <v>316</v>
      </c>
      <c r="D8" s="144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5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0" t="s">
        <v>247</v>
      </c>
      <c r="B10" s="141"/>
      <c r="C10" s="143" t="s">
        <v>317</v>
      </c>
      <c r="D10" s="144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3" t="s">
        <v>248</v>
      </c>
      <c r="B12" s="134"/>
      <c r="C12" s="135" t="s">
        <v>318</v>
      </c>
      <c r="D12" s="136"/>
      <c r="E12" s="136"/>
      <c r="F12" s="136"/>
      <c r="G12" s="136"/>
      <c r="H12" s="136"/>
      <c r="I12" s="137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3" t="s">
        <v>249</v>
      </c>
      <c r="B14" s="134"/>
      <c r="C14" s="138">
        <v>10010</v>
      </c>
      <c r="D14" s="139"/>
      <c r="E14" s="16"/>
      <c r="F14" s="135" t="s">
        <v>319</v>
      </c>
      <c r="G14" s="136"/>
      <c r="H14" s="136"/>
      <c r="I14" s="137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3" t="s">
        <v>250</v>
      </c>
      <c r="B16" s="134"/>
      <c r="C16" s="135" t="s">
        <v>320</v>
      </c>
      <c r="D16" s="136"/>
      <c r="E16" s="136"/>
      <c r="F16" s="136"/>
      <c r="G16" s="136"/>
      <c r="H16" s="136"/>
      <c r="I16" s="13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3" t="s">
        <v>251</v>
      </c>
      <c r="B18" s="134"/>
      <c r="C18" s="153" t="s">
        <v>321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3" t="s">
        <v>252</v>
      </c>
      <c r="B20" s="134"/>
      <c r="C20" s="153" t="s">
        <v>322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3" t="s">
        <v>253</v>
      </c>
      <c r="B22" s="134"/>
      <c r="C22" s="112">
        <v>133</v>
      </c>
      <c r="D22" s="135"/>
      <c r="E22" s="156"/>
      <c r="F22" s="157"/>
      <c r="G22" s="133"/>
      <c r="H22" s="158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L23" s="10"/>
    </row>
    <row r="24" spans="1:12" ht="12.75">
      <c r="A24" s="133" t="s">
        <v>254</v>
      </c>
      <c r="B24" s="134"/>
      <c r="C24" s="112">
        <v>21</v>
      </c>
      <c r="D24" s="135"/>
      <c r="E24" s="156"/>
      <c r="F24" s="156"/>
      <c r="G24" s="157"/>
      <c r="H24" s="46" t="s">
        <v>255</v>
      </c>
      <c r="I24" s="129">
        <v>413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310</v>
      </c>
      <c r="I25" s="89"/>
      <c r="J25" s="10"/>
      <c r="K25" s="10"/>
      <c r="L25" s="10"/>
    </row>
    <row r="26" spans="1:12" ht="12.75">
      <c r="A26" s="133" t="s">
        <v>256</v>
      </c>
      <c r="B26" s="134"/>
      <c r="C26" s="113" t="s">
        <v>323</v>
      </c>
      <c r="D26" s="25"/>
      <c r="E26" s="33"/>
      <c r="F26" s="24"/>
      <c r="G26" s="159" t="s">
        <v>257</v>
      </c>
      <c r="H26" s="134"/>
      <c r="I26" s="114" t="s">
        <v>328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60" t="s">
        <v>258</v>
      </c>
      <c r="B28" s="161"/>
      <c r="C28" s="162"/>
      <c r="D28" s="162"/>
      <c r="E28" s="163" t="s">
        <v>259</v>
      </c>
      <c r="F28" s="164"/>
      <c r="G28" s="164"/>
      <c r="H28" s="165" t="s">
        <v>260</v>
      </c>
      <c r="I28" s="16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43"/>
      <c r="I30" s="144"/>
      <c r="J30" s="10"/>
      <c r="K30" s="10"/>
      <c r="L30" s="10"/>
    </row>
    <row r="31" spans="1:12" ht="12.75">
      <c r="A31" s="85"/>
      <c r="B31" s="22"/>
      <c r="C31" s="21"/>
      <c r="D31" s="170"/>
      <c r="E31" s="170"/>
      <c r="F31" s="170"/>
      <c r="G31" s="171"/>
      <c r="H31" s="16"/>
      <c r="I31" s="92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43"/>
      <c r="I32" s="144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43"/>
      <c r="I34" s="144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43"/>
      <c r="I36" s="144"/>
      <c r="J36" s="10"/>
      <c r="K36" s="10"/>
      <c r="L36" s="10"/>
    </row>
    <row r="37" spans="1:12" ht="12.75">
      <c r="A37" s="94"/>
      <c r="B37" s="30"/>
      <c r="C37" s="172"/>
      <c r="D37" s="173"/>
      <c r="E37" s="16"/>
      <c r="F37" s="172"/>
      <c r="G37" s="173"/>
      <c r="H37" s="16"/>
      <c r="I37" s="86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43"/>
      <c r="I38" s="144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43"/>
      <c r="I40" s="144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40" t="s">
        <v>261</v>
      </c>
      <c r="B44" s="180"/>
      <c r="C44" s="143"/>
      <c r="D44" s="144"/>
      <c r="E44" s="26"/>
      <c r="F44" s="135"/>
      <c r="G44" s="168"/>
      <c r="H44" s="168"/>
      <c r="I44" s="169"/>
      <c r="J44" s="10"/>
      <c r="K44" s="10"/>
      <c r="L44" s="10"/>
    </row>
    <row r="45" spans="1:12" ht="12.75">
      <c r="A45" s="94"/>
      <c r="B45" s="30"/>
      <c r="C45" s="172"/>
      <c r="D45" s="173"/>
      <c r="E45" s="16"/>
      <c r="F45" s="172"/>
      <c r="G45" s="174"/>
      <c r="H45" s="35"/>
      <c r="I45" s="98"/>
      <c r="J45" s="10"/>
      <c r="K45" s="10"/>
      <c r="L45" s="10"/>
    </row>
    <row r="46" spans="1:12" ht="12.75">
      <c r="A46" s="140" t="s">
        <v>262</v>
      </c>
      <c r="B46" s="180"/>
      <c r="C46" s="135" t="s">
        <v>324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5"/>
      <c r="B47" s="22"/>
      <c r="C47" s="21" t="s">
        <v>263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0" t="s">
        <v>264</v>
      </c>
      <c r="B48" s="180"/>
      <c r="C48" s="181" t="s">
        <v>325</v>
      </c>
      <c r="D48" s="182"/>
      <c r="E48" s="183"/>
      <c r="F48" s="16"/>
      <c r="G48" s="46" t="s">
        <v>265</v>
      </c>
      <c r="H48" s="181" t="s">
        <v>329</v>
      </c>
      <c r="I48" s="183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0" t="s">
        <v>251</v>
      </c>
      <c r="B50" s="180"/>
      <c r="C50" s="189" t="s">
        <v>326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3" t="s">
        <v>266</v>
      </c>
      <c r="B52" s="134"/>
      <c r="C52" s="181" t="s">
        <v>336</v>
      </c>
      <c r="D52" s="182"/>
      <c r="E52" s="182"/>
      <c r="F52" s="182"/>
      <c r="G52" s="182"/>
      <c r="H52" s="182"/>
      <c r="I52" s="190"/>
      <c r="J52" s="10"/>
      <c r="K52" s="10"/>
      <c r="L52" s="10"/>
    </row>
    <row r="53" spans="1:12" ht="12.75">
      <c r="A53" s="99"/>
      <c r="B53" s="20"/>
      <c r="C53" s="186" t="s">
        <v>267</v>
      </c>
      <c r="D53" s="186"/>
      <c r="E53" s="186"/>
      <c r="F53" s="186"/>
      <c r="G53" s="186"/>
      <c r="H53" s="186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91" t="s">
        <v>268</v>
      </c>
      <c r="C55" s="192"/>
      <c r="D55" s="192"/>
      <c r="E55" s="192"/>
      <c r="F55" s="44"/>
      <c r="G55" s="44"/>
      <c r="H55" s="44"/>
      <c r="I55" s="101"/>
      <c r="J55" s="10"/>
      <c r="K55" s="10"/>
      <c r="L55" s="10"/>
    </row>
    <row r="56" spans="1:12" ht="12.75">
      <c r="A56" s="99"/>
      <c r="B56" s="193" t="s">
        <v>299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99"/>
      <c r="B57" s="193" t="s">
        <v>300</v>
      </c>
      <c r="C57" s="194"/>
      <c r="D57" s="194"/>
      <c r="E57" s="194"/>
      <c r="F57" s="194"/>
      <c r="G57" s="194"/>
      <c r="H57" s="194"/>
      <c r="I57" s="101"/>
      <c r="J57" s="10"/>
      <c r="K57" s="10"/>
      <c r="L57" s="10"/>
    </row>
    <row r="58" spans="1:12" ht="12.75">
      <c r="A58" s="99"/>
      <c r="B58" s="193" t="s">
        <v>301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99"/>
      <c r="B59" s="193" t="s">
        <v>302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269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270</v>
      </c>
      <c r="F62" s="33"/>
      <c r="G62" s="177" t="s">
        <v>271</v>
      </c>
      <c r="H62" s="178"/>
      <c r="I62" s="179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87"/>
      <c r="H63" s="188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_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info@optima.hr"/>
    <hyperlink ref="C20" r:id="rId2" display="www.optima.hr"/>
    <hyperlink ref="C50" r:id="rId3" display="svetlana.kundovic@optima-telekom.hr"/>
  </hyperlinks>
  <printOptions/>
  <pageMargins left="0.75" right="0.75" top="1" bottom="1" header="0.5" footer="0.5"/>
  <pageSetup orientation="portrait" paperSize="9" scale="80" r:id="rId4"/>
  <ignoredErrors>
    <ignoredError sqref="C6 C8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SheetLayoutView="110" zoomScalePageLayoutView="0" workbookViewId="0" topLeftCell="A1">
      <selection activeCell="Q29" sqref="Q29"/>
    </sheetView>
  </sheetViews>
  <sheetFormatPr defaultColWidth="9.140625" defaultRowHeight="12.75"/>
  <cols>
    <col min="1" max="9" width="9.140625" style="47" customWidth="1"/>
    <col min="10" max="10" width="10.421875" style="47" customWidth="1"/>
    <col min="11" max="11" width="11.28125" style="47" customWidth="1"/>
    <col min="12" max="13" width="11.00390625" style="47" customWidth="1"/>
    <col min="14" max="14" width="20.28125" style="47" customWidth="1"/>
    <col min="15" max="18" width="10.140625" style="47" bestFit="1" customWidth="1"/>
    <col min="19" max="16384" width="9.140625" style="47" customWidth="1"/>
  </cols>
  <sheetData>
    <row r="1" spans="1:13" ht="12.75" customHeight="1">
      <c r="A1" s="203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02" t="s">
        <v>337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2.75" customHeight="1">
      <c r="A3" s="228" t="s">
        <v>327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3.25">
      <c r="A4" s="229" t="s">
        <v>57</v>
      </c>
      <c r="B4" s="229"/>
      <c r="C4" s="229"/>
      <c r="D4" s="229"/>
      <c r="E4" s="229"/>
      <c r="F4" s="229"/>
      <c r="G4" s="229"/>
      <c r="H4" s="229"/>
      <c r="I4" s="52" t="s">
        <v>273</v>
      </c>
      <c r="J4" s="230" t="s">
        <v>311</v>
      </c>
      <c r="K4" s="230"/>
      <c r="L4" s="230" t="s">
        <v>312</v>
      </c>
      <c r="M4" s="230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2"/>
      <c r="J5" s="54" t="s">
        <v>307</v>
      </c>
      <c r="K5" s="54" t="s">
        <v>308</v>
      </c>
      <c r="L5" s="54" t="s">
        <v>307</v>
      </c>
      <c r="M5" s="54" t="s">
        <v>308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8" ht="12.75">
      <c r="A7" s="214" t="s">
        <v>24</v>
      </c>
      <c r="B7" s="215"/>
      <c r="C7" s="215"/>
      <c r="D7" s="215"/>
      <c r="E7" s="215"/>
      <c r="F7" s="215"/>
      <c r="G7" s="215"/>
      <c r="H7" s="216"/>
      <c r="I7" s="3">
        <v>111</v>
      </c>
      <c r="J7" s="49">
        <f>SUM(J8:J9)</f>
        <v>111054777.4</v>
      </c>
      <c r="K7" s="49">
        <f>SUM(K8:K9)</f>
        <v>111054777.4</v>
      </c>
      <c r="L7" s="49">
        <f>SUM(L8:L9)</f>
        <v>133989046</v>
      </c>
      <c r="M7" s="49">
        <f>SUM(M8:M9)</f>
        <v>133989046</v>
      </c>
      <c r="O7" s="118"/>
      <c r="P7" s="118"/>
      <c r="Q7" s="118"/>
      <c r="R7" s="118"/>
    </row>
    <row r="8" spans="1:13" ht="12.75">
      <c r="A8" s="196" t="s">
        <v>150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110417226.81</v>
      </c>
      <c r="K8" s="7">
        <v>110417226.81</v>
      </c>
      <c r="L8" s="7">
        <v>133787066</v>
      </c>
      <c r="M8" s="7">
        <v>133787066</v>
      </c>
    </row>
    <row r="9" spans="1:13" ht="12.75">
      <c r="A9" s="196" t="s">
        <v>101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637550.59</v>
      </c>
      <c r="K9" s="7">
        <v>637550.59</v>
      </c>
      <c r="L9" s="7">
        <v>201980</v>
      </c>
      <c r="M9" s="7">
        <v>201980</v>
      </c>
    </row>
    <row r="10" spans="1:13" ht="12.75">
      <c r="A10" s="196" t="s">
        <v>10</v>
      </c>
      <c r="B10" s="197"/>
      <c r="C10" s="197"/>
      <c r="D10" s="197"/>
      <c r="E10" s="197"/>
      <c r="F10" s="197"/>
      <c r="G10" s="197"/>
      <c r="H10" s="198"/>
      <c r="I10" s="1">
        <v>114</v>
      </c>
      <c r="J10" s="48">
        <f>J11+J12+J16+J20+J21+J22+J25+J26</f>
        <v>105187933.69999999</v>
      </c>
      <c r="K10" s="48">
        <f>K11+K12+K16+K20+K21+K22+K25+K26</f>
        <v>105187933.69999999</v>
      </c>
      <c r="L10" s="48">
        <f>L11+L12+L16+L20+L21+L22+L25+L26</f>
        <v>130912932.73</v>
      </c>
      <c r="M10" s="48">
        <f>M11+M12+M16+M20+M21+M22+M25+M26</f>
        <v>130912932.73</v>
      </c>
    </row>
    <row r="11" spans="1:13" ht="12.75">
      <c r="A11" s="196" t="s">
        <v>102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6" t="s">
        <v>20</v>
      </c>
      <c r="B12" s="197"/>
      <c r="C12" s="197"/>
      <c r="D12" s="197"/>
      <c r="E12" s="197"/>
      <c r="F12" s="197"/>
      <c r="G12" s="197"/>
      <c r="H12" s="198"/>
      <c r="I12" s="1">
        <v>116</v>
      </c>
      <c r="J12" s="48">
        <f>SUM(J13:J15)</f>
        <v>61755216.489999995</v>
      </c>
      <c r="K12" s="48">
        <f>SUM(K13:K15)</f>
        <v>61755216.489999995</v>
      </c>
      <c r="L12" s="48">
        <f>SUM(L13:L15)</f>
        <v>79602339</v>
      </c>
      <c r="M12" s="48">
        <f>SUM(M13:M15)</f>
        <v>79602339</v>
      </c>
    </row>
    <row r="13" spans="1:13" ht="12.75">
      <c r="A13" s="225" t="s">
        <v>144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1397944.11</v>
      </c>
      <c r="K13" s="7">
        <v>1397944.11</v>
      </c>
      <c r="L13" s="7">
        <v>1594117</v>
      </c>
      <c r="M13" s="7">
        <v>1594117</v>
      </c>
    </row>
    <row r="14" spans="1:13" ht="12.75">
      <c r="A14" s="225" t="s">
        <v>145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433349.93</v>
      </c>
      <c r="K14" s="7">
        <v>433349.93</v>
      </c>
      <c r="L14" s="7">
        <v>664584</v>
      </c>
      <c r="M14" s="7">
        <v>664584</v>
      </c>
    </row>
    <row r="15" spans="1:13" ht="12.75">
      <c r="A15" s="225" t="s">
        <v>59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59923922.449999996</v>
      </c>
      <c r="K15" s="7">
        <v>59923922.449999996</v>
      </c>
      <c r="L15" s="7">
        <v>77343638</v>
      </c>
      <c r="M15" s="7">
        <v>77343638</v>
      </c>
    </row>
    <row r="16" spans="1:13" ht="12.75">
      <c r="A16" s="196" t="s">
        <v>21</v>
      </c>
      <c r="B16" s="197"/>
      <c r="C16" s="197"/>
      <c r="D16" s="197"/>
      <c r="E16" s="197"/>
      <c r="F16" s="197"/>
      <c r="G16" s="197"/>
      <c r="H16" s="198"/>
      <c r="I16" s="1">
        <v>120</v>
      </c>
      <c r="J16" s="48">
        <f>SUM(J17:J19)</f>
        <v>12192884.84</v>
      </c>
      <c r="K16" s="48">
        <f>SUM(K17:K19)</f>
        <v>12192884.84</v>
      </c>
      <c r="L16" s="48">
        <f>SUM(L17:L19)</f>
        <v>14351216.73</v>
      </c>
      <c r="M16" s="48">
        <f>SUM(M17:M19)</f>
        <v>14351216.73</v>
      </c>
    </row>
    <row r="17" spans="1:13" ht="12.75">
      <c r="A17" s="225" t="s">
        <v>60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7221208.5</v>
      </c>
      <c r="K17" s="7">
        <v>7221208.5</v>
      </c>
      <c r="L17" s="7">
        <v>8560950</v>
      </c>
      <c r="M17" s="7">
        <v>8560950</v>
      </c>
    </row>
    <row r="18" spans="1:13" ht="12.75">
      <c r="A18" s="225" t="s">
        <v>61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3253688.49</v>
      </c>
      <c r="K18" s="7">
        <v>3253688.49</v>
      </c>
      <c r="L18" s="7">
        <v>3781142.74</v>
      </c>
      <c r="M18" s="7">
        <v>3781142.74</v>
      </c>
    </row>
    <row r="19" spans="1:13" ht="12.75">
      <c r="A19" s="225" t="s">
        <v>62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1717987.85</v>
      </c>
      <c r="K19" s="7">
        <v>1717987.85</v>
      </c>
      <c r="L19" s="7">
        <v>2009123.99</v>
      </c>
      <c r="M19" s="7">
        <v>2009123.99</v>
      </c>
    </row>
    <row r="20" spans="1:13" ht="12.75">
      <c r="A20" s="196" t="s">
        <v>103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17263826.740000002</v>
      </c>
      <c r="K20" s="7">
        <v>17263826.740000002</v>
      </c>
      <c r="L20" s="7">
        <v>20857108</v>
      </c>
      <c r="M20" s="7">
        <v>20857108</v>
      </c>
    </row>
    <row r="21" spans="1:13" ht="12.75">
      <c r="A21" s="196" t="s">
        <v>104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11971378.47</v>
      </c>
      <c r="K21" s="7">
        <v>11971378.47</v>
      </c>
      <c r="L21" s="7">
        <v>13532038</v>
      </c>
      <c r="M21" s="7">
        <v>13532038</v>
      </c>
    </row>
    <row r="22" spans="1:13" ht="12.75">
      <c r="A22" s="196" t="s">
        <v>22</v>
      </c>
      <c r="B22" s="197"/>
      <c r="C22" s="197"/>
      <c r="D22" s="197"/>
      <c r="E22" s="197"/>
      <c r="F22" s="197"/>
      <c r="G22" s="197"/>
      <c r="H22" s="198"/>
      <c r="I22" s="1">
        <v>126</v>
      </c>
      <c r="J22" s="48">
        <f>SUM(J23:J24)</f>
        <v>2004627.16</v>
      </c>
      <c r="K22" s="48">
        <f>SUM(K23:K24)</f>
        <v>2004627.16</v>
      </c>
      <c r="L22" s="48">
        <f>SUM(L23:L24)</f>
        <v>2064291</v>
      </c>
      <c r="M22" s="48">
        <f>SUM(M23:M24)</f>
        <v>2064291</v>
      </c>
    </row>
    <row r="23" spans="1:13" ht="12.75">
      <c r="A23" s="225" t="s">
        <v>135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/>
      <c r="K23" s="7"/>
      <c r="L23" s="7"/>
      <c r="M23" s="7"/>
    </row>
    <row r="24" spans="1:13" ht="12.75">
      <c r="A24" s="225" t="s">
        <v>136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2004627.16</v>
      </c>
      <c r="K24" s="7">
        <v>2004627.16</v>
      </c>
      <c r="L24" s="7">
        <v>2064291</v>
      </c>
      <c r="M24" s="7">
        <v>2064291</v>
      </c>
    </row>
    <row r="25" spans="1:13" ht="12.75">
      <c r="A25" s="196" t="s">
        <v>105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0</v>
      </c>
      <c r="K25" s="7">
        <v>0</v>
      </c>
      <c r="L25" s="7">
        <v>505940</v>
      </c>
      <c r="M25" s="7">
        <v>505940</v>
      </c>
    </row>
    <row r="26" spans="1:13" ht="12.75">
      <c r="A26" s="196" t="s">
        <v>48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4" ht="12.75">
      <c r="A27" s="196" t="s">
        <v>207</v>
      </c>
      <c r="B27" s="197"/>
      <c r="C27" s="197"/>
      <c r="D27" s="197"/>
      <c r="E27" s="197"/>
      <c r="F27" s="197"/>
      <c r="G27" s="197"/>
      <c r="H27" s="198"/>
      <c r="I27" s="1">
        <v>131</v>
      </c>
      <c r="J27" s="48">
        <f>SUM(J28:J32)</f>
        <v>3888003.74</v>
      </c>
      <c r="K27" s="48">
        <f>SUM(K28:K32)</f>
        <v>3888003.74</v>
      </c>
      <c r="L27" s="48">
        <f>SUM(L28:L32)</f>
        <v>2585742.6799999997</v>
      </c>
      <c r="M27" s="48">
        <f>SUM(M28:M32)</f>
        <v>2585742.6799999997</v>
      </c>
      <c r="N27" s="118"/>
    </row>
    <row r="28" spans="1:13" ht="26.25" customHeight="1">
      <c r="A28" s="196" t="s">
        <v>221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34069.34</v>
      </c>
      <c r="K28" s="7">
        <v>34069.34</v>
      </c>
      <c r="L28" s="7">
        <v>1019174.51</v>
      </c>
      <c r="M28" s="7">
        <v>1019174.51</v>
      </c>
    </row>
    <row r="29" spans="1:13" ht="25.5" customHeight="1">
      <c r="A29" s="196" t="s">
        <v>153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3853934.4000000004</v>
      </c>
      <c r="K29" s="7">
        <v>3853934.4000000004</v>
      </c>
      <c r="L29" s="7">
        <v>1156904.88</v>
      </c>
      <c r="M29" s="7">
        <v>1156904.88</v>
      </c>
    </row>
    <row r="30" spans="1:13" ht="12.75">
      <c r="A30" s="196" t="s">
        <v>137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6" t="s">
        <v>217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6" t="s">
        <v>138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0</v>
      </c>
      <c r="K32" s="7">
        <v>0</v>
      </c>
      <c r="L32" s="7">
        <v>409663.29</v>
      </c>
      <c r="M32" s="7">
        <v>409663.29</v>
      </c>
    </row>
    <row r="33" spans="1:13" ht="12.75">
      <c r="A33" s="196" t="s">
        <v>208</v>
      </c>
      <c r="B33" s="197"/>
      <c r="C33" s="197"/>
      <c r="D33" s="197"/>
      <c r="E33" s="197"/>
      <c r="F33" s="197"/>
      <c r="G33" s="197"/>
      <c r="H33" s="198"/>
      <c r="I33" s="1">
        <v>137</v>
      </c>
      <c r="J33" s="48">
        <f>SUM(J34:J37)</f>
        <v>5851219.96</v>
      </c>
      <c r="K33" s="48">
        <f>SUM(K34:K37)</f>
        <v>5851219.96</v>
      </c>
      <c r="L33" s="48">
        <f>SUM(L34:L37)</f>
        <v>6724947</v>
      </c>
      <c r="M33" s="48">
        <f>SUM(M34:M37)</f>
        <v>6724947</v>
      </c>
    </row>
    <row r="34" spans="1:13" ht="12.75">
      <c r="A34" s="196" t="s">
        <v>64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.75" customHeight="1">
      <c r="A35" s="196" t="s">
        <v>63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5851219.96</v>
      </c>
      <c r="K35" s="7">
        <v>5851219.96</v>
      </c>
      <c r="L35" s="7">
        <v>6724947</v>
      </c>
      <c r="M35" s="7">
        <v>6724947</v>
      </c>
    </row>
    <row r="36" spans="1:13" ht="12.75">
      <c r="A36" s="196" t="s">
        <v>218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6" t="s">
        <v>65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6" t="s">
        <v>193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6" t="s">
        <v>194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6" t="s">
        <v>219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6" t="s">
        <v>220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4" ht="12.75">
      <c r="A42" s="196" t="s">
        <v>209</v>
      </c>
      <c r="B42" s="197"/>
      <c r="C42" s="197"/>
      <c r="D42" s="197"/>
      <c r="E42" s="197"/>
      <c r="F42" s="197"/>
      <c r="G42" s="197"/>
      <c r="H42" s="198"/>
      <c r="I42" s="1">
        <v>146</v>
      </c>
      <c r="J42" s="48">
        <f>J7+J27+J38+J40</f>
        <v>114942781.14</v>
      </c>
      <c r="K42" s="48">
        <f>K7+K27+K38+K40</f>
        <v>114942781.14</v>
      </c>
      <c r="L42" s="48">
        <f>L7+L27+L38+L40</f>
        <v>136574788.68</v>
      </c>
      <c r="M42" s="48">
        <f>M7+M27+M38+M40</f>
        <v>136574788.68</v>
      </c>
      <c r="N42" s="120"/>
    </row>
    <row r="43" spans="1:13" ht="12.75">
      <c r="A43" s="196" t="s">
        <v>210</v>
      </c>
      <c r="B43" s="197"/>
      <c r="C43" s="197"/>
      <c r="D43" s="197"/>
      <c r="E43" s="197"/>
      <c r="F43" s="197"/>
      <c r="G43" s="197"/>
      <c r="H43" s="198"/>
      <c r="I43" s="1">
        <v>147</v>
      </c>
      <c r="J43" s="48">
        <f>J10+J33+J39+J41</f>
        <v>111039153.65999998</v>
      </c>
      <c r="K43" s="48">
        <f>K10+K33+K39+K41</f>
        <v>111039153.65999998</v>
      </c>
      <c r="L43" s="48">
        <f>L10+L33+L39+L41</f>
        <v>137637879.73000002</v>
      </c>
      <c r="M43" s="48">
        <f>M10+M33+M39+M41</f>
        <v>137637879.73000002</v>
      </c>
    </row>
    <row r="44" spans="1:13" ht="12.75">
      <c r="A44" s="196" t="s">
        <v>230</v>
      </c>
      <c r="B44" s="197"/>
      <c r="C44" s="197"/>
      <c r="D44" s="197"/>
      <c r="E44" s="197"/>
      <c r="F44" s="197"/>
      <c r="G44" s="197"/>
      <c r="H44" s="198"/>
      <c r="I44" s="1">
        <v>148</v>
      </c>
      <c r="J44" s="48">
        <f>J42-J43</f>
        <v>3903627.480000019</v>
      </c>
      <c r="K44" s="48">
        <f>K42-K43</f>
        <v>3903627.480000019</v>
      </c>
      <c r="L44" s="48">
        <f>L42-L43</f>
        <v>-1063091.050000012</v>
      </c>
      <c r="M44" s="48">
        <f>M42-M43</f>
        <v>-1063091.050000012</v>
      </c>
    </row>
    <row r="45" spans="1:13" ht="12.75">
      <c r="A45" s="222" t="s">
        <v>212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8">
        <f>IF(J42&gt;J43,J42-J43,0)</f>
        <v>3903627.480000019</v>
      </c>
      <c r="K45" s="48">
        <f>IF(K42&gt;K43,K42-K43,0)</f>
        <v>3903627.480000019</v>
      </c>
      <c r="L45" s="48">
        <f>IF(L42&gt;L43,L42-L43,0)</f>
        <v>0</v>
      </c>
      <c r="M45" s="48">
        <f>IF(M42&gt;M43,M42-M43,0)</f>
        <v>0</v>
      </c>
    </row>
    <row r="46" spans="1:13" ht="12.75">
      <c r="A46" s="222" t="s">
        <v>213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1063091.050000012</v>
      </c>
      <c r="M46" s="48">
        <f>IF(M43&gt;M42,M43-M42,0)</f>
        <v>1063091.050000012</v>
      </c>
    </row>
    <row r="47" spans="1:13" ht="12.75">
      <c r="A47" s="196" t="s">
        <v>211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0</v>
      </c>
      <c r="K47" s="7">
        <v>0</v>
      </c>
      <c r="L47" s="7">
        <v>160029</v>
      </c>
      <c r="M47" s="7">
        <v>160029</v>
      </c>
    </row>
    <row r="48" spans="1:13" ht="12.75">
      <c r="A48" s="196" t="s">
        <v>231</v>
      </c>
      <c r="B48" s="197"/>
      <c r="C48" s="197"/>
      <c r="D48" s="197"/>
      <c r="E48" s="197"/>
      <c r="F48" s="197"/>
      <c r="G48" s="197"/>
      <c r="H48" s="198"/>
      <c r="I48" s="1">
        <v>152</v>
      </c>
      <c r="J48" s="48">
        <f>J44-J47</f>
        <v>3903627.480000019</v>
      </c>
      <c r="K48" s="48">
        <f>K44-K47</f>
        <v>3903627.480000019</v>
      </c>
      <c r="L48" s="48">
        <f>L44-L47</f>
        <v>-1223120.050000012</v>
      </c>
      <c r="M48" s="48">
        <f>M44-M47</f>
        <v>-1223120.050000012</v>
      </c>
    </row>
    <row r="49" spans="1:16" ht="12.75">
      <c r="A49" s="222" t="s">
        <v>190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8">
        <f>IF(J48&gt;0,J48,0)</f>
        <v>3903627.480000019</v>
      </c>
      <c r="K49" s="48">
        <f>IF(K48&gt;0,K48,0)</f>
        <v>3903627.480000019</v>
      </c>
      <c r="L49" s="48">
        <f>IF(L48&gt;0,L48,0)</f>
        <v>0</v>
      </c>
      <c r="M49" s="48">
        <f>IF(M48&gt;0,M48,0)</f>
        <v>0</v>
      </c>
      <c r="N49" s="118"/>
      <c r="P49" s="118"/>
    </row>
    <row r="50" spans="1:13" ht="12.75">
      <c r="A50" s="219" t="s">
        <v>214</v>
      </c>
      <c r="B50" s="220"/>
      <c r="C50" s="220"/>
      <c r="D50" s="220"/>
      <c r="E50" s="220"/>
      <c r="F50" s="220"/>
      <c r="G50" s="220"/>
      <c r="H50" s="221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1223120.050000012</v>
      </c>
      <c r="M50" s="55">
        <f>IF(M48&lt;0,-M48,0)</f>
        <v>1223120.050000012</v>
      </c>
    </row>
    <row r="51" spans="1:13" ht="12.75" customHeight="1">
      <c r="A51" s="217" t="s">
        <v>305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214" t="s">
        <v>185</v>
      </c>
      <c r="B52" s="215"/>
      <c r="C52" s="215"/>
      <c r="D52" s="215"/>
      <c r="E52" s="215"/>
      <c r="F52" s="215"/>
      <c r="G52" s="215"/>
      <c r="H52" s="215"/>
      <c r="I52" s="1"/>
      <c r="J52" s="7"/>
      <c r="K52" s="7"/>
      <c r="L52" s="7"/>
      <c r="M52" s="7"/>
    </row>
    <row r="53" spans="1:13" ht="12.75">
      <c r="A53" s="211" t="s">
        <v>228</v>
      </c>
      <c r="B53" s="212"/>
      <c r="C53" s="212"/>
      <c r="D53" s="212"/>
      <c r="E53" s="212"/>
      <c r="F53" s="212"/>
      <c r="G53" s="212"/>
      <c r="H53" s="213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11" t="s">
        <v>229</v>
      </c>
      <c r="B54" s="212"/>
      <c r="C54" s="212"/>
      <c r="D54" s="212"/>
      <c r="E54" s="212"/>
      <c r="F54" s="212"/>
      <c r="G54" s="212"/>
      <c r="H54" s="21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7" t="s">
        <v>187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214" t="s">
        <v>198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3903627.480000019</v>
      </c>
      <c r="K56" s="6">
        <f>K48</f>
        <v>3903627.480000019</v>
      </c>
      <c r="L56" s="6">
        <f>L48</f>
        <v>-1223120.050000012</v>
      </c>
      <c r="M56" s="6">
        <f>M48</f>
        <v>-1223120.050000012</v>
      </c>
    </row>
    <row r="57" spans="1:13" ht="12.75">
      <c r="A57" s="196" t="s">
        <v>215</v>
      </c>
      <c r="B57" s="197"/>
      <c r="C57" s="197"/>
      <c r="D57" s="197"/>
      <c r="E57" s="197"/>
      <c r="F57" s="197"/>
      <c r="G57" s="197"/>
      <c r="H57" s="198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196" t="s">
        <v>222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6" t="s">
        <v>223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6" t="s">
        <v>43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6" t="s">
        <v>224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6" t="s">
        <v>225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6" t="s">
        <v>226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6" t="s">
        <v>227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6" t="s">
        <v>216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196" t="s">
        <v>191</v>
      </c>
      <c r="B66" s="197"/>
      <c r="C66" s="197"/>
      <c r="D66" s="197"/>
      <c r="E66" s="197"/>
      <c r="F66" s="197"/>
      <c r="G66" s="197"/>
      <c r="H66" s="198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196" t="s">
        <v>192</v>
      </c>
      <c r="B67" s="197"/>
      <c r="C67" s="197"/>
      <c r="D67" s="197"/>
      <c r="E67" s="197"/>
      <c r="F67" s="197"/>
      <c r="G67" s="197"/>
      <c r="H67" s="198"/>
      <c r="I67" s="1">
        <v>168</v>
      </c>
      <c r="J67" s="55">
        <f>J56+J66</f>
        <v>3903627.480000019</v>
      </c>
      <c r="K67" s="55">
        <f>K56+K66</f>
        <v>3903627.480000019</v>
      </c>
      <c r="L67" s="55">
        <f>L56+L66</f>
        <v>-1223120.050000012</v>
      </c>
      <c r="M67" s="55">
        <f>M56+M66</f>
        <v>-1223120.050000012</v>
      </c>
    </row>
    <row r="68" spans="1:13" ht="12.75" customHeight="1">
      <c r="A68" s="207" t="s">
        <v>306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  <row r="69" spans="1:13" ht="12.75" customHeight="1">
      <c r="A69" s="209" t="s">
        <v>186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ht="12.75">
      <c r="A70" s="199" t="s">
        <v>228</v>
      </c>
      <c r="B70" s="200"/>
      <c r="C70" s="200"/>
      <c r="D70" s="200"/>
      <c r="E70" s="200"/>
      <c r="F70" s="200"/>
      <c r="G70" s="200"/>
      <c r="H70" s="201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4" t="s">
        <v>229</v>
      </c>
      <c r="B71" s="205"/>
      <c r="C71" s="205"/>
      <c r="D71" s="205"/>
      <c r="E71" s="205"/>
      <c r="F71" s="205"/>
      <c r="G71" s="205"/>
      <c r="H71" s="206"/>
      <c r="I71" s="4">
        <v>170</v>
      </c>
      <c r="J71" s="8">
        <v>0</v>
      </c>
      <c r="K71" s="8">
        <v>0</v>
      </c>
      <c r="L71" s="8">
        <v>0</v>
      </c>
      <c r="M71" s="8">
        <v>0</v>
      </c>
    </row>
    <row r="74" ht="12.75">
      <c r="L74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6:M67 J70:L71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7:M7 J16:M16 J30:M34 J22:M23 J25:M27 J12:M12 J48:M50 J36:M46">
      <formula1>0</formula1>
    </dataValidation>
  </dataValidations>
  <printOptions/>
  <pageMargins left="0.75" right="0.75" top="1" bottom="1" header="0.5" footer="0.5"/>
  <pageSetup orientation="portrait" paperSize="9" scale="69" r:id="rId1"/>
  <ignoredErrors>
    <ignoredError sqref="J57:M57 L22 L33 L16 M16 M22" formulaRange="1"/>
    <ignoredError sqref="J56:K56 L56:M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zoomScaleSheetLayoutView="110" zoomScalePageLayoutView="0" workbookViewId="0" topLeftCell="A1">
      <selection activeCell="S37" sqref="S37"/>
    </sheetView>
  </sheetViews>
  <sheetFormatPr defaultColWidth="9.140625" defaultRowHeight="12.75"/>
  <cols>
    <col min="1" max="9" width="9.140625" style="47" customWidth="1"/>
    <col min="10" max="10" width="13.28125" style="47" customWidth="1"/>
    <col min="11" max="11" width="12.8515625" style="47" customWidth="1"/>
    <col min="12" max="12" width="23.421875" style="0" hidden="1" customWidth="1"/>
    <col min="13" max="13" width="11.140625" style="0" hidden="1" customWidth="1"/>
    <col min="14" max="14" width="9.7109375" style="47" hidden="1" customWidth="1"/>
    <col min="15" max="15" width="10.7109375" style="47" hidden="1" customWidth="1"/>
    <col min="16" max="16" width="10.140625" style="47" customWidth="1"/>
    <col min="17" max="16384" width="9.140625" style="47" customWidth="1"/>
  </cols>
  <sheetData>
    <row r="1" spans="1:11" ht="12.75" customHeight="1">
      <c r="A1" s="203" t="s">
        <v>151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54" t="s">
        <v>338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327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2.5">
      <c r="A4" s="258" t="s">
        <v>57</v>
      </c>
      <c r="B4" s="259"/>
      <c r="C4" s="259"/>
      <c r="D4" s="259"/>
      <c r="E4" s="259"/>
      <c r="F4" s="259"/>
      <c r="G4" s="259"/>
      <c r="H4" s="260"/>
      <c r="I4" s="52" t="s">
        <v>272</v>
      </c>
      <c r="J4" s="53" t="s">
        <v>311</v>
      </c>
      <c r="K4" s="54" t="s">
        <v>312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1">
        <v>2</v>
      </c>
      <c r="J5" s="50">
        <v>3</v>
      </c>
      <c r="K5" s="50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14" t="s">
        <v>58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>
        <v>0</v>
      </c>
    </row>
    <row r="8" spans="1:11" ht="12.75">
      <c r="A8" s="196" t="s">
        <v>11</v>
      </c>
      <c r="B8" s="197"/>
      <c r="C8" s="197"/>
      <c r="D8" s="197"/>
      <c r="E8" s="197"/>
      <c r="F8" s="197"/>
      <c r="G8" s="197"/>
      <c r="H8" s="198"/>
      <c r="I8" s="1">
        <v>2</v>
      </c>
      <c r="J8" s="48">
        <f>J9+J16+J26+J35+J39</f>
        <v>501026938.1790818</v>
      </c>
      <c r="K8" s="48">
        <f>K9+K16+K26+K35+K39</f>
        <v>512426632.1163019</v>
      </c>
    </row>
    <row r="9" spans="1:15" ht="12.75">
      <c r="A9" s="225" t="s">
        <v>199</v>
      </c>
      <c r="B9" s="226"/>
      <c r="C9" s="226"/>
      <c r="D9" s="226"/>
      <c r="E9" s="226"/>
      <c r="F9" s="226"/>
      <c r="G9" s="226"/>
      <c r="H9" s="227"/>
      <c r="I9" s="1">
        <v>3</v>
      </c>
      <c r="J9" s="48">
        <f>SUM(J10:J15)</f>
        <v>153630413.40908185</v>
      </c>
      <c r="K9" s="48">
        <f>SUM(K10:K15)</f>
        <v>165985255.80908185</v>
      </c>
      <c r="L9" s="128">
        <f>+K9-J9+K16-J16</f>
        <v>10761790.25999999</v>
      </c>
      <c r="O9" s="118">
        <f>+M9+M16+NT_I!K8</f>
        <v>20857108</v>
      </c>
    </row>
    <row r="10" spans="1:12" ht="12.75">
      <c r="A10" s="225" t="s">
        <v>110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0</v>
      </c>
      <c r="K10" s="7">
        <v>0</v>
      </c>
      <c r="L10" s="128">
        <f>+RDG!L20</f>
        <v>20857108</v>
      </c>
    </row>
    <row r="11" spans="1:12" ht="12.75">
      <c r="A11" s="225" t="s">
        <v>12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34819719.599999994</v>
      </c>
      <c r="K11" s="7">
        <v>46804471</v>
      </c>
      <c r="L11" s="128">
        <f>+L9+L10</f>
        <v>31618898.25999999</v>
      </c>
    </row>
    <row r="12" spans="1:11" ht="12.75">
      <c r="A12" s="225" t="s">
        <v>111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47629368.02908186</v>
      </c>
      <c r="K12" s="7">
        <v>47629368.02908186</v>
      </c>
    </row>
    <row r="13" spans="1:11" ht="12.75">
      <c r="A13" s="225" t="s">
        <v>202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203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0</v>
      </c>
      <c r="K14" s="7">
        <v>0</v>
      </c>
    </row>
    <row r="15" spans="1:11" ht="12.75">
      <c r="A15" s="225" t="s">
        <v>204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71181325.78</v>
      </c>
      <c r="K15" s="7">
        <v>71551416.78</v>
      </c>
    </row>
    <row r="16" spans="1:11" ht="12.75">
      <c r="A16" s="225" t="s">
        <v>200</v>
      </c>
      <c r="B16" s="226"/>
      <c r="C16" s="226"/>
      <c r="D16" s="226"/>
      <c r="E16" s="226"/>
      <c r="F16" s="226"/>
      <c r="G16" s="226"/>
      <c r="H16" s="227"/>
      <c r="I16" s="1">
        <v>10</v>
      </c>
      <c r="J16" s="48">
        <f>SUM(J17:J25)</f>
        <v>331570762.88</v>
      </c>
      <c r="K16" s="48">
        <f>SUM(K17:K25)</f>
        <v>329977710.74</v>
      </c>
    </row>
    <row r="17" spans="1:11" ht="12.75">
      <c r="A17" s="225" t="s">
        <v>205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80102.4</v>
      </c>
      <c r="K17" s="7">
        <v>80102.4</v>
      </c>
    </row>
    <row r="18" spans="1:11" ht="12.75">
      <c r="A18" s="225" t="s">
        <v>241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8875085.579999998</v>
      </c>
      <c r="K18" s="7">
        <v>8732618.14</v>
      </c>
    </row>
    <row r="19" spans="1:11" ht="12.75">
      <c r="A19" s="225" t="s">
        <v>206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301771888.62</v>
      </c>
      <c r="K19" s="7">
        <v>295053814.89</v>
      </c>
    </row>
    <row r="20" spans="1:11" ht="12.75">
      <c r="A20" s="225" t="s">
        <v>25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621182.6799999999</v>
      </c>
      <c r="K20" s="7">
        <v>532133.8299999998</v>
      </c>
    </row>
    <row r="21" spans="1:11" ht="12.75">
      <c r="A21" s="225" t="s">
        <v>26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/>
    </row>
    <row r="22" spans="1:11" ht="12.75">
      <c r="A22" s="225" t="s">
        <v>70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0</v>
      </c>
      <c r="K22" s="7"/>
    </row>
    <row r="23" spans="1:11" ht="12.75">
      <c r="A23" s="225" t="s">
        <v>71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19516483.450000003</v>
      </c>
      <c r="K23" s="7">
        <v>25060632.939999998</v>
      </c>
    </row>
    <row r="24" spans="1:11" ht="12.75">
      <c r="A24" s="225" t="s">
        <v>72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46822</v>
      </c>
      <c r="K24" s="7">
        <v>46822</v>
      </c>
    </row>
    <row r="25" spans="1:11" ht="12.75">
      <c r="A25" s="225" t="s">
        <v>73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659198.1499999985</v>
      </c>
      <c r="K25" s="7">
        <v>471586.5399999996</v>
      </c>
    </row>
    <row r="26" spans="1:13" ht="12.75">
      <c r="A26" s="225" t="s">
        <v>188</v>
      </c>
      <c r="B26" s="226"/>
      <c r="C26" s="226"/>
      <c r="D26" s="226"/>
      <c r="E26" s="226"/>
      <c r="F26" s="226"/>
      <c r="G26" s="226"/>
      <c r="H26" s="227"/>
      <c r="I26" s="1">
        <v>20</v>
      </c>
      <c r="J26" s="48">
        <f>SUM(J27:J34)</f>
        <v>4212638.219999997</v>
      </c>
      <c r="K26" s="48">
        <f>SUM(K27:K34)</f>
        <v>4058624.619999998</v>
      </c>
      <c r="L26" s="128">
        <f>+J26-K26</f>
        <v>154013.59999999916</v>
      </c>
      <c r="M26" s="128">
        <f>+L26+L56</f>
        <v>96318.12999999942</v>
      </c>
    </row>
    <row r="27" spans="1:11" ht="12.75">
      <c r="A27" s="225" t="s">
        <v>74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86599.52999999747</v>
      </c>
      <c r="K27" s="7">
        <v>85884.25999999791</v>
      </c>
    </row>
    <row r="28" spans="1:11" ht="12.75">
      <c r="A28" s="225" t="s">
        <v>75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>
        <v>0</v>
      </c>
    </row>
    <row r="29" spans="1:11" ht="12.75">
      <c r="A29" s="225" t="s">
        <v>76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35000</v>
      </c>
      <c r="K29" s="7">
        <v>35000</v>
      </c>
    </row>
    <row r="30" spans="1:11" ht="12.75">
      <c r="A30" s="225" t="s">
        <v>81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>
        <v>0</v>
      </c>
    </row>
    <row r="31" spans="1:11" ht="12.75">
      <c r="A31" s="225" t="s">
        <v>82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/>
      <c r="K31" s="7">
        <v>0</v>
      </c>
    </row>
    <row r="32" spans="1:11" ht="12.75">
      <c r="A32" s="225" t="s">
        <v>83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4091038.69</v>
      </c>
      <c r="K32" s="7">
        <v>3937740.36</v>
      </c>
    </row>
    <row r="33" spans="1:11" ht="12.75">
      <c r="A33" s="225" t="s">
        <v>77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181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182</v>
      </c>
      <c r="B35" s="226"/>
      <c r="C35" s="226"/>
      <c r="D35" s="226"/>
      <c r="E35" s="226"/>
      <c r="F35" s="226"/>
      <c r="G35" s="226"/>
      <c r="H35" s="227"/>
      <c r="I35" s="1">
        <v>29</v>
      </c>
      <c r="J35" s="48">
        <f>SUM(J36:J38)</f>
        <v>0</v>
      </c>
      <c r="K35" s="48">
        <f>SUM(K36:K38)</f>
        <v>0</v>
      </c>
    </row>
    <row r="36" spans="1:11" ht="12.75">
      <c r="A36" s="225" t="s">
        <v>78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0</v>
      </c>
    </row>
    <row r="37" spans="1:11" ht="12.75">
      <c r="A37" s="225" t="s">
        <v>79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80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0</v>
      </c>
      <c r="K38" s="7">
        <v>0</v>
      </c>
    </row>
    <row r="39" spans="1:13" ht="12.75">
      <c r="A39" s="225" t="s">
        <v>183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11613123.67</v>
      </c>
      <c r="K39" s="7">
        <v>12405040.94722</v>
      </c>
      <c r="L39" s="128">
        <f>+J39-K39</f>
        <v>-791917.2772199996</v>
      </c>
      <c r="M39" s="128">
        <f>-L39</f>
        <v>791917.2772199996</v>
      </c>
    </row>
    <row r="40" spans="1:11" ht="12.75">
      <c r="A40" s="196" t="s">
        <v>234</v>
      </c>
      <c r="B40" s="197"/>
      <c r="C40" s="197"/>
      <c r="D40" s="197"/>
      <c r="E40" s="197"/>
      <c r="F40" s="197"/>
      <c r="G40" s="197"/>
      <c r="H40" s="198"/>
      <c r="I40" s="1">
        <v>34</v>
      </c>
      <c r="J40" s="48">
        <f>J41+J49+J56+J64</f>
        <v>145362676.42000002</v>
      </c>
      <c r="K40" s="48">
        <f>K41+K49+K56+K64</f>
        <v>93972586.02999999</v>
      </c>
    </row>
    <row r="41" spans="1:11" ht="12.75">
      <c r="A41" s="225" t="s">
        <v>98</v>
      </c>
      <c r="B41" s="226"/>
      <c r="C41" s="226"/>
      <c r="D41" s="226"/>
      <c r="E41" s="226"/>
      <c r="F41" s="226"/>
      <c r="G41" s="226"/>
      <c r="H41" s="227"/>
      <c r="I41" s="1">
        <v>35</v>
      </c>
      <c r="J41" s="48">
        <f>SUM(J42:J48)</f>
        <v>374811.25000000006</v>
      </c>
      <c r="K41" s="48">
        <f>SUM(K42:K48)</f>
        <v>984136.91</v>
      </c>
    </row>
    <row r="42" spans="1:11" ht="12.75">
      <c r="A42" s="225" t="s">
        <v>115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0</v>
      </c>
      <c r="K42" s="7">
        <v>0</v>
      </c>
    </row>
    <row r="43" spans="1:11" ht="12.75">
      <c r="A43" s="225" t="s">
        <v>116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0</v>
      </c>
      <c r="K43" s="7">
        <v>0</v>
      </c>
    </row>
    <row r="44" spans="1:11" ht="12.75">
      <c r="A44" s="225" t="s">
        <v>84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0</v>
      </c>
      <c r="K44" s="7">
        <v>0</v>
      </c>
    </row>
    <row r="45" spans="1:12" ht="12.75">
      <c r="A45" s="225" t="s">
        <v>85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374811.25000000006</v>
      </c>
      <c r="K45" s="7">
        <v>984136.91</v>
      </c>
      <c r="L45" s="128">
        <f>+J45-K45</f>
        <v>-609325.6599999999</v>
      </c>
    </row>
    <row r="46" spans="1:12" ht="12.75">
      <c r="A46" s="225" t="s">
        <v>86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  <c r="L46" s="128">
        <f>-L45</f>
        <v>609325.6599999999</v>
      </c>
    </row>
    <row r="47" spans="1:11" ht="12.75">
      <c r="A47" s="225" t="s">
        <v>87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0</v>
      </c>
      <c r="K47" s="7">
        <v>0</v>
      </c>
    </row>
    <row r="48" spans="1:11" ht="12.75">
      <c r="A48" s="225" t="s">
        <v>88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4" ht="12.75">
      <c r="A49" s="225" t="s">
        <v>99</v>
      </c>
      <c r="B49" s="226"/>
      <c r="C49" s="226"/>
      <c r="D49" s="226"/>
      <c r="E49" s="226"/>
      <c r="F49" s="226"/>
      <c r="G49" s="226"/>
      <c r="H49" s="227"/>
      <c r="I49" s="1">
        <v>43</v>
      </c>
      <c r="J49" s="48">
        <f>SUM(J50:J55)</f>
        <v>90121407.58</v>
      </c>
      <c r="K49" s="48">
        <f>SUM(K50:K55)</f>
        <v>78184225.60999998</v>
      </c>
      <c r="L49" s="128">
        <f>+J49-K49</f>
        <v>11937181.970000014</v>
      </c>
      <c r="N49" s="118">
        <f>-M49</f>
        <v>0</v>
      </c>
    </row>
    <row r="50" spans="1:11" ht="12.75">
      <c r="A50" s="225" t="s">
        <v>330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0</v>
      </c>
      <c r="K50" s="7">
        <v>0</v>
      </c>
    </row>
    <row r="51" spans="1:11" ht="12.75">
      <c r="A51" s="225" t="s">
        <v>331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88818899.47</v>
      </c>
      <c r="K51" s="7">
        <v>75531949.22999999</v>
      </c>
    </row>
    <row r="52" spans="1:11" ht="12.75">
      <c r="A52" s="225" t="s">
        <v>332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298"/>
    </row>
    <row r="53" spans="1:11" ht="12.75">
      <c r="A53" s="225" t="s">
        <v>333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26478.38</v>
      </c>
      <c r="K53" s="7">
        <v>30291.94</v>
      </c>
    </row>
    <row r="54" spans="1:11" ht="12.75">
      <c r="A54" s="225" t="s">
        <v>334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294890.75</v>
      </c>
      <c r="K54" s="7">
        <v>216793.94</v>
      </c>
    </row>
    <row r="55" spans="1:11" ht="12.75">
      <c r="A55" s="225" t="s">
        <v>335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981138.98</v>
      </c>
      <c r="K55" s="7">
        <v>2405190.5</v>
      </c>
    </row>
    <row r="56" spans="1:12" ht="12.75">
      <c r="A56" s="225" t="s">
        <v>100</v>
      </c>
      <c r="B56" s="226"/>
      <c r="C56" s="226"/>
      <c r="D56" s="226"/>
      <c r="E56" s="226"/>
      <c r="F56" s="226"/>
      <c r="G56" s="226"/>
      <c r="H56" s="227"/>
      <c r="I56" s="1">
        <v>50</v>
      </c>
      <c r="J56" s="48">
        <f>SUM(J57:J63)</f>
        <v>4849411.32</v>
      </c>
      <c r="K56" s="48">
        <f>SUM(K57:K63)</f>
        <v>4907106.79</v>
      </c>
      <c r="L56" s="128">
        <f>+J56-K56</f>
        <v>-57695.46999999974</v>
      </c>
    </row>
    <row r="57" spans="1:16" ht="12.75">
      <c r="A57" s="225" t="s">
        <v>74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>
        <v>0</v>
      </c>
      <c r="P57" s="118"/>
    </row>
    <row r="58" spans="1:11" ht="12.75">
      <c r="A58" s="225" t="s">
        <v>75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4845412.32</v>
      </c>
      <c r="K58" s="7">
        <v>4780067.13</v>
      </c>
    </row>
    <row r="59" spans="1:11" ht="12.75">
      <c r="A59" s="225" t="s">
        <v>236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0</v>
      </c>
      <c r="K59" s="7">
        <v>0</v>
      </c>
    </row>
    <row r="60" spans="1:11" ht="12.75">
      <c r="A60" s="225" t="s">
        <v>81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0</v>
      </c>
      <c r="K60" s="7">
        <v>0</v>
      </c>
    </row>
    <row r="61" spans="1:11" ht="12.75">
      <c r="A61" s="225" t="s">
        <v>82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0</v>
      </c>
      <c r="K61" s="7">
        <v>0</v>
      </c>
    </row>
    <row r="62" spans="1:11" ht="12.75">
      <c r="A62" s="225" t="s">
        <v>83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3999</v>
      </c>
      <c r="K62" s="7">
        <v>127039.66</v>
      </c>
    </row>
    <row r="63" spans="1:11" ht="12.75">
      <c r="A63" s="225" t="s">
        <v>44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0</v>
      </c>
      <c r="K63" s="7">
        <v>0</v>
      </c>
    </row>
    <row r="64" spans="1:11" ht="12.75">
      <c r="A64" s="225" t="s">
        <v>201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50017046.269999996</v>
      </c>
      <c r="K64" s="7">
        <v>9897116.719999995</v>
      </c>
    </row>
    <row r="65" spans="1:14" ht="12.75">
      <c r="A65" s="196" t="s">
        <v>54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10444047.75</v>
      </c>
      <c r="K65" s="7">
        <v>13216655.370000001</v>
      </c>
      <c r="L65" s="128">
        <f>+J65-K65</f>
        <v>-2772607.620000001</v>
      </c>
      <c r="M65" s="128">
        <f>+L65+L113</f>
        <v>-5706803.139999997</v>
      </c>
      <c r="N65" s="118">
        <f>-M65+M113</f>
        <v>5706803.139999997</v>
      </c>
    </row>
    <row r="66" spans="1:13" ht="12.75">
      <c r="A66" s="196" t="s">
        <v>235</v>
      </c>
      <c r="B66" s="197"/>
      <c r="C66" s="197"/>
      <c r="D66" s="197"/>
      <c r="E66" s="197"/>
      <c r="F66" s="197"/>
      <c r="G66" s="197"/>
      <c r="H66" s="198"/>
      <c r="I66" s="1">
        <v>60</v>
      </c>
      <c r="J66" s="48">
        <f>J7+J8+J40+J65</f>
        <v>656833662.3490818</v>
      </c>
      <c r="K66" s="7">
        <f>K7+K8+K40+K65</f>
        <v>619615873.5163019</v>
      </c>
      <c r="M66" s="128">
        <f>-M65</f>
        <v>5706803.139999997</v>
      </c>
    </row>
    <row r="67" spans="1:11" ht="12.75">
      <c r="A67" s="245" t="s">
        <v>89</v>
      </c>
      <c r="B67" s="246"/>
      <c r="C67" s="246"/>
      <c r="D67" s="246"/>
      <c r="E67" s="246"/>
      <c r="F67" s="246"/>
      <c r="G67" s="246"/>
      <c r="H67" s="247"/>
      <c r="I67" s="4">
        <v>61</v>
      </c>
      <c r="J67" s="8">
        <v>382241411.09999996</v>
      </c>
      <c r="K67" s="8">
        <v>382461690.57</v>
      </c>
    </row>
    <row r="68" spans="1:11" ht="12.75">
      <c r="A68" s="217" t="s">
        <v>56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2" ht="12.75">
      <c r="A69" s="214" t="s">
        <v>189</v>
      </c>
      <c r="B69" s="215"/>
      <c r="C69" s="215"/>
      <c r="D69" s="215"/>
      <c r="E69" s="215"/>
      <c r="F69" s="215"/>
      <c r="G69" s="215"/>
      <c r="H69" s="216"/>
      <c r="I69" s="3">
        <v>62</v>
      </c>
      <c r="J69" s="49">
        <f>J70+J71+J72+J78+J79+J82+J85</f>
        <v>18937451.219082035</v>
      </c>
      <c r="K69" s="49">
        <f>K70+K71+K72+K78+K79+K82+K85</f>
        <v>3704127.209081948</v>
      </c>
      <c r="L69" s="128">
        <f>+K69-J69</f>
        <v>-15233324.010000087</v>
      </c>
    </row>
    <row r="70" spans="1:12" ht="12.75">
      <c r="A70" s="225" t="s">
        <v>139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694432640</v>
      </c>
      <c r="K70" s="7">
        <v>694432640</v>
      </c>
      <c r="L70" s="128">
        <f>+'[1]NT_I'!K43</f>
        <v>9673560</v>
      </c>
    </row>
    <row r="71" spans="1:12" ht="12.75">
      <c r="A71" s="225" t="s">
        <v>140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178234433.36</v>
      </c>
      <c r="K71" s="7">
        <v>178234433</v>
      </c>
      <c r="L71" s="128">
        <f>K84</f>
        <v>1223120.050000012</v>
      </c>
    </row>
    <row r="72" spans="1:12" ht="12.75">
      <c r="A72" s="225" t="s">
        <v>141</v>
      </c>
      <c r="B72" s="226"/>
      <c r="C72" s="226"/>
      <c r="D72" s="226"/>
      <c r="E72" s="226"/>
      <c r="F72" s="226"/>
      <c r="G72" s="226"/>
      <c r="H72" s="227"/>
      <c r="I72" s="1">
        <v>65</v>
      </c>
      <c r="J72" s="48">
        <f>J73+J74-J75+J76+J77</f>
        <v>16451631.829999998</v>
      </c>
      <c r="K72" s="48">
        <f>K73+K74-K75+K76+K77</f>
        <v>8225816.000000001</v>
      </c>
      <c r="L72" s="128">
        <f>+L69+L70+L71</f>
        <v>-4336643.960000075</v>
      </c>
    </row>
    <row r="73" spans="1:11" ht="12.75">
      <c r="A73" s="225" t="s">
        <v>142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0</v>
      </c>
      <c r="K73" s="7">
        <v>0</v>
      </c>
    </row>
    <row r="74" spans="1:11" ht="12.75">
      <c r="A74" s="225" t="s">
        <v>143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0</v>
      </c>
      <c r="K74" s="7">
        <v>0</v>
      </c>
    </row>
    <row r="75" spans="1:11" ht="12.75">
      <c r="A75" s="225" t="s">
        <v>131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0</v>
      </c>
      <c r="K75" s="7">
        <v>0</v>
      </c>
    </row>
    <row r="76" spans="1:11" ht="12.75">
      <c r="A76" s="225" t="s">
        <v>132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0</v>
      </c>
      <c r="K76" s="7">
        <v>0</v>
      </c>
    </row>
    <row r="77" spans="1:11" ht="12.75">
      <c r="A77" s="225" t="s">
        <v>133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16451631.829999998</v>
      </c>
      <c r="K77" s="7">
        <v>8225816.000000001</v>
      </c>
    </row>
    <row r="78" spans="1:11" ht="12.75">
      <c r="A78" s="225" t="s">
        <v>134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0</v>
      </c>
      <c r="K78" s="7">
        <v>0</v>
      </c>
    </row>
    <row r="79" spans="1:12" ht="12.75">
      <c r="A79" s="225" t="s">
        <v>232</v>
      </c>
      <c r="B79" s="226"/>
      <c r="C79" s="226"/>
      <c r="D79" s="226"/>
      <c r="E79" s="226"/>
      <c r="F79" s="226"/>
      <c r="G79" s="226"/>
      <c r="H79" s="227"/>
      <c r="I79" s="1">
        <v>72</v>
      </c>
      <c r="J79" s="48">
        <f>J80-J81</f>
        <v>-817326477.4509182</v>
      </c>
      <c r="K79" s="48">
        <f>K80-K81</f>
        <v>-875965641.740918</v>
      </c>
      <c r="L79" s="128"/>
    </row>
    <row r="80" spans="1:12" ht="12.75">
      <c r="A80" s="222" t="s">
        <v>167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0</v>
      </c>
      <c r="K80" s="7">
        <v>0</v>
      </c>
      <c r="L80" s="128"/>
    </row>
    <row r="81" spans="1:11" ht="12.75">
      <c r="A81" s="222" t="s">
        <v>168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817326477.4509182</v>
      </c>
      <c r="K81" s="7">
        <v>875965641.740918</v>
      </c>
    </row>
    <row r="82" spans="1:11" ht="12.75">
      <c r="A82" s="225" t="s">
        <v>233</v>
      </c>
      <c r="B82" s="226"/>
      <c r="C82" s="226"/>
      <c r="D82" s="226"/>
      <c r="E82" s="226"/>
      <c r="F82" s="226"/>
      <c r="G82" s="226"/>
      <c r="H82" s="227"/>
      <c r="I82" s="1">
        <v>75</v>
      </c>
      <c r="J82" s="48">
        <f>J83-J84</f>
        <v>-52854776.519999824</v>
      </c>
      <c r="K82" s="48">
        <f>K83-K84</f>
        <v>-1223120.050000012</v>
      </c>
    </row>
    <row r="83" spans="1:11" ht="12.75">
      <c r="A83" s="222" t="s">
        <v>169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>
        <v>0</v>
      </c>
    </row>
    <row r="84" spans="1:11" ht="12.75">
      <c r="A84" s="222" t="s">
        <v>170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52854776.519999824</v>
      </c>
      <c r="K84" s="7">
        <v>1223120.050000012</v>
      </c>
    </row>
    <row r="85" spans="1:11" ht="12.75">
      <c r="A85" s="225" t="s">
        <v>171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196" t="s">
        <v>17</v>
      </c>
      <c r="B86" s="197"/>
      <c r="C86" s="197"/>
      <c r="D86" s="197"/>
      <c r="E86" s="197"/>
      <c r="F86" s="197"/>
      <c r="G86" s="197"/>
      <c r="H86" s="198"/>
      <c r="I86" s="1">
        <v>79</v>
      </c>
      <c r="J86" s="48">
        <f>SUM(J87:J89)</f>
        <v>376070.16</v>
      </c>
      <c r="K86" s="48">
        <f>SUM(K87:K89)</f>
        <v>376069.73000000004</v>
      </c>
    </row>
    <row r="87" spans="1:11" ht="12.75">
      <c r="A87" s="225" t="s">
        <v>127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376070.16</v>
      </c>
      <c r="K87" s="7">
        <v>376069.73000000004</v>
      </c>
    </row>
    <row r="88" spans="1:11" ht="12.75">
      <c r="A88" s="225" t="s">
        <v>128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129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0</v>
      </c>
      <c r="K89" s="7">
        <v>0</v>
      </c>
    </row>
    <row r="90" spans="1:15" ht="12.75">
      <c r="A90" s="196" t="s">
        <v>18</v>
      </c>
      <c r="B90" s="197"/>
      <c r="C90" s="197"/>
      <c r="D90" s="197"/>
      <c r="E90" s="197"/>
      <c r="F90" s="197"/>
      <c r="G90" s="197"/>
      <c r="H90" s="198"/>
      <c r="I90" s="1">
        <v>83</v>
      </c>
      <c r="J90" s="48">
        <f>SUM(J91:J99)</f>
        <v>338644084.11</v>
      </c>
      <c r="K90" s="48">
        <f>SUM(K91:K99)</f>
        <v>304723377.72125</v>
      </c>
      <c r="O90" s="118">
        <f>+M90+M103+M106</f>
        <v>0</v>
      </c>
    </row>
    <row r="91" spans="1:11" ht="12.75">
      <c r="A91" s="225" t="s">
        <v>130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237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0</v>
      </c>
      <c r="K92" s="7">
        <v>0</v>
      </c>
    </row>
    <row r="93" spans="1:12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213837006.04999998</v>
      </c>
      <c r="K93" s="7">
        <v>198995459.28</v>
      </c>
      <c r="L93" s="128">
        <f>+K90-J90+K103-J103+K106-J106</f>
        <v>-36693980.26875001</v>
      </c>
    </row>
    <row r="94" spans="1:12" ht="12.75">
      <c r="A94" s="225" t="s">
        <v>238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  <c r="L94" s="128">
        <f>-L93</f>
        <v>36693980.26875001</v>
      </c>
    </row>
    <row r="95" spans="1:11" ht="12.75">
      <c r="A95" s="225" t="s">
        <v>239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34585315.93000001</v>
      </c>
      <c r="K95" s="7">
        <v>23430685.31125</v>
      </c>
    </row>
    <row r="96" spans="1:11" ht="12.75">
      <c r="A96" s="225" t="s">
        <v>240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90221762.13000001</v>
      </c>
      <c r="K96" s="7">
        <v>82297233.13000001</v>
      </c>
    </row>
    <row r="97" spans="1:11" ht="12.75">
      <c r="A97" s="225" t="s">
        <v>92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90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91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0</v>
      </c>
      <c r="K99" s="7">
        <v>0</v>
      </c>
    </row>
    <row r="100" spans="1:13" ht="12.75">
      <c r="A100" s="196" t="s">
        <v>19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48">
        <f>SUM(J101:J112)</f>
        <v>249941974.29</v>
      </c>
      <c r="K100" s="48">
        <f>SUM(K101:K112)</f>
        <v>264812412.92875</v>
      </c>
      <c r="M100" t="s">
        <v>339</v>
      </c>
    </row>
    <row r="101" spans="1:11" ht="12.75">
      <c r="A101" s="225" t="s">
        <v>130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0</v>
      </c>
      <c r="K101" s="7">
        <v>0</v>
      </c>
    </row>
    <row r="102" spans="1:11" ht="12.75">
      <c r="A102" s="225" t="s">
        <v>237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0</v>
      </c>
      <c r="K102" s="7">
        <v>0</v>
      </c>
    </row>
    <row r="103" spans="1:15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36304911.48</v>
      </c>
      <c r="K103" s="7">
        <v>25771658.349999998</v>
      </c>
      <c r="L103" s="128"/>
      <c r="N103" s="118">
        <f>+M103+M106+M93+M96</f>
        <v>0</v>
      </c>
      <c r="O103" s="118">
        <f>-N103</f>
        <v>0</v>
      </c>
    </row>
    <row r="104" spans="1:11" ht="12.75">
      <c r="A104" s="225" t="s">
        <v>238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0</v>
      </c>
      <c r="K104" s="7"/>
    </row>
    <row r="105" spans="1:14" ht="12.75">
      <c r="A105" s="225" t="s">
        <v>239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185847856.37</v>
      </c>
      <c r="K105" s="7">
        <v>203800631.84875</v>
      </c>
      <c r="L105" s="128">
        <f>+K105+K108+K109+K112-J105-J108-J109-J112</f>
        <v>17643712.51875001</v>
      </c>
      <c r="N105" s="118">
        <f>+M105+M108+M109+M112+M101</f>
        <v>0</v>
      </c>
    </row>
    <row r="106" spans="1:11" ht="12.75">
      <c r="A106" s="225" t="s">
        <v>240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15585150.03</v>
      </c>
      <c r="K106" s="7">
        <v>23345129.28</v>
      </c>
    </row>
    <row r="107" spans="1:11" ht="12.75">
      <c r="A107" s="225" t="s">
        <v>92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/>
    </row>
    <row r="108" spans="1:11" ht="12.75">
      <c r="A108" s="225" t="s">
        <v>93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2972633.7900000005</v>
      </c>
      <c r="K108" s="7">
        <v>2939457.27</v>
      </c>
    </row>
    <row r="109" spans="1:11" ht="12.75">
      <c r="A109" s="225" t="s">
        <v>94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7510990.62</v>
      </c>
      <c r="K109" s="7">
        <v>7060763.18</v>
      </c>
    </row>
    <row r="110" spans="1:11" ht="12.75">
      <c r="A110" s="225" t="s">
        <v>97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0</v>
      </c>
      <c r="K110" s="7"/>
    </row>
    <row r="111" spans="1:11" ht="12.75">
      <c r="A111" s="225" t="s">
        <v>95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/>
    </row>
    <row r="112" spans="1:11" ht="12.75">
      <c r="A112" s="225" t="s">
        <v>96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1720432</v>
      </c>
      <c r="K112" s="7">
        <v>1894773</v>
      </c>
    </row>
    <row r="113" spans="1:12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48934082.06999999</v>
      </c>
      <c r="K113" s="7">
        <v>45999886.55</v>
      </c>
      <c r="L113" s="128">
        <f>+K113-J113</f>
        <v>-2934195.519999996</v>
      </c>
    </row>
    <row r="114" spans="1:13" ht="12.75">
      <c r="A114" s="196" t="s">
        <v>23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48">
        <f>J69+J86+J90+J100+J113</f>
        <v>656833661.849082</v>
      </c>
      <c r="K114" s="48">
        <f>K69+K86+K90+K100+K113</f>
        <v>619615874.139082</v>
      </c>
      <c r="L114" s="128">
        <f>+K65-J65</f>
        <v>2772607.620000001</v>
      </c>
      <c r="M114" s="128"/>
    </row>
    <row r="115" spans="1:12" ht="12.75">
      <c r="A115" s="233" t="s">
        <v>55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382241411.09999996</v>
      </c>
      <c r="K115" s="8">
        <v>382461690.57</v>
      </c>
      <c r="L115" s="128">
        <f>+L113-L114</f>
        <v>-5706803.139999997</v>
      </c>
    </row>
    <row r="116" spans="1:11" ht="12.75">
      <c r="A116" s="217" t="s">
        <v>303</v>
      </c>
      <c r="B116" s="218"/>
      <c r="C116" s="218"/>
      <c r="D116" s="218"/>
      <c r="E116" s="218"/>
      <c r="F116" s="218"/>
      <c r="G116" s="218"/>
      <c r="H116" s="218"/>
      <c r="I116" s="236"/>
      <c r="J116" s="236"/>
      <c r="K116" s="237"/>
    </row>
    <row r="117" spans="1:11" ht="12.75">
      <c r="A117" s="214" t="s">
        <v>184</v>
      </c>
      <c r="B117" s="215"/>
      <c r="C117" s="215"/>
      <c r="D117" s="215"/>
      <c r="E117" s="215"/>
      <c r="F117" s="215"/>
      <c r="G117" s="215"/>
      <c r="H117" s="215"/>
      <c r="I117" s="238"/>
      <c r="J117" s="238"/>
      <c r="K117" s="239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v>0</v>
      </c>
      <c r="K118" s="7">
        <v>0</v>
      </c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>
        <v>0</v>
      </c>
      <c r="K119" s="8">
        <v>0</v>
      </c>
    </row>
    <row r="120" spans="1:11" ht="12.75">
      <c r="A120" s="243" t="s">
        <v>304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  <row r="123" spans="10:11" ht="12.75" hidden="1">
      <c r="J123" s="131">
        <f>IF(J66-J114=0,"",J114-J66)</f>
        <v>-0.4999997615814209</v>
      </c>
      <c r="K123" s="131">
        <f>IF(K66-K114=0,"",K114-K66)</f>
        <v>0.6227800846099854</v>
      </c>
    </row>
    <row r="124" spans="10:11" ht="12.75">
      <c r="J124" s="119">
        <f>IF(J67-J115=0,"",J115-J67)</f>
      </c>
      <c r="K124" s="119">
        <f>IF(K67-K115=0,"",K115-K67)</f>
      </c>
    </row>
    <row r="125" spans="10:11" ht="12.75">
      <c r="J125" s="119">
        <f>IF(RDG!J56-J82=0,"",J82-RDG!J56)</f>
        <v>-56758403.99999984</v>
      </c>
      <c r="K125" s="119">
        <f>IF(RDG!L56-K82=0,"",K82-RDG!L56)</f>
      </c>
    </row>
  </sheetData>
  <sheetProtection/>
  <mergeCells count="121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6:H56"/>
    <mergeCell ref="A49:H49"/>
    <mergeCell ref="A53:H53"/>
    <mergeCell ref="A54:H54"/>
    <mergeCell ref="A55:H55"/>
    <mergeCell ref="A45:H45"/>
    <mergeCell ref="A46:H46"/>
    <mergeCell ref="A47:H47"/>
    <mergeCell ref="A48:H48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104:H104"/>
    <mergeCell ref="A97:H97"/>
    <mergeCell ref="A98:H98"/>
    <mergeCell ref="A99:H99"/>
    <mergeCell ref="A100:H100"/>
    <mergeCell ref="A50:H50"/>
    <mergeCell ref="A51:H51"/>
    <mergeCell ref="A52:H52"/>
    <mergeCell ref="A93:H93"/>
    <mergeCell ref="A94:H94"/>
    <mergeCell ref="A101:H101"/>
    <mergeCell ref="A102:H102"/>
    <mergeCell ref="A103:H103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L122:M123">
    <cfRule type="cellIs" priority="1" dxfId="0" operator="notEqual" stopIfTrue="1">
      <formula>0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:K67 J79:K84 L66">
      <formula1>0</formula1>
    </dataValidation>
  </dataValidations>
  <printOptions/>
  <pageMargins left="0.75" right="0.75" top="1" bottom="1" header="0.5" footer="0.5"/>
  <pageSetup orientation="portrait" paperSize="9" scale="8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47" customWidth="1"/>
    <col min="10" max="10" width="14.28125" style="47" customWidth="1"/>
    <col min="11" max="11" width="13.421875" style="47" customWidth="1"/>
    <col min="12" max="12" width="17.140625" style="47" customWidth="1"/>
    <col min="13" max="13" width="9.140625" style="47" customWidth="1"/>
    <col min="14" max="15" width="10.7109375" style="47" bestFit="1" customWidth="1"/>
    <col min="16" max="17" width="10.140625" style="47" bestFit="1" customWidth="1"/>
    <col min="18" max="16384" width="9.140625" style="47" customWidth="1"/>
  </cols>
  <sheetData>
    <row r="1" spans="1:11" ht="12.75" customHeight="1">
      <c r="A1" s="269" t="s">
        <v>162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337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327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57</v>
      </c>
      <c r="B4" s="271"/>
      <c r="C4" s="271"/>
      <c r="D4" s="271"/>
      <c r="E4" s="271"/>
      <c r="F4" s="271"/>
      <c r="G4" s="271"/>
      <c r="H4" s="271"/>
      <c r="I4" s="59" t="s">
        <v>273</v>
      </c>
      <c r="J4" s="60" t="s">
        <v>311</v>
      </c>
      <c r="K4" s="60" t="s">
        <v>312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1">
        <v>2</v>
      </c>
      <c r="J5" s="62" t="s">
        <v>276</v>
      </c>
      <c r="K5" s="62" t="s">
        <v>277</v>
      </c>
    </row>
    <row r="6" spans="1:11" ht="12.75">
      <c r="A6" s="217" t="s">
        <v>154</v>
      </c>
      <c r="B6" s="218"/>
      <c r="C6" s="218"/>
      <c r="D6" s="218"/>
      <c r="E6" s="218"/>
      <c r="F6" s="218"/>
      <c r="G6" s="218"/>
      <c r="H6" s="218"/>
      <c r="I6" s="264"/>
      <c r="J6" s="264"/>
      <c r="K6" s="265"/>
    </row>
    <row r="7" spans="1:12" ht="12.75">
      <c r="A7" s="225" t="s">
        <v>38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3903627.480000019</v>
      </c>
      <c r="K7" s="7">
        <v>-1223120.050000012</v>
      </c>
      <c r="L7" s="118"/>
    </row>
    <row r="8" spans="1:11" ht="12.75">
      <c r="A8" s="225" t="s">
        <v>39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17263826.740000002</v>
      </c>
      <c r="K8" s="7">
        <v>20857108</v>
      </c>
    </row>
    <row r="9" spans="1:11" ht="12.75">
      <c r="A9" s="225" t="s">
        <v>40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1311063.3500000052</v>
      </c>
      <c r="K9" s="7">
        <v>17643712.51875001</v>
      </c>
    </row>
    <row r="10" spans="1:11" ht="12.75">
      <c r="A10" s="225" t="s">
        <v>41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v>109473.57999999821</v>
      </c>
      <c r="K10" s="7">
        <v>11937181.970000014</v>
      </c>
    </row>
    <row r="11" spans="1:11" ht="12.75">
      <c r="A11" s="225" t="s">
        <v>42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53953</v>
      </c>
      <c r="K11" s="7"/>
    </row>
    <row r="12" spans="1:17" ht="12.75">
      <c r="A12" s="225" t="s">
        <v>49</v>
      </c>
      <c r="B12" s="226"/>
      <c r="C12" s="226"/>
      <c r="D12" s="226"/>
      <c r="E12" s="226"/>
      <c r="F12" s="226"/>
      <c r="G12" s="226"/>
      <c r="H12" s="226"/>
      <c r="I12" s="1">
        <v>6</v>
      </c>
      <c r="J12" s="7">
        <v>2664135.700000001</v>
      </c>
      <c r="K12" s="7"/>
      <c r="L12" s="118"/>
      <c r="M12" s="118"/>
      <c r="N12" s="128"/>
      <c r="O12" s="118"/>
      <c r="P12" s="118"/>
      <c r="Q12" s="118"/>
    </row>
    <row r="13" spans="1:13" ht="12.75">
      <c r="A13" s="196" t="s">
        <v>155</v>
      </c>
      <c r="B13" s="197"/>
      <c r="C13" s="197"/>
      <c r="D13" s="197"/>
      <c r="E13" s="197"/>
      <c r="F13" s="197"/>
      <c r="G13" s="197"/>
      <c r="H13" s="197"/>
      <c r="I13" s="1">
        <v>7</v>
      </c>
      <c r="J13" s="48">
        <f>SUM(J7:J12)</f>
        <v>25306079.850000024</v>
      </c>
      <c r="K13" s="48">
        <f>SUM(K7:K12)</f>
        <v>49214882.43875001</v>
      </c>
      <c r="L13" s="118"/>
      <c r="M13" s="118"/>
    </row>
    <row r="14" spans="1:11" ht="12.75">
      <c r="A14" s="225" t="s">
        <v>50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0</v>
      </c>
      <c r="K14" s="298"/>
    </row>
    <row r="15" spans="1:11" ht="12.75">
      <c r="A15" s="225" t="s">
        <v>51</v>
      </c>
      <c r="B15" s="226"/>
      <c r="C15" s="226"/>
      <c r="D15" s="226"/>
      <c r="E15" s="226"/>
      <c r="F15" s="226"/>
      <c r="G15" s="226"/>
      <c r="H15" s="226"/>
      <c r="I15" s="1">
        <v>9</v>
      </c>
      <c r="J15" s="7"/>
      <c r="K15" s="298"/>
    </row>
    <row r="16" spans="1:11" ht="12.75">
      <c r="A16" s="225" t="s">
        <v>52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/>
      <c r="K16" s="7">
        <v>609325.2</v>
      </c>
    </row>
    <row r="17" spans="1:16" ht="12.75">
      <c r="A17" s="225" t="s">
        <v>53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/>
      <c r="K17" s="7">
        <v>11912437.094291255</v>
      </c>
      <c r="M17" s="118"/>
      <c r="N17" s="128"/>
      <c r="O17" s="118"/>
      <c r="P17" s="118"/>
    </row>
    <row r="18" spans="1:11" ht="12.75">
      <c r="A18" s="196" t="s">
        <v>156</v>
      </c>
      <c r="B18" s="197"/>
      <c r="C18" s="197"/>
      <c r="D18" s="197"/>
      <c r="E18" s="197"/>
      <c r="F18" s="197"/>
      <c r="G18" s="197"/>
      <c r="H18" s="197"/>
      <c r="I18" s="1">
        <v>12</v>
      </c>
      <c r="J18" s="48">
        <f>SUM(J14:J17)</f>
        <v>0</v>
      </c>
      <c r="K18" s="48">
        <f>SUM(K14:K17)</f>
        <v>12521762.294291254</v>
      </c>
    </row>
    <row r="19" spans="1:11" ht="12.75">
      <c r="A19" s="196" t="s">
        <v>34</v>
      </c>
      <c r="B19" s="197"/>
      <c r="C19" s="197"/>
      <c r="D19" s="197"/>
      <c r="E19" s="197"/>
      <c r="F19" s="197"/>
      <c r="G19" s="197"/>
      <c r="H19" s="197"/>
      <c r="I19" s="1">
        <v>13</v>
      </c>
      <c r="J19" s="48">
        <f>IF(J13&gt;J18,J13-J18,0)</f>
        <v>25306079.850000024</v>
      </c>
      <c r="K19" s="48">
        <f>IF(K13&gt;K18,K13-K18,0)</f>
        <v>36693120.144458756</v>
      </c>
    </row>
    <row r="20" spans="1:11" ht="12.75">
      <c r="A20" s="196" t="s">
        <v>35</v>
      </c>
      <c r="B20" s="197"/>
      <c r="C20" s="197"/>
      <c r="D20" s="197"/>
      <c r="E20" s="197"/>
      <c r="F20" s="197"/>
      <c r="G20" s="197"/>
      <c r="H20" s="197"/>
      <c r="I20" s="1">
        <v>14</v>
      </c>
      <c r="J20" s="48">
        <f>IF(J18&gt;J13,J18-J13,0)</f>
        <v>0</v>
      </c>
      <c r="K20" s="48">
        <f>IF(K18&gt;K13,K18-K13,0)</f>
        <v>0</v>
      </c>
    </row>
    <row r="21" spans="1:11" ht="12.75">
      <c r="A21" s="217" t="s">
        <v>157</v>
      </c>
      <c r="B21" s="218"/>
      <c r="C21" s="218"/>
      <c r="D21" s="218"/>
      <c r="E21" s="218"/>
      <c r="F21" s="218"/>
      <c r="G21" s="218"/>
      <c r="H21" s="218"/>
      <c r="I21" s="261"/>
      <c r="J21" s="261"/>
      <c r="K21" s="262"/>
    </row>
    <row r="22" spans="1:11" ht="12.75">
      <c r="A22" s="225" t="s">
        <v>176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>
        <v>0</v>
      </c>
      <c r="K22" s="299"/>
    </row>
    <row r="23" spans="1:11" ht="12.75">
      <c r="A23" s="225" t="s">
        <v>177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>
        <v>0</v>
      </c>
      <c r="K23" s="7">
        <v>0</v>
      </c>
    </row>
    <row r="24" spans="1:11" ht="12.75">
      <c r="A24" s="225" t="s">
        <v>178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>
        <v>0</v>
      </c>
      <c r="K24" s="7"/>
    </row>
    <row r="25" spans="1:11" ht="12.75">
      <c r="A25" s="225" t="s">
        <v>179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>
        <v>0</v>
      </c>
      <c r="K25" s="7"/>
    </row>
    <row r="26" spans="1:11" ht="12.75">
      <c r="A26" s="225" t="s">
        <v>180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>
        <v>0</v>
      </c>
      <c r="K26" s="7"/>
    </row>
    <row r="27" spans="1:11" ht="12.75">
      <c r="A27" s="196" t="s">
        <v>166</v>
      </c>
      <c r="B27" s="197"/>
      <c r="C27" s="197"/>
      <c r="D27" s="197"/>
      <c r="E27" s="197"/>
      <c r="F27" s="197"/>
      <c r="G27" s="197"/>
      <c r="H27" s="197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225" t="s">
        <v>113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14521630.520000093</v>
      </c>
      <c r="K28" s="7">
        <v>30541827.90570879</v>
      </c>
    </row>
    <row r="29" spans="1:11" ht="12.75">
      <c r="A29" s="225" t="s">
        <v>114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/>
      <c r="K29" s="7"/>
    </row>
    <row r="30" spans="1:11" ht="12.75">
      <c r="A30" s="225" t="s">
        <v>14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/>
      <c r="K30" s="7"/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48">
        <f>SUM(J28:J30)</f>
        <v>14521630.520000093</v>
      </c>
      <c r="K31" s="48">
        <f>SUM(K28:K30)</f>
        <v>30541827.90570879</v>
      </c>
    </row>
    <row r="32" spans="1:11" ht="12.75">
      <c r="A32" s="196" t="s">
        <v>36</v>
      </c>
      <c r="B32" s="197"/>
      <c r="C32" s="197"/>
      <c r="D32" s="197"/>
      <c r="E32" s="197"/>
      <c r="F32" s="197"/>
      <c r="G32" s="197"/>
      <c r="H32" s="197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196" t="s">
        <v>37</v>
      </c>
      <c r="B33" s="197"/>
      <c r="C33" s="197"/>
      <c r="D33" s="197"/>
      <c r="E33" s="197"/>
      <c r="F33" s="197"/>
      <c r="G33" s="197"/>
      <c r="H33" s="197"/>
      <c r="I33" s="1">
        <v>26</v>
      </c>
      <c r="J33" s="48">
        <f>IF(J31&gt;J27,J31-J27,0)</f>
        <v>14521630.520000093</v>
      </c>
      <c r="K33" s="48">
        <f>IF(K31&gt;K27,K31-K27,0)</f>
        <v>30541827.90570879</v>
      </c>
    </row>
    <row r="34" spans="1:11" ht="12.75">
      <c r="A34" s="217" t="s">
        <v>158</v>
      </c>
      <c r="B34" s="218"/>
      <c r="C34" s="218"/>
      <c r="D34" s="218"/>
      <c r="E34" s="218"/>
      <c r="F34" s="218"/>
      <c r="G34" s="218"/>
      <c r="H34" s="218"/>
      <c r="I34" s="261"/>
      <c r="J34" s="261"/>
      <c r="K34" s="262"/>
    </row>
    <row r="35" spans="1:11" ht="12.75">
      <c r="A35" s="225" t="s">
        <v>172</v>
      </c>
      <c r="B35" s="226"/>
      <c r="C35" s="226"/>
      <c r="D35" s="226"/>
      <c r="E35" s="226"/>
      <c r="F35" s="226"/>
      <c r="G35" s="226"/>
      <c r="H35" s="226"/>
      <c r="I35" s="1">
        <v>27</v>
      </c>
      <c r="J35" s="7">
        <v>0</v>
      </c>
      <c r="K35" s="7">
        <v>0</v>
      </c>
    </row>
    <row r="36" spans="1:12" ht="12.75">
      <c r="A36" s="225" t="s">
        <v>27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0</v>
      </c>
      <c r="K36" s="7">
        <v>0</v>
      </c>
      <c r="L36" s="118"/>
    </row>
    <row r="37" spans="1:11" ht="12.75">
      <c r="A37" s="225" t="s">
        <v>28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>
        <v>0</v>
      </c>
      <c r="K37" s="7">
        <v>96318.12999999942</v>
      </c>
    </row>
    <row r="38" spans="1:11" ht="12.75">
      <c r="A38" s="196" t="s">
        <v>66</v>
      </c>
      <c r="B38" s="197"/>
      <c r="C38" s="197"/>
      <c r="D38" s="197"/>
      <c r="E38" s="197"/>
      <c r="F38" s="197"/>
      <c r="G38" s="197"/>
      <c r="H38" s="197"/>
      <c r="I38" s="1">
        <v>30</v>
      </c>
      <c r="J38" s="48">
        <f>SUM(J35:J37)</f>
        <v>0</v>
      </c>
      <c r="K38" s="48">
        <f>SUM(K35:K37)</f>
        <v>96318.12999999942</v>
      </c>
    </row>
    <row r="39" spans="1:11" ht="12.75">
      <c r="A39" s="225" t="s">
        <v>29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2876979.8199999304</v>
      </c>
      <c r="K39" s="7">
        <v>36693979.91874997</v>
      </c>
    </row>
    <row r="40" spans="1:11" ht="12.75">
      <c r="A40" s="225" t="s">
        <v>30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0</v>
      </c>
      <c r="K40" s="7">
        <v>0</v>
      </c>
    </row>
    <row r="41" spans="1:11" ht="12.75">
      <c r="A41" s="225" t="s">
        <v>31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>
        <v>0</v>
      </c>
      <c r="K41" s="7">
        <v>0</v>
      </c>
    </row>
    <row r="42" spans="1:11" ht="12.75">
      <c r="A42" s="225" t="s">
        <v>32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0</v>
      </c>
      <c r="K42" s="7">
        <v>0</v>
      </c>
    </row>
    <row r="43" spans="1:11" ht="12.75">
      <c r="A43" s="225" t="s">
        <v>33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f>2105449+8225816</f>
        <v>10331265</v>
      </c>
      <c r="K43" s="7">
        <v>9673560</v>
      </c>
    </row>
    <row r="44" spans="1:11" ht="12.75">
      <c r="A44" s="196" t="s">
        <v>67</v>
      </c>
      <c r="B44" s="197"/>
      <c r="C44" s="197"/>
      <c r="D44" s="197"/>
      <c r="E44" s="197"/>
      <c r="F44" s="197"/>
      <c r="G44" s="197"/>
      <c r="H44" s="197"/>
      <c r="I44" s="1">
        <v>36</v>
      </c>
      <c r="J44" s="48">
        <f>SUM(J39:J43)</f>
        <v>13208244.81999993</v>
      </c>
      <c r="K44" s="48">
        <f>SUM(K39:K43)</f>
        <v>46367539.91874997</v>
      </c>
    </row>
    <row r="45" spans="1:11" ht="12.75">
      <c r="A45" s="196" t="s">
        <v>15</v>
      </c>
      <c r="B45" s="197"/>
      <c r="C45" s="197"/>
      <c r="D45" s="197"/>
      <c r="E45" s="197"/>
      <c r="F45" s="197"/>
      <c r="G45" s="197"/>
      <c r="H45" s="197"/>
      <c r="I45" s="1">
        <v>37</v>
      </c>
      <c r="J45" s="48">
        <f>IF(J38&gt;J44,J38-J44,0)</f>
        <v>0</v>
      </c>
      <c r="K45" s="48">
        <f>IF(K38&gt;K44,K38-K44,0)</f>
        <v>0</v>
      </c>
    </row>
    <row r="46" spans="1:11" ht="12.75">
      <c r="A46" s="196" t="s">
        <v>16</v>
      </c>
      <c r="B46" s="197"/>
      <c r="C46" s="197"/>
      <c r="D46" s="197"/>
      <c r="E46" s="197"/>
      <c r="F46" s="197"/>
      <c r="G46" s="197"/>
      <c r="H46" s="197"/>
      <c r="I46" s="1">
        <v>38</v>
      </c>
      <c r="J46" s="48">
        <f>IF(J44&gt;J38,J44-J38,0)</f>
        <v>13208244.81999993</v>
      </c>
      <c r="K46" s="48">
        <f>IF(K44&gt;K38,K44-K38,0)</f>
        <v>46271221.78874997</v>
      </c>
    </row>
    <row r="47" spans="1:11" ht="12.75">
      <c r="A47" s="225" t="s">
        <v>68</v>
      </c>
      <c r="B47" s="226"/>
      <c r="C47" s="226"/>
      <c r="D47" s="226"/>
      <c r="E47" s="226"/>
      <c r="F47" s="226"/>
      <c r="G47" s="226"/>
      <c r="H47" s="226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225" t="s">
        <v>69</v>
      </c>
      <c r="B48" s="226"/>
      <c r="C48" s="226"/>
      <c r="D48" s="226"/>
      <c r="E48" s="226"/>
      <c r="F48" s="226"/>
      <c r="G48" s="226"/>
      <c r="H48" s="226"/>
      <c r="I48" s="1">
        <v>40</v>
      </c>
      <c r="J48" s="48">
        <f>IF(J20-J19+J33-J32+J46-J45&gt;0,J20-J19+J33-J32+J46-J45,0)</f>
        <v>2423795.4899999984</v>
      </c>
      <c r="K48" s="48">
        <f>IF(K20-K19+K33-K32+K46-K45&gt;0,K20-K19+K33-K32+K46-K45,0)</f>
        <v>40119929.550000004</v>
      </c>
    </row>
    <row r="49" spans="1:11" ht="12.75">
      <c r="A49" s="225" t="s">
        <v>159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9562467.04</v>
      </c>
      <c r="K49" s="7">
        <v>50017046.269999996</v>
      </c>
    </row>
    <row r="50" spans="1:12" ht="12.75">
      <c r="A50" s="225" t="s">
        <v>173</v>
      </c>
      <c r="B50" s="226"/>
      <c r="C50" s="226"/>
      <c r="D50" s="226"/>
      <c r="E50" s="226"/>
      <c r="F50" s="226"/>
      <c r="G50" s="226"/>
      <c r="H50" s="226"/>
      <c r="I50" s="1">
        <v>42</v>
      </c>
      <c r="J50" s="48">
        <f>IF(J47=0,0,J47)</f>
        <v>0</v>
      </c>
      <c r="K50" s="48">
        <f>IF(K47=0,0,K47)</f>
        <v>0</v>
      </c>
      <c r="L50" s="130"/>
    </row>
    <row r="51" spans="1:12" ht="12.75">
      <c r="A51" s="225" t="s">
        <v>174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>
        <f>IF(J48=0,0,J48)</f>
        <v>2423795.4899999984</v>
      </c>
      <c r="K51" s="48">
        <f>IF(K48=0,0,K48)</f>
        <v>40119929.550000004</v>
      </c>
      <c r="L51" s="130"/>
    </row>
    <row r="52" spans="1:12" ht="12.75">
      <c r="A52" s="240" t="s">
        <v>175</v>
      </c>
      <c r="B52" s="241"/>
      <c r="C52" s="241"/>
      <c r="D52" s="241"/>
      <c r="E52" s="241"/>
      <c r="F52" s="241"/>
      <c r="G52" s="241"/>
      <c r="H52" s="241"/>
      <c r="I52" s="4">
        <v>44</v>
      </c>
      <c r="J52" s="55">
        <f>J49+J50-J51</f>
        <v>7138671.550000001</v>
      </c>
      <c r="K52" s="55">
        <f>K49+K50-K51</f>
        <v>9897116.719999991</v>
      </c>
      <c r="L52" s="119">
        <f>K52-Bilanca!K64</f>
        <v>0</v>
      </c>
    </row>
    <row r="53" ht="12.75">
      <c r="L53" s="130"/>
    </row>
    <row r="54" ht="12.75">
      <c r="K54" s="118"/>
    </row>
    <row r="55" spans="10:11" ht="12.75" hidden="1">
      <c r="J55" s="132"/>
      <c r="K55" s="118">
        <f>+Bilanca!K64</f>
        <v>9897116.719999995</v>
      </c>
    </row>
    <row r="56" spans="10:11" ht="12.75" hidden="1">
      <c r="J56" s="132"/>
      <c r="K56" s="118">
        <f>+K55-K52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35:K37 J14:K17 J7:K12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52:K52 J13:K13 J18:K20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69" t="s">
        <v>195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57</v>
      </c>
      <c r="B4" s="271"/>
      <c r="C4" s="271"/>
      <c r="D4" s="271"/>
      <c r="E4" s="271"/>
      <c r="F4" s="271"/>
      <c r="G4" s="271"/>
      <c r="H4" s="271"/>
      <c r="I4" s="59" t="s">
        <v>273</v>
      </c>
      <c r="J4" s="60" t="s">
        <v>311</v>
      </c>
      <c r="K4" s="60" t="s">
        <v>312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5">
        <v>2</v>
      </c>
      <c r="J5" s="66" t="s">
        <v>276</v>
      </c>
      <c r="K5" s="66" t="s">
        <v>277</v>
      </c>
    </row>
    <row r="6" spans="1:11" ht="12.75">
      <c r="A6" s="217" t="s">
        <v>154</v>
      </c>
      <c r="B6" s="218"/>
      <c r="C6" s="218"/>
      <c r="D6" s="218"/>
      <c r="E6" s="218"/>
      <c r="F6" s="218"/>
      <c r="G6" s="218"/>
      <c r="H6" s="218"/>
      <c r="I6" s="264"/>
      <c r="J6" s="264"/>
      <c r="K6" s="265"/>
    </row>
    <row r="7" spans="1:11" ht="12.75">
      <c r="A7" s="225" t="s">
        <v>197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117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118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119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120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196" t="s">
        <v>196</v>
      </c>
      <c r="B12" s="197"/>
      <c r="C12" s="197"/>
      <c r="D12" s="197"/>
      <c r="E12" s="197"/>
      <c r="F12" s="197"/>
      <c r="G12" s="197"/>
      <c r="H12" s="197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25" t="s">
        <v>121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122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123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124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125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126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196" t="s">
        <v>45</v>
      </c>
      <c r="B19" s="197"/>
      <c r="C19" s="197"/>
      <c r="D19" s="197"/>
      <c r="E19" s="197"/>
      <c r="F19" s="197"/>
      <c r="G19" s="197"/>
      <c r="H19" s="197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196" t="s">
        <v>106</v>
      </c>
      <c r="B20" s="274"/>
      <c r="C20" s="274"/>
      <c r="D20" s="274"/>
      <c r="E20" s="274"/>
      <c r="F20" s="274"/>
      <c r="G20" s="274"/>
      <c r="H20" s="275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45" t="s">
        <v>107</v>
      </c>
      <c r="B21" s="272"/>
      <c r="C21" s="272"/>
      <c r="D21" s="272"/>
      <c r="E21" s="272"/>
      <c r="F21" s="272"/>
      <c r="G21" s="272"/>
      <c r="H21" s="273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17" t="s">
        <v>157</v>
      </c>
      <c r="B22" s="218"/>
      <c r="C22" s="218"/>
      <c r="D22" s="218"/>
      <c r="E22" s="218"/>
      <c r="F22" s="218"/>
      <c r="G22" s="218"/>
      <c r="H22" s="218"/>
      <c r="I22" s="264"/>
      <c r="J22" s="264"/>
      <c r="K22" s="265"/>
    </row>
    <row r="23" spans="1:11" ht="12.75">
      <c r="A23" s="225" t="s">
        <v>163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164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313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314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165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196" t="s">
        <v>112</v>
      </c>
      <c r="B28" s="197"/>
      <c r="C28" s="197"/>
      <c r="D28" s="197"/>
      <c r="E28" s="197"/>
      <c r="F28" s="197"/>
      <c r="G28" s="197"/>
      <c r="H28" s="197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196" t="s">
        <v>46</v>
      </c>
      <c r="B32" s="197"/>
      <c r="C32" s="197"/>
      <c r="D32" s="197"/>
      <c r="E32" s="197"/>
      <c r="F32" s="197"/>
      <c r="G32" s="197"/>
      <c r="H32" s="197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196" t="s">
        <v>108</v>
      </c>
      <c r="B33" s="197"/>
      <c r="C33" s="197"/>
      <c r="D33" s="197"/>
      <c r="E33" s="197"/>
      <c r="F33" s="197"/>
      <c r="G33" s="197"/>
      <c r="H33" s="197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196" t="s">
        <v>109</v>
      </c>
      <c r="B34" s="197"/>
      <c r="C34" s="197"/>
      <c r="D34" s="197"/>
      <c r="E34" s="197"/>
      <c r="F34" s="197"/>
      <c r="G34" s="197"/>
      <c r="H34" s="197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17" t="s">
        <v>158</v>
      </c>
      <c r="B35" s="218"/>
      <c r="C35" s="218"/>
      <c r="D35" s="218"/>
      <c r="E35" s="218"/>
      <c r="F35" s="218"/>
      <c r="G35" s="218"/>
      <c r="H35" s="218"/>
      <c r="I35" s="264">
        <v>0</v>
      </c>
      <c r="J35" s="264"/>
      <c r="K35" s="265"/>
    </row>
    <row r="36" spans="1:11" ht="12.75">
      <c r="A36" s="225" t="s">
        <v>172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27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28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196" t="s">
        <v>47</v>
      </c>
      <c r="B39" s="197"/>
      <c r="C39" s="197"/>
      <c r="D39" s="197"/>
      <c r="E39" s="197"/>
      <c r="F39" s="197"/>
      <c r="G39" s="197"/>
      <c r="H39" s="197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25" t="s">
        <v>29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30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31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32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33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196" t="s">
        <v>146</v>
      </c>
      <c r="B45" s="197"/>
      <c r="C45" s="197"/>
      <c r="D45" s="197"/>
      <c r="E45" s="197"/>
      <c r="F45" s="197"/>
      <c r="G45" s="197"/>
      <c r="H45" s="197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196" t="s">
        <v>160</v>
      </c>
      <c r="B46" s="197"/>
      <c r="C46" s="197"/>
      <c r="D46" s="197"/>
      <c r="E46" s="197"/>
      <c r="F46" s="197"/>
      <c r="G46" s="197"/>
      <c r="H46" s="197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196" t="s">
        <v>161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196" t="s">
        <v>147</v>
      </c>
      <c r="B48" s="197"/>
      <c r="C48" s="197"/>
      <c r="D48" s="197"/>
      <c r="E48" s="197"/>
      <c r="F48" s="197"/>
      <c r="G48" s="197"/>
      <c r="H48" s="197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196" t="s">
        <v>13</v>
      </c>
      <c r="B49" s="197"/>
      <c r="C49" s="197"/>
      <c r="D49" s="197"/>
      <c r="E49" s="197"/>
      <c r="F49" s="197"/>
      <c r="G49" s="197"/>
      <c r="H49" s="197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196" t="s">
        <v>159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173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174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45" t="s">
        <v>175</v>
      </c>
      <c r="B53" s="246"/>
      <c r="C53" s="246"/>
      <c r="D53" s="246"/>
      <c r="E53" s="246"/>
      <c r="F53" s="246"/>
      <c r="G53" s="246"/>
      <c r="H53" s="246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25" zoomScalePageLayoutView="0" workbookViewId="0" topLeftCell="A1">
      <selection activeCell="H39" sqref="H39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3.421875" style="68" customWidth="1"/>
    <col min="11" max="11" width="12.28125" style="68" customWidth="1"/>
    <col min="12" max="12" width="10.140625" style="68" bestFit="1" customWidth="1"/>
    <col min="13" max="13" width="11.140625" style="68" bestFit="1" customWidth="1"/>
    <col min="14" max="16384" width="9.140625" style="68" customWidth="1"/>
  </cols>
  <sheetData>
    <row r="1" spans="1:12" ht="12.75">
      <c r="A1" s="294" t="s">
        <v>274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67"/>
    </row>
    <row r="2" spans="1:12" ht="15.75">
      <c r="A2" s="122"/>
      <c r="B2" s="121"/>
      <c r="C2" s="279" t="s">
        <v>275</v>
      </c>
      <c r="D2" s="279"/>
      <c r="E2" s="123">
        <v>43101</v>
      </c>
      <c r="F2" s="124" t="s">
        <v>244</v>
      </c>
      <c r="G2" s="280">
        <v>43190</v>
      </c>
      <c r="H2" s="281"/>
      <c r="I2" s="121"/>
      <c r="J2" s="121"/>
      <c r="K2" s="121"/>
      <c r="L2" s="69"/>
    </row>
    <row r="3" spans="1:11" ht="23.25">
      <c r="A3" s="282" t="s">
        <v>57</v>
      </c>
      <c r="B3" s="282"/>
      <c r="C3" s="282"/>
      <c r="D3" s="282"/>
      <c r="E3" s="282"/>
      <c r="F3" s="282"/>
      <c r="G3" s="282"/>
      <c r="H3" s="282"/>
      <c r="I3" s="72" t="s">
        <v>298</v>
      </c>
      <c r="J3" s="73" t="s">
        <v>148</v>
      </c>
      <c r="K3" s="73" t="s">
        <v>149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75">
        <v>2</v>
      </c>
      <c r="J4" s="74" t="s">
        <v>276</v>
      </c>
      <c r="K4" s="74" t="s">
        <v>277</v>
      </c>
    </row>
    <row r="5" spans="1:13" ht="12.75">
      <c r="A5" s="284" t="s">
        <v>278</v>
      </c>
      <c r="B5" s="285"/>
      <c r="C5" s="285"/>
      <c r="D5" s="285"/>
      <c r="E5" s="285"/>
      <c r="F5" s="285"/>
      <c r="G5" s="285"/>
      <c r="H5" s="285"/>
      <c r="I5" s="39">
        <v>1</v>
      </c>
      <c r="J5" s="126">
        <v>635568080</v>
      </c>
      <c r="K5" s="126">
        <v>694432640</v>
      </c>
      <c r="L5" s="127"/>
      <c r="M5" s="127"/>
    </row>
    <row r="6" spans="1:11" ht="12.75">
      <c r="A6" s="284" t="s">
        <v>279</v>
      </c>
      <c r="B6" s="285"/>
      <c r="C6" s="285"/>
      <c r="D6" s="285"/>
      <c r="E6" s="285"/>
      <c r="F6" s="285"/>
      <c r="G6" s="285"/>
      <c r="H6" s="285"/>
      <c r="I6" s="39">
        <v>2</v>
      </c>
      <c r="J6" s="125">
        <v>194354000</v>
      </c>
      <c r="K6" s="125">
        <v>178234433</v>
      </c>
    </row>
    <row r="7" spans="1:11" ht="12.75">
      <c r="A7" s="284" t="s">
        <v>280</v>
      </c>
      <c r="B7" s="285"/>
      <c r="C7" s="285"/>
      <c r="D7" s="285"/>
      <c r="E7" s="285"/>
      <c r="F7" s="285"/>
      <c r="G7" s="285"/>
      <c r="H7" s="285"/>
      <c r="I7" s="39">
        <v>3</v>
      </c>
      <c r="J7" s="41">
        <v>16451631.83</v>
      </c>
      <c r="K7" s="41">
        <v>8225816.000000001</v>
      </c>
    </row>
    <row r="8" spans="1:11" ht="12.75">
      <c r="A8" s="284" t="s">
        <v>281</v>
      </c>
      <c r="B8" s="285"/>
      <c r="C8" s="285"/>
      <c r="D8" s="285"/>
      <c r="E8" s="285"/>
      <c r="F8" s="285"/>
      <c r="G8" s="285"/>
      <c r="H8" s="285"/>
      <c r="I8" s="39">
        <v>4</v>
      </c>
      <c r="J8" s="41">
        <v>-812697747.3599999</v>
      </c>
      <c r="K8" s="41">
        <v>-875965641.740918</v>
      </c>
    </row>
    <row r="9" spans="1:11" ht="12.75">
      <c r="A9" s="284" t="s">
        <v>282</v>
      </c>
      <c r="B9" s="285"/>
      <c r="C9" s="285"/>
      <c r="D9" s="285"/>
      <c r="E9" s="285"/>
      <c r="F9" s="285"/>
      <c r="G9" s="285"/>
      <c r="H9" s="285"/>
      <c r="I9" s="39">
        <v>5</v>
      </c>
      <c r="J9" s="7">
        <v>3903627.480000019</v>
      </c>
      <c r="K9" s="7">
        <v>-1223120.050000012</v>
      </c>
    </row>
    <row r="10" spans="1:11" ht="12.75">
      <c r="A10" s="284" t="s">
        <v>283</v>
      </c>
      <c r="B10" s="285"/>
      <c r="C10" s="285"/>
      <c r="D10" s="285"/>
      <c r="E10" s="285"/>
      <c r="F10" s="285"/>
      <c r="G10" s="285"/>
      <c r="H10" s="285"/>
      <c r="I10" s="39">
        <v>6</v>
      </c>
      <c r="J10" s="125"/>
      <c r="K10" s="125"/>
    </row>
    <row r="11" spans="1:11" ht="12.75">
      <c r="A11" s="284" t="s">
        <v>284</v>
      </c>
      <c r="B11" s="285"/>
      <c r="C11" s="285"/>
      <c r="D11" s="285"/>
      <c r="E11" s="285"/>
      <c r="F11" s="285"/>
      <c r="G11" s="285"/>
      <c r="H11" s="285"/>
      <c r="I11" s="39">
        <v>7</v>
      </c>
      <c r="J11" s="125"/>
      <c r="K11" s="125"/>
    </row>
    <row r="12" spans="1:11" ht="12.75">
      <c r="A12" s="284" t="s">
        <v>285</v>
      </c>
      <c r="B12" s="285"/>
      <c r="C12" s="285"/>
      <c r="D12" s="285"/>
      <c r="E12" s="285"/>
      <c r="F12" s="285"/>
      <c r="G12" s="285"/>
      <c r="H12" s="285"/>
      <c r="I12" s="39">
        <v>8</v>
      </c>
      <c r="J12" s="125"/>
      <c r="K12" s="125"/>
    </row>
    <row r="13" spans="1:11" ht="12.75">
      <c r="A13" s="284" t="s">
        <v>286</v>
      </c>
      <c r="B13" s="285"/>
      <c r="C13" s="285"/>
      <c r="D13" s="285"/>
      <c r="E13" s="285"/>
      <c r="F13" s="285"/>
      <c r="G13" s="285"/>
      <c r="H13" s="285"/>
      <c r="I13" s="39">
        <v>9</v>
      </c>
      <c r="J13" s="125"/>
      <c r="K13" s="125"/>
    </row>
    <row r="14" spans="1:11" ht="12.75">
      <c r="A14" s="286" t="s">
        <v>287</v>
      </c>
      <c r="B14" s="287"/>
      <c r="C14" s="287"/>
      <c r="D14" s="287"/>
      <c r="E14" s="287"/>
      <c r="F14" s="287"/>
      <c r="G14" s="287"/>
      <c r="H14" s="287"/>
      <c r="I14" s="39">
        <v>10</v>
      </c>
      <c r="J14" s="70">
        <f>SUM(J5:J13)</f>
        <v>37579591.95000017</v>
      </c>
      <c r="K14" s="70">
        <f>SUM(K5:K13)</f>
        <v>3704127.209081948</v>
      </c>
    </row>
    <row r="15" spans="1:11" ht="12.75">
      <c r="A15" s="284" t="s">
        <v>288</v>
      </c>
      <c r="B15" s="285"/>
      <c r="C15" s="285"/>
      <c r="D15" s="285"/>
      <c r="E15" s="285"/>
      <c r="F15" s="285"/>
      <c r="G15" s="285"/>
      <c r="H15" s="285"/>
      <c r="I15" s="39">
        <v>11</v>
      </c>
      <c r="J15" s="41"/>
      <c r="K15" s="41"/>
    </row>
    <row r="16" spans="1:11" ht="12.75">
      <c r="A16" s="284" t="s">
        <v>289</v>
      </c>
      <c r="B16" s="285"/>
      <c r="C16" s="285"/>
      <c r="D16" s="285"/>
      <c r="E16" s="285"/>
      <c r="F16" s="285"/>
      <c r="G16" s="285"/>
      <c r="H16" s="285"/>
      <c r="I16" s="39">
        <v>12</v>
      </c>
      <c r="J16" s="41">
        <v>0</v>
      </c>
      <c r="K16" s="41"/>
    </row>
    <row r="17" spans="1:11" ht="12.75">
      <c r="A17" s="284" t="s">
        <v>290</v>
      </c>
      <c r="B17" s="285"/>
      <c r="C17" s="285"/>
      <c r="D17" s="285"/>
      <c r="E17" s="285"/>
      <c r="F17" s="285"/>
      <c r="G17" s="285"/>
      <c r="H17" s="285"/>
      <c r="I17" s="39">
        <v>13</v>
      </c>
      <c r="J17" s="41">
        <v>0</v>
      </c>
      <c r="K17" s="41"/>
    </row>
    <row r="18" spans="1:11" ht="12.75">
      <c r="A18" s="284" t="s">
        <v>291</v>
      </c>
      <c r="B18" s="285"/>
      <c r="C18" s="285"/>
      <c r="D18" s="285"/>
      <c r="E18" s="285"/>
      <c r="F18" s="285"/>
      <c r="G18" s="285"/>
      <c r="H18" s="285"/>
      <c r="I18" s="39">
        <v>14</v>
      </c>
      <c r="J18" s="41">
        <v>0</v>
      </c>
      <c r="K18" s="41"/>
    </row>
    <row r="19" spans="1:11" ht="12.75">
      <c r="A19" s="284" t="s">
        <v>292</v>
      </c>
      <c r="B19" s="285"/>
      <c r="C19" s="285"/>
      <c r="D19" s="285"/>
      <c r="E19" s="285"/>
      <c r="F19" s="285"/>
      <c r="G19" s="285"/>
      <c r="H19" s="285"/>
      <c r="I19" s="39">
        <v>15</v>
      </c>
      <c r="J19" s="41">
        <v>0</v>
      </c>
      <c r="K19" s="41"/>
    </row>
    <row r="20" spans="1:11" ht="12.75">
      <c r="A20" s="284" t="s">
        <v>293</v>
      </c>
      <c r="B20" s="285"/>
      <c r="C20" s="285"/>
      <c r="D20" s="285"/>
      <c r="E20" s="285"/>
      <c r="F20" s="285"/>
      <c r="G20" s="285"/>
      <c r="H20" s="285"/>
      <c r="I20" s="39">
        <v>16</v>
      </c>
      <c r="J20" s="41">
        <v>0</v>
      </c>
      <c r="K20" s="41"/>
    </row>
    <row r="21" spans="1:11" ht="12.75">
      <c r="A21" s="286" t="s">
        <v>294</v>
      </c>
      <c r="B21" s="287"/>
      <c r="C21" s="287"/>
      <c r="D21" s="287"/>
      <c r="E21" s="287"/>
      <c r="F21" s="287"/>
      <c r="G21" s="287"/>
      <c r="H21" s="287"/>
      <c r="I21" s="39">
        <v>17</v>
      </c>
      <c r="J21" s="71">
        <f>SUM(J15:J20)</f>
        <v>0</v>
      </c>
      <c r="K21" s="71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61"/>
      <c r="J22" s="261"/>
      <c r="K22" s="262"/>
    </row>
    <row r="23" spans="1:11" ht="12.75">
      <c r="A23" s="288" t="s">
        <v>295</v>
      </c>
      <c r="B23" s="289"/>
      <c r="C23" s="289"/>
      <c r="D23" s="289"/>
      <c r="E23" s="289"/>
      <c r="F23" s="289"/>
      <c r="G23" s="289"/>
      <c r="H23" s="289"/>
      <c r="I23" s="42">
        <v>18</v>
      </c>
      <c r="J23" s="40">
        <v>0</v>
      </c>
      <c r="K23" s="40">
        <v>0</v>
      </c>
    </row>
    <row r="24" spans="1:12" ht="17.25" customHeight="1">
      <c r="A24" s="290" t="s">
        <v>296</v>
      </c>
      <c r="B24" s="291"/>
      <c r="C24" s="291"/>
      <c r="D24" s="291"/>
      <c r="E24" s="291"/>
      <c r="F24" s="291"/>
      <c r="G24" s="291"/>
      <c r="H24" s="291"/>
      <c r="I24" s="43">
        <v>19</v>
      </c>
      <c r="J24" s="71">
        <v>0</v>
      </c>
      <c r="K24" s="71">
        <v>0</v>
      </c>
      <c r="L24" s="119">
        <f>K14-Bilanca!K69</f>
        <v>0</v>
      </c>
    </row>
    <row r="25" spans="1:11" ht="30" customHeight="1">
      <c r="A25" s="292" t="s">
        <v>297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1" operator="lessThan" stopIfTrue="1">
      <formula>PK!#REF!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8 J15:K20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2016-04-19T07:34:50Z</cp:lastPrinted>
  <dcterms:created xsi:type="dcterms:W3CDTF">2008-10-17T11:51:54Z</dcterms:created>
  <dcterms:modified xsi:type="dcterms:W3CDTF">2018-04-18T08:58:37Z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