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000" activeTab="1"/>
  </bookViews>
  <sheets>
    <sheet name="OPĆI PODACI" sheetId="1" r:id="rId1"/>
    <sheet name="RDG" sheetId="2" r:id="rId2"/>
    <sheet name="Bilanca" sheetId="3" r:id="rId3"/>
    <sheet name="NT_I" sheetId="4" r:id="rId4"/>
    <sheet name="NT_D" sheetId="5" state="hidden" r:id="rId5"/>
    <sheet name="PK" sheetId="6" r:id="rId6"/>
  </sheets>
  <definedNames>
    <definedName name="_xlnm.Print_Area" localSheetId="2">'Bilanca'!$A$1:$K$121</definedName>
    <definedName name="_xlnm.Print_Area" localSheetId="3">'NT_I'!$A$1:$K$53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<sst xmlns="http://schemas.openxmlformats.org/spreadsheetml/2006/main" count="390" uniqueCount="340">
  <si>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</si>
  <si>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</si>
  <si>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</si>
  <si>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</si>
  <si>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</si>
  <si>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</si>
  <si>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</si>
  <si>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</si>
  <si>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</si>
  <si>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</si>
  <si>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</si>
  <si>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</si>
  <si>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</si>
  <si>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</si>
  <si>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</si>
  <si>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</si>
  <si>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</si>
  <si>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</si>
  <si>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</si>
  <si>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</si>
  <si>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</si>
  <si>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</si>
  <si>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</si>
  <si>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</si>
  <si>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</si>
  <si>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</si>
  <si>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</si>
  <si>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</si>
  <si>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</si>
  <si>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</si>
  <si>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</si>
  <si>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</si>
  <si>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</si>
  <si>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</si>
  <si>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</si>
  <si>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</si>
  <si>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</si>
  <si>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</si>
  <si>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</si>
  <si>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</si>
  <si>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</si>
  <si>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</si>
  <si>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</si>
  <si>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</si>
  <si>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</si>
  <si>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</si>
  <si>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</si>
  <si>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</si>
  <si>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</si>
  <si>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</si>
  <si>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</si>
  <si>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</si>
  <si>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</si>
  <si>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</si>
  <si>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</si>
  <si>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</si>
  <si>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</si>
  <si>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</si>
  <si>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</si>
  <si>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</si>
  <si>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</si>
  <si>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</si>
  <si>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</si>
  <si>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</si>
  <si>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</si>
  <si>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</si>
  <si>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</si>
  <si>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</si>
  <si>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</si>
  <si>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</si>
  <si>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</si>
  <si>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</si>
  <si>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</si>
  <si>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</si>
  <si>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</si>
  <si>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</si>
  <si>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</si>
  <si>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</si>
  <si>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</si>
  <si>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</si>
  <si>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</si>
  <si>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</si>
  <si>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</si>
  <si>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</si>
  <si>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</si>
  <si>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</si>
  <si>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</si>
  <si>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</si>
  <si>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</si>
  <si>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</si>
  <si>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</si>
  <si>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</si>
  <si>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</si>
  <si>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</si>
  <si>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</si>
  <si>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</si>
  <si>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</si>
  <si>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</si>
  <si>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</si>
  <si>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</si>
  <si>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</si>
  <si>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</si>
  <si>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</si>
  <si>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</si>
  <si>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</si>
  <si>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</si>
  <si>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</si>
  <si>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</si>
  <si>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</si>
  <si>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</si>
  <si>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</si>
  <si>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</si>
  <si>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</si>
  <si>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</si>
  <si>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</si>
  <si>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</si>
  <si>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</si>
  <si>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</si>
  <si>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</si>
  <si>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</si>
  <si>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</si>
  <si>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</si>
  <si>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</si>
  <si>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</si>
  <si>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</si>
  <si>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</si>
  <si>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</si>
  <si>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</si>
  <si>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</si>
  <si>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</si>
  <si>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</si>
  <si>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</si>
  <si>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</si>
  <si>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</si>
  <si>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</si>
  <si>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</si>
  <si>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</si>
  <si>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</si>
  <si>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</si>
  <si>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</si>
  <si>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</si>
  <si>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</si>
  <si>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</si>
  <si>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</si>
  <si>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</si>
  <si>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</si>
  <si>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</si>
  <si>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</si>
  <si>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</si>
  <si>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</si>
  <si>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</si>
  <si>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</si>
  <si>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</si>
  <si>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</si>
  <si>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</si>
  <si>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</si>
  <si>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</si>
  <si>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</si>
  <si>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</si>
  <si>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</si>
  <si>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</si>
  <si>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</si>
  <si>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</si>
  <si>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</si>
  <si>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</si>
  <si>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</si>
  <si>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</si>
  <si>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</si>
  <si>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</si>
  <si>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</si>
  <si>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</si>
  <si>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</si>
  <si>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</si>
  <si>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</si>
  <si>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</si>
  <si>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</si>
  <si>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</si>
  <si>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</si>
  <si>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</si>
  <si>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</si>
  <si>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</si>
  <si>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</si>
  <si>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</si>
  <si>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</si>
  <si>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</si>
  <si>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</si>
  <si>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</si>
  <si>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</si>
  <si>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</si>
  <si>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</si>
  <si>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</si>
  <si>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</si>
  <si>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</si>
  <si>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</si>
  <si>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</si>
  <si>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</si>
  <si>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</si>
  <si>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</si>
  <si>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</si>
  <si>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</si>
  <si>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</si>
  <si>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</si>
  <si>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</si>
  <si>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</si>
  <si>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</si>
  <si>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</si>
  <si>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</si>
  <si>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</si>
  <si>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</si>
  <si>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</si>
  <si>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</si>
  <si>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</si>
  <si>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</si>
  <si>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</si>
  <si>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</si>
  <si>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</si>
  <si>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</si>
  <si>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</si>
  <si>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</si>
  <si>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</si>
  <si>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</si>
  <si>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</si>
  <si>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</si>
  <si>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</si>
  <si>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</si>
  <si>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</si>
  <si>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</si>
  <si>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</si>
  <si>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</si>
  <si>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</si>
  <si>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</si>
  <si>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</si>
  <si>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</si>
  <si>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</si>
  <si>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</si>
  <si>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</si>
  <si>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</si>
  <si>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</si>
  <si>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</si>
  <si>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</si>
  <si>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</si>
  <si>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</si>
  <si>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</si>
  <si>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</si>
  <si>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</si>
  <si>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</si>
  <si>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</si>
  <si>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</si>
  <si>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</si>
  <si>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</si>
  <si>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</si>
  <si>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</si>
  <si>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</si>
  <si>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</si>
  <si>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</si>
  <si>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</si>
  <si>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</si>
  <si>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</si>
  <si>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</si>
  <si>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</si>
  <si>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</si>
  <si>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</si>
  <si>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</si>
  <si>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</si>
  <si>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</si>
  <si>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</si>
  <si>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</si>
  <si>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</si>
  <si>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</si>
  <si>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</si>
  <si>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</si>
  <si>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</si>
  <si>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</si>
  <si>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</si>
  <si>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</si>
  <si>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</si>
  <si>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</si>
  <si>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</si>
  <si>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</si>
  <si>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</si>
  <si>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</si>
  <si>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</si>
  <si>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</si>
  <si>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</si>
  <si>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</si>
  <si>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</si>
  <si>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</si>
  <si>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</si>
  <si>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</si>
  <si>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</si>
  <si>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</si>
  <si>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</si>
  <si>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</si>
  <si>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</si>
  <si>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</si>
  <si>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</si>
  <si>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</si>
  <si>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</si>
  <si>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</si>
  <si>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</si>
  <si>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</si>
  <si>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</si>
  <si>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</si>
  <si>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</si>
  <si>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</si>
  <si>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</si>
  <si>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</si>
  <si>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</si>
  <si>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</si>
  <si>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</si>
  <si>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</si>
  <si>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</si>
  <si>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</si>
  <si>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</si>
  <si>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</si>
  <si>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</si>
  <si>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</si>
  <si>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</si>
  <si>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</si>
  <si>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1. Revidirani godišnji financijski izvještaji s revizorskim izvješćem s revizorskim izvješćem</t>
  </si>
  <si>
    <t>0820431</t>
  </si>
  <si>
    <t>040035070</t>
  </si>
  <si>
    <t>36004425025</t>
  </si>
  <si>
    <t>OT-OPTIMA TELEKOM d.d.</t>
  </si>
  <si>
    <t>BUZIN</t>
  </si>
  <si>
    <t>BANI 75 A</t>
  </si>
  <si>
    <t>info@optima.hr</t>
  </si>
  <si>
    <t>www.optima.hr</t>
  </si>
  <si>
    <t>GRAD ZAGREB</t>
  </si>
  <si>
    <t>6110</t>
  </si>
  <si>
    <t>Svetlana Kundović</t>
  </si>
  <si>
    <t>svetlana.kundovic@optima-telekom.hr</t>
  </si>
  <si>
    <t>Obveznik: OT-OPTIMA TELEKOM d.d.</t>
  </si>
  <si>
    <t>NE</t>
  </si>
  <si>
    <t>01/5492 019</t>
  </si>
  <si>
    <t>01/5492 027</t>
  </si>
  <si>
    <t>ZORAN KEŽMAN, MIRELA ŠEŠERKO, TOMISLAV TADIĆ, IRENA DOMJANOVIĆ</t>
  </si>
  <si>
    <t>426</t>
  </si>
  <si>
    <t>u razdoblju 01.01.2017. do 31.12.2017.</t>
  </si>
  <si>
    <t>stanje na dan 31.12.2017.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</si>
</sst>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1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1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9" fillId="1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9" fillId="19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9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9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9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9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9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9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9" fillId="3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0" fillId="5" borderId="0" applyNumberFormat="0" applyBorder="0" applyAlignment="0" applyProtection="0"/>
    <xf numFmtId="0" fontId="0" fillId="45" borderId="1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43" fillId="46" borderId="2" applyNumberFormat="0" applyFont="0" applyAlignment="0" applyProtection="0"/>
    <xf numFmtId="0" fontId="0" fillId="45" borderId="1" applyNumberFormat="0" applyFont="0" applyAlignment="0" applyProtection="0"/>
    <xf numFmtId="0" fontId="0" fillId="47" borderId="3" applyNumberFormat="0" applyAlignment="0" applyProtection="0"/>
    <xf numFmtId="0" fontId="46" fillId="48" borderId="4" applyNumberFormat="0" applyAlignment="0" applyProtection="0"/>
    <xf numFmtId="0" fontId="46" fillId="48" borderId="4" applyNumberFormat="0" applyAlignment="0" applyProtection="0"/>
    <xf numFmtId="0" fontId="21" fillId="49" borderId="5" applyNumberFormat="0" applyAlignment="0" applyProtection="0"/>
    <xf numFmtId="0" fontId="47" fillId="50" borderId="6" applyNumberFormat="0" applyAlignment="0" applyProtection="0"/>
    <xf numFmtId="0" fontId="47" fillId="50" borderId="6" applyNumberFormat="0" applyAlignment="0" applyProtection="0"/>
    <xf numFmtId="0" fontId="22" fillId="51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24" fillId="7" borderId="0" applyNumberFormat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25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26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27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54" borderId="4" applyNumberFormat="0" applyAlignment="0" applyProtection="0"/>
    <xf numFmtId="0" fontId="53" fillId="54" borderId="4" applyNumberFormat="0" applyAlignment="0" applyProtection="0"/>
    <xf numFmtId="0" fontId="28" fillId="13" borderId="5" applyNumberFormat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43" borderId="0" applyNumberFormat="0" applyBorder="0" applyAlignment="0" applyProtection="0"/>
    <xf numFmtId="0" fontId="33" fillId="55" borderId="14" applyNumberFormat="0" applyAlignment="0" applyProtection="0"/>
    <xf numFmtId="0" fontId="33" fillId="55" borderId="14" applyNumberFormat="0" applyAlignment="0" applyProtection="0"/>
    <xf numFmtId="0" fontId="31" fillId="49" borderId="1" applyNumberFormat="0" applyAlignment="0" applyProtection="0"/>
    <xf numFmtId="0" fontId="21" fillId="49" borderId="5" applyNumberFormat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9" fillId="0" borderId="16" applyNumberFormat="0" applyFill="0" applyAlignment="0" applyProtection="0"/>
    <xf numFmtId="0" fontId="20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46" borderId="2" applyNumberFormat="0" applyFont="0" applyAlignment="0" applyProtection="0"/>
    <xf numFmtId="0" fontId="0" fillId="47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6" fillId="48" borderId="17" applyNumberFormat="0" applyAlignment="0" applyProtection="0"/>
    <xf numFmtId="0" fontId="56" fillId="48" borderId="17" applyNumberFormat="0" applyAlignment="0" applyProtection="0"/>
    <xf numFmtId="0" fontId="31" fillId="4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6" applyNumberFormat="0" applyFill="0" applyAlignment="0" applyProtection="0"/>
    <xf numFmtId="0" fontId="22" fillId="51" borderId="7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7" fillId="0" borderId="0">
      <alignment vertical="top"/>
      <protection/>
    </xf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28" fillId="13" borderId="5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58" borderId="24" xfId="0" applyNumberFormat="1" applyFont="1" applyFill="1" applyBorder="1" applyAlignment="1" applyProtection="1">
      <alignment vertical="center"/>
      <protection hidden="1"/>
    </xf>
    <xf numFmtId="3" fontId="2" fillId="58" borderId="25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58" borderId="20" xfId="0" applyNumberFormat="1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58" borderId="2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58" borderId="26" xfId="0" applyNumberFormat="1" applyFont="1" applyFill="1" applyBorder="1" applyAlignment="1" applyProtection="1">
      <alignment vertical="center"/>
      <protection hidden="1"/>
    </xf>
    <xf numFmtId="172" fontId="3" fillId="0" borderId="26" xfId="0" applyNumberFormat="1" applyFont="1" applyFill="1" applyBorder="1" applyAlignment="1">
      <alignment horizontal="center" vertical="center"/>
    </xf>
    <xf numFmtId="0" fontId="4" fillId="0" borderId="0" xfId="1226" applyFont="1" applyAlignment="1">
      <alignment/>
      <protection/>
    </xf>
    <xf numFmtId="0" fontId="0" fillId="0" borderId="0" xfId="1226" applyFont="1" applyAlignment="1">
      <alignment/>
      <protection/>
    </xf>
    <xf numFmtId="14" fontId="3" fillId="58" borderId="27" xfId="1226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1226" applyFont="1" applyFill="1" applyBorder="1" applyAlignment="1" applyProtection="1">
      <alignment horizontal="center" vertical="center"/>
      <protection hidden="1" locked="0"/>
    </xf>
    <xf numFmtId="0" fontId="3" fillId="0" borderId="0" xfId="1226" applyFont="1" applyFill="1" applyBorder="1" applyAlignment="1" applyProtection="1">
      <alignment horizontal="left" vertical="center"/>
      <protection hidden="1"/>
    </xf>
    <xf numFmtId="0" fontId="4" fillId="0" borderId="0" xfId="1226" applyFont="1" applyFill="1" applyBorder="1" applyAlignment="1" applyProtection="1">
      <alignment horizontal="left" vertical="center" wrapText="1"/>
      <protection hidden="1"/>
    </xf>
    <xf numFmtId="0" fontId="4" fillId="0" borderId="0" xfId="1226" applyFont="1" applyFill="1" applyBorder="1" applyAlignment="1" applyProtection="1">
      <alignment vertical="center"/>
      <protection hidden="1"/>
    </xf>
    <xf numFmtId="0" fontId="4" fillId="0" borderId="0" xfId="1226" applyFont="1" applyFill="1" applyBorder="1" applyAlignment="1" applyProtection="1">
      <alignment horizontal="center" vertical="center" wrapText="1"/>
      <protection hidden="1"/>
    </xf>
    <xf numFmtId="0" fontId="4" fillId="0" borderId="0" xfId="1226" applyFont="1" applyBorder="1" applyAlignment="1" applyProtection="1">
      <alignment horizontal="left" vertical="center" wrapText="1"/>
      <protection hidden="1"/>
    </xf>
    <xf numFmtId="0" fontId="4" fillId="0" borderId="0" xfId="1226" applyFont="1" applyBorder="1" applyAlignment="1" applyProtection="1">
      <alignment/>
      <protection hidden="1"/>
    </xf>
    <xf numFmtId="0" fontId="4" fillId="0" borderId="0" xfId="1226" applyFont="1" applyAlignment="1" applyProtection="1">
      <alignment/>
      <protection hidden="1"/>
    </xf>
    <xf numFmtId="0" fontId="15" fillId="0" borderId="0" xfId="1226" applyFont="1" applyBorder="1" applyAlignment="1" applyProtection="1">
      <alignment horizontal="right" vertical="center" wrapText="1"/>
      <protection hidden="1"/>
    </xf>
    <xf numFmtId="0" fontId="15" fillId="0" borderId="0" xfId="1226" applyFont="1" applyAlignment="1" applyProtection="1">
      <alignment horizontal="right"/>
      <protection hidden="1"/>
    </xf>
    <xf numFmtId="0" fontId="15" fillId="0" borderId="0" xfId="1226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226" applyFont="1" applyFill="1" applyBorder="1" applyAlignment="1" applyProtection="1">
      <alignment horizontal="left" vertical="center"/>
      <protection hidden="1"/>
    </xf>
    <xf numFmtId="0" fontId="4" fillId="0" borderId="0" xfId="1226" applyFont="1" applyFill="1" applyBorder="1" applyAlignment="1" applyProtection="1">
      <alignment/>
      <protection hidden="1"/>
    </xf>
    <xf numFmtId="0" fontId="4" fillId="0" borderId="0" xfId="1226" applyFont="1" applyAlignment="1" applyProtection="1">
      <alignment horizontal="right" vertical="center"/>
      <protection hidden="1"/>
    </xf>
    <xf numFmtId="0" fontId="4" fillId="0" borderId="0" xfId="1226" applyFont="1" applyAlignment="1" applyProtection="1">
      <alignment wrapText="1"/>
      <protection hidden="1"/>
    </xf>
    <xf numFmtId="0" fontId="4" fillId="0" borderId="0" xfId="1226" applyFont="1" applyAlignment="1" applyProtection="1">
      <alignment horizontal="right"/>
      <protection hidden="1"/>
    </xf>
    <xf numFmtId="0" fontId="4" fillId="0" borderId="0" xfId="1226" applyFont="1" applyAlignment="1" applyProtection="1">
      <alignment horizontal="right" wrapText="1"/>
      <protection hidden="1"/>
    </xf>
    <xf numFmtId="0" fontId="4" fillId="0" borderId="0" xfId="1226" applyFont="1" applyBorder="1" applyAlignment="1" applyProtection="1">
      <alignment horizontal="left"/>
      <protection hidden="1"/>
    </xf>
    <xf numFmtId="0" fontId="4" fillId="0" borderId="0" xfId="1226" applyFont="1" applyBorder="1" applyAlignment="1" applyProtection="1">
      <alignment vertical="top"/>
      <protection hidden="1"/>
    </xf>
    <xf numFmtId="1" fontId="3" fillId="58" borderId="29" xfId="122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1226" applyFont="1" applyBorder="1" applyAlignment="1" applyProtection="1">
      <alignment horizontal="right"/>
      <protection hidden="1"/>
    </xf>
    <xf numFmtId="0" fontId="3" fillId="0" borderId="0" xfId="1226" applyFont="1" applyFill="1" applyBorder="1" applyAlignment="1" applyProtection="1">
      <alignment horizontal="right" vertical="center"/>
      <protection hidden="1" locked="0"/>
    </xf>
    <xf numFmtId="0" fontId="4" fillId="0" borderId="0" xfId="1226" applyFont="1" applyBorder="1" applyAlignment="1" applyProtection="1">
      <alignment/>
      <protection hidden="1"/>
    </xf>
    <xf numFmtId="0" fontId="3" fillId="58" borderId="29" xfId="1226" applyFont="1" applyFill="1" applyBorder="1" applyAlignment="1" applyProtection="1">
      <alignment horizontal="center" vertical="center"/>
      <protection hidden="1" locked="0"/>
    </xf>
    <xf numFmtId="0" fontId="3" fillId="0" borderId="0" xfId="1226" applyFont="1" applyBorder="1" applyAlignment="1" applyProtection="1">
      <alignment vertical="top"/>
      <protection hidden="1"/>
    </xf>
    <xf numFmtId="0" fontId="4" fillId="0" borderId="0" xfId="1226" applyFont="1" applyAlignment="1" applyProtection="1">
      <alignment/>
      <protection hidden="1"/>
    </xf>
    <xf numFmtId="49" fontId="3" fillId="58" borderId="29" xfId="1226" applyNumberFormat="1" applyFont="1" applyFill="1" applyBorder="1" applyAlignment="1" applyProtection="1">
      <alignment horizontal="right" vertical="center"/>
      <protection hidden="1" locked="0"/>
    </xf>
    <xf numFmtId="0" fontId="4" fillId="0" borderId="0" xfId="1226" applyFont="1" applyBorder="1" applyAlignment="1" applyProtection="1">
      <alignment horizontal="left" vertical="top" wrapText="1"/>
      <protection hidden="1"/>
    </xf>
    <xf numFmtId="0" fontId="4" fillId="0" borderId="0" xfId="1226" applyFont="1" applyBorder="1" applyAlignment="1" applyProtection="1">
      <alignment horizontal="center" vertical="center"/>
      <protection hidden="1" locked="0"/>
    </xf>
    <xf numFmtId="0" fontId="4" fillId="0" borderId="0" xfId="1226" applyFont="1" applyBorder="1" applyAlignment="1" applyProtection="1">
      <alignment vertical="top" wrapText="1"/>
      <protection hidden="1"/>
    </xf>
    <xf numFmtId="0" fontId="4" fillId="0" borderId="0" xfId="1226" applyFont="1" applyBorder="1" applyAlignment="1" applyProtection="1">
      <alignment wrapText="1"/>
      <protection hidden="1"/>
    </xf>
    <xf numFmtId="0" fontId="4" fillId="0" borderId="0" xfId="1226" applyFont="1" applyAlignment="1" applyProtection="1">
      <alignment horizontal="left" vertical="top" indent="2"/>
      <protection hidden="1"/>
    </xf>
    <xf numFmtId="0" fontId="4" fillId="0" borderId="0" xfId="1226" applyFont="1" applyAlignment="1" applyProtection="1">
      <alignment horizontal="left" vertical="top" wrapText="1" indent="2"/>
      <protection hidden="1"/>
    </xf>
    <xf numFmtId="0" fontId="4" fillId="0" borderId="0" xfId="1226" applyFont="1" applyBorder="1" applyAlignment="1" applyProtection="1">
      <alignment horizontal="right" vertical="top"/>
      <protection hidden="1"/>
    </xf>
    <xf numFmtId="0" fontId="4" fillId="0" borderId="0" xfId="1226" applyFont="1" applyBorder="1" applyAlignment="1" applyProtection="1">
      <alignment horizontal="center" vertical="top"/>
      <protection hidden="1"/>
    </xf>
    <xf numFmtId="0" fontId="4" fillId="0" borderId="0" xfId="1226" applyFont="1" applyBorder="1" applyAlignment="1" applyProtection="1">
      <alignment horizontal="center"/>
      <protection hidden="1"/>
    </xf>
    <xf numFmtId="0" fontId="3" fillId="58" borderId="0" xfId="1226" applyFont="1" applyFill="1" applyBorder="1" applyAlignment="1" applyProtection="1">
      <alignment horizontal="right" vertical="center"/>
      <protection hidden="1" locked="0"/>
    </xf>
    <xf numFmtId="0" fontId="4" fillId="0" borderId="0" xfId="1226" applyFont="1" applyBorder="1" applyAlignment="1">
      <alignment/>
      <protection/>
    </xf>
    <xf numFmtId="49" fontId="3" fillId="58" borderId="0" xfId="12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1226" applyNumberFormat="1" applyFont="1" applyBorder="1" applyAlignment="1" applyProtection="1">
      <alignment horizontal="center" vertical="center"/>
      <protection hidden="1" locked="0"/>
    </xf>
    <xf numFmtId="0" fontId="4" fillId="0" borderId="0" xfId="1226" applyFont="1" applyBorder="1" applyAlignment="1" applyProtection="1">
      <alignment horizontal="left" vertical="top"/>
      <protection hidden="1"/>
    </xf>
    <xf numFmtId="0" fontId="4" fillId="0" borderId="30" xfId="1226" applyFont="1" applyBorder="1" applyAlignment="1" applyProtection="1">
      <alignment/>
      <protection hidden="1"/>
    </xf>
    <xf numFmtId="0" fontId="4" fillId="0" borderId="0" xfId="1226" applyFont="1" applyAlignment="1" applyProtection="1">
      <alignment vertical="top"/>
      <protection hidden="1"/>
    </xf>
    <xf numFmtId="0" fontId="4" fillId="0" borderId="0" xfId="1226" applyFont="1" applyAlignment="1" applyProtection="1">
      <alignment horizontal="left"/>
      <protection hidden="1"/>
    </xf>
    <xf numFmtId="0" fontId="4" fillId="0" borderId="0" xfId="1226" applyFont="1" applyBorder="1" applyAlignment="1" applyProtection="1">
      <alignment vertical="center"/>
      <protection hidden="1"/>
    </xf>
    <xf numFmtId="0" fontId="4" fillId="0" borderId="0" xfId="1226" applyFont="1" applyFill="1" applyBorder="1" applyAlignment="1" applyProtection="1">
      <alignment vertical="center"/>
      <protection hidden="1"/>
    </xf>
    <xf numFmtId="0" fontId="3" fillId="0" borderId="0" xfId="1226" applyFont="1" applyAlignment="1" applyProtection="1">
      <alignment vertical="center"/>
      <protection hidden="1"/>
    </xf>
    <xf numFmtId="0" fontId="4" fillId="0" borderId="31" xfId="1226" applyFont="1" applyBorder="1" applyAlignment="1" applyProtection="1">
      <alignment/>
      <protection hidden="1"/>
    </xf>
    <xf numFmtId="0" fontId="4" fillId="0" borderId="31" xfId="1226" applyFont="1" applyBorder="1" applyAlignment="1">
      <alignment/>
      <protection/>
    </xf>
    <xf numFmtId="0" fontId="4" fillId="0" borderId="0" xfId="1226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59" borderId="32" xfId="0" applyFont="1" applyFill="1" applyBorder="1" applyAlignment="1" applyProtection="1">
      <alignment horizontal="center" vertical="center" wrapText="1"/>
      <protection hidden="1"/>
    </xf>
    <xf numFmtId="0" fontId="6" fillId="59" borderId="32" xfId="0" applyFont="1" applyFill="1" applyBorder="1" applyAlignment="1" applyProtection="1">
      <alignment horizontal="center" vertical="center" wrapText="1"/>
      <protection hidden="1"/>
    </xf>
    <xf numFmtId="0" fontId="6" fillId="59" borderId="33" xfId="0" applyFont="1" applyFill="1" applyBorder="1" applyAlignment="1" applyProtection="1">
      <alignment horizontal="center" vertical="center" wrapText="1"/>
      <protection hidden="1"/>
    </xf>
    <xf numFmtId="0" fontId="6" fillId="59" borderId="3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4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3" fillId="59" borderId="32" xfId="0" applyFont="1" applyFill="1" applyBorder="1" applyAlignment="1">
      <alignment horizontal="center" vertical="center" wrapText="1"/>
    </xf>
    <xf numFmtId="0" fontId="6" fillId="59" borderId="32" xfId="0" applyFont="1" applyFill="1" applyBorder="1" applyAlignment="1">
      <alignment horizontal="center" vertical="center" wrapText="1"/>
    </xf>
    <xf numFmtId="0" fontId="6" fillId="59" borderId="33" xfId="0" applyFont="1" applyFill="1" applyBorder="1" applyAlignment="1">
      <alignment horizontal="center" vertical="center"/>
    </xf>
    <xf numFmtId="49" fontId="6" fillId="59" borderId="3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132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32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322" applyFont="1" applyFill="1" applyBorder="1" applyAlignment="1" applyProtection="1">
      <alignment horizontal="center" vertical="center"/>
      <protection hidden="1"/>
    </xf>
    <xf numFmtId="14" fontId="9" fillId="58" borderId="0" xfId="132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322" applyFont="1" applyBorder="1" applyAlignment="1">
      <alignment wrapText="1"/>
      <protection/>
    </xf>
    <xf numFmtId="0" fontId="3" fillId="59" borderId="35" xfId="0" applyFont="1" applyFill="1" applyBorder="1" applyAlignment="1">
      <alignment horizontal="center" vertical="center" wrapText="1"/>
    </xf>
    <xf numFmtId="49" fontId="6" fillId="59" borderId="33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0" fontId="16" fillId="0" borderId="0" xfId="1226" applyFont="1" applyBorder="1" applyAlignment="1" applyProtection="1">
      <alignment vertical="center"/>
      <protection hidden="1"/>
    </xf>
    <xf numFmtId="0" fontId="16" fillId="0" borderId="0" xfId="1225" applyFont="1" applyBorder="1" applyAlignment="1" applyProtection="1">
      <alignment vertical="center"/>
      <protection hidden="1"/>
    </xf>
    <xf numFmtId="0" fontId="16" fillId="0" borderId="0" xfId="1226" applyFont="1" applyBorder="1" applyAlignment="1" applyProtection="1">
      <alignment/>
      <protection hidden="1"/>
    </xf>
    <xf numFmtId="0" fontId="12" fillId="0" borderId="0" xfId="1226" applyAlignment="1">
      <alignment/>
      <protection/>
    </xf>
    <xf numFmtId="0" fontId="16" fillId="0" borderId="0" xfId="1226" applyFont="1" applyAlignment="1" applyProtection="1">
      <alignment/>
      <protection hidden="1"/>
    </xf>
    <xf numFmtId="3" fontId="60" fillId="6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1" fillId="0" borderId="20" xfId="0" applyNumberFormat="1" applyFont="1" applyFill="1" applyBorder="1" applyAlignment="1" applyProtection="1">
      <alignment vertical="center"/>
      <protection locked="0"/>
    </xf>
    <xf numFmtId="3" fontId="61" fillId="58" borderId="23" xfId="0" applyNumberFormat="1" applyFont="1" applyFill="1" applyBorder="1" applyAlignment="1" applyProtection="1">
      <alignment vertical="center"/>
      <protection hidden="1"/>
    </xf>
    <xf numFmtId="3" fontId="61" fillId="0" borderId="26" xfId="0" applyNumberFormat="1" applyFont="1" applyFill="1" applyBorder="1" applyAlignment="1" applyProtection="1">
      <alignment vertical="center"/>
      <protection locked="0"/>
    </xf>
    <xf numFmtId="3" fontId="61" fillId="0" borderId="23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/>
    </xf>
    <xf numFmtId="0" fontId="62" fillId="0" borderId="34" xfId="0" applyFont="1" applyBorder="1" applyAlignment="1">
      <alignment horizontal="center" wrapText="1"/>
    </xf>
    <xf numFmtId="0" fontId="61" fillId="0" borderId="0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6" fillId="59" borderId="36" xfId="0" applyFont="1" applyFill="1" applyBorder="1" applyAlignment="1" applyProtection="1">
      <alignment horizontal="center" vertical="center" wrapText="1"/>
      <protection hidden="1"/>
    </xf>
    <xf numFmtId="3" fontId="0" fillId="60" borderId="0" xfId="0" applyNumberFormat="1" applyFont="1" applyFill="1" applyAlignment="1">
      <alignment/>
    </xf>
    <xf numFmtId="0" fontId="6" fillId="59" borderId="35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60" borderId="20" xfId="0" applyNumberFormat="1" applyFont="1" applyFill="1" applyBorder="1" applyAlignment="1" applyProtection="1">
      <alignment vertical="center"/>
      <protection locked="0"/>
    </xf>
    <xf numFmtId="3" fontId="62" fillId="0" borderId="0" xfId="0" applyNumberFormat="1" applyFont="1" applyAlignment="1">
      <alignment/>
    </xf>
    <xf numFmtId="0" fontId="4" fillId="0" borderId="0" xfId="1226" applyFont="1" applyFill="1" applyBorder="1" applyAlignment="1" applyProtection="1">
      <alignment horizontal="center" vertical="top"/>
      <protection hidden="1"/>
    </xf>
    <xf numFmtId="0" fontId="4" fillId="0" borderId="0" xfId="1226" applyFont="1" applyFill="1" applyBorder="1" applyAlignment="1" applyProtection="1">
      <alignment horizontal="center"/>
      <protection hidden="1"/>
    </xf>
    <xf numFmtId="0" fontId="4" fillId="0" borderId="0" xfId="1226" applyFont="1" applyAlignment="1" applyProtection="1">
      <alignment horizontal="right" vertical="center" wrapText="1"/>
      <protection hidden="1"/>
    </xf>
    <xf numFmtId="0" fontId="4" fillId="0" borderId="37" xfId="1226" applyFont="1" applyBorder="1" applyAlignment="1" applyProtection="1">
      <alignment horizontal="right" wrapText="1"/>
      <protection hidden="1"/>
    </xf>
    <xf numFmtId="49" fontId="5" fillId="58" borderId="38" xfId="1028" applyNumberFormat="1" applyFill="1" applyBorder="1" applyAlignment="1" applyProtection="1">
      <alignment horizontal="left" vertical="center"/>
      <protection hidden="1" locked="0"/>
    </xf>
    <xf numFmtId="49" fontId="3" fillId="0" borderId="34" xfId="1226" applyNumberFormat="1" applyFont="1" applyBorder="1" applyAlignment="1" applyProtection="1">
      <alignment horizontal="left" vertical="center"/>
      <protection hidden="1" locked="0"/>
    </xf>
    <xf numFmtId="49" fontId="3" fillId="0" borderId="39" xfId="1226" applyNumberFormat="1" applyFont="1" applyBorder="1" applyAlignment="1" applyProtection="1">
      <alignment horizontal="left" vertical="center"/>
      <protection hidden="1" locked="0"/>
    </xf>
    <xf numFmtId="0" fontId="4" fillId="0" borderId="0" xfId="1226" applyFont="1" applyAlignment="1" applyProtection="1">
      <alignment horizontal="right" vertical="center"/>
      <protection hidden="1"/>
    </xf>
    <xf numFmtId="0" fontId="4" fillId="0" borderId="37" xfId="1226" applyFont="1" applyBorder="1" applyAlignment="1" applyProtection="1">
      <alignment horizontal="right"/>
      <protection hidden="1"/>
    </xf>
    <xf numFmtId="0" fontId="18" fillId="0" borderId="0" xfId="1226" applyFont="1" applyAlignment="1" applyProtection="1">
      <alignment horizontal="left"/>
      <protection hidden="1"/>
    </xf>
    <xf numFmtId="0" fontId="9" fillId="0" borderId="0" xfId="1226" applyFont="1" applyAlignment="1">
      <alignment/>
      <protection/>
    </xf>
    <xf numFmtId="0" fontId="4" fillId="0" borderId="0" xfId="1226" applyFont="1" applyBorder="1" applyAlignment="1" applyProtection="1">
      <alignment vertical="center"/>
      <protection hidden="1"/>
    </xf>
    <xf numFmtId="0" fontId="4" fillId="0" borderId="40" xfId="1226" applyFont="1" applyBorder="1" applyAlignment="1" applyProtection="1">
      <alignment horizontal="center" vertical="top"/>
      <protection hidden="1"/>
    </xf>
    <xf numFmtId="0" fontId="4" fillId="0" borderId="40" xfId="1226" applyFont="1" applyBorder="1" applyAlignment="1">
      <alignment horizontal="center"/>
      <protection/>
    </xf>
    <xf numFmtId="0" fontId="4" fillId="0" borderId="40" xfId="1226" applyFont="1" applyBorder="1" applyAlignment="1">
      <alignment/>
      <protection/>
    </xf>
    <xf numFmtId="0" fontId="16" fillId="0" borderId="0" xfId="1225" applyFont="1" applyBorder="1" applyAlignment="1" applyProtection="1">
      <alignment horizontal="left" vertical="center"/>
      <protection hidden="1"/>
    </xf>
    <xf numFmtId="49" fontId="3" fillId="58" borderId="38" xfId="1226" applyNumberFormat="1" applyFont="1" applyFill="1" applyBorder="1" applyAlignment="1" applyProtection="1">
      <alignment horizontal="left" vertical="center"/>
      <protection hidden="1" locked="0"/>
    </xf>
    <xf numFmtId="0" fontId="4" fillId="0" borderId="39" xfId="1226" applyFont="1" applyBorder="1" applyAlignment="1">
      <alignment horizontal="left" vertical="center"/>
      <protection/>
    </xf>
    <xf numFmtId="0" fontId="3" fillId="58" borderId="38" xfId="1226" applyFont="1" applyFill="1" applyBorder="1" applyAlignment="1" applyProtection="1">
      <alignment horizontal="left" vertical="center"/>
      <protection hidden="1" locked="0"/>
    </xf>
    <xf numFmtId="0" fontId="3" fillId="0" borderId="34" xfId="1226" applyFont="1" applyBorder="1" applyAlignment="1" applyProtection="1">
      <alignment horizontal="left" vertical="center"/>
      <protection hidden="1" locked="0"/>
    </xf>
    <xf numFmtId="0" fontId="4" fillId="0" borderId="0" xfId="1226" applyFont="1" applyBorder="1" applyAlignment="1" applyProtection="1">
      <alignment horizontal="center" vertical="top"/>
      <protection hidden="1"/>
    </xf>
    <xf numFmtId="0" fontId="4" fillId="0" borderId="0" xfId="1226" applyFont="1" applyBorder="1" applyAlignment="1" applyProtection="1">
      <alignment horizontal="center"/>
      <protection hidden="1"/>
    </xf>
    <xf numFmtId="0" fontId="3" fillId="58" borderId="38" xfId="1226" applyFont="1" applyFill="1" applyBorder="1" applyAlignment="1" applyProtection="1">
      <alignment horizontal="right" vertical="center"/>
      <protection hidden="1" locked="0"/>
    </xf>
    <xf numFmtId="0" fontId="4" fillId="0" borderId="34" xfId="1226" applyFont="1" applyBorder="1" applyAlignment="1">
      <alignment/>
      <protection/>
    </xf>
    <xf numFmtId="0" fontId="4" fillId="0" borderId="39" xfId="1226" applyFont="1" applyBorder="1" applyAlignment="1">
      <alignment/>
      <protection/>
    </xf>
    <xf numFmtId="49" fontId="3" fillId="58" borderId="38" xfId="1226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1226" applyNumberFormat="1" applyFont="1" applyBorder="1" applyAlignment="1" applyProtection="1">
      <alignment horizontal="center" vertical="center"/>
      <protection hidden="1" locked="0"/>
    </xf>
    <xf numFmtId="0" fontId="13" fillId="0" borderId="0" xfId="1226" applyFont="1" applyAlignment="1">
      <alignment/>
      <protection/>
    </xf>
    <xf numFmtId="0" fontId="4" fillId="0" borderId="30" xfId="1226" applyFont="1" applyBorder="1" applyAlignment="1" applyProtection="1">
      <alignment horizontal="center"/>
      <protection hidden="1"/>
    </xf>
    <xf numFmtId="0" fontId="4" fillId="0" borderId="0" xfId="1226" applyFont="1" applyBorder="1" applyAlignment="1" applyProtection="1">
      <alignment vertical="top" wrapText="1"/>
      <protection hidden="1"/>
    </xf>
    <xf numFmtId="0" fontId="4" fillId="0" borderId="0" xfId="1226" applyFont="1" applyBorder="1" applyAlignment="1" applyProtection="1">
      <alignment wrapText="1"/>
      <protection hidden="1"/>
    </xf>
    <xf numFmtId="0" fontId="3" fillId="58" borderId="38" xfId="1226" applyFont="1" applyFill="1" applyBorder="1" applyAlignment="1" applyProtection="1">
      <alignment horizontal="right" vertical="center" wrapText="1"/>
      <protection hidden="1" locked="0"/>
    </xf>
    <xf numFmtId="0" fontId="4" fillId="0" borderId="34" xfId="1226" applyFont="1" applyBorder="1" applyAlignment="1">
      <alignment wrapText="1"/>
      <protection/>
    </xf>
    <xf numFmtId="0" fontId="4" fillId="0" borderId="39" xfId="1226" applyFont="1" applyBorder="1" applyAlignment="1">
      <alignment wrapText="1"/>
      <protection/>
    </xf>
    <xf numFmtId="0" fontId="4" fillId="0" borderId="0" xfId="1226" applyFont="1" applyAlignment="1" applyProtection="1">
      <alignment horizontal="center" vertical="center"/>
      <protection hidden="1"/>
    </xf>
    <xf numFmtId="0" fontId="4" fillId="0" borderId="0" xfId="1226" applyFont="1" applyAlignment="1">
      <alignment horizontal="center" vertical="center"/>
      <protection/>
    </xf>
    <xf numFmtId="0" fontId="4" fillId="0" borderId="0" xfId="1226" applyFont="1" applyAlignment="1">
      <alignment horizontal="center"/>
      <protection/>
    </xf>
    <xf numFmtId="0" fontId="4" fillId="0" borderId="0" xfId="1226" applyFont="1" applyAlignment="1">
      <alignment horizontal="center" vertical="center"/>
      <protection/>
    </xf>
    <xf numFmtId="0" fontId="4" fillId="0" borderId="0" xfId="1226" applyFont="1" applyAlignment="1">
      <alignment vertical="center"/>
      <protection/>
    </xf>
    <xf numFmtId="0" fontId="4" fillId="0" borderId="0" xfId="1226" applyFont="1" applyAlignment="1">
      <alignment horizontal="center"/>
      <protection/>
    </xf>
    <xf numFmtId="0" fontId="5" fillId="58" borderId="38" xfId="1028" applyFill="1" applyBorder="1" applyAlignment="1" applyProtection="1">
      <alignment/>
      <protection hidden="1" locked="0"/>
    </xf>
    <xf numFmtId="0" fontId="3" fillId="0" borderId="34" xfId="1226" applyFont="1" applyBorder="1" applyAlignment="1" applyProtection="1">
      <alignment/>
      <protection hidden="1" locked="0"/>
    </xf>
    <xf numFmtId="0" fontId="3" fillId="0" borderId="39" xfId="1226" applyFont="1" applyBorder="1" applyAlignment="1" applyProtection="1">
      <alignment/>
      <protection hidden="1" locked="0"/>
    </xf>
    <xf numFmtId="0" fontId="3" fillId="58" borderId="34" xfId="1226" applyFont="1" applyFill="1" applyBorder="1" applyAlignment="1" applyProtection="1">
      <alignment horizontal="right" vertical="center"/>
      <protection hidden="1" locked="0"/>
    </xf>
    <xf numFmtId="0" fontId="3" fillId="58" borderId="39" xfId="1226" applyFont="1" applyFill="1" applyBorder="1" applyAlignment="1" applyProtection="1">
      <alignment horizontal="right" vertical="center"/>
      <protection hidden="1" locked="0"/>
    </xf>
    <xf numFmtId="0" fontId="4" fillId="0" borderId="34" xfId="1226" applyFont="1" applyBorder="1" applyAlignment="1">
      <alignment horizontal="left"/>
      <protection/>
    </xf>
    <xf numFmtId="0" fontId="4" fillId="0" borderId="39" xfId="1226" applyFont="1" applyBorder="1" applyAlignment="1">
      <alignment horizontal="left"/>
      <protection/>
    </xf>
    <xf numFmtId="0" fontId="4" fillId="0" borderId="28" xfId="1226" applyFont="1" applyBorder="1" applyAlignment="1" applyProtection="1">
      <alignment horizontal="right" vertical="center"/>
      <protection hidden="1"/>
    </xf>
    <xf numFmtId="0" fontId="4" fillId="0" borderId="0" xfId="1226" applyFont="1" applyBorder="1" applyAlignment="1" applyProtection="1">
      <alignment horizontal="right"/>
      <protection hidden="1"/>
    </xf>
    <xf numFmtId="0" fontId="4" fillId="0" borderId="34" xfId="1226" applyFont="1" applyBorder="1" applyAlignment="1">
      <alignment horizontal="left" vertical="center"/>
      <protection/>
    </xf>
    <xf numFmtId="0" fontId="4" fillId="0" borderId="39" xfId="1226" applyFont="1" applyBorder="1" applyAlignment="1">
      <alignment horizontal="left" vertical="center"/>
      <protection/>
    </xf>
    <xf numFmtId="1" fontId="3" fillId="58" borderId="38" xfId="1226" applyNumberFormat="1" applyFont="1" applyFill="1" applyBorder="1" applyAlignment="1" applyProtection="1">
      <alignment horizontal="center" vertical="center"/>
      <protection hidden="1" locked="0"/>
    </xf>
    <xf numFmtId="1" fontId="3" fillId="58" borderId="39" xfId="122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1226" applyFont="1" applyBorder="1" applyAlignment="1" applyProtection="1">
      <alignment horizontal="right" vertical="center" wrapText="1"/>
      <protection hidden="1"/>
    </xf>
    <xf numFmtId="0" fontId="4" fillId="0" borderId="0" xfId="1226" applyFont="1" applyBorder="1" applyAlignment="1" applyProtection="1">
      <alignment horizontal="right" wrapText="1"/>
      <protection hidden="1"/>
    </xf>
    <xf numFmtId="0" fontId="4" fillId="0" borderId="0" xfId="1226" applyFont="1" applyAlignment="1" applyProtection="1">
      <alignment horizontal="right" wrapText="1"/>
      <protection hidden="1"/>
    </xf>
    <xf numFmtId="0" fontId="3" fillId="0" borderId="0" xfId="1226" applyFont="1" applyFill="1" applyBorder="1" applyAlignment="1" applyProtection="1">
      <alignment horizontal="left" vertical="center" wrapText="1"/>
      <protection hidden="1"/>
    </xf>
    <xf numFmtId="0" fontId="3" fillId="0" borderId="37" xfId="1226" applyFont="1" applyFill="1" applyBorder="1" applyAlignment="1" applyProtection="1">
      <alignment horizontal="left" vertical="center" wrapText="1"/>
      <protection hidden="1"/>
    </xf>
    <xf numFmtId="0" fontId="14" fillId="0" borderId="0" xfId="1226" applyFont="1" applyBorder="1" applyAlignment="1" applyProtection="1">
      <alignment horizontal="center" vertical="center" wrapText="1"/>
      <protection hidden="1"/>
    </xf>
    <xf numFmtId="0" fontId="4" fillId="0" borderId="0" xfId="1226" applyFont="1" applyAlignment="1" applyProtection="1">
      <alignment wrapText="1"/>
      <protection hidden="1"/>
    </xf>
    <xf numFmtId="0" fontId="2" fillId="0" borderId="0" xfId="1226" applyFont="1" applyBorder="1" applyAlignment="1" applyProtection="1">
      <alignment horizontal="right" vertical="center" wrapText="1"/>
      <protection hidden="1"/>
    </xf>
    <xf numFmtId="0" fontId="2" fillId="0" borderId="37" xfId="1226" applyFont="1" applyBorder="1" applyAlignment="1" applyProtection="1">
      <alignment horizontal="right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61" borderId="43" xfId="0" applyFont="1" applyFill="1" applyBorder="1" applyAlignment="1" applyProtection="1">
      <alignment vertical="center" wrapText="1"/>
      <protection hidden="1"/>
    </xf>
    <xf numFmtId="0" fontId="9" fillId="61" borderId="44" xfId="0" applyFont="1" applyFill="1" applyBorder="1" applyAlignment="1" applyProtection="1">
      <alignment vertical="center" wrapText="1"/>
      <protection hidden="1"/>
    </xf>
    <xf numFmtId="0" fontId="9" fillId="61" borderId="45" xfId="0" applyFont="1" applyFill="1" applyBorder="1" applyAlignment="1" applyProtection="1">
      <alignment vertical="center" wrapText="1"/>
      <protection hidden="1"/>
    </xf>
    <xf numFmtId="0" fontId="3" fillId="59" borderId="32" xfId="0" applyFont="1" applyFill="1" applyBorder="1" applyAlignment="1" applyProtection="1">
      <alignment horizontal="center" vertical="center" wrapText="1"/>
      <protection hidden="1"/>
    </xf>
    <xf numFmtId="0" fontId="6" fillId="59" borderId="33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3" fillId="55" borderId="43" xfId="0" applyFont="1" applyFill="1" applyBorder="1" applyAlignment="1">
      <alignment horizontal="left" vertical="center" wrapText="1"/>
    </xf>
    <xf numFmtId="0" fontId="3" fillId="55" borderId="44" xfId="0" applyFont="1" applyFill="1" applyBorder="1" applyAlignment="1">
      <alignment horizontal="left" vertical="center" wrapText="1"/>
    </xf>
    <xf numFmtId="0" fontId="9" fillId="55" borderId="44" xfId="0" applyFont="1" applyFill="1" applyBorder="1" applyAlignment="1">
      <alignment vertical="center" wrapText="1"/>
    </xf>
    <xf numFmtId="0" fontId="9" fillId="55" borderId="45" xfId="0" applyFont="1" applyFill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55" borderId="38" xfId="0" applyFont="1" applyFill="1" applyBorder="1" applyAlignment="1">
      <alignment horizontal="left" vertical="center" wrapText="1"/>
    </xf>
    <xf numFmtId="0" fontId="0" fillId="55" borderId="34" xfId="0" applyFont="1" applyFill="1" applyBorder="1" applyAlignment="1">
      <alignment horizontal="left" vertical="center" wrapText="1"/>
    </xf>
    <xf numFmtId="0" fontId="0" fillId="55" borderId="3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top" wrapText="1"/>
      <protection hidden="1"/>
    </xf>
    <xf numFmtId="0" fontId="9" fillId="58" borderId="43" xfId="0" applyFont="1" applyFill="1" applyBorder="1" applyAlignment="1" applyProtection="1">
      <alignment vertical="center" wrapText="1"/>
      <protection hidden="1"/>
    </xf>
    <xf numFmtId="0" fontId="9" fillId="58" borderId="44" xfId="0" applyFont="1" applyFill="1" applyBorder="1" applyAlignment="1" applyProtection="1">
      <alignment vertical="center" wrapText="1"/>
      <protection hidden="1"/>
    </xf>
    <xf numFmtId="0" fontId="9" fillId="58" borderId="45" xfId="0" applyFont="1" applyFill="1" applyBorder="1" applyAlignment="1" applyProtection="1">
      <alignment vertical="center" wrapText="1"/>
      <protection hidden="1"/>
    </xf>
    <xf numFmtId="0" fontId="3" fillId="59" borderId="36" xfId="0" applyFont="1" applyFill="1" applyBorder="1" applyAlignment="1" applyProtection="1">
      <alignment horizontal="center" vertical="center" wrapText="1"/>
      <protection hidden="1"/>
    </xf>
    <xf numFmtId="0" fontId="3" fillId="59" borderId="54" xfId="0" applyFont="1" applyFill="1" applyBorder="1" applyAlignment="1" applyProtection="1">
      <alignment horizontal="center" vertical="center" wrapText="1"/>
      <protection hidden="1"/>
    </xf>
    <xf numFmtId="0" fontId="3" fillId="59" borderId="5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0" fillId="55" borderId="44" xfId="0" applyFont="1" applyFill="1" applyBorder="1" applyAlignment="1">
      <alignment vertical="center"/>
    </xf>
    <xf numFmtId="0" fontId="0" fillId="55" borderId="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55" borderId="44" xfId="0" applyFont="1" applyFill="1" applyBorder="1" applyAlignment="1">
      <alignment horizontal="left" vertical="center" wrapText="1"/>
    </xf>
    <xf numFmtId="0" fontId="0" fillId="55" borderId="4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6" fillId="59" borderId="33" xfId="0" applyFont="1" applyFill="1" applyBorder="1" applyAlignment="1">
      <alignment horizontal="center" vertical="center" wrapText="1"/>
    </xf>
    <xf numFmtId="0" fontId="3" fillId="62" borderId="43" xfId="0" applyFont="1" applyFill="1" applyBorder="1" applyAlignment="1">
      <alignment horizontal="left" vertical="center" wrapText="1"/>
    </xf>
    <xf numFmtId="0" fontId="3" fillId="62" borderId="44" xfId="0" applyFont="1" applyFill="1" applyBorder="1" applyAlignment="1">
      <alignment horizontal="left" vertical="center" wrapText="1"/>
    </xf>
    <xf numFmtId="0" fontId="0" fillId="62" borderId="44" xfId="0" applyFont="1" applyFill="1" applyBorder="1" applyAlignment="1">
      <alignment vertical="center" wrapText="1"/>
    </xf>
    <xf numFmtId="0" fontId="0" fillId="62" borderId="4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8" borderId="43" xfId="0" applyFont="1" applyFill="1" applyBorder="1" applyAlignment="1" applyProtection="1">
      <alignment vertical="center" wrapText="1"/>
      <protection hidden="1"/>
    </xf>
    <xf numFmtId="0" fontId="6" fillId="58" borderId="44" xfId="0" applyFont="1" applyFill="1" applyBorder="1" applyAlignment="1" applyProtection="1">
      <alignment vertical="center" wrapText="1"/>
      <protection hidden="1"/>
    </xf>
    <xf numFmtId="0" fontId="6" fillId="58" borderId="45" xfId="0" applyFont="1" applyFill="1" applyBorder="1" applyAlignment="1" applyProtection="1">
      <alignment vertical="center" wrapText="1"/>
      <protection hidden="1"/>
    </xf>
    <xf numFmtId="0" fontId="3" fillId="59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13" fillId="0" borderId="0" xfId="132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9" fillId="0" borderId="0" xfId="1322" applyFont="1" applyFill="1" applyBorder="1" applyAlignment="1" applyProtection="1">
      <alignment horizontal="center" vertical="center"/>
      <protection hidden="1"/>
    </xf>
    <xf numFmtId="14" fontId="9" fillId="58" borderId="0" xfId="132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322" applyFont="1" applyBorder="1" applyAlignment="1">
      <alignment vertical="center"/>
      <protection/>
    </xf>
    <xf numFmtId="0" fontId="3" fillId="59" borderId="35" xfId="0" applyFont="1" applyFill="1" applyBorder="1" applyAlignment="1">
      <alignment horizontal="center" vertical="center" wrapText="1"/>
    </xf>
    <xf numFmtId="49" fontId="6" fillId="59" borderId="33" xfId="0" applyNumberFormat="1" applyFont="1" applyFill="1" applyBorder="1" applyAlignment="1">
      <alignment horizontal="center" vertical="center" wrapText="1"/>
    </xf>
  </cellXfs>
  <cellStyles count="139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2 2 2" xfId="22"/>
    <cellStyle name="20% - Accent1 2 2 3" xfId="23"/>
    <cellStyle name="20% - Accent1 2 2 4" xfId="24"/>
    <cellStyle name="20% - Accent1 2 2 5" xfId="25"/>
    <cellStyle name="20% - Accent1 2 2 6" xfId="26"/>
    <cellStyle name="20% - Accent1 2 3" xfId="27"/>
    <cellStyle name="20% - Accent1 2 3 2" xfId="28"/>
    <cellStyle name="20% - Accent1 2 3 3" xfId="29"/>
    <cellStyle name="20% - Accent1 2 3 4" xfId="30"/>
    <cellStyle name="20% - Accent1 2 4" xfId="31"/>
    <cellStyle name="20% - Accent1 2 4 2" xfId="32"/>
    <cellStyle name="20% - Accent1 2 4 3" xfId="33"/>
    <cellStyle name="20% - Accent1 2 5" xfId="34"/>
    <cellStyle name="20% - Accent1 2 6" xfId="35"/>
    <cellStyle name="20% - Accent1 2 7" xfId="36"/>
    <cellStyle name="20% - Accent1 3" xfId="37"/>
    <cellStyle name="20% - Accent1 3 2" xfId="38"/>
    <cellStyle name="20% - Accent1 3 2 2" xfId="39"/>
    <cellStyle name="20% - Accent1 3 2 3" xfId="40"/>
    <cellStyle name="20% - Accent1 3 2 4" xfId="41"/>
    <cellStyle name="20% - Accent1 3 2 5" xfId="42"/>
    <cellStyle name="20% - Accent1 3 2 6" xfId="43"/>
    <cellStyle name="20% - Accent1 3 3" xfId="44"/>
    <cellStyle name="20% - Accent1 3 3 2" xfId="45"/>
    <cellStyle name="20% - Accent1 3 3 3" xfId="46"/>
    <cellStyle name="20% - Accent1 3 3 4" xfId="47"/>
    <cellStyle name="20% - Accent1 3 4" xfId="48"/>
    <cellStyle name="20% - Accent1 3 4 2" xfId="49"/>
    <cellStyle name="20% - Accent1 3 4 3" xfId="50"/>
    <cellStyle name="20% - Accent1 3 5" xfId="51"/>
    <cellStyle name="20% - Accent1 3 6" xfId="52"/>
    <cellStyle name="20% - Accent1 3 7" xfId="53"/>
    <cellStyle name="20% - Accent1 4" xfId="54"/>
    <cellStyle name="20% - Accent1 4 2" xfId="55"/>
    <cellStyle name="20% - Accent1 4 2 2" xfId="56"/>
    <cellStyle name="20% - Accent1 4 2 3" xfId="57"/>
    <cellStyle name="20% - Accent1 4 2 4" xfId="58"/>
    <cellStyle name="20% - Accent1 4 3" xfId="59"/>
    <cellStyle name="20% - Accent1 4 3 2" xfId="60"/>
    <cellStyle name="20% - Accent1 4 3 3" xfId="61"/>
    <cellStyle name="20% - Accent1 4 4" xfId="62"/>
    <cellStyle name="20% - Accent1 4 5" xfId="63"/>
    <cellStyle name="20% - Accent1 4 6" xfId="64"/>
    <cellStyle name="20% - Accent1 4 7" xfId="65"/>
    <cellStyle name="20% - Accent1 5" xfId="66"/>
    <cellStyle name="20% - Accent1 5 2" xfId="67"/>
    <cellStyle name="20% - Accent1 5 3" xfId="68"/>
    <cellStyle name="20% - Accent1 5 4" xfId="69"/>
    <cellStyle name="20% - Accent1 5 5" xfId="70"/>
    <cellStyle name="20% - Accent1 5 6" xfId="71"/>
    <cellStyle name="20% - Accent1 6" xfId="72"/>
    <cellStyle name="20% - Accent1 6 2" xfId="73"/>
    <cellStyle name="20% - Accent1 6 3" xfId="74"/>
    <cellStyle name="20% - Accent1 6 4" xfId="75"/>
    <cellStyle name="20% - Accent1 6 5" xfId="76"/>
    <cellStyle name="20% - Accent1 6 6" xfId="77"/>
    <cellStyle name="20% - Accent1 7" xfId="78"/>
    <cellStyle name="20% - Accent1 7 2" xfId="79"/>
    <cellStyle name="20% - Accent1 7 3" xfId="80"/>
    <cellStyle name="20% - Accent1 7 4" xfId="81"/>
    <cellStyle name="20% - Accent1 8" xfId="82"/>
    <cellStyle name="20% - Accent1 8 2" xfId="83"/>
    <cellStyle name="20% - Accent1 8 3" xfId="84"/>
    <cellStyle name="20% - Accent1 9" xfId="85"/>
    <cellStyle name="20% - Accent2" xfId="86"/>
    <cellStyle name="20% - Accent2 10" xfId="87"/>
    <cellStyle name="20% - Accent2 11" xfId="88"/>
    <cellStyle name="20% - Accent2 12" xfId="89"/>
    <cellStyle name="20% - Accent2 13" xfId="90"/>
    <cellStyle name="20% - Accent2 2" xfId="91"/>
    <cellStyle name="20% - Accent2 2 2" xfId="92"/>
    <cellStyle name="20% - Accent2 2 2 2" xfId="93"/>
    <cellStyle name="20% - Accent2 2 2 3" xfId="94"/>
    <cellStyle name="20% - Accent2 2 2 4" xfId="95"/>
    <cellStyle name="20% - Accent2 2 2 5" xfId="96"/>
    <cellStyle name="20% - Accent2 2 2 6" xfId="97"/>
    <cellStyle name="20% - Accent2 2 3" xfId="98"/>
    <cellStyle name="20% - Accent2 2 3 2" xfId="99"/>
    <cellStyle name="20% - Accent2 2 3 3" xfId="100"/>
    <cellStyle name="20% - Accent2 2 3 4" xfId="101"/>
    <cellStyle name="20% - Accent2 2 4" xfId="102"/>
    <cellStyle name="20% - Accent2 2 4 2" xfId="103"/>
    <cellStyle name="20% - Accent2 2 4 3" xfId="104"/>
    <cellStyle name="20% - Accent2 2 5" xfId="105"/>
    <cellStyle name="20% - Accent2 2 6" xfId="106"/>
    <cellStyle name="20% - Accent2 2 7" xfId="107"/>
    <cellStyle name="20% - Accent2 3" xfId="108"/>
    <cellStyle name="20% - Accent2 3 2" xfId="109"/>
    <cellStyle name="20% - Accent2 3 2 2" xfId="110"/>
    <cellStyle name="20% - Accent2 3 2 3" xfId="111"/>
    <cellStyle name="20% - Accent2 3 2 4" xfId="112"/>
    <cellStyle name="20% - Accent2 3 2 5" xfId="113"/>
    <cellStyle name="20% - Accent2 3 2 6" xfId="114"/>
    <cellStyle name="20% - Accent2 3 3" xfId="115"/>
    <cellStyle name="20% - Accent2 3 3 2" xfId="116"/>
    <cellStyle name="20% - Accent2 3 3 3" xfId="117"/>
    <cellStyle name="20% - Accent2 3 3 4" xfId="118"/>
    <cellStyle name="20% - Accent2 3 4" xfId="119"/>
    <cellStyle name="20% - Accent2 3 4 2" xfId="120"/>
    <cellStyle name="20% - Accent2 3 4 3" xfId="121"/>
    <cellStyle name="20% - Accent2 3 5" xfId="122"/>
    <cellStyle name="20% - Accent2 3 6" xfId="123"/>
    <cellStyle name="20% - Accent2 3 7" xfId="124"/>
    <cellStyle name="20% - Accent2 4" xfId="125"/>
    <cellStyle name="20% - Accent2 4 2" xfId="126"/>
    <cellStyle name="20% - Accent2 4 2 2" xfId="127"/>
    <cellStyle name="20% - Accent2 4 2 3" xfId="128"/>
    <cellStyle name="20% - Accent2 4 2 4" xfId="129"/>
    <cellStyle name="20% - Accent2 4 3" xfId="130"/>
    <cellStyle name="20% - Accent2 4 3 2" xfId="131"/>
    <cellStyle name="20% - Accent2 4 3 3" xfId="132"/>
    <cellStyle name="20% - Accent2 4 4" xfId="133"/>
    <cellStyle name="20% - Accent2 4 5" xfId="134"/>
    <cellStyle name="20% - Accent2 4 6" xfId="135"/>
    <cellStyle name="20% - Accent2 4 7" xfId="136"/>
    <cellStyle name="20% - Accent2 5" xfId="137"/>
    <cellStyle name="20% - Accent2 5 2" xfId="138"/>
    <cellStyle name="20% - Accent2 5 3" xfId="139"/>
    <cellStyle name="20% - Accent2 5 4" xfId="140"/>
    <cellStyle name="20% - Accent2 5 5" xfId="141"/>
    <cellStyle name="20% - Accent2 5 6" xfId="142"/>
    <cellStyle name="20% - Accent2 6" xfId="143"/>
    <cellStyle name="20% - Accent2 6 2" xfId="144"/>
    <cellStyle name="20% - Accent2 6 3" xfId="145"/>
    <cellStyle name="20% - Accent2 6 4" xfId="146"/>
    <cellStyle name="20% - Accent2 6 5" xfId="147"/>
    <cellStyle name="20% - Accent2 6 6" xfId="148"/>
    <cellStyle name="20% - Accent2 7" xfId="149"/>
    <cellStyle name="20% - Accent2 7 2" xfId="150"/>
    <cellStyle name="20% - Accent2 7 3" xfId="151"/>
    <cellStyle name="20% - Accent2 7 4" xfId="152"/>
    <cellStyle name="20% - Accent2 8" xfId="153"/>
    <cellStyle name="20% - Accent2 8 2" xfId="154"/>
    <cellStyle name="20% - Accent2 8 3" xfId="155"/>
    <cellStyle name="20% - Accent2 9" xfId="156"/>
    <cellStyle name="20% - Accent3" xfId="157"/>
    <cellStyle name="20% - Accent3 10" xfId="158"/>
    <cellStyle name="20% - Accent3 11" xfId="159"/>
    <cellStyle name="20% - Accent3 12" xfId="160"/>
    <cellStyle name="20% - Accent3 13" xfId="161"/>
    <cellStyle name="20% - Accent3 2" xfId="162"/>
    <cellStyle name="20% - Accent3 2 2" xfId="163"/>
    <cellStyle name="20% - Accent3 2 2 2" xfId="164"/>
    <cellStyle name="20% - Accent3 2 2 3" xfId="165"/>
    <cellStyle name="20% - Accent3 2 2 4" xfId="166"/>
    <cellStyle name="20% - Accent3 2 2 5" xfId="167"/>
    <cellStyle name="20% - Accent3 2 2 6" xfId="168"/>
    <cellStyle name="20% - Accent3 2 3" xfId="169"/>
    <cellStyle name="20% - Accent3 2 3 2" xfId="170"/>
    <cellStyle name="20% - Accent3 2 3 3" xfId="171"/>
    <cellStyle name="20% - Accent3 2 3 4" xfId="172"/>
    <cellStyle name="20% - Accent3 2 4" xfId="173"/>
    <cellStyle name="20% - Accent3 2 4 2" xfId="174"/>
    <cellStyle name="20% - Accent3 2 4 3" xfId="175"/>
    <cellStyle name="20% - Accent3 2 5" xfId="176"/>
    <cellStyle name="20% - Accent3 2 6" xfId="177"/>
    <cellStyle name="20% - Accent3 2 7" xfId="178"/>
    <cellStyle name="20% - Accent3 3" xfId="179"/>
    <cellStyle name="20% - Accent3 3 2" xfId="180"/>
    <cellStyle name="20% - Accent3 3 2 2" xfId="181"/>
    <cellStyle name="20% - Accent3 3 2 3" xfId="182"/>
    <cellStyle name="20% - Accent3 3 2 4" xfId="183"/>
    <cellStyle name="20% - Accent3 3 2 5" xfId="184"/>
    <cellStyle name="20% - Accent3 3 2 6" xfId="185"/>
    <cellStyle name="20% - Accent3 3 3" xfId="186"/>
    <cellStyle name="20% - Accent3 3 3 2" xfId="187"/>
    <cellStyle name="20% - Accent3 3 3 3" xfId="188"/>
    <cellStyle name="20% - Accent3 3 3 4" xfId="189"/>
    <cellStyle name="20% - Accent3 3 4" xfId="190"/>
    <cellStyle name="20% - Accent3 3 4 2" xfId="191"/>
    <cellStyle name="20% - Accent3 3 4 3" xfId="192"/>
    <cellStyle name="20% - Accent3 3 5" xfId="193"/>
    <cellStyle name="20% - Accent3 3 6" xfId="194"/>
    <cellStyle name="20% - Accent3 3 7" xfId="195"/>
    <cellStyle name="20% - Accent3 4" xfId="196"/>
    <cellStyle name="20% - Accent3 4 2" xfId="197"/>
    <cellStyle name="20% - Accent3 4 2 2" xfId="198"/>
    <cellStyle name="20% - Accent3 4 2 3" xfId="199"/>
    <cellStyle name="20% - Accent3 4 2 4" xfId="200"/>
    <cellStyle name="20% - Accent3 4 3" xfId="201"/>
    <cellStyle name="20% - Accent3 4 3 2" xfId="202"/>
    <cellStyle name="20% - Accent3 4 3 3" xfId="203"/>
    <cellStyle name="20% - Accent3 4 4" xfId="204"/>
    <cellStyle name="20% - Accent3 4 5" xfId="205"/>
    <cellStyle name="20% - Accent3 4 6" xfId="206"/>
    <cellStyle name="20% - Accent3 4 7" xfId="207"/>
    <cellStyle name="20% - Accent3 5" xfId="208"/>
    <cellStyle name="20% - Accent3 5 2" xfId="209"/>
    <cellStyle name="20% - Accent3 5 3" xfId="210"/>
    <cellStyle name="20% - Accent3 5 4" xfId="211"/>
    <cellStyle name="20% - Accent3 5 5" xfId="212"/>
    <cellStyle name="20% - Accent3 5 6" xfId="213"/>
    <cellStyle name="20% - Accent3 6" xfId="214"/>
    <cellStyle name="20% - Accent3 6 2" xfId="215"/>
    <cellStyle name="20% - Accent3 6 3" xfId="216"/>
    <cellStyle name="20% - Accent3 6 4" xfId="217"/>
    <cellStyle name="20% - Accent3 6 5" xfId="218"/>
    <cellStyle name="20% - Accent3 6 6" xfId="219"/>
    <cellStyle name="20% - Accent3 7" xfId="220"/>
    <cellStyle name="20% - Accent3 7 2" xfId="221"/>
    <cellStyle name="20% - Accent3 7 3" xfId="222"/>
    <cellStyle name="20% - Accent3 7 4" xfId="223"/>
    <cellStyle name="20% - Accent3 8" xfId="224"/>
    <cellStyle name="20% - Accent3 8 2" xfId="225"/>
    <cellStyle name="20% - Accent3 8 3" xfId="226"/>
    <cellStyle name="20% - Accent3 9" xfId="227"/>
    <cellStyle name="20% - Accent4" xfId="228"/>
    <cellStyle name="20% - Accent4 10" xfId="229"/>
    <cellStyle name="20% - Accent4 11" xfId="230"/>
    <cellStyle name="20% - Accent4 12" xfId="231"/>
    <cellStyle name="20% - Accent4 13" xfId="232"/>
    <cellStyle name="20% - Accent4 2" xfId="233"/>
    <cellStyle name="20% - Accent4 2 2" xfId="234"/>
    <cellStyle name="20% - Accent4 2 2 2" xfId="235"/>
    <cellStyle name="20% - Accent4 2 2 3" xfId="236"/>
    <cellStyle name="20% - Accent4 2 2 4" xfId="237"/>
    <cellStyle name="20% - Accent4 2 2 5" xfId="238"/>
    <cellStyle name="20% - Accent4 2 2 6" xfId="239"/>
    <cellStyle name="20% - Accent4 2 3" xfId="240"/>
    <cellStyle name="20% - Accent4 2 3 2" xfId="241"/>
    <cellStyle name="20% - Accent4 2 3 3" xfId="242"/>
    <cellStyle name="20% - Accent4 2 3 4" xfId="243"/>
    <cellStyle name="20% - Accent4 2 4" xfId="244"/>
    <cellStyle name="20% - Accent4 2 4 2" xfId="245"/>
    <cellStyle name="20% - Accent4 2 4 3" xfId="246"/>
    <cellStyle name="20% - Accent4 2 5" xfId="247"/>
    <cellStyle name="20% - Accent4 2 6" xfId="248"/>
    <cellStyle name="20% - Accent4 2 7" xfId="249"/>
    <cellStyle name="20% - Accent4 3" xfId="250"/>
    <cellStyle name="20% - Accent4 3 2" xfId="251"/>
    <cellStyle name="20% - Accent4 3 2 2" xfId="252"/>
    <cellStyle name="20% - Accent4 3 2 3" xfId="253"/>
    <cellStyle name="20% - Accent4 3 2 4" xfId="254"/>
    <cellStyle name="20% - Accent4 3 2 5" xfId="255"/>
    <cellStyle name="20% - Accent4 3 2 6" xfId="256"/>
    <cellStyle name="20% - Accent4 3 3" xfId="257"/>
    <cellStyle name="20% - Accent4 3 3 2" xfId="258"/>
    <cellStyle name="20% - Accent4 3 3 3" xfId="259"/>
    <cellStyle name="20% - Accent4 3 3 4" xfId="260"/>
    <cellStyle name="20% - Accent4 3 4" xfId="261"/>
    <cellStyle name="20% - Accent4 3 4 2" xfId="262"/>
    <cellStyle name="20% - Accent4 3 4 3" xfId="263"/>
    <cellStyle name="20% - Accent4 3 5" xfId="264"/>
    <cellStyle name="20% - Accent4 3 6" xfId="265"/>
    <cellStyle name="20% - Accent4 3 7" xfId="266"/>
    <cellStyle name="20% - Accent4 4" xfId="267"/>
    <cellStyle name="20% - Accent4 4 2" xfId="268"/>
    <cellStyle name="20% - Accent4 4 2 2" xfId="269"/>
    <cellStyle name="20% - Accent4 4 2 3" xfId="270"/>
    <cellStyle name="20% - Accent4 4 2 4" xfId="271"/>
    <cellStyle name="20% - Accent4 4 3" xfId="272"/>
    <cellStyle name="20% - Accent4 4 3 2" xfId="273"/>
    <cellStyle name="20% - Accent4 4 3 3" xfId="274"/>
    <cellStyle name="20% - Accent4 4 4" xfId="275"/>
    <cellStyle name="20% - Accent4 4 5" xfId="276"/>
    <cellStyle name="20% - Accent4 4 6" xfId="277"/>
    <cellStyle name="20% - Accent4 4 7" xfId="278"/>
    <cellStyle name="20% - Accent4 5" xfId="279"/>
    <cellStyle name="20% - Accent4 5 2" xfId="280"/>
    <cellStyle name="20% - Accent4 5 3" xfId="281"/>
    <cellStyle name="20% - Accent4 5 4" xfId="282"/>
    <cellStyle name="20% - Accent4 5 5" xfId="283"/>
    <cellStyle name="20% - Accent4 5 6" xfId="284"/>
    <cellStyle name="20% - Accent4 6" xfId="285"/>
    <cellStyle name="20% - Accent4 6 2" xfId="286"/>
    <cellStyle name="20% - Accent4 6 3" xfId="287"/>
    <cellStyle name="20% - Accent4 6 4" xfId="288"/>
    <cellStyle name="20% - Accent4 6 5" xfId="289"/>
    <cellStyle name="20% - Accent4 6 6" xfId="290"/>
    <cellStyle name="20% - Accent4 7" xfId="291"/>
    <cellStyle name="20% - Accent4 7 2" xfId="292"/>
    <cellStyle name="20% - Accent4 7 3" xfId="293"/>
    <cellStyle name="20% - Accent4 7 4" xfId="294"/>
    <cellStyle name="20% - Accent4 8" xfId="295"/>
    <cellStyle name="20% - Accent4 8 2" xfId="296"/>
    <cellStyle name="20% - Accent4 8 3" xfId="297"/>
    <cellStyle name="20% - Accent4 9" xfId="298"/>
    <cellStyle name="20% - Accent5" xfId="299"/>
    <cellStyle name="20% - Accent5 10" xfId="300"/>
    <cellStyle name="20% - Accent5 11" xfId="301"/>
    <cellStyle name="20% - Accent5 12" xfId="302"/>
    <cellStyle name="20% - Accent5 13" xfId="303"/>
    <cellStyle name="20% - Accent5 2" xfId="304"/>
    <cellStyle name="20% - Accent5 2 2" xfId="305"/>
    <cellStyle name="20% - Accent5 2 2 2" xfId="306"/>
    <cellStyle name="20% - Accent5 2 2 3" xfId="307"/>
    <cellStyle name="20% - Accent5 2 2 4" xfId="308"/>
    <cellStyle name="20% - Accent5 2 2 5" xfId="309"/>
    <cellStyle name="20% - Accent5 2 2 6" xfId="310"/>
    <cellStyle name="20% - Accent5 2 3" xfId="311"/>
    <cellStyle name="20% - Accent5 2 3 2" xfId="312"/>
    <cellStyle name="20% - Accent5 2 3 3" xfId="313"/>
    <cellStyle name="20% - Accent5 2 3 4" xfId="314"/>
    <cellStyle name="20% - Accent5 2 4" xfId="315"/>
    <cellStyle name="20% - Accent5 2 4 2" xfId="316"/>
    <cellStyle name="20% - Accent5 2 4 3" xfId="317"/>
    <cellStyle name="20% - Accent5 2 5" xfId="318"/>
    <cellStyle name="20% - Accent5 2 6" xfId="319"/>
    <cellStyle name="20% - Accent5 2 7" xfId="320"/>
    <cellStyle name="20% - Accent5 3" xfId="321"/>
    <cellStyle name="20% - Accent5 3 2" xfId="322"/>
    <cellStyle name="20% - Accent5 3 2 2" xfId="323"/>
    <cellStyle name="20% - Accent5 3 2 3" xfId="324"/>
    <cellStyle name="20% - Accent5 3 2 4" xfId="325"/>
    <cellStyle name="20% - Accent5 3 2 5" xfId="326"/>
    <cellStyle name="20% - Accent5 3 2 6" xfId="327"/>
    <cellStyle name="20% - Accent5 3 3" xfId="328"/>
    <cellStyle name="20% - Accent5 3 3 2" xfId="329"/>
    <cellStyle name="20% - Accent5 3 3 3" xfId="330"/>
    <cellStyle name="20% - Accent5 3 3 4" xfId="331"/>
    <cellStyle name="20% - Accent5 3 4" xfId="332"/>
    <cellStyle name="20% - Accent5 3 4 2" xfId="333"/>
    <cellStyle name="20% - Accent5 3 4 3" xfId="334"/>
    <cellStyle name="20% - Accent5 3 5" xfId="335"/>
    <cellStyle name="20% - Accent5 3 6" xfId="336"/>
    <cellStyle name="20% - Accent5 3 7" xfId="337"/>
    <cellStyle name="20% - Accent5 4" xfId="338"/>
    <cellStyle name="20% - Accent5 4 2" xfId="339"/>
    <cellStyle name="20% - Accent5 4 2 2" xfId="340"/>
    <cellStyle name="20% - Accent5 4 2 3" xfId="341"/>
    <cellStyle name="20% - Accent5 4 2 4" xfId="342"/>
    <cellStyle name="20% - Accent5 4 3" xfId="343"/>
    <cellStyle name="20% - Accent5 4 3 2" xfId="344"/>
    <cellStyle name="20% - Accent5 4 3 3" xfId="345"/>
    <cellStyle name="20% - Accent5 4 4" xfId="346"/>
    <cellStyle name="20% - Accent5 4 5" xfId="347"/>
    <cellStyle name="20% - Accent5 4 6" xfId="348"/>
    <cellStyle name="20% - Accent5 4 7" xfId="349"/>
    <cellStyle name="20% - Accent5 5" xfId="350"/>
    <cellStyle name="20% - Accent5 5 2" xfId="351"/>
    <cellStyle name="20% - Accent5 5 3" xfId="352"/>
    <cellStyle name="20% - Accent5 5 4" xfId="353"/>
    <cellStyle name="20% - Accent5 5 5" xfId="354"/>
    <cellStyle name="20% - Accent5 5 6" xfId="355"/>
    <cellStyle name="20% - Accent5 6" xfId="356"/>
    <cellStyle name="20% - Accent5 6 2" xfId="357"/>
    <cellStyle name="20% - Accent5 6 3" xfId="358"/>
    <cellStyle name="20% - Accent5 6 4" xfId="359"/>
    <cellStyle name="20% - Accent5 6 5" xfId="360"/>
    <cellStyle name="20% - Accent5 6 6" xfId="361"/>
    <cellStyle name="20% - Accent5 7" xfId="362"/>
    <cellStyle name="20% - Accent5 7 2" xfId="363"/>
    <cellStyle name="20% - Accent5 7 3" xfId="364"/>
    <cellStyle name="20% - Accent5 7 4" xfId="365"/>
    <cellStyle name="20% - Accent5 8" xfId="366"/>
    <cellStyle name="20% - Accent5 8 2" xfId="367"/>
    <cellStyle name="20% - Accent5 8 3" xfId="368"/>
    <cellStyle name="20% - Accent5 9" xfId="369"/>
    <cellStyle name="20% - Accent6" xfId="370"/>
    <cellStyle name="20% - Accent6 10" xfId="371"/>
    <cellStyle name="20% - Accent6 11" xfId="372"/>
    <cellStyle name="20% - Accent6 12" xfId="373"/>
    <cellStyle name="20% - Accent6 13" xfId="374"/>
    <cellStyle name="20% - Accent6 2" xfId="375"/>
    <cellStyle name="20% - Accent6 2 2" xfId="376"/>
    <cellStyle name="20% - Accent6 2 2 2" xfId="377"/>
    <cellStyle name="20% - Accent6 2 2 3" xfId="378"/>
    <cellStyle name="20% - Accent6 2 2 4" xfId="379"/>
    <cellStyle name="20% - Accent6 2 2 5" xfId="380"/>
    <cellStyle name="20% - Accent6 2 2 6" xfId="381"/>
    <cellStyle name="20% - Accent6 2 3" xfId="382"/>
    <cellStyle name="20% - Accent6 2 3 2" xfId="383"/>
    <cellStyle name="20% - Accent6 2 3 3" xfId="384"/>
    <cellStyle name="20% - Accent6 2 3 4" xfId="385"/>
    <cellStyle name="20% - Accent6 2 4" xfId="386"/>
    <cellStyle name="20% - Accent6 2 4 2" xfId="387"/>
    <cellStyle name="20% - Accent6 2 4 3" xfId="388"/>
    <cellStyle name="20% - Accent6 2 5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3" xfId="395"/>
    <cellStyle name="20% - Accent6 3 2 4" xfId="396"/>
    <cellStyle name="20% - Accent6 3 2 5" xfId="397"/>
    <cellStyle name="20% - Accent6 3 2 6" xfId="398"/>
    <cellStyle name="20% - Accent6 3 3" xfId="399"/>
    <cellStyle name="20% - Accent6 3 3 2" xfId="400"/>
    <cellStyle name="20% - Accent6 3 3 3" xfId="401"/>
    <cellStyle name="20% - Accent6 3 3 4" xfId="402"/>
    <cellStyle name="20% - Accent6 3 4" xfId="403"/>
    <cellStyle name="20% - Accent6 3 4 2" xfId="404"/>
    <cellStyle name="20% - Accent6 3 4 3" xfId="405"/>
    <cellStyle name="20% - Accent6 3 5" xfId="406"/>
    <cellStyle name="20% - Accent6 3 6" xfId="407"/>
    <cellStyle name="20% - Accent6 3 7" xfId="408"/>
    <cellStyle name="20% - Accent6 4" xfId="409"/>
    <cellStyle name="20% - Accent6 4 2" xfId="410"/>
    <cellStyle name="20% - Accent6 4 2 2" xfId="411"/>
    <cellStyle name="20% - Accent6 4 2 3" xfId="412"/>
    <cellStyle name="20% - Accent6 4 2 4" xfId="413"/>
    <cellStyle name="20% - Accent6 4 3" xfId="414"/>
    <cellStyle name="20% - Accent6 4 3 2" xfId="415"/>
    <cellStyle name="20% - Accent6 4 3 3" xfId="416"/>
    <cellStyle name="20% - Accent6 4 4" xfId="417"/>
    <cellStyle name="20% - Accent6 4 5" xfId="418"/>
    <cellStyle name="20% - Accent6 4 6" xfId="419"/>
    <cellStyle name="20% - Accent6 4 7" xfId="420"/>
    <cellStyle name="20% - Accent6 5" xfId="421"/>
    <cellStyle name="20% - Accent6 5 2" xfId="422"/>
    <cellStyle name="20% - Accent6 5 3" xfId="423"/>
    <cellStyle name="20% - Accent6 5 4" xfId="424"/>
    <cellStyle name="20% - Accent6 5 5" xfId="425"/>
    <cellStyle name="20% - Accent6 5 6" xfId="426"/>
    <cellStyle name="20% - Accent6 6" xfId="427"/>
    <cellStyle name="20% - Accent6 6 2" xfId="428"/>
    <cellStyle name="20% - Accent6 6 3" xfId="429"/>
    <cellStyle name="20% - Accent6 6 4" xfId="430"/>
    <cellStyle name="20% - Accent6 6 5" xfId="431"/>
    <cellStyle name="20% - Accent6 6 6" xfId="432"/>
    <cellStyle name="20% - Accent6 7" xfId="433"/>
    <cellStyle name="20% - Accent6 7 2" xfId="434"/>
    <cellStyle name="20% - Accent6 7 3" xfId="435"/>
    <cellStyle name="20% - Accent6 7 4" xfId="436"/>
    <cellStyle name="20% - Accent6 8" xfId="437"/>
    <cellStyle name="20% - Accent6 8 2" xfId="438"/>
    <cellStyle name="20% - Accent6 8 3" xfId="439"/>
    <cellStyle name="20% - Accent6 9" xfId="440"/>
    <cellStyle name="20% - Isticanje1" xfId="441"/>
    <cellStyle name="20% - Isticanje2" xfId="442"/>
    <cellStyle name="20% - Isticanje3" xfId="443"/>
    <cellStyle name="20% - Isticanje4" xfId="444"/>
    <cellStyle name="20% - Isticanje5" xfId="445"/>
    <cellStyle name="20% - Isticanje6" xfId="446"/>
    <cellStyle name="40% - Accent1" xfId="447"/>
    <cellStyle name="40% - Accent1 10" xfId="448"/>
    <cellStyle name="40% - Accent1 11" xfId="449"/>
    <cellStyle name="40% - Accent1 12" xfId="450"/>
    <cellStyle name="40% - Accent1 13" xfId="451"/>
    <cellStyle name="40% - Accent1 2" xfId="452"/>
    <cellStyle name="40% - Accent1 2 2" xfId="453"/>
    <cellStyle name="40% - Accent1 2 2 2" xfId="454"/>
    <cellStyle name="40% - Accent1 2 2 3" xfId="455"/>
    <cellStyle name="40% - Accent1 2 2 4" xfId="456"/>
    <cellStyle name="40% - Accent1 2 2 5" xfId="457"/>
    <cellStyle name="40% - Accent1 2 2 6" xfId="458"/>
    <cellStyle name="40% - Accent1 2 3" xfId="459"/>
    <cellStyle name="40% - Accent1 2 3 2" xfId="460"/>
    <cellStyle name="40% - Accent1 2 3 3" xfId="461"/>
    <cellStyle name="40% - Accent1 2 3 4" xfId="462"/>
    <cellStyle name="40% - Accent1 2 4" xfId="463"/>
    <cellStyle name="40% - Accent1 2 4 2" xfId="464"/>
    <cellStyle name="40% - Accent1 2 4 3" xfId="465"/>
    <cellStyle name="40% - Accent1 2 5" xfId="466"/>
    <cellStyle name="40% - Accent1 2 6" xfId="467"/>
    <cellStyle name="40% - Accent1 2 7" xfId="468"/>
    <cellStyle name="40% - Accent1 3" xfId="469"/>
    <cellStyle name="40% - Accent1 3 2" xfId="470"/>
    <cellStyle name="40% - Accent1 3 2 2" xfId="471"/>
    <cellStyle name="40% - Accent1 3 2 3" xfId="472"/>
    <cellStyle name="40% - Accent1 3 2 4" xfId="473"/>
    <cellStyle name="40% - Accent1 3 2 5" xfId="474"/>
    <cellStyle name="40% - Accent1 3 2 6" xfId="475"/>
    <cellStyle name="40% - Accent1 3 3" xfId="476"/>
    <cellStyle name="40% - Accent1 3 3 2" xfId="477"/>
    <cellStyle name="40% - Accent1 3 3 3" xfId="478"/>
    <cellStyle name="40% - Accent1 3 3 4" xfId="479"/>
    <cellStyle name="40% - Accent1 3 4" xfId="480"/>
    <cellStyle name="40% - Accent1 3 4 2" xfId="481"/>
    <cellStyle name="40% - Accent1 3 4 3" xfId="482"/>
    <cellStyle name="40% - Accent1 3 5" xfId="483"/>
    <cellStyle name="40% - Accent1 3 6" xfId="484"/>
    <cellStyle name="40% - Accent1 3 7" xfId="485"/>
    <cellStyle name="40% - Accent1 4" xfId="486"/>
    <cellStyle name="40% - Accent1 4 2" xfId="487"/>
    <cellStyle name="40% - Accent1 4 2 2" xfId="488"/>
    <cellStyle name="40% - Accent1 4 2 3" xfId="489"/>
    <cellStyle name="40% - Accent1 4 2 4" xfId="490"/>
    <cellStyle name="40% - Accent1 4 3" xfId="491"/>
    <cellStyle name="40% - Accent1 4 3 2" xfId="492"/>
    <cellStyle name="40% - Accent1 4 3 3" xfId="493"/>
    <cellStyle name="40% - Accent1 4 4" xfId="494"/>
    <cellStyle name="40% - Accent1 4 5" xfId="495"/>
    <cellStyle name="40% - Accent1 4 6" xfId="496"/>
    <cellStyle name="40% - Accent1 4 7" xfId="497"/>
    <cellStyle name="40% - Accent1 5" xfId="498"/>
    <cellStyle name="40% - Accent1 5 2" xfId="499"/>
    <cellStyle name="40% - Accent1 5 3" xfId="500"/>
    <cellStyle name="40% - Accent1 5 4" xfId="501"/>
    <cellStyle name="40% - Accent1 5 5" xfId="502"/>
    <cellStyle name="40% - Accent1 5 6" xfId="503"/>
    <cellStyle name="40% - Accent1 6" xfId="504"/>
    <cellStyle name="40% - Accent1 6 2" xfId="505"/>
    <cellStyle name="40% - Accent1 6 3" xfId="506"/>
    <cellStyle name="40% - Accent1 6 4" xfId="507"/>
    <cellStyle name="40% - Accent1 6 5" xfId="508"/>
    <cellStyle name="40% - Accent1 6 6" xfId="509"/>
    <cellStyle name="40% - Accent1 7" xfId="510"/>
    <cellStyle name="40% - Accent1 7 2" xfId="511"/>
    <cellStyle name="40% - Accent1 7 3" xfId="512"/>
    <cellStyle name="40% - Accent1 7 4" xfId="513"/>
    <cellStyle name="40% - Accent1 8" xfId="514"/>
    <cellStyle name="40% - Accent1 8 2" xfId="515"/>
    <cellStyle name="40% - Accent1 8 3" xfId="516"/>
    <cellStyle name="40% - Accent1 9" xfId="517"/>
    <cellStyle name="40% - Accent2" xfId="518"/>
    <cellStyle name="40% - Accent2 10" xfId="519"/>
    <cellStyle name="40% - Accent2 11" xfId="520"/>
    <cellStyle name="40% - Accent2 12" xfId="521"/>
    <cellStyle name="40% - Accent2 13" xfId="522"/>
    <cellStyle name="40% - Accent2 2" xfId="523"/>
    <cellStyle name="40% - Accent2 2 2" xfId="524"/>
    <cellStyle name="40% - Accent2 2 2 2" xfId="525"/>
    <cellStyle name="40% - Accent2 2 2 3" xfId="526"/>
    <cellStyle name="40% - Accent2 2 2 4" xfId="527"/>
    <cellStyle name="40% - Accent2 2 2 5" xfId="528"/>
    <cellStyle name="40% - Accent2 2 2 6" xfId="529"/>
    <cellStyle name="40% - Accent2 2 3" xfId="530"/>
    <cellStyle name="40% - Accent2 2 3 2" xfId="531"/>
    <cellStyle name="40% - Accent2 2 3 3" xfId="532"/>
    <cellStyle name="40% - Accent2 2 3 4" xfId="533"/>
    <cellStyle name="40% - Accent2 2 4" xfId="534"/>
    <cellStyle name="40% - Accent2 2 4 2" xfId="535"/>
    <cellStyle name="40% - Accent2 2 4 3" xfId="536"/>
    <cellStyle name="40% - Accent2 2 5" xfId="537"/>
    <cellStyle name="40% - Accent2 2 6" xfId="538"/>
    <cellStyle name="40% - Accent2 2 7" xfId="539"/>
    <cellStyle name="40% - Accent2 3" xfId="540"/>
    <cellStyle name="40% - Accent2 3 2" xfId="541"/>
    <cellStyle name="40% - Accent2 3 2 2" xfId="542"/>
    <cellStyle name="40% - Accent2 3 2 3" xfId="543"/>
    <cellStyle name="40% - Accent2 3 2 4" xfId="544"/>
    <cellStyle name="40% - Accent2 3 2 5" xfId="545"/>
    <cellStyle name="40% - Accent2 3 2 6" xfId="546"/>
    <cellStyle name="40% - Accent2 3 3" xfId="547"/>
    <cellStyle name="40% - Accent2 3 3 2" xfId="548"/>
    <cellStyle name="40% - Accent2 3 3 3" xfId="549"/>
    <cellStyle name="40% - Accent2 3 3 4" xfId="550"/>
    <cellStyle name="40% - Accent2 3 4" xfId="551"/>
    <cellStyle name="40% - Accent2 3 4 2" xfId="552"/>
    <cellStyle name="40% - Accent2 3 4 3" xfId="553"/>
    <cellStyle name="40% - Accent2 3 5" xfId="554"/>
    <cellStyle name="40% - Accent2 3 6" xfId="555"/>
    <cellStyle name="40% - Accent2 3 7" xfId="556"/>
    <cellStyle name="40% - Accent2 4" xfId="557"/>
    <cellStyle name="40% - Accent2 4 2" xfId="558"/>
    <cellStyle name="40% - Accent2 4 2 2" xfId="559"/>
    <cellStyle name="40% - Accent2 4 2 3" xfId="560"/>
    <cellStyle name="40% - Accent2 4 2 4" xfId="561"/>
    <cellStyle name="40% - Accent2 4 3" xfId="562"/>
    <cellStyle name="40% - Accent2 4 3 2" xfId="563"/>
    <cellStyle name="40% - Accent2 4 3 3" xfId="564"/>
    <cellStyle name="40% - Accent2 4 4" xfId="565"/>
    <cellStyle name="40% - Accent2 4 5" xfId="566"/>
    <cellStyle name="40% - Accent2 4 6" xfId="567"/>
    <cellStyle name="40% - Accent2 4 7" xfId="568"/>
    <cellStyle name="40% - Accent2 5" xfId="569"/>
    <cellStyle name="40% - Accent2 5 2" xfId="570"/>
    <cellStyle name="40% - Accent2 5 3" xfId="571"/>
    <cellStyle name="40% - Accent2 5 4" xfId="572"/>
    <cellStyle name="40% - Accent2 5 5" xfId="573"/>
    <cellStyle name="40% - Accent2 5 6" xfId="574"/>
    <cellStyle name="40% - Accent2 6" xfId="575"/>
    <cellStyle name="40% - Accent2 6 2" xfId="576"/>
    <cellStyle name="40% - Accent2 6 3" xfId="577"/>
    <cellStyle name="40% - Accent2 6 4" xfId="578"/>
    <cellStyle name="40% - Accent2 6 5" xfId="579"/>
    <cellStyle name="40% - Accent2 6 6" xfId="580"/>
    <cellStyle name="40% - Accent2 7" xfId="581"/>
    <cellStyle name="40% - Accent2 7 2" xfId="582"/>
    <cellStyle name="40% - Accent2 7 3" xfId="583"/>
    <cellStyle name="40% - Accent2 7 4" xfId="584"/>
    <cellStyle name="40% - Accent2 8" xfId="585"/>
    <cellStyle name="40% - Accent2 8 2" xfId="586"/>
    <cellStyle name="40% - Accent2 8 3" xfId="587"/>
    <cellStyle name="40% - Accent2 9" xfId="588"/>
    <cellStyle name="40% - Accent3" xfId="589"/>
    <cellStyle name="40% - Accent3 10" xfId="590"/>
    <cellStyle name="40% - Accent3 11" xfId="591"/>
    <cellStyle name="40% - Accent3 12" xfId="592"/>
    <cellStyle name="40% - Accent3 13" xfId="593"/>
    <cellStyle name="40% - Accent3 2" xfId="594"/>
    <cellStyle name="40% - Accent3 2 2" xfId="595"/>
    <cellStyle name="40% - Accent3 2 2 2" xfId="596"/>
    <cellStyle name="40% - Accent3 2 2 3" xfId="597"/>
    <cellStyle name="40% - Accent3 2 2 4" xfId="598"/>
    <cellStyle name="40% - Accent3 2 2 5" xfId="599"/>
    <cellStyle name="40% - Accent3 2 2 6" xfId="600"/>
    <cellStyle name="40% - Accent3 2 3" xfId="601"/>
    <cellStyle name="40% - Accent3 2 3 2" xfId="602"/>
    <cellStyle name="40% - Accent3 2 3 3" xfId="603"/>
    <cellStyle name="40% - Accent3 2 3 4" xfId="604"/>
    <cellStyle name="40% - Accent3 2 4" xfId="605"/>
    <cellStyle name="40% - Accent3 2 4 2" xfId="606"/>
    <cellStyle name="40% - Accent3 2 4 3" xfId="607"/>
    <cellStyle name="40% - Accent3 2 5" xfId="608"/>
    <cellStyle name="40% - Accent3 2 6" xfId="609"/>
    <cellStyle name="40% - Accent3 2 7" xfId="610"/>
    <cellStyle name="40% - Accent3 3" xfId="611"/>
    <cellStyle name="40% - Accent3 3 2" xfId="612"/>
    <cellStyle name="40% - Accent3 3 2 2" xfId="613"/>
    <cellStyle name="40% - Accent3 3 2 3" xfId="614"/>
    <cellStyle name="40% - Accent3 3 2 4" xfId="615"/>
    <cellStyle name="40% - Accent3 3 2 5" xfId="616"/>
    <cellStyle name="40% - Accent3 3 2 6" xfId="617"/>
    <cellStyle name="40% - Accent3 3 3" xfId="618"/>
    <cellStyle name="40% - Accent3 3 3 2" xfId="619"/>
    <cellStyle name="40% - Accent3 3 3 3" xfId="620"/>
    <cellStyle name="40% - Accent3 3 3 4" xfId="621"/>
    <cellStyle name="40% - Accent3 3 4" xfId="622"/>
    <cellStyle name="40% - Accent3 3 4 2" xfId="623"/>
    <cellStyle name="40% - Accent3 3 4 3" xfId="624"/>
    <cellStyle name="40% - Accent3 3 5" xfId="625"/>
    <cellStyle name="40% - Accent3 3 6" xfId="626"/>
    <cellStyle name="40% - Accent3 3 7" xfId="627"/>
    <cellStyle name="40% - Accent3 4" xfId="628"/>
    <cellStyle name="40% - Accent3 4 2" xfId="629"/>
    <cellStyle name="40% - Accent3 4 2 2" xfId="630"/>
    <cellStyle name="40% - Accent3 4 2 3" xfId="631"/>
    <cellStyle name="40% - Accent3 4 2 4" xfId="632"/>
    <cellStyle name="40% - Accent3 4 3" xfId="633"/>
    <cellStyle name="40% - Accent3 4 3 2" xfId="634"/>
    <cellStyle name="40% - Accent3 4 3 3" xfId="635"/>
    <cellStyle name="40% - Accent3 4 4" xfId="636"/>
    <cellStyle name="40% - Accent3 4 5" xfId="637"/>
    <cellStyle name="40% - Accent3 4 6" xfId="638"/>
    <cellStyle name="40% - Accent3 4 7" xfId="639"/>
    <cellStyle name="40% - Accent3 5" xfId="640"/>
    <cellStyle name="40% - Accent3 5 2" xfId="641"/>
    <cellStyle name="40% - Accent3 5 3" xfId="642"/>
    <cellStyle name="40% - Accent3 5 4" xfId="643"/>
    <cellStyle name="40% - Accent3 5 5" xfId="644"/>
    <cellStyle name="40% - Accent3 5 6" xfId="645"/>
    <cellStyle name="40% - Accent3 6" xfId="646"/>
    <cellStyle name="40% - Accent3 6 2" xfId="647"/>
    <cellStyle name="40% - Accent3 6 3" xfId="648"/>
    <cellStyle name="40% - Accent3 6 4" xfId="649"/>
    <cellStyle name="40% - Accent3 6 5" xfId="650"/>
    <cellStyle name="40% - Accent3 6 6" xfId="651"/>
    <cellStyle name="40% - Accent3 7" xfId="652"/>
    <cellStyle name="40% - Accent3 7 2" xfId="653"/>
    <cellStyle name="40% - Accent3 7 3" xfId="654"/>
    <cellStyle name="40% - Accent3 7 4" xfId="655"/>
    <cellStyle name="40% - Accent3 8" xfId="656"/>
    <cellStyle name="40% - Accent3 8 2" xfId="657"/>
    <cellStyle name="40% - Accent3 8 3" xfId="658"/>
    <cellStyle name="40% - Accent3 9" xfId="659"/>
    <cellStyle name="40% - Accent4" xfId="660"/>
    <cellStyle name="40% - Accent4 10" xfId="661"/>
    <cellStyle name="40% - Accent4 11" xfId="662"/>
    <cellStyle name="40% - Accent4 12" xfId="663"/>
    <cellStyle name="40% - Accent4 13" xfId="664"/>
    <cellStyle name="40% - Accent4 2" xfId="665"/>
    <cellStyle name="40% - Accent4 2 2" xfId="666"/>
    <cellStyle name="40% - Accent4 2 2 2" xfId="667"/>
    <cellStyle name="40% - Accent4 2 2 3" xfId="668"/>
    <cellStyle name="40% - Accent4 2 2 4" xfId="669"/>
    <cellStyle name="40% - Accent4 2 2 5" xfId="670"/>
    <cellStyle name="40% - Accent4 2 2 6" xfId="671"/>
    <cellStyle name="40% - Accent4 2 3" xfId="672"/>
    <cellStyle name="40% - Accent4 2 3 2" xfId="673"/>
    <cellStyle name="40% - Accent4 2 3 3" xfId="674"/>
    <cellStyle name="40% - Accent4 2 3 4" xfId="675"/>
    <cellStyle name="40% - Accent4 2 4" xfId="676"/>
    <cellStyle name="40% - Accent4 2 4 2" xfId="677"/>
    <cellStyle name="40% - Accent4 2 4 3" xfId="678"/>
    <cellStyle name="40% - Accent4 2 5" xfId="679"/>
    <cellStyle name="40% - Accent4 2 6" xfId="680"/>
    <cellStyle name="40% - Accent4 2 7" xfId="681"/>
    <cellStyle name="40% - Accent4 3" xfId="682"/>
    <cellStyle name="40% - Accent4 3 2" xfId="683"/>
    <cellStyle name="40% - Accent4 3 2 2" xfId="684"/>
    <cellStyle name="40% - Accent4 3 2 3" xfId="685"/>
    <cellStyle name="40% - Accent4 3 2 4" xfId="686"/>
    <cellStyle name="40% - Accent4 3 2 5" xfId="687"/>
    <cellStyle name="40% - Accent4 3 2 6" xfId="688"/>
    <cellStyle name="40% - Accent4 3 3" xfId="689"/>
    <cellStyle name="40% - Accent4 3 3 2" xfId="690"/>
    <cellStyle name="40% - Accent4 3 3 3" xfId="691"/>
    <cellStyle name="40% - Accent4 3 3 4" xfId="692"/>
    <cellStyle name="40% - Accent4 3 4" xfId="693"/>
    <cellStyle name="40% - Accent4 3 4 2" xfId="694"/>
    <cellStyle name="40% - Accent4 3 4 3" xfId="695"/>
    <cellStyle name="40% - Accent4 3 5" xfId="696"/>
    <cellStyle name="40% - Accent4 3 6" xfId="697"/>
    <cellStyle name="40% - Accent4 3 7" xfId="698"/>
    <cellStyle name="40% - Accent4 4" xfId="699"/>
    <cellStyle name="40% - Accent4 4 2" xfId="700"/>
    <cellStyle name="40% - Accent4 4 2 2" xfId="701"/>
    <cellStyle name="40% - Accent4 4 2 3" xfId="702"/>
    <cellStyle name="40% - Accent4 4 2 4" xfId="703"/>
    <cellStyle name="40% - Accent4 4 3" xfId="704"/>
    <cellStyle name="40% - Accent4 4 3 2" xfId="705"/>
    <cellStyle name="40% - Accent4 4 3 3" xfId="706"/>
    <cellStyle name="40% - Accent4 4 4" xfId="707"/>
    <cellStyle name="40% - Accent4 4 5" xfId="708"/>
    <cellStyle name="40% - Accent4 4 6" xfId="709"/>
    <cellStyle name="40% - Accent4 4 7" xfId="710"/>
    <cellStyle name="40% - Accent4 5" xfId="711"/>
    <cellStyle name="40% - Accent4 5 2" xfId="712"/>
    <cellStyle name="40% - Accent4 5 3" xfId="713"/>
    <cellStyle name="40% - Accent4 5 4" xfId="714"/>
    <cellStyle name="40% - Accent4 5 5" xfId="715"/>
    <cellStyle name="40% - Accent4 5 6" xfId="716"/>
    <cellStyle name="40% - Accent4 6" xfId="717"/>
    <cellStyle name="40% - Accent4 6 2" xfId="718"/>
    <cellStyle name="40% - Accent4 6 3" xfId="719"/>
    <cellStyle name="40% - Accent4 6 4" xfId="720"/>
    <cellStyle name="40% - Accent4 6 5" xfId="721"/>
    <cellStyle name="40% - Accent4 6 6" xfId="722"/>
    <cellStyle name="40% - Accent4 7" xfId="723"/>
    <cellStyle name="40% - Accent4 7 2" xfId="724"/>
    <cellStyle name="40% - Accent4 7 3" xfId="725"/>
    <cellStyle name="40% - Accent4 7 4" xfId="726"/>
    <cellStyle name="40% - Accent4 8" xfId="727"/>
    <cellStyle name="40% - Accent4 8 2" xfId="728"/>
    <cellStyle name="40% - Accent4 8 3" xfId="729"/>
    <cellStyle name="40% - Accent4 9" xfId="730"/>
    <cellStyle name="40% - Accent5" xfId="731"/>
    <cellStyle name="40% - Accent5 10" xfId="732"/>
    <cellStyle name="40% - Accent5 11" xfId="733"/>
    <cellStyle name="40% - Accent5 12" xfId="734"/>
    <cellStyle name="40% - Accent5 13" xfId="735"/>
    <cellStyle name="40% - Accent5 2" xfId="736"/>
    <cellStyle name="40% - Accent5 2 2" xfId="737"/>
    <cellStyle name="40% - Accent5 2 2 2" xfId="738"/>
    <cellStyle name="40% - Accent5 2 2 3" xfId="739"/>
    <cellStyle name="40% - Accent5 2 2 4" xfId="740"/>
    <cellStyle name="40% - Accent5 2 2 5" xfId="741"/>
    <cellStyle name="40% - Accent5 2 2 6" xfId="742"/>
    <cellStyle name="40% - Accent5 2 3" xfId="743"/>
    <cellStyle name="40% - Accent5 2 3 2" xfId="744"/>
    <cellStyle name="40% - Accent5 2 3 3" xfId="745"/>
    <cellStyle name="40% - Accent5 2 3 4" xfId="746"/>
    <cellStyle name="40% - Accent5 2 4" xfId="747"/>
    <cellStyle name="40% - Accent5 2 4 2" xfId="748"/>
    <cellStyle name="40% - Accent5 2 4 3" xfId="749"/>
    <cellStyle name="40% - Accent5 2 5" xfId="750"/>
    <cellStyle name="40% - Accent5 2 6" xfId="751"/>
    <cellStyle name="40% - Accent5 2 7" xfId="752"/>
    <cellStyle name="40% - Accent5 3" xfId="753"/>
    <cellStyle name="40% - Accent5 3 2" xfId="754"/>
    <cellStyle name="40% - Accent5 3 2 2" xfId="755"/>
    <cellStyle name="40% - Accent5 3 2 3" xfId="756"/>
    <cellStyle name="40% - Accent5 3 2 4" xfId="757"/>
    <cellStyle name="40% - Accent5 3 2 5" xfId="758"/>
    <cellStyle name="40% - Accent5 3 2 6" xfId="759"/>
    <cellStyle name="40% - Accent5 3 3" xfId="760"/>
    <cellStyle name="40% - Accent5 3 3 2" xfId="761"/>
    <cellStyle name="40% - Accent5 3 3 3" xfId="762"/>
    <cellStyle name="40% - Accent5 3 3 4" xfId="763"/>
    <cellStyle name="40% - Accent5 3 4" xfId="764"/>
    <cellStyle name="40% - Accent5 3 4 2" xfId="765"/>
    <cellStyle name="40% - Accent5 3 4 3" xfId="766"/>
    <cellStyle name="40% - Accent5 3 5" xfId="767"/>
    <cellStyle name="40% - Accent5 3 6" xfId="768"/>
    <cellStyle name="40% - Accent5 3 7" xfId="769"/>
    <cellStyle name="40% - Accent5 4" xfId="770"/>
    <cellStyle name="40% - Accent5 4 2" xfId="771"/>
    <cellStyle name="40% - Accent5 4 2 2" xfId="772"/>
    <cellStyle name="40% - Accent5 4 2 3" xfId="773"/>
    <cellStyle name="40% - Accent5 4 2 4" xfId="774"/>
    <cellStyle name="40% - Accent5 4 3" xfId="775"/>
    <cellStyle name="40% - Accent5 4 3 2" xfId="776"/>
    <cellStyle name="40% - Accent5 4 3 3" xfId="777"/>
    <cellStyle name="40% - Accent5 4 4" xfId="778"/>
    <cellStyle name="40% - Accent5 4 5" xfId="779"/>
    <cellStyle name="40% - Accent5 4 6" xfId="780"/>
    <cellStyle name="40% - Accent5 4 7" xfId="781"/>
    <cellStyle name="40% - Accent5 5" xfId="782"/>
    <cellStyle name="40% - Accent5 5 2" xfId="783"/>
    <cellStyle name="40% - Accent5 5 3" xfId="784"/>
    <cellStyle name="40% - Accent5 5 4" xfId="785"/>
    <cellStyle name="40% - Accent5 5 5" xfId="786"/>
    <cellStyle name="40% - Accent5 5 6" xfId="787"/>
    <cellStyle name="40% - Accent5 6" xfId="788"/>
    <cellStyle name="40% - Accent5 6 2" xfId="789"/>
    <cellStyle name="40% - Accent5 6 3" xfId="790"/>
    <cellStyle name="40% - Accent5 6 4" xfId="791"/>
    <cellStyle name="40% - Accent5 6 5" xfId="792"/>
    <cellStyle name="40% - Accent5 6 6" xfId="793"/>
    <cellStyle name="40% - Accent5 7" xfId="794"/>
    <cellStyle name="40% - Accent5 7 2" xfId="795"/>
    <cellStyle name="40% - Accent5 7 3" xfId="796"/>
    <cellStyle name="40% - Accent5 7 4" xfId="797"/>
    <cellStyle name="40% - Accent5 8" xfId="798"/>
    <cellStyle name="40% - Accent5 8 2" xfId="799"/>
    <cellStyle name="40% - Accent5 8 3" xfId="800"/>
    <cellStyle name="40% - Accent5 9" xfId="801"/>
    <cellStyle name="40% - Accent6" xfId="802"/>
    <cellStyle name="40% - Accent6 10" xfId="803"/>
    <cellStyle name="40% - Accent6 11" xfId="804"/>
    <cellStyle name="40% - Accent6 12" xfId="805"/>
    <cellStyle name="40% - Accent6 13" xfId="806"/>
    <cellStyle name="40% - Accent6 2" xfId="807"/>
    <cellStyle name="40% - Accent6 2 2" xfId="808"/>
    <cellStyle name="40% - Accent6 2 2 2" xfId="809"/>
    <cellStyle name="40% - Accent6 2 2 3" xfId="810"/>
    <cellStyle name="40% - Accent6 2 2 4" xfId="811"/>
    <cellStyle name="40% - Accent6 2 2 5" xfId="812"/>
    <cellStyle name="40% - Accent6 2 2 6" xfId="813"/>
    <cellStyle name="40% - Accent6 2 3" xfId="814"/>
    <cellStyle name="40% - Accent6 2 3 2" xfId="815"/>
    <cellStyle name="40% - Accent6 2 3 3" xfId="816"/>
    <cellStyle name="40% - Accent6 2 3 4" xfId="817"/>
    <cellStyle name="40% - Accent6 2 4" xfId="818"/>
    <cellStyle name="40% - Accent6 2 4 2" xfId="819"/>
    <cellStyle name="40% - Accent6 2 4 3" xfId="820"/>
    <cellStyle name="40% - Accent6 2 5" xfId="821"/>
    <cellStyle name="40% - Accent6 2 6" xfId="822"/>
    <cellStyle name="40% - Accent6 2 7" xfId="823"/>
    <cellStyle name="40% - Accent6 3" xfId="824"/>
    <cellStyle name="40% - Accent6 3 2" xfId="825"/>
    <cellStyle name="40% - Accent6 3 2 2" xfId="826"/>
    <cellStyle name="40% - Accent6 3 2 3" xfId="827"/>
    <cellStyle name="40% - Accent6 3 2 4" xfId="828"/>
    <cellStyle name="40% - Accent6 3 2 5" xfId="829"/>
    <cellStyle name="40% - Accent6 3 2 6" xfId="830"/>
    <cellStyle name="40% - Accent6 3 3" xfId="831"/>
    <cellStyle name="40% - Accent6 3 3 2" xfId="832"/>
    <cellStyle name="40% - Accent6 3 3 3" xfId="833"/>
    <cellStyle name="40% - Accent6 3 3 4" xfId="834"/>
    <cellStyle name="40% - Accent6 3 4" xfId="835"/>
    <cellStyle name="40% - Accent6 3 4 2" xfId="836"/>
    <cellStyle name="40% - Accent6 3 4 3" xfId="837"/>
    <cellStyle name="40% - Accent6 3 5" xfId="838"/>
    <cellStyle name="40% - Accent6 3 6" xfId="839"/>
    <cellStyle name="40% - Accent6 3 7" xfId="840"/>
    <cellStyle name="40% - Accent6 4" xfId="841"/>
    <cellStyle name="40% - Accent6 4 2" xfId="842"/>
    <cellStyle name="40% - Accent6 4 2 2" xfId="843"/>
    <cellStyle name="40% - Accent6 4 2 3" xfId="844"/>
    <cellStyle name="40% - Accent6 4 2 4" xfId="845"/>
    <cellStyle name="40% - Accent6 4 3" xfId="846"/>
    <cellStyle name="40% - Accent6 4 3 2" xfId="847"/>
    <cellStyle name="40% - Accent6 4 3 3" xfId="848"/>
    <cellStyle name="40% - Accent6 4 4" xfId="849"/>
    <cellStyle name="40% - Accent6 4 5" xfId="850"/>
    <cellStyle name="40% - Accent6 4 6" xfId="851"/>
    <cellStyle name="40% - Accent6 4 7" xfId="852"/>
    <cellStyle name="40% - Accent6 5" xfId="853"/>
    <cellStyle name="40% - Accent6 5 2" xfId="854"/>
    <cellStyle name="40% - Accent6 5 3" xfId="855"/>
    <cellStyle name="40% - Accent6 5 4" xfId="856"/>
    <cellStyle name="40% - Accent6 5 5" xfId="857"/>
    <cellStyle name="40% - Accent6 5 6" xfId="858"/>
    <cellStyle name="40% - Accent6 6" xfId="859"/>
    <cellStyle name="40% - Accent6 6 2" xfId="860"/>
    <cellStyle name="40% - Accent6 6 3" xfId="861"/>
    <cellStyle name="40% - Accent6 6 4" xfId="862"/>
    <cellStyle name="40% - Accent6 6 5" xfId="863"/>
    <cellStyle name="40% - Accent6 6 6" xfId="864"/>
    <cellStyle name="40% - Accent6 7" xfId="865"/>
    <cellStyle name="40% - Accent6 7 2" xfId="866"/>
    <cellStyle name="40% - Accent6 7 3" xfId="867"/>
    <cellStyle name="40% - Accent6 7 4" xfId="868"/>
    <cellStyle name="40% - Accent6 8" xfId="869"/>
    <cellStyle name="40% - Accent6 8 2" xfId="870"/>
    <cellStyle name="40% - Accent6 8 3" xfId="871"/>
    <cellStyle name="40% - Accent6 9" xfId="872"/>
    <cellStyle name="40% - Isticanje2" xfId="873"/>
    <cellStyle name="40% - Isticanje3" xfId="874"/>
    <cellStyle name="40% - Isticanje4" xfId="875"/>
    <cellStyle name="40% - Isticanje5" xfId="876"/>
    <cellStyle name="40% - Isticanje6" xfId="877"/>
    <cellStyle name="40% - Naglasak1" xfId="878"/>
    <cellStyle name="60% - Accent1" xfId="879"/>
    <cellStyle name="60% - Accent1 2" xfId="880"/>
    <cellStyle name="60% - Accent1 3" xfId="881"/>
    <cellStyle name="60% - Accent2" xfId="882"/>
    <cellStyle name="60% - Accent2 2" xfId="883"/>
    <cellStyle name="60% - Accent2 3" xfId="884"/>
    <cellStyle name="60% - Accent3" xfId="885"/>
    <cellStyle name="60% - Accent3 2" xfId="886"/>
    <cellStyle name="60% - Accent3 3" xfId="887"/>
    <cellStyle name="60% - Accent4" xfId="888"/>
    <cellStyle name="60% - Accent4 2" xfId="889"/>
    <cellStyle name="60% - Accent4 3" xfId="890"/>
    <cellStyle name="60% - Accent5" xfId="891"/>
    <cellStyle name="60% - Accent5 2" xfId="892"/>
    <cellStyle name="60% - Accent5 3" xfId="893"/>
    <cellStyle name="60% - Accent6" xfId="894"/>
    <cellStyle name="60% - Accent6 2" xfId="895"/>
    <cellStyle name="60% - Accent6 3" xfId="896"/>
    <cellStyle name="60% - Isticanje1" xfId="897"/>
    <cellStyle name="60% - Isticanje2" xfId="898"/>
    <cellStyle name="60% - Isticanje3" xfId="899"/>
    <cellStyle name="60% - Isticanje4" xfId="900"/>
    <cellStyle name="60% - Isticanje5" xfId="901"/>
    <cellStyle name="60% - Isticanje6" xfId="902"/>
    <cellStyle name="Accent1" xfId="903"/>
    <cellStyle name="Accent1 2" xfId="904"/>
    <cellStyle name="Accent1 3" xfId="905"/>
    <cellStyle name="Accent2" xfId="906"/>
    <cellStyle name="Accent2 2" xfId="907"/>
    <cellStyle name="Accent2 3" xfId="908"/>
    <cellStyle name="Accent3" xfId="909"/>
    <cellStyle name="Accent3 2" xfId="910"/>
    <cellStyle name="Accent3 3" xfId="911"/>
    <cellStyle name="Accent4" xfId="912"/>
    <cellStyle name="Accent4 2" xfId="913"/>
    <cellStyle name="Accent4 3" xfId="914"/>
    <cellStyle name="Accent5" xfId="915"/>
    <cellStyle name="Accent5 2" xfId="916"/>
    <cellStyle name="Accent5 3" xfId="917"/>
    <cellStyle name="Accent6" xfId="918"/>
    <cellStyle name="Accent6 2" xfId="919"/>
    <cellStyle name="Accent6 3" xfId="920"/>
    <cellStyle name="Bad" xfId="921"/>
    <cellStyle name="Bad 2" xfId="922"/>
    <cellStyle name="Bad 3" xfId="923"/>
    <cellStyle name="Bilješka" xfId="924"/>
    <cellStyle name="Bilješka 2" xfId="925"/>
    <cellStyle name="Bilješka 2 10" xfId="926"/>
    <cellStyle name="Bilješka 2 11" xfId="927"/>
    <cellStyle name="Bilješka 2 12" xfId="928"/>
    <cellStyle name="Bilješka 2 2" xfId="929"/>
    <cellStyle name="Bilješka 2 2 2" xfId="930"/>
    <cellStyle name="Bilješka 2 2 2 2" xfId="931"/>
    <cellStyle name="Bilješka 2 2 2 3" xfId="932"/>
    <cellStyle name="Bilješka 2 2 2 4" xfId="933"/>
    <cellStyle name="Bilješka 2 2 2 5" xfId="934"/>
    <cellStyle name="Bilješka 2 2 2 6" xfId="935"/>
    <cellStyle name="Bilješka 2 2 3" xfId="936"/>
    <cellStyle name="Bilješka 2 2 3 2" xfId="937"/>
    <cellStyle name="Bilješka 2 2 3 3" xfId="938"/>
    <cellStyle name="Bilješka 2 2 3 4" xfId="939"/>
    <cellStyle name="Bilješka 2 2 4" xfId="940"/>
    <cellStyle name="Bilješka 2 2 4 2" xfId="941"/>
    <cellStyle name="Bilješka 2 2 4 3" xfId="942"/>
    <cellStyle name="Bilješka 2 2 5" xfId="943"/>
    <cellStyle name="Bilješka 2 2 6" xfId="944"/>
    <cellStyle name="Bilješka 2 2 7" xfId="945"/>
    <cellStyle name="Bilješka 2 3" xfId="946"/>
    <cellStyle name="Bilješka 2 3 2" xfId="947"/>
    <cellStyle name="Bilješka 2 3 2 2" xfId="948"/>
    <cellStyle name="Bilješka 2 3 2 3" xfId="949"/>
    <cellStyle name="Bilješka 2 3 2 4" xfId="950"/>
    <cellStyle name="Bilješka 2 3 2 5" xfId="951"/>
    <cellStyle name="Bilješka 2 3 2 6" xfId="952"/>
    <cellStyle name="Bilješka 2 3 3" xfId="953"/>
    <cellStyle name="Bilješka 2 3 3 2" xfId="954"/>
    <cellStyle name="Bilješka 2 3 3 3" xfId="955"/>
    <cellStyle name="Bilješka 2 3 3 4" xfId="956"/>
    <cellStyle name="Bilješka 2 3 4" xfId="957"/>
    <cellStyle name="Bilješka 2 3 4 2" xfId="958"/>
    <cellStyle name="Bilješka 2 3 4 3" xfId="959"/>
    <cellStyle name="Bilješka 2 3 5" xfId="960"/>
    <cellStyle name="Bilješka 2 3 6" xfId="961"/>
    <cellStyle name="Bilješka 2 3 7" xfId="962"/>
    <cellStyle name="Bilješka 2 4" xfId="963"/>
    <cellStyle name="Bilješka 2 4 2" xfId="964"/>
    <cellStyle name="Bilješka 2 4 2 2" xfId="965"/>
    <cellStyle name="Bilješka 2 4 2 3" xfId="966"/>
    <cellStyle name="Bilješka 2 4 2 4" xfId="967"/>
    <cellStyle name="Bilješka 2 4 3" xfId="968"/>
    <cellStyle name="Bilješka 2 4 3 2" xfId="969"/>
    <cellStyle name="Bilješka 2 4 3 3" xfId="970"/>
    <cellStyle name="Bilješka 2 4 4" xfId="971"/>
    <cellStyle name="Bilješka 2 4 5" xfId="972"/>
    <cellStyle name="Bilješka 2 4 6" xfId="973"/>
    <cellStyle name="Bilješka 2 4 7" xfId="974"/>
    <cellStyle name="Bilješka 2 5" xfId="975"/>
    <cellStyle name="Bilješka 2 5 2" xfId="976"/>
    <cellStyle name="Bilješka 2 5 3" xfId="977"/>
    <cellStyle name="Bilješka 2 5 4" xfId="978"/>
    <cellStyle name="Bilješka 2 5 5" xfId="979"/>
    <cellStyle name="Bilješka 2 5 6" xfId="980"/>
    <cellStyle name="Bilješka 2 6" xfId="981"/>
    <cellStyle name="Bilješka 2 6 2" xfId="982"/>
    <cellStyle name="Bilješka 2 6 3" xfId="983"/>
    <cellStyle name="Bilješka 2 6 4" xfId="984"/>
    <cellStyle name="Bilješka 2 6 5" xfId="985"/>
    <cellStyle name="Bilješka 2 6 6" xfId="986"/>
    <cellStyle name="Bilješka 2 7" xfId="987"/>
    <cellStyle name="Bilješka 2 7 2" xfId="988"/>
    <cellStyle name="Bilješka 2 7 3" xfId="989"/>
    <cellStyle name="Bilješka 2 7 4" xfId="990"/>
    <cellStyle name="Bilješka 2 8" xfId="991"/>
    <cellStyle name="Bilješka 2 8 2" xfId="992"/>
    <cellStyle name="Bilješka 2 8 3" xfId="993"/>
    <cellStyle name="Bilješka 2 9" xfId="994"/>
    <cellStyle name="Bilješka 3" xfId="995"/>
    <cellStyle name="Bilješka 4" xfId="996"/>
    <cellStyle name="Calculation" xfId="997"/>
    <cellStyle name="Calculation 2" xfId="998"/>
    <cellStyle name="Calculation 3" xfId="999"/>
    <cellStyle name="Check Cell" xfId="1000"/>
    <cellStyle name="Check Cell 2" xfId="1001"/>
    <cellStyle name="Check Cell 3" xfId="1002"/>
    <cellStyle name="Comma" xfId="1003"/>
    <cellStyle name="Comma [0]" xfId="1004"/>
    <cellStyle name="Currency" xfId="1005"/>
    <cellStyle name="Currency [0]" xfId="1006"/>
    <cellStyle name="Dobro" xfId="1007"/>
    <cellStyle name="Dobro 2" xfId="1008"/>
    <cellStyle name="Dobro 3" xfId="1009"/>
    <cellStyle name="Explanatory Text" xfId="1010"/>
    <cellStyle name="Explanatory Text 2" xfId="1011"/>
    <cellStyle name="Explanatory Text 3" xfId="1012"/>
    <cellStyle name="Good" xfId="1013"/>
    <cellStyle name="Good 2" xfId="1014"/>
    <cellStyle name="Good 3" xfId="1015"/>
    <cellStyle name="Heading 1" xfId="1016"/>
    <cellStyle name="Heading 1 2" xfId="1017"/>
    <cellStyle name="Heading 1 3" xfId="1018"/>
    <cellStyle name="Heading 2" xfId="1019"/>
    <cellStyle name="Heading 2 2" xfId="1020"/>
    <cellStyle name="Heading 2 3" xfId="1021"/>
    <cellStyle name="Heading 3" xfId="1022"/>
    <cellStyle name="Heading 3 2" xfId="1023"/>
    <cellStyle name="Heading 3 3" xfId="1024"/>
    <cellStyle name="Heading 4" xfId="1025"/>
    <cellStyle name="Heading 4 2" xfId="1026"/>
    <cellStyle name="Heading 4 3" xfId="1027"/>
    <cellStyle name="Hyperlink" xfId="1028"/>
    <cellStyle name="Hyperlink 2" xfId="1029"/>
    <cellStyle name="Hyperlink 2 2" xfId="1030"/>
    <cellStyle name="Hyperlink 2 3" xfId="1031"/>
    <cellStyle name="Hyperlink 3" xfId="1032"/>
    <cellStyle name="Hyperlink 3 2" xfId="1033"/>
    <cellStyle name="Hyperlink 4" xfId="1034"/>
    <cellStyle name="Hyperlink 5" xfId="1035"/>
    <cellStyle name="Input" xfId="1036"/>
    <cellStyle name="Input 2" xfId="1037"/>
    <cellStyle name="Input 3" xfId="1038"/>
    <cellStyle name="Isticanje1" xfId="1039"/>
    <cellStyle name="Isticanje2" xfId="1040"/>
    <cellStyle name="Isticanje3" xfId="1041"/>
    <cellStyle name="Isticanje4" xfId="1042"/>
    <cellStyle name="Isticanje5" xfId="1043"/>
    <cellStyle name="Isticanje6" xfId="1044"/>
    <cellStyle name="Izlaz" xfId="1045"/>
    <cellStyle name="Izlaz 2" xfId="1046"/>
    <cellStyle name="Izlaz 3" xfId="1047"/>
    <cellStyle name="Izračun" xfId="1048"/>
    <cellStyle name="Linked Cell" xfId="1049"/>
    <cellStyle name="Linked Cell 2" xfId="1050"/>
    <cellStyle name="Linked Cell 3" xfId="1051"/>
    <cellStyle name="Loše" xfId="1052"/>
    <cellStyle name="Naslov" xfId="1053"/>
    <cellStyle name="Naslov 1" xfId="1054"/>
    <cellStyle name="Naslov 2" xfId="1055"/>
    <cellStyle name="Naslov 3" xfId="1056"/>
    <cellStyle name="Naslov 4" xfId="1057"/>
    <cellStyle name="Naslov 5" xfId="1058"/>
    <cellStyle name="Naslov 6" xfId="1059"/>
    <cellStyle name="Neutral" xfId="1060"/>
    <cellStyle name="Neutral 2" xfId="1061"/>
    <cellStyle name="Neutral 3" xfId="1062"/>
    <cellStyle name="Neutralno" xfId="1063"/>
    <cellStyle name="Normal 2" xfId="1064"/>
    <cellStyle name="Normal 2 10" xfId="1065"/>
    <cellStyle name="Normal 2 10 2" xfId="1066"/>
    <cellStyle name="Normal 2 10 3" xfId="1067"/>
    <cellStyle name="Normal 2 10 4" xfId="1068"/>
    <cellStyle name="Normal 2 10 5" xfId="1069"/>
    <cellStyle name="Normal 2 10 6" xfId="1070"/>
    <cellStyle name="Normal 2 11" xfId="1071"/>
    <cellStyle name="Normal 2 11 2" xfId="1072"/>
    <cellStyle name="Normal 2 11 3" xfId="1073"/>
    <cellStyle name="Normal 2 11 4" xfId="1074"/>
    <cellStyle name="Normal 2 12" xfId="1075"/>
    <cellStyle name="Normal 2 12 2" xfId="1076"/>
    <cellStyle name="Normal 2 12 3" xfId="1077"/>
    <cellStyle name="Normal 2 13" xfId="1078"/>
    <cellStyle name="Normal 2 14" xfId="1079"/>
    <cellStyle name="Normal 2 15" xfId="1080"/>
    <cellStyle name="Normal 2 16" xfId="1081"/>
    <cellStyle name="Normal 2 2" xfId="1082"/>
    <cellStyle name="Normal 2 2 2" xfId="1083"/>
    <cellStyle name="Normal 2 2 3" xfId="1084"/>
    <cellStyle name="Normal 2 3" xfId="1085"/>
    <cellStyle name="Normal 2 3 10" xfId="1086"/>
    <cellStyle name="Normal 2 3 2" xfId="1087"/>
    <cellStyle name="Normal 2 3 2 2" xfId="1088"/>
    <cellStyle name="Normal 2 3 2 2 2" xfId="1089"/>
    <cellStyle name="Normal 2 3 2 2 3" xfId="1090"/>
    <cellStyle name="Normal 2 3 2 2 4" xfId="1091"/>
    <cellStyle name="Normal 2 3 2 2 5" xfId="1092"/>
    <cellStyle name="Normal 2 3 2 2 6" xfId="1093"/>
    <cellStyle name="Normal 2 3 2 3" xfId="1094"/>
    <cellStyle name="Normal 2 3 2 3 2" xfId="1095"/>
    <cellStyle name="Normal 2 3 2 3 3" xfId="1096"/>
    <cellStyle name="Normal 2 3 2 3 4" xfId="1097"/>
    <cellStyle name="Normal 2 3 2 4" xfId="1098"/>
    <cellStyle name="Normal 2 3 2 4 2" xfId="1099"/>
    <cellStyle name="Normal 2 3 2 4 3" xfId="1100"/>
    <cellStyle name="Normal 2 3 2 5" xfId="1101"/>
    <cellStyle name="Normal 2 3 2 6" xfId="1102"/>
    <cellStyle name="Normal 2 3 2 7" xfId="1103"/>
    <cellStyle name="Normal 2 3 3" xfId="1104"/>
    <cellStyle name="Normal 2 3 3 2" xfId="1105"/>
    <cellStyle name="Normal 2 3 3 2 2" xfId="1106"/>
    <cellStyle name="Normal 2 3 3 2 3" xfId="1107"/>
    <cellStyle name="Normal 2 3 3 2 4" xfId="1108"/>
    <cellStyle name="Normal 2 3 3 3" xfId="1109"/>
    <cellStyle name="Normal 2 3 3 3 2" xfId="1110"/>
    <cellStyle name="Normal 2 3 3 3 3" xfId="1111"/>
    <cellStyle name="Normal 2 3 3 4" xfId="1112"/>
    <cellStyle name="Normal 2 3 3 5" xfId="1113"/>
    <cellStyle name="Normal 2 3 3 6" xfId="1114"/>
    <cellStyle name="Normal 2 3 3 7" xfId="1115"/>
    <cellStyle name="Normal 2 3 4" xfId="1116"/>
    <cellStyle name="Normal 2 3 4 2" xfId="1117"/>
    <cellStyle name="Normal 2 3 4 3" xfId="1118"/>
    <cellStyle name="Normal 2 3 4 4" xfId="1119"/>
    <cellStyle name="Normal 2 3 5" xfId="1120"/>
    <cellStyle name="Normal 2 3 5 2" xfId="1121"/>
    <cellStyle name="Normal 2 3 5 3" xfId="1122"/>
    <cellStyle name="Normal 2 3 5 4" xfId="1123"/>
    <cellStyle name="Normal 2 3 6" xfId="1124"/>
    <cellStyle name="Normal 2 3 6 2" xfId="1125"/>
    <cellStyle name="Normal 2 3 6 3" xfId="1126"/>
    <cellStyle name="Normal 2 3 6 4" xfId="1127"/>
    <cellStyle name="Normal 2 3 7" xfId="1128"/>
    <cellStyle name="Normal 2 3 7 2" xfId="1129"/>
    <cellStyle name="Normal 2 3 7 3" xfId="1130"/>
    <cellStyle name="Normal 2 3 8" xfId="1131"/>
    <cellStyle name="Normal 2 3 9" xfId="1132"/>
    <cellStyle name="Normal 2 4" xfId="1133"/>
    <cellStyle name="Normal 2 4 2" xfId="1134"/>
    <cellStyle name="Normal 2 4 2 2" xfId="1135"/>
    <cellStyle name="Normal 2 4 2 3" xfId="1136"/>
    <cellStyle name="Normal 2 4 2 4" xfId="1137"/>
    <cellStyle name="Normal 2 4 2 5" xfId="1138"/>
    <cellStyle name="Normal 2 4 2 6" xfId="1139"/>
    <cellStyle name="Normal 2 4 3" xfId="1140"/>
    <cellStyle name="Normal 2 4 3 2" xfId="1141"/>
    <cellStyle name="Normal 2 4 3 3" xfId="1142"/>
    <cellStyle name="Normal 2 4 3 4" xfId="1143"/>
    <cellStyle name="Normal 2 4 4" xfId="1144"/>
    <cellStyle name="Normal 2 4 4 2" xfId="1145"/>
    <cellStyle name="Normal 2 4 4 3" xfId="1146"/>
    <cellStyle name="Normal 2 4 5" xfId="1147"/>
    <cellStyle name="Normal 2 4 6" xfId="1148"/>
    <cellStyle name="Normal 2 4 7" xfId="1149"/>
    <cellStyle name="Normal 2 5" xfId="1150"/>
    <cellStyle name="Normal 2 5 2" xfId="1151"/>
    <cellStyle name="Normal 2 5 2 2" xfId="1152"/>
    <cellStyle name="Normal 2 5 2 3" xfId="1153"/>
    <cellStyle name="Normal 2 5 2 4" xfId="1154"/>
    <cellStyle name="Normal 2 5 2 5" xfId="1155"/>
    <cellStyle name="Normal 2 5 2 6" xfId="1156"/>
    <cellStyle name="Normal 2 5 3" xfId="1157"/>
    <cellStyle name="Normal 2 5 3 2" xfId="1158"/>
    <cellStyle name="Normal 2 5 3 3" xfId="1159"/>
    <cellStyle name="Normal 2 5 3 4" xfId="1160"/>
    <cellStyle name="Normal 2 5 4" xfId="1161"/>
    <cellStyle name="Normal 2 5 4 2" xfId="1162"/>
    <cellStyle name="Normal 2 5 4 3" xfId="1163"/>
    <cellStyle name="Normal 2 5 5" xfId="1164"/>
    <cellStyle name="Normal 2 5 6" xfId="1165"/>
    <cellStyle name="Normal 2 5 7" xfId="1166"/>
    <cellStyle name="Normal 2 6" xfId="1167"/>
    <cellStyle name="Normal 2 6 2" xfId="1168"/>
    <cellStyle name="Normal 2 6 2 2" xfId="1169"/>
    <cellStyle name="Normal 2 6 2 3" xfId="1170"/>
    <cellStyle name="Normal 2 6 2 4" xfId="1171"/>
    <cellStyle name="Normal 2 6 3" xfId="1172"/>
    <cellStyle name="Normal 2 6 3 2" xfId="1173"/>
    <cellStyle name="Normal 2 6 3 3" xfId="1174"/>
    <cellStyle name="Normal 2 6 3 4" xfId="1175"/>
    <cellStyle name="Normal 2 6 4" xfId="1176"/>
    <cellStyle name="Normal 2 6 4 2" xfId="1177"/>
    <cellStyle name="Normal 2 6 4 3" xfId="1178"/>
    <cellStyle name="Normal 2 6 5" xfId="1179"/>
    <cellStyle name="Normal 2 6 6" xfId="1180"/>
    <cellStyle name="Normal 2 6 7" xfId="1181"/>
    <cellStyle name="Normal 2 7" xfId="1182"/>
    <cellStyle name="Normal 2 7 2" xfId="1183"/>
    <cellStyle name="Normal 2 7 2 2" xfId="1184"/>
    <cellStyle name="Normal 2 7 2 3" xfId="1185"/>
    <cellStyle name="Normal 2 7 2 4" xfId="1186"/>
    <cellStyle name="Normal 2 7 3" xfId="1187"/>
    <cellStyle name="Normal 2 7 3 2" xfId="1188"/>
    <cellStyle name="Normal 2 7 3 3" xfId="1189"/>
    <cellStyle name="Normal 2 7 3 4" xfId="1190"/>
    <cellStyle name="Normal 2 7 4" xfId="1191"/>
    <cellStyle name="Normal 2 7 4 2" xfId="1192"/>
    <cellStyle name="Normal 2 7 4 3" xfId="1193"/>
    <cellStyle name="Normal 2 7 5" xfId="1194"/>
    <cellStyle name="Normal 2 7 6" xfId="1195"/>
    <cellStyle name="Normal 2 7 7" xfId="1196"/>
    <cellStyle name="Normal 2 8" xfId="1197"/>
    <cellStyle name="Normal 2 8 2" xfId="1198"/>
    <cellStyle name="Normal 2 8 2 2" xfId="1199"/>
    <cellStyle name="Normal 2 8 2 3" xfId="1200"/>
    <cellStyle name="Normal 2 8 2 4" xfId="1201"/>
    <cellStyle name="Normal 2 8 3" xfId="1202"/>
    <cellStyle name="Normal 2 8 3 2" xfId="1203"/>
    <cellStyle name="Normal 2 8 3 3" xfId="1204"/>
    <cellStyle name="Normal 2 8 4" xfId="1205"/>
    <cellStyle name="Normal 2 8 5" xfId="1206"/>
    <cellStyle name="Normal 2 8 6" xfId="1207"/>
    <cellStyle name="Normal 2 8 7" xfId="1208"/>
    <cellStyle name="Normal 2 9" xfId="1209"/>
    <cellStyle name="Normal 2 9 2" xfId="1210"/>
    <cellStyle name="Normal 2 9 3" xfId="1211"/>
    <cellStyle name="Normal 2 9 4" xfId="1212"/>
    <cellStyle name="Normal 2 9 5" xfId="1213"/>
    <cellStyle name="Normal 2 9 6" xfId="1214"/>
    <cellStyle name="Normal 3" xfId="1215"/>
    <cellStyle name="Normal 3 2" xfId="1216"/>
    <cellStyle name="Normal 3 3" xfId="1217"/>
    <cellStyle name="Normal 3 4" xfId="1218"/>
    <cellStyle name="Normal 4" xfId="1219"/>
    <cellStyle name="Normal 4 2" xfId="1220"/>
    <cellStyle name="Normal 4 2 2" xfId="1221"/>
    <cellStyle name="Normal 4 3" xfId="1222"/>
    <cellStyle name="Normal 6" xfId="1223"/>
    <cellStyle name="Normal 6 2" xfId="1224"/>
    <cellStyle name="Normal_TFI-KI" xfId="1225"/>
    <cellStyle name="Normal_TFI-POD" xfId="1226"/>
    <cellStyle name="Note" xfId="1227"/>
    <cellStyle name="Note 2" xfId="1228"/>
    <cellStyle name="Obično 10" xfId="1229"/>
    <cellStyle name="Obično 11" xfId="1230"/>
    <cellStyle name="Obično 13" xfId="1231"/>
    <cellStyle name="Obično 14" xfId="1232"/>
    <cellStyle name="Obično 2" xfId="1233"/>
    <cellStyle name="Obično 2 10" xfId="1234"/>
    <cellStyle name="Obično 2 11" xfId="1235"/>
    <cellStyle name="Obično 2 12" xfId="1236"/>
    <cellStyle name="Obično 2 13" xfId="1237"/>
    <cellStyle name="Obično 2 2" xfId="1238"/>
    <cellStyle name="Obično 2 2 2" xfId="1239"/>
    <cellStyle name="Obično 2 2 2 2" xfId="1240"/>
    <cellStyle name="Obično 2 2 2 3" xfId="1241"/>
    <cellStyle name="Obično 2 2 2 4" xfId="1242"/>
    <cellStyle name="Obično 2 2 2 5" xfId="1243"/>
    <cellStyle name="Obično 2 2 2 6" xfId="1244"/>
    <cellStyle name="Obično 2 2 3" xfId="1245"/>
    <cellStyle name="Obično 2 2 3 2" xfId="1246"/>
    <cellStyle name="Obično 2 2 3 3" xfId="1247"/>
    <cellStyle name="Obično 2 2 3 4" xfId="1248"/>
    <cellStyle name="Obično 2 2 4" xfId="1249"/>
    <cellStyle name="Obično 2 2 4 2" xfId="1250"/>
    <cellStyle name="Obično 2 2 4 3" xfId="1251"/>
    <cellStyle name="Obično 2 2 5" xfId="1252"/>
    <cellStyle name="Obično 2 2 6" xfId="1253"/>
    <cellStyle name="Obično 2 2 7" xfId="1254"/>
    <cellStyle name="Obično 2 3" xfId="1255"/>
    <cellStyle name="Obično 2 3 2" xfId="1256"/>
    <cellStyle name="Obično 2 3 3" xfId="1257"/>
    <cellStyle name="Obično 2 4" xfId="1258"/>
    <cellStyle name="Obično 2 4 2" xfId="1259"/>
    <cellStyle name="Obično 2 4 2 2" xfId="1260"/>
    <cellStyle name="Obično 2 4 2 3" xfId="1261"/>
    <cellStyle name="Obično 2 4 2 4" xfId="1262"/>
    <cellStyle name="Obično 2 4 3" xfId="1263"/>
    <cellStyle name="Obično 2 4 3 2" xfId="1264"/>
    <cellStyle name="Obično 2 4 3 3" xfId="1265"/>
    <cellStyle name="Obično 2 4 3 4" xfId="1266"/>
    <cellStyle name="Obično 2 4 4" xfId="1267"/>
    <cellStyle name="Obično 2 4 4 2" xfId="1268"/>
    <cellStyle name="Obično 2 4 4 3" xfId="1269"/>
    <cellStyle name="Obično 2 4 5" xfId="1270"/>
    <cellStyle name="Obično 2 4 6" xfId="1271"/>
    <cellStyle name="Obično 2 4 7" xfId="1272"/>
    <cellStyle name="Obično 2 5" xfId="1273"/>
    <cellStyle name="Obično 2 5 2" xfId="1274"/>
    <cellStyle name="Obično 2 5 2 2" xfId="1275"/>
    <cellStyle name="Obično 2 5 2 3" xfId="1276"/>
    <cellStyle name="Obično 2 5 2 4" xfId="1277"/>
    <cellStyle name="Obično 2 5 3" xfId="1278"/>
    <cellStyle name="Obično 2 5 3 2" xfId="1279"/>
    <cellStyle name="Obično 2 5 3 3" xfId="1280"/>
    <cellStyle name="Obično 2 5 4" xfId="1281"/>
    <cellStyle name="Obično 2 5 5" xfId="1282"/>
    <cellStyle name="Obično 2 5 6" xfId="1283"/>
    <cellStyle name="Obično 2 5 7" xfId="1284"/>
    <cellStyle name="Obično 2 6" xfId="1285"/>
    <cellStyle name="Obično 2 6 2" xfId="1286"/>
    <cellStyle name="Obično 2 6 3" xfId="1287"/>
    <cellStyle name="Obično 2 6 4" xfId="1288"/>
    <cellStyle name="Obično 2 6 5" xfId="1289"/>
    <cellStyle name="Obično 2 6 6" xfId="1290"/>
    <cellStyle name="Obično 2 7" xfId="1291"/>
    <cellStyle name="Obično 2 7 2" xfId="1292"/>
    <cellStyle name="Obično 2 7 3" xfId="1293"/>
    <cellStyle name="Obično 2 7 4" xfId="1294"/>
    <cellStyle name="Obično 2 7 5" xfId="1295"/>
    <cellStyle name="Obično 2 7 6" xfId="1296"/>
    <cellStyle name="Obično 2 8" xfId="1297"/>
    <cellStyle name="Obično 2 8 2" xfId="1298"/>
    <cellStyle name="Obično 2 8 3" xfId="1299"/>
    <cellStyle name="Obično 2 8 4" xfId="1300"/>
    <cellStyle name="Obično 2 9" xfId="1301"/>
    <cellStyle name="Obično 2 9 2" xfId="1302"/>
    <cellStyle name="Obično 2 9 3" xfId="1303"/>
    <cellStyle name="Obično 3" xfId="1304"/>
    <cellStyle name="Obično 5" xfId="1305"/>
    <cellStyle name="Obično 6" xfId="1306"/>
    <cellStyle name="Obično 7" xfId="1307"/>
    <cellStyle name="Obično 8" xfId="1308"/>
    <cellStyle name="Obično 9" xfId="1309"/>
    <cellStyle name="Obično_Knjiga2" xfId="1310"/>
    <cellStyle name="Output" xfId="1311"/>
    <cellStyle name="Output 2" xfId="1312"/>
    <cellStyle name="Output 3" xfId="1313"/>
    <cellStyle name="Percent" xfId="1314"/>
    <cellStyle name="Percent 2" xfId="1315"/>
    <cellStyle name="Percent 2 2" xfId="1316"/>
    <cellStyle name="Percent 3" xfId="1317"/>
    <cellStyle name="Percent 3 2" xfId="1318"/>
    <cellStyle name="Percent 3 3" xfId="1319"/>
    <cellStyle name="Povezana ćelija" xfId="1320"/>
    <cellStyle name="Provjera ćelije" xfId="1321"/>
    <cellStyle name="Style 1" xfId="1322"/>
    <cellStyle name="Style 1 2" xfId="1323"/>
    <cellStyle name="Style 1 2 2" xfId="1324"/>
    <cellStyle name="Style 1 2 3" xfId="1325"/>
    <cellStyle name="Style 1 3" xfId="1326"/>
    <cellStyle name="Style 1 4" xfId="1327"/>
    <cellStyle name="Tekst objašnjenja" xfId="1328"/>
    <cellStyle name="Tekst upozorenja" xfId="1329"/>
    <cellStyle name="Tekst upozorenja 2" xfId="1330"/>
    <cellStyle name="Title" xfId="1331"/>
    <cellStyle name="Title 2" xfId="1332"/>
    <cellStyle name="Title 3" xfId="1333"/>
    <cellStyle name="Total" xfId="1334"/>
    <cellStyle name="Total 2" xfId="1335"/>
    <cellStyle name="Total 3" xfId="1336"/>
    <cellStyle name="Ukupni zbroj" xfId="1337"/>
    <cellStyle name="Unos" xfId="1338"/>
    <cellStyle name="Warning Text" xfId="1339"/>
    <cellStyle name="Warning Text 2" xfId="1340"/>
    <cellStyle name="Warning Text 3" xfId="1341"/>
    <cellStyle name="Zarez 2" xfId="1342"/>
    <cellStyle name="Zarez 2 10" xfId="1343"/>
    <cellStyle name="Zarez 2 11" xfId="1344"/>
    <cellStyle name="Zarez 2 12" xfId="1345"/>
    <cellStyle name="Zarez 2 2" xfId="1346"/>
    <cellStyle name="Zarez 2 2 2" xfId="1347"/>
    <cellStyle name="Zarez 2 2 2 2" xfId="1348"/>
    <cellStyle name="Zarez 2 2 2 3" xfId="1349"/>
    <cellStyle name="Zarez 2 2 2 4" xfId="1350"/>
    <cellStyle name="Zarez 2 2 2 5" xfId="1351"/>
    <cellStyle name="Zarez 2 2 2 6" xfId="1352"/>
    <cellStyle name="Zarez 2 2 3" xfId="1353"/>
    <cellStyle name="Zarez 2 2 3 2" xfId="1354"/>
    <cellStyle name="Zarez 2 2 3 3" xfId="1355"/>
    <cellStyle name="Zarez 2 2 3 4" xfId="1356"/>
    <cellStyle name="Zarez 2 2 4" xfId="1357"/>
    <cellStyle name="Zarez 2 2 4 2" xfId="1358"/>
    <cellStyle name="Zarez 2 2 4 3" xfId="1359"/>
    <cellStyle name="Zarez 2 2 5" xfId="1360"/>
    <cellStyle name="Zarez 2 2 6" xfId="1361"/>
    <cellStyle name="Zarez 2 2 7" xfId="1362"/>
    <cellStyle name="Zarez 2 3" xfId="1363"/>
    <cellStyle name="Zarez 2 3 2" xfId="1364"/>
    <cellStyle name="Zarez 2 3 2 2" xfId="1365"/>
    <cellStyle name="Zarez 2 3 2 3" xfId="1366"/>
    <cellStyle name="Zarez 2 3 2 4" xfId="1367"/>
    <cellStyle name="Zarez 2 3 2 5" xfId="1368"/>
    <cellStyle name="Zarez 2 3 2 6" xfId="1369"/>
    <cellStyle name="Zarez 2 3 3" xfId="1370"/>
    <cellStyle name="Zarez 2 3 3 2" xfId="1371"/>
    <cellStyle name="Zarez 2 3 3 3" xfId="1372"/>
    <cellStyle name="Zarez 2 3 3 4" xfId="1373"/>
    <cellStyle name="Zarez 2 3 4" xfId="1374"/>
    <cellStyle name="Zarez 2 3 4 2" xfId="1375"/>
    <cellStyle name="Zarez 2 3 4 3" xfId="1376"/>
    <cellStyle name="Zarez 2 3 5" xfId="1377"/>
    <cellStyle name="Zarez 2 3 6" xfId="1378"/>
    <cellStyle name="Zarez 2 3 7" xfId="1379"/>
    <cellStyle name="Zarez 2 4" xfId="1380"/>
    <cellStyle name="Zarez 2 4 2" xfId="1381"/>
    <cellStyle name="Zarez 2 4 2 2" xfId="1382"/>
    <cellStyle name="Zarez 2 4 2 3" xfId="1383"/>
    <cellStyle name="Zarez 2 4 2 4" xfId="1384"/>
    <cellStyle name="Zarez 2 4 3" xfId="1385"/>
    <cellStyle name="Zarez 2 4 3 2" xfId="1386"/>
    <cellStyle name="Zarez 2 4 3 3" xfId="1387"/>
    <cellStyle name="Zarez 2 4 4" xfId="1388"/>
    <cellStyle name="Zarez 2 4 5" xfId="1389"/>
    <cellStyle name="Zarez 2 4 6" xfId="1390"/>
    <cellStyle name="Zarez 2 4 7" xfId="1391"/>
    <cellStyle name="Zarez 2 5" xfId="1392"/>
    <cellStyle name="Zarez 2 5 2" xfId="1393"/>
    <cellStyle name="Zarez 2 5 3" xfId="1394"/>
    <cellStyle name="Zarez 2 5 4" xfId="1395"/>
    <cellStyle name="Zarez 2 5 5" xfId="1396"/>
    <cellStyle name="Zarez 2 5 6" xfId="1397"/>
    <cellStyle name="Zarez 2 6" xfId="1398"/>
    <cellStyle name="Zarez 2 6 2" xfId="1399"/>
    <cellStyle name="Zarez 2 6 3" xfId="1400"/>
    <cellStyle name="Zarez 2 6 4" xfId="1401"/>
    <cellStyle name="Zarez 2 6 5" xfId="1402"/>
    <cellStyle name="Zarez 2 6 6" xfId="1403"/>
    <cellStyle name="Zarez 2 7" xfId="1404"/>
    <cellStyle name="Zarez 2 7 2" xfId="1405"/>
    <cellStyle name="Zarez 2 7 3" xfId="1406"/>
    <cellStyle name="Zarez 2 7 4" xfId="1407"/>
    <cellStyle name="Zarez 2 8" xfId="1408"/>
    <cellStyle name="Zarez 2 8 2" xfId="1409"/>
    <cellStyle name="Zarez 2 8 3" xfId="1410"/>
    <cellStyle name="Zarez 2 9" xfId="141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svetlana.kundov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90" zoomScaleNormal="90" zoomScaleSheetLayoutView="110" zoomScalePageLayoutView="0" workbookViewId="0" topLeftCell="A1">
      <selection activeCell="P34" sqref="P34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50" t="s">
        <v>256</v>
      </c>
      <c r="B1" s="150"/>
      <c r="C1" s="15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79" t="s">
        <v>257</v>
      </c>
      <c r="B2" s="179"/>
      <c r="C2" s="179"/>
      <c r="D2" s="180"/>
      <c r="E2" s="22">
        <v>42736</v>
      </c>
      <c r="F2" s="23"/>
      <c r="G2" s="24" t="s">
        <v>258</v>
      </c>
      <c r="H2" s="22">
        <v>43100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81" t="s">
        <v>259</v>
      </c>
      <c r="B4" s="181"/>
      <c r="C4" s="181"/>
      <c r="D4" s="181"/>
      <c r="E4" s="181"/>
      <c r="F4" s="181"/>
      <c r="G4" s="181"/>
      <c r="H4" s="181"/>
      <c r="I4" s="181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0" t="s">
        <v>260</v>
      </c>
      <c r="B6" s="131"/>
      <c r="C6" s="148" t="s">
        <v>320</v>
      </c>
      <c r="D6" s="149"/>
      <c r="E6" s="182"/>
      <c r="F6" s="182"/>
      <c r="G6" s="182"/>
      <c r="H6" s="182"/>
      <c r="I6" s="37"/>
      <c r="J6" s="20"/>
      <c r="K6" s="20"/>
      <c r="L6" s="20"/>
    </row>
    <row r="7" spans="1:12" ht="12.75">
      <c r="A7" s="38"/>
      <c r="B7" s="38"/>
      <c r="C7" s="29"/>
      <c r="D7" s="29"/>
      <c r="E7" s="182"/>
      <c r="F7" s="182"/>
      <c r="G7" s="182"/>
      <c r="H7" s="182"/>
      <c r="I7" s="37"/>
      <c r="J7" s="20"/>
      <c r="K7" s="20"/>
      <c r="L7" s="20"/>
    </row>
    <row r="8" spans="1:12" ht="12.75">
      <c r="A8" s="183" t="s">
        <v>261</v>
      </c>
      <c r="B8" s="184"/>
      <c r="C8" s="148" t="s">
        <v>321</v>
      </c>
      <c r="D8" s="149"/>
      <c r="E8" s="182"/>
      <c r="F8" s="182"/>
      <c r="G8" s="182"/>
      <c r="H8" s="182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76" t="s">
        <v>262</v>
      </c>
      <c r="B10" s="177"/>
      <c r="C10" s="148" t="s">
        <v>322</v>
      </c>
      <c r="D10" s="149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78"/>
      <c r="B11" s="178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0" t="s">
        <v>263</v>
      </c>
      <c r="B12" s="131"/>
      <c r="C12" s="141" t="s">
        <v>323</v>
      </c>
      <c r="D12" s="172"/>
      <c r="E12" s="172"/>
      <c r="F12" s="172"/>
      <c r="G12" s="172"/>
      <c r="H12" s="172"/>
      <c r="I12" s="173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0" t="s">
        <v>264</v>
      </c>
      <c r="B14" s="131"/>
      <c r="C14" s="174">
        <v>10010</v>
      </c>
      <c r="D14" s="175"/>
      <c r="E14" s="29"/>
      <c r="F14" s="141" t="s">
        <v>324</v>
      </c>
      <c r="G14" s="172"/>
      <c r="H14" s="172"/>
      <c r="I14" s="173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0" t="s">
        <v>265</v>
      </c>
      <c r="B16" s="131"/>
      <c r="C16" s="141" t="s">
        <v>325</v>
      </c>
      <c r="D16" s="172"/>
      <c r="E16" s="172"/>
      <c r="F16" s="172"/>
      <c r="G16" s="172"/>
      <c r="H16" s="172"/>
      <c r="I16" s="173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0" t="s">
        <v>266</v>
      </c>
      <c r="B18" s="131"/>
      <c r="C18" s="163" t="s">
        <v>326</v>
      </c>
      <c r="D18" s="164"/>
      <c r="E18" s="164"/>
      <c r="F18" s="164"/>
      <c r="G18" s="164"/>
      <c r="H18" s="164"/>
      <c r="I18" s="165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0" t="s">
        <v>267</v>
      </c>
      <c r="B20" s="131"/>
      <c r="C20" s="163" t="s">
        <v>327</v>
      </c>
      <c r="D20" s="164"/>
      <c r="E20" s="164"/>
      <c r="F20" s="164"/>
      <c r="G20" s="164"/>
      <c r="H20" s="164"/>
      <c r="I20" s="165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0" t="s">
        <v>268</v>
      </c>
      <c r="B22" s="131"/>
      <c r="C22" s="42">
        <v>133</v>
      </c>
      <c r="D22" s="141"/>
      <c r="E22" s="168"/>
      <c r="F22" s="169"/>
      <c r="G22" s="170"/>
      <c r="H22" s="171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0" t="s">
        <v>269</v>
      </c>
      <c r="B24" s="131"/>
      <c r="C24" s="42">
        <v>21</v>
      </c>
      <c r="D24" s="141" t="s">
        <v>328</v>
      </c>
      <c r="E24" s="168"/>
      <c r="F24" s="168"/>
      <c r="G24" s="169"/>
      <c r="H24" s="36" t="s">
        <v>270</v>
      </c>
      <c r="I24" s="49" t="s">
        <v>337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271</v>
      </c>
      <c r="I25" s="41"/>
      <c r="J25" s="20"/>
      <c r="K25" s="20"/>
      <c r="L25" s="20"/>
    </row>
    <row r="26" spans="1:12" ht="12.75">
      <c r="A26" s="130" t="s">
        <v>272</v>
      </c>
      <c r="B26" s="131"/>
      <c r="C26" s="46" t="s">
        <v>333</v>
      </c>
      <c r="D26" s="47"/>
      <c r="E26" s="20"/>
      <c r="F26" s="48"/>
      <c r="G26" s="130" t="s">
        <v>273</v>
      </c>
      <c r="H26" s="131"/>
      <c r="I26" s="49" t="s">
        <v>329</v>
      </c>
      <c r="J26" s="20"/>
      <c r="K26" s="20"/>
      <c r="L26" s="20"/>
    </row>
    <row r="27" spans="1:12" ht="12.75">
      <c r="A27" s="38"/>
      <c r="B27" s="38"/>
      <c r="C27" s="29"/>
      <c r="D27" s="48"/>
      <c r="E27" s="48"/>
      <c r="F27" s="48"/>
      <c r="G27" s="48"/>
      <c r="H27" s="29"/>
      <c r="I27" s="50"/>
      <c r="J27" s="20"/>
      <c r="K27" s="20"/>
      <c r="L27" s="20"/>
    </row>
    <row r="28" spans="1:12" ht="12.75">
      <c r="A28" s="157" t="s">
        <v>274</v>
      </c>
      <c r="B28" s="158"/>
      <c r="C28" s="159"/>
      <c r="D28" s="159"/>
      <c r="E28" s="160" t="s">
        <v>275</v>
      </c>
      <c r="F28" s="161"/>
      <c r="G28" s="161"/>
      <c r="H28" s="162" t="s">
        <v>276</v>
      </c>
      <c r="I28" s="162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1"/>
      <c r="I29" s="50"/>
      <c r="J29" s="20"/>
      <c r="K29" s="20"/>
      <c r="L29" s="20"/>
    </row>
    <row r="30" spans="1:12" ht="12.75">
      <c r="A30" s="145"/>
      <c r="B30" s="146"/>
      <c r="C30" s="146"/>
      <c r="D30" s="147"/>
      <c r="E30" s="145"/>
      <c r="F30" s="146"/>
      <c r="G30" s="146"/>
      <c r="H30" s="148"/>
      <c r="I30" s="149"/>
      <c r="J30" s="20"/>
      <c r="K30" s="20"/>
      <c r="L30" s="20"/>
    </row>
    <row r="31" spans="1:12" ht="12.75">
      <c r="A31" s="43"/>
      <c r="B31" s="43"/>
      <c r="C31" s="41"/>
      <c r="D31" s="152"/>
      <c r="E31" s="152"/>
      <c r="F31" s="152"/>
      <c r="G31" s="153"/>
      <c r="H31" s="29"/>
      <c r="I31" s="54"/>
      <c r="J31" s="20"/>
      <c r="K31" s="20"/>
      <c r="L31" s="20"/>
    </row>
    <row r="32" spans="1:12" ht="12.75">
      <c r="A32" s="145"/>
      <c r="B32" s="166"/>
      <c r="C32" s="166"/>
      <c r="D32" s="167"/>
      <c r="E32" s="145"/>
      <c r="F32" s="146"/>
      <c r="G32" s="146"/>
      <c r="H32" s="148"/>
      <c r="I32" s="149"/>
      <c r="J32" s="20"/>
      <c r="K32" s="20"/>
      <c r="L32" s="20"/>
    </row>
    <row r="33" spans="1:12" ht="12.75">
      <c r="A33" s="43"/>
      <c r="B33" s="43"/>
      <c r="C33" s="41"/>
      <c r="D33" s="52"/>
      <c r="E33" s="52"/>
      <c r="F33" s="52"/>
      <c r="G33" s="53"/>
      <c r="H33" s="29"/>
      <c r="I33" s="55"/>
      <c r="J33" s="20"/>
      <c r="K33" s="20"/>
      <c r="L33" s="20"/>
    </row>
    <row r="34" spans="1:12" ht="24" customHeight="1">
      <c r="A34" s="154"/>
      <c r="B34" s="155"/>
      <c r="C34" s="155"/>
      <c r="D34" s="156"/>
      <c r="E34" s="145"/>
      <c r="F34" s="146"/>
      <c r="G34" s="146"/>
      <c r="H34" s="148"/>
      <c r="I34" s="149"/>
      <c r="J34" s="20"/>
      <c r="K34" s="20"/>
      <c r="L34" s="20"/>
    </row>
    <row r="35" spans="1:12" ht="12.75">
      <c r="A35" s="43"/>
      <c r="B35" s="43"/>
      <c r="C35" s="41"/>
      <c r="D35" s="52"/>
      <c r="E35" s="52"/>
      <c r="F35" s="52"/>
      <c r="G35" s="53"/>
      <c r="H35" s="29"/>
      <c r="I35" s="55"/>
      <c r="J35" s="20"/>
      <c r="K35" s="20"/>
      <c r="L35" s="20"/>
    </row>
    <row r="36" spans="1:12" ht="12.75">
      <c r="A36" s="145"/>
      <c r="B36" s="146"/>
      <c r="C36" s="146"/>
      <c r="D36" s="147"/>
      <c r="E36" s="145"/>
      <c r="F36" s="146"/>
      <c r="G36" s="146"/>
      <c r="H36" s="148"/>
      <c r="I36" s="149"/>
      <c r="J36" s="20"/>
      <c r="K36" s="20"/>
      <c r="L36" s="20"/>
    </row>
    <row r="37" spans="1:12" ht="12.75">
      <c r="A37" s="56"/>
      <c r="B37" s="56"/>
      <c r="C37" s="143"/>
      <c r="D37" s="144"/>
      <c r="E37" s="29"/>
      <c r="F37" s="143"/>
      <c r="G37" s="144"/>
      <c r="H37" s="29"/>
      <c r="I37" s="29"/>
      <c r="J37" s="20"/>
      <c r="K37" s="20"/>
      <c r="L37" s="20"/>
    </row>
    <row r="38" spans="1:12" ht="12.75">
      <c r="A38" s="145"/>
      <c r="B38" s="146"/>
      <c r="C38" s="146"/>
      <c r="D38" s="147"/>
      <c r="E38" s="145"/>
      <c r="F38" s="146"/>
      <c r="G38" s="146"/>
      <c r="H38" s="148"/>
      <c r="I38" s="149"/>
      <c r="J38" s="20"/>
      <c r="K38" s="20"/>
      <c r="L38" s="20"/>
    </row>
    <row r="39" spans="1:12" ht="12.75">
      <c r="A39" s="56"/>
      <c r="B39" s="56"/>
      <c r="C39" s="57"/>
      <c r="D39" s="58"/>
      <c r="E39" s="29"/>
      <c r="F39" s="57"/>
      <c r="G39" s="58"/>
      <c r="H39" s="29"/>
      <c r="I39" s="29"/>
      <c r="J39" s="20"/>
      <c r="K39" s="20"/>
      <c r="L39" s="20"/>
    </row>
    <row r="40" spans="1:12" ht="12.75">
      <c r="A40" s="145"/>
      <c r="B40" s="146"/>
      <c r="C40" s="146"/>
      <c r="D40" s="147"/>
      <c r="E40" s="145"/>
      <c r="F40" s="146"/>
      <c r="G40" s="146"/>
      <c r="H40" s="148"/>
      <c r="I40" s="149"/>
      <c r="J40" s="20"/>
      <c r="K40" s="20"/>
      <c r="L40" s="20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20"/>
      <c r="K41" s="20"/>
      <c r="L41" s="20"/>
    </row>
    <row r="42" spans="1:12" ht="12.75">
      <c r="A42" s="56"/>
      <c r="B42" s="56"/>
      <c r="C42" s="57"/>
      <c r="D42" s="58"/>
      <c r="E42" s="29"/>
      <c r="F42" s="57"/>
      <c r="G42" s="58"/>
      <c r="H42" s="29"/>
      <c r="I42" s="29"/>
      <c r="J42" s="20"/>
      <c r="K42" s="20"/>
      <c r="L42" s="20"/>
    </row>
    <row r="43" spans="1:12" ht="12.75">
      <c r="A43" s="63"/>
      <c r="B43" s="63"/>
      <c r="C43" s="63"/>
      <c r="D43" s="40"/>
      <c r="E43" s="40"/>
      <c r="F43" s="63"/>
      <c r="G43" s="40"/>
      <c r="H43" s="40"/>
      <c r="I43" s="40"/>
      <c r="J43" s="20"/>
      <c r="K43" s="20"/>
      <c r="L43" s="20"/>
    </row>
    <row r="44" spans="1:12" ht="12.75">
      <c r="A44" s="125" t="s">
        <v>277</v>
      </c>
      <c r="B44" s="126"/>
      <c r="C44" s="148"/>
      <c r="D44" s="149"/>
      <c r="E44" s="30"/>
      <c r="F44" s="141"/>
      <c r="G44" s="146"/>
      <c r="H44" s="146"/>
      <c r="I44" s="147"/>
      <c r="J44" s="20"/>
      <c r="K44" s="20"/>
      <c r="L44" s="20"/>
    </row>
    <row r="45" spans="1:12" ht="12.75">
      <c r="A45" s="56"/>
      <c r="B45" s="56"/>
      <c r="C45" s="143"/>
      <c r="D45" s="144"/>
      <c r="E45" s="29"/>
      <c r="F45" s="143"/>
      <c r="G45" s="151"/>
      <c r="H45" s="64"/>
      <c r="I45" s="64"/>
      <c r="J45" s="20"/>
      <c r="K45" s="20"/>
      <c r="L45" s="20"/>
    </row>
    <row r="46" spans="1:12" ht="12.75">
      <c r="A46" s="125" t="s">
        <v>278</v>
      </c>
      <c r="B46" s="126"/>
      <c r="C46" s="141" t="s">
        <v>330</v>
      </c>
      <c r="D46" s="142"/>
      <c r="E46" s="142"/>
      <c r="F46" s="142"/>
      <c r="G46" s="142"/>
      <c r="H46" s="142"/>
      <c r="I46" s="142"/>
      <c r="J46" s="20"/>
      <c r="K46" s="20"/>
      <c r="L46" s="20"/>
    </row>
    <row r="47" spans="1:12" ht="12.75">
      <c r="A47" s="38"/>
      <c r="B47" s="38"/>
      <c r="C47" s="65" t="s">
        <v>279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25" t="s">
        <v>280</v>
      </c>
      <c r="B48" s="126"/>
      <c r="C48" s="139" t="s">
        <v>335</v>
      </c>
      <c r="D48" s="128"/>
      <c r="E48" s="129"/>
      <c r="F48" s="30"/>
      <c r="G48" s="36" t="s">
        <v>281</v>
      </c>
      <c r="H48" s="139" t="s">
        <v>334</v>
      </c>
      <c r="I48" s="129"/>
      <c r="J48" s="20"/>
      <c r="K48" s="20"/>
      <c r="L48" s="20"/>
    </row>
    <row r="49" spans="1:12" ht="12.75">
      <c r="A49" s="38"/>
      <c r="B49" s="38"/>
      <c r="C49" s="65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25" t="s">
        <v>266</v>
      </c>
      <c r="B50" s="126"/>
      <c r="C50" s="127" t="s">
        <v>331</v>
      </c>
      <c r="D50" s="128"/>
      <c r="E50" s="128"/>
      <c r="F50" s="128"/>
      <c r="G50" s="128"/>
      <c r="H50" s="128"/>
      <c r="I50" s="129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0" t="s">
        <v>282</v>
      </c>
      <c r="B52" s="131"/>
      <c r="C52" s="139" t="s">
        <v>336</v>
      </c>
      <c r="D52" s="128"/>
      <c r="E52" s="128"/>
      <c r="F52" s="128"/>
      <c r="G52" s="128"/>
      <c r="H52" s="128"/>
      <c r="I52" s="140"/>
      <c r="J52" s="20"/>
      <c r="K52" s="20"/>
      <c r="L52" s="20"/>
    </row>
    <row r="53" spans="1:12" ht="12.75">
      <c r="A53" s="66"/>
      <c r="B53" s="66"/>
      <c r="C53" s="134" t="s">
        <v>283</v>
      </c>
      <c r="D53" s="134"/>
      <c r="E53" s="134"/>
      <c r="F53" s="134"/>
      <c r="G53" s="134"/>
      <c r="H53" s="134"/>
      <c r="I53" s="68"/>
      <c r="J53" s="20"/>
      <c r="K53" s="20"/>
      <c r="L53" s="20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20"/>
      <c r="K54" s="20"/>
      <c r="L54" s="20"/>
    </row>
    <row r="55" spans="1:12" ht="12.75">
      <c r="A55" s="66"/>
      <c r="B55" s="132" t="s">
        <v>284</v>
      </c>
      <c r="C55" s="133"/>
      <c r="D55" s="133"/>
      <c r="E55" s="133"/>
      <c r="F55" s="99"/>
      <c r="G55" s="99"/>
      <c r="H55" s="100"/>
      <c r="I55" s="100"/>
      <c r="J55" s="20"/>
      <c r="K55" s="20"/>
      <c r="L55" s="20"/>
    </row>
    <row r="56" spans="1:12" ht="12.75">
      <c r="A56" s="66"/>
      <c r="B56" s="101" t="s">
        <v>319</v>
      </c>
      <c r="C56" s="102"/>
      <c r="D56" s="102"/>
      <c r="E56" s="102"/>
      <c r="F56" s="102"/>
      <c r="G56" s="102"/>
      <c r="H56" s="138" t="s">
        <v>316</v>
      </c>
      <c r="I56" s="138"/>
      <c r="J56" s="20"/>
      <c r="K56" s="20"/>
      <c r="L56" s="20"/>
    </row>
    <row r="57" spans="1:12" ht="12.75">
      <c r="A57" s="66"/>
      <c r="B57" s="101" t="s">
        <v>317</v>
      </c>
      <c r="C57" s="102"/>
      <c r="D57" s="102"/>
      <c r="E57" s="102"/>
      <c r="F57" s="102"/>
      <c r="G57" s="102"/>
      <c r="H57" s="138"/>
      <c r="I57" s="138"/>
      <c r="J57" s="20"/>
      <c r="K57" s="20"/>
      <c r="L57" s="20"/>
    </row>
    <row r="58" spans="1:12" ht="12.75">
      <c r="A58" s="66"/>
      <c r="B58" s="101" t="s">
        <v>318</v>
      </c>
      <c r="C58" s="102"/>
      <c r="D58" s="102"/>
      <c r="E58" s="102"/>
      <c r="F58" s="102"/>
      <c r="G58" s="102"/>
      <c r="H58" s="138"/>
      <c r="I58" s="138"/>
      <c r="J58" s="20"/>
      <c r="K58" s="20"/>
      <c r="L58" s="20"/>
    </row>
    <row r="59" spans="1:12" ht="12.75">
      <c r="A59" s="66"/>
      <c r="B59" s="101"/>
      <c r="C59" s="103"/>
      <c r="D59" s="103"/>
      <c r="E59" s="103"/>
      <c r="F59" s="103"/>
      <c r="G59" s="103"/>
      <c r="H59" s="138"/>
      <c r="I59" s="138"/>
      <c r="J59" s="20"/>
      <c r="K59" s="20"/>
      <c r="L59" s="20"/>
    </row>
    <row r="60" spans="1:12" ht="12.75">
      <c r="A60" s="66"/>
      <c r="B60" s="101"/>
      <c r="C60" s="103"/>
      <c r="D60" s="103"/>
      <c r="E60" s="103"/>
      <c r="F60" s="103"/>
      <c r="G60" s="103"/>
      <c r="H60" s="138"/>
      <c r="I60" s="138"/>
      <c r="J60" s="20"/>
      <c r="K60" s="20"/>
      <c r="L60" s="20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20"/>
      <c r="K61" s="20"/>
      <c r="L61" s="20"/>
    </row>
    <row r="62" spans="1:12" ht="13.5" thickBot="1">
      <c r="A62" s="69" t="s">
        <v>285</v>
      </c>
      <c r="B62" s="30"/>
      <c r="C62" s="30"/>
      <c r="D62" s="30"/>
      <c r="E62" s="30"/>
      <c r="F62" s="30"/>
      <c r="G62" s="70"/>
      <c r="H62" s="71"/>
      <c r="I62" s="70"/>
      <c r="J62" s="20"/>
      <c r="K62" s="20"/>
      <c r="L62" s="20"/>
    </row>
    <row r="63" spans="1:12" ht="12.75">
      <c r="A63" s="30"/>
      <c r="B63" s="30"/>
      <c r="C63" s="30"/>
      <c r="D63" s="30"/>
      <c r="E63" s="66" t="s">
        <v>286</v>
      </c>
      <c r="F63" s="20"/>
      <c r="G63" s="135" t="s">
        <v>287</v>
      </c>
      <c r="H63" s="136"/>
      <c r="I63" s="137"/>
      <c r="J63" s="20"/>
      <c r="K63" s="20"/>
      <c r="L63" s="20"/>
    </row>
    <row r="64" spans="1:12" ht="12.75">
      <c r="A64" s="72"/>
      <c r="B64" s="72"/>
      <c r="C64" s="35"/>
      <c r="D64" s="35"/>
      <c r="E64" s="35"/>
      <c r="F64" s="35"/>
      <c r="G64" s="123"/>
      <c r="H64" s="124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2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B55:E55"/>
    <mergeCell ref="C53:H53"/>
    <mergeCell ref="G63:I63"/>
    <mergeCell ref="H56:I6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optima.hr"/>
    <hyperlink ref="C20" r:id="rId2" display="www.optima.hr"/>
    <hyperlink ref="C50" r:id="rId3" display="svetlana.kundovic@optima-telekom.hr"/>
  </hyperlinks>
  <printOptions/>
  <pageMargins left="0.75" right="0.75" top="1" bottom="1" header="0.5" footer="0.5"/>
  <pageSetup orientation="portrait" paperSize="9" scale="77" r:id="rId4"/>
  <ignoredErrors>
    <ignoredError sqref="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10" zoomScaleNormal="110" zoomScaleSheetLayoutView="110" zoomScalePageLayoutView="0" workbookViewId="0" topLeftCell="A19">
      <selection activeCell="O32" sqref="O32"/>
    </sheetView>
  </sheetViews>
  <sheetFormatPr defaultColWidth="9.140625" defaultRowHeight="12.75"/>
  <cols>
    <col min="10" max="10" width="9.8515625" style="90" bestFit="1" customWidth="1"/>
    <col min="11" max="11" width="10.28125" style="0" bestFit="1" customWidth="1"/>
  </cols>
  <sheetData>
    <row r="1" spans="1:11" ht="12.75">
      <c r="A1" s="191" t="s">
        <v>160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5" t="s">
        <v>338</v>
      </c>
      <c r="B2" s="196"/>
      <c r="C2" s="196"/>
      <c r="D2" s="196"/>
      <c r="E2" s="196"/>
      <c r="F2" s="196"/>
      <c r="G2" s="196"/>
      <c r="H2" s="196"/>
      <c r="I2" s="196"/>
      <c r="J2" s="196"/>
      <c r="K2" s="194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114"/>
      <c r="K3" s="13"/>
    </row>
    <row r="4" spans="1:11" ht="12.75">
      <c r="A4" s="197" t="s">
        <v>332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24" thickBot="1">
      <c r="A5" s="200" t="s">
        <v>61</v>
      </c>
      <c r="B5" s="200"/>
      <c r="C5" s="200"/>
      <c r="D5" s="200"/>
      <c r="E5" s="200"/>
      <c r="F5" s="200"/>
      <c r="G5" s="200"/>
      <c r="H5" s="200"/>
      <c r="I5" s="74" t="s">
        <v>290</v>
      </c>
      <c r="J5" s="75" t="s">
        <v>156</v>
      </c>
      <c r="K5" s="75" t="s">
        <v>157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7">
        <v>2</v>
      </c>
      <c r="J6" s="76">
        <v>3</v>
      </c>
      <c r="K6" s="76">
        <v>4</v>
      </c>
    </row>
    <row r="7" spans="1:11" ht="12.75">
      <c r="A7" s="202" t="s">
        <v>26</v>
      </c>
      <c r="B7" s="203"/>
      <c r="C7" s="203"/>
      <c r="D7" s="203"/>
      <c r="E7" s="203"/>
      <c r="F7" s="203"/>
      <c r="G7" s="203"/>
      <c r="H7" s="204"/>
      <c r="I7" s="4">
        <v>111</v>
      </c>
      <c r="J7" s="18">
        <f>SUM(J8:J9)</f>
        <v>454182961.8699999</v>
      </c>
      <c r="K7" s="18">
        <f>SUM(K8:K9)</f>
        <v>482172990.0000001</v>
      </c>
    </row>
    <row r="8" spans="1:11" ht="12.75">
      <c r="A8" s="185" t="s">
        <v>158</v>
      </c>
      <c r="B8" s="186"/>
      <c r="C8" s="186"/>
      <c r="D8" s="186"/>
      <c r="E8" s="186"/>
      <c r="F8" s="186"/>
      <c r="G8" s="186"/>
      <c r="H8" s="187"/>
      <c r="I8" s="2">
        <v>112</v>
      </c>
      <c r="J8" s="11">
        <v>452045416.76999986</v>
      </c>
      <c r="K8" s="11">
        <v>479044726.0900001</v>
      </c>
    </row>
    <row r="9" spans="1:11" ht="12.75">
      <c r="A9" s="185" t="s">
        <v>106</v>
      </c>
      <c r="B9" s="186"/>
      <c r="C9" s="186"/>
      <c r="D9" s="186"/>
      <c r="E9" s="186"/>
      <c r="F9" s="186"/>
      <c r="G9" s="186"/>
      <c r="H9" s="187"/>
      <c r="I9" s="2">
        <v>113</v>
      </c>
      <c r="J9" s="11">
        <v>2137545.1</v>
      </c>
      <c r="K9" s="11">
        <v>3128263.9099999997</v>
      </c>
    </row>
    <row r="10" spans="1:11" ht="12.75">
      <c r="A10" s="185" t="s">
        <v>12</v>
      </c>
      <c r="B10" s="186"/>
      <c r="C10" s="186"/>
      <c r="D10" s="186"/>
      <c r="E10" s="186"/>
      <c r="F10" s="186"/>
      <c r="G10" s="186"/>
      <c r="H10" s="187"/>
      <c r="I10" s="2">
        <v>114</v>
      </c>
      <c r="J10" s="10">
        <f>J11+J12+J16+J20+J21+J22+J25+J26</f>
        <v>417840517.41</v>
      </c>
      <c r="K10" s="10">
        <f>K11+K12+K16+K20+K21+K22+K25+K26</f>
        <v>523104260.71</v>
      </c>
    </row>
    <row r="11" spans="1:11" ht="12.75">
      <c r="A11" s="185" t="s">
        <v>107</v>
      </c>
      <c r="B11" s="186"/>
      <c r="C11" s="186"/>
      <c r="D11" s="186"/>
      <c r="E11" s="186"/>
      <c r="F11" s="186"/>
      <c r="G11" s="186"/>
      <c r="H11" s="187"/>
      <c r="I11" s="2">
        <v>115</v>
      </c>
      <c r="J11" s="11">
        <v>0</v>
      </c>
      <c r="K11" s="11">
        <v>0</v>
      </c>
    </row>
    <row r="12" spans="1:11" ht="12.75">
      <c r="A12" s="185" t="s">
        <v>22</v>
      </c>
      <c r="B12" s="186"/>
      <c r="C12" s="186"/>
      <c r="D12" s="186"/>
      <c r="E12" s="186"/>
      <c r="F12" s="186"/>
      <c r="G12" s="186"/>
      <c r="H12" s="187"/>
      <c r="I12" s="2">
        <v>116</v>
      </c>
      <c r="J12" s="10">
        <f>SUM(J13:J15)</f>
        <v>255507163.32000002</v>
      </c>
      <c r="K12" s="10">
        <f>SUM(K13:K15)</f>
        <v>271165410.23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2">
        <v>117</v>
      </c>
      <c r="J13" s="11">
        <v>5558244.42</v>
      </c>
      <c r="K13" s="11">
        <v>5867660.5600000005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2">
        <v>118</v>
      </c>
      <c r="J14" s="11">
        <v>867040.99</v>
      </c>
      <c r="K14" s="11">
        <v>2136775.25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2">
        <v>119</v>
      </c>
      <c r="J15" s="11">
        <v>249081877.91000003</v>
      </c>
      <c r="K15" s="11">
        <v>263160974.42000002</v>
      </c>
    </row>
    <row r="16" spans="1:11" ht="12.75">
      <c r="A16" s="185" t="s">
        <v>23</v>
      </c>
      <c r="B16" s="186"/>
      <c r="C16" s="186"/>
      <c r="D16" s="186"/>
      <c r="E16" s="186"/>
      <c r="F16" s="186"/>
      <c r="G16" s="186"/>
      <c r="H16" s="187"/>
      <c r="I16" s="2">
        <v>120</v>
      </c>
      <c r="J16" s="10">
        <f>SUM(J17:J19)</f>
        <v>48491279.91</v>
      </c>
      <c r="K16" s="10">
        <f>SUM(K17:K19)</f>
        <v>54635033.61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2">
        <v>121</v>
      </c>
      <c r="J17" s="11">
        <v>27991860.55</v>
      </c>
      <c r="K17" s="11">
        <v>32279609.12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2">
        <v>122</v>
      </c>
      <c r="J18" s="11">
        <v>13636857.219999999</v>
      </c>
      <c r="K18" s="11">
        <v>14412813.27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2">
        <v>123</v>
      </c>
      <c r="J19" s="11">
        <v>6862562.14</v>
      </c>
      <c r="K19" s="11">
        <v>7942611.22</v>
      </c>
    </row>
    <row r="20" spans="1:11" ht="12.75">
      <c r="A20" s="185" t="s">
        <v>108</v>
      </c>
      <c r="B20" s="186"/>
      <c r="C20" s="186"/>
      <c r="D20" s="186"/>
      <c r="E20" s="186"/>
      <c r="F20" s="186"/>
      <c r="G20" s="186"/>
      <c r="H20" s="187"/>
      <c r="I20" s="2">
        <v>124</v>
      </c>
      <c r="J20" s="11">
        <v>67457052.42</v>
      </c>
      <c r="K20" s="11">
        <v>146115822.03</v>
      </c>
    </row>
    <row r="21" spans="1:11" ht="12.75">
      <c r="A21" s="185" t="s">
        <v>109</v>
      </c>
      <c r="B21" s="186"/>
      <c r="C21" s="186"/>
      <c r="D21" s="186"/>
      <c r="E21" s="186"/>
      <c r="F21" s="186"/>
      <c r="G21" s="186"/>
      <c r="H21" s="187"/>
      <c r="I21" s="2">
        <v>125</v>
      </c>
      <c r="J21" s="11">
        <v>42941598.32000001</v>
      </c>
      <c r="K21" s="11">
        <v>45706380.739999995</v>
      </c>
    </row>
    <row r="22" spans="1:11" ht="12.75">
      <c r="A22" s="185" t="s">
        <v>24</v>
      </c>
      <c r="B22" s="186"/>
      <c r="C22" s="186"/>
      <c r="D22" s="186"/>
      <c r="E22" s="186"/>
      <c r="F22" s="186"/>
      <c r="G22" s="186"/>
      <c r="H22" s="187"/>
      <c r="I22" s="2">
        <v>126</v>
      </c>
      <c r="J22" s="10">
        <f>SUM(J23:J24)</f>
        <v>2956589.56</v>
      </c>
      <c r="K22" s="10">
        <f>SUM(K23:K24)</f>
        <v>2706710.76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2">
        <v>127</v>
      </c>
      <c r="J23" s="11">
        <v>0</v>
      </c>
      <c r="K23" s="11">
        <v>0</v>
      </c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2">
        <v>128</v>
      </c>
      <c r="J24" s="11">
        <v>2956589.56</v>
      </c>
      <c r="K24" s="11">
        <v>2706710.76</v>
      </c>
    </row>
    <row r="25" spans="1:11" ht="12.75">
      <c r="A25" s="185" t="s">
        <v>110</v>
      </c>
      <c r="B25" s="186"/>
      <c r="C25" s="186"/>
      <c r="D25" s="186"/>
      <c r="E25" s="186"/>
      <c r="F25" s="186"/>
      <c r="G25" s="186"/>
      <c r="H25" s="187"/>
      <c r="I25" s="2">
        <v>129</v>
      </c>
      <c r="J25" s="11">
        <v>486833.88</v>
      </c>
      <c r="K25" s="11">
        <v>2774903.3400000003</v>
      </c>
    </row>
    <row r="26" spans="1:11" ht="12.75">
      <c r="A26" s="185" t="s">
        <v>52</v>
      </c>
      <c r="B26" s="186"/>
      <c r="C26" s="186"/>
      <c r="D26" s="186"/>
      <c r="E26" s="186"/>
      <c r="F26" s="186"/>
      <c r="G26" s="186"/>
      <c r="H26" s="187"/>
      <c r="I26" s="2">
        <v>130</v>
      </c>
      <c r="J26" s="11">
        <v>0</v>
      </c>
      <c r="K26" s="11">
        <v>0</v>
      </c>
    </row>
    <row r="27" spans="1:14" ht="12.75">
      <c r="A27" s="185" t="s">
        <v>221</v>
      </c>
      <c r="B27" s="186"/>
      <c r="C27" s="186"/>
      <c r="D27" s="186"/>
      <c r="E27" s="186"/>
      <c r="F27" s="186"/>
      <c r="G27" s="186"/>
      <c r="H27" s="187"/>
      <c r="I27" s="2">
        <v>131</v>
      </c>
      <c r="J27" s="10">
        <f>SUM(J28:J32)</f>
        <v>3864480.14</v>
      </c>
      <c r="K27" s="10">
        <f>SUM(K28:K32)</f>
        <v>5562016.199999999</v>
      </c>
      <c r="N27" s="105"/>
    </row>
    <row r="28" spans="1:11" ht="25.5" customHeight="1">
      <c r="A28" s="185" t="s">
        <v>235</v>
      </c>
      <c r="B28" s="186"/>
      <c r="C28" s="186"/>
      <c r="D28" s="186"/>
      <c r="E28" s="186"/>
      <c r="F28" s="186"/>
      <c r="G28" s="186"/>
      <c r="H28" s="187"/>
      <c r="I28" s="2">
        <v>132</v>
      </c>
      <c r="J28" s="11">
        <v>219890.06</v>
      </c>
      <c r="K28" s="11">
        <v>325969.44</v>
      </c>
    </row>
    <row r="29" spans="1:11" ht="26.25" customHeight="1">
      <c r="A29" s="185" t="s">
        <v>161</v>
      </c>
      <c r="B29" s="186"/>
      <c r="C29" s="186"/>
      <c r="D29" s="186"/>
      <c r="E29" s="186"/>
      <c r="F29" s="186"/>
      <c r="G29" s="186"/>
      <c r="H29" s="187"/>
      <c r="I29" s="2">
        <v>133</v>
      </c>
      <c r="J29" s="11">
        <v>3644590.08</v>
      </c>
      <c r="K29" s="11">
        <v>2539792.76</v>
      </c>
    </row>
    <row r="30" spans="1:11" ht="12.75">
      <c r="A30" s="185" t="s">
        <v>145</v>
      </c>
      <c r="B30" s="186"/>
      <c r="C30" s="186"/>
      <c r="D30" s="186"/>
      <c r="E30" s="186"/>
      <c r="F30" s="186"/>
      <c r="G30" s="186"/>
      <c r="H30" s="187"/>
      <c r="I30" s="2">
        <v>134</v>
      </c>
      <c r="J30" s="11">
        <v>0</v>
      </c>
      <c r="K30" s="11">
        <v>0</v>
      </c>
    </row>
    <row r="31" spans="1:11" ht="12.75">
      <c r="A31" s="185" t="s">
        <v>231</v>
      </c>
      <c r="B31" s="186"/>
      <c r="C31" s="186"/>
      <c r="D31" s="186"/>
      <c r="E31" s="186"/>
      <c r="F31" s="186"/>
      <c r="G31" s="186"/>
      <c r="H31" s="187"/>
      <c r="I31" s="2">
        <v>135</v>
      </c>
      <c r="J31" s="11">
        <v>0</v>
      </c>
      <c r="K31" s="11">
        <v>0</v>
      </c>
    </row>
    <row r="32" spans="1:11" ht="12.75">
      <c r="A32" s="185" t="s">
        <v>146</v>
      </c>
      <c r="B32" s="186"/>
      <c r="C32" s="186"/>
      <c r="D32" s="186"/>
      <c r="E32" s="186"/>
      <c r="F32" s="186"/>
      <c r="G32" s="186"/>
      <c r="H32" s="187"/>
      <c r="I32" s="2">
        <v>136</v>
      </c>
      <c r="J32" s="11">
        <v>0</v>
      </c>
      <c r="K32" s="11">
        <v>2696254</v>
      </c>
    </row>
    <row r="33" spans="1:11" ht="12.75">
      <c r="A33" s="185" t="s">
        <v>222</v>
      </c>
      <c r="B33" s="186"/>
      <c r="C33" s="186"/>
      <c r="D33" s="186"/>
      <c r="E33" s="186"/>
      <c r="F33" s="186"/>
      <c r="G33" s="186"/>
      <c r="H33" s="187"/>
      <c r="I33" s="2">
        <v>137</v>
      </c>
      <c r="J33" s="10">
        <f>SUM(J34:J37)</f>
        <v>25450858.41</v>
      </c>
      <c r="K33" s="10">
        <f>SUM(K34:K37)</f>
        <v>29098645.680000003</v>
      </c>
    </row>
    <row r="34" spans="1:11" ht="12.75">
      <c r="A34" s="185" t="s">
        <v>68</v>
      </c>
      <c r="B34" s="186"/>
      <c r="C34" s="186"/>
      <c r="D34" s="186"/>
      <c r="E34" s="186"/>
      <c r="F34" s="186"/>
      <c r="G34" s="186"/>
      <c r="H34" s="187"/>
      <c r="I34" s="2">
        <v>138</v>
      </c>
      <c r="J34" s="11">
        <v>0</v>
      </c>
      <c r="K34" s="11">
        <v>0</v>
      </c>
    </row>
    <row r="35" spans="1:11" ht="26.25" customHeight="1">
      <c r="A35" s="185" t="s">
        <v>67</v>
      </c>
      <c r="B35" s="186"/>
      <c r="C35" s="186"/>
      <c r="D35" s="186"/>
      <c r="E35" s="186"/>
      <c r="F35" s="186"/>
      <c r="G35" s="186"/>
      <c r="H35" s="187"/>
      <c r="I35" s="2">
        <v>139</v>
      </c>
      <c r="J35" s="11">
        <v>25450647.45</v>
      </c>
      <c r="K35" s="11">
        <v>29098645.680000003</v>
      </c>
    </row>
    <row r="36" spans="1:11" ht="12.75">
      <c r="A36" s="185" t="s">
        <v>232</v>
      </c>
      <c r="B36" s="186"/>
      <c r="C36" s="186"/>
      <c r="D36" s="186"/>
      <c r="E36" s="186"/>
      <c r="F36" s="186"/>
      <c r="G36" s="186"/>
      <c r="H36" s="187"/>
      <c r="I36" s="2">
        <v>140</v>
      </c>
      <c r="J36" s="11">
        <v>0</v>
      </c>
      <c r="K36" s="11">
        <v>0</v>
      </c>
    </row>
    <row r="37" spans="1:11" ht="12.75">
      <c r="A37" s="185" t="s">
        <v>69</v>
      </c>
      <c r="B37" s="186"/>
      <c r="C37" s="186"/>
      <c r="D37" s="186"/>
      <c r="E37" s="186"/>
      <c r="F37" s="186"/>
      <c r="G37" s="186"/>
      <c r="H37" s="187"/>
      <c r="I37" s="2">
        <v>141</v>
      </c>
      <c r="J37" s="11">
        <v>210.96</v>
      </c>
      <c r="K37" s="11">
        <v>0</v>
      </c>
    </row>
    <row r="38" spans="1:11" ht="12.75">
      <c r="A38" s="185" t="s">
        <v>203</v>
      </c>
      <c r="B38" s="186"/>
      <c r="C38" s="186"/>
      <c r="D38" s="186"/>
      <c r="E38" s="186"/>
      <c r="F38" s="186"/>
      <c r="G38" s="186"/>
      <c r="H38" s="187"/>
      <c r="I38" s="2">
        <v>142</v>
      </c>
      <c r="J38" s="11">
        <v>0</v>
      </c>
      <c r="K38" s="11">
        <v>0</v>
      </c>
    </row>
    <row r="39" spans="1:11" ht="12.75">
      <c r="A39" s="185" t="s">
        <v>204</v>
      </c>
      <c r="B39" s="186"/>
      <c r="C39" s="186"/>
      <c r="D39" s="186"/>
      <c r="E39" s="186"/>
      <c r="F39" s="186"/>
      <c r="G39" s="186"/>
      <c r="H39" s="187"/>
      <c r="I39" s="2">
        <v>143</v>
      </c>
      <c r="J39" s="11">
        <v>0</v>
      </c>
      <c r="K39" s="11">
        <v>0</v>
      </c>
    </row>
    <row r="40" spans="1:11" ht="12.75">
      <c r="A40" s="185" t="s">
        <v>233</v>
      </c>
      <c r="B40" s="186"/>
      <c r="C40" s="186"/>
      <c r="D40" s="186"/>
      <c r="E40" s="186"/>
      <c r="F40" s="186"/>
      <c r="G40" s="186"/>
      <c r="H40" s="187"/>
      <c r="I40" s="2">
        <v>144</v>
      </c>
      <c r="J40" s="11">
        <v>0</v>
      </c>
      <c r="K40" s="11">
        <v>0</v>
      </c>
    </row>
    <row r="41" spans="1:11" ht="12.75">
      <c r="A41" s="185" t="s">
        <v>234</v>
      </c>
      <c r="B41" s="186"/>
      <c r="C41" s="186"/>
      <c r="D41" s="186"/>
      <c r="E41" s="186"/>
      <c r="F41" s="186"/>
      <c r="G41" s="186"/>
      <c r="H41" s="187"/>
      <c r="I41" s="2">
        <v>145</v>
      </c>
      <c r="J41" s="11">
        <v>0</v>
      </c>
      <c r="K41" s="11">
        <v>0</v>
      </c>
    </row>
    <row r="42" spans="1:11" ht="12.75">
      <c r="A42" s="185" t="s">
        <v>223</v>
      </c>
      <c r="B42" s="186"/>
      <c r="C42" s="186"/>
      <c r="D42" s="186"/>
      <c r="E42" s="186"/>
      <c r="F42" s="186"/>
      <c r="G42" s="186"/>
      <c r="H42" s="187"/>
      <c r="I42" s="2">
        <v>146</v>
      </c>
      <c r="J42" s="10">
        <f>J7+J27+J38+J40</f>
        <v>458047442.0099999</v>
      </c>
      <c r="K42" s="10">
        <f>K7+K27+K38+K40</f>
        <v>487735006.2000001</v>
      </c>
    </row>
    <row r="43" spans="1:11" ht="12.75">
      <c r="A43" s="185" t="s">
        <v>224</v>
      </c>
      <c r="B43" s="186"/>
      <c r="C43" s="186"/>
      <c r="D43" s="186"/>
      <c r="E43" s="186"/>
      <c r="F43" s="186"/>
      <c r="G43" s="186"/>
      <c r="H43" s="187"/>
      <c r="I43" s="2">
        <v>147</v>
      </c>
      <c r="J43" s="10">
        <f>J10+J33+J39+J41</f>
        <v>443291375.82000005</v>
      </c>
      <c r="K43" s="10">
        <f>K10+K33+K39+K41</f>
        <v>552202906.39</v>
      </c>
    </row>
    <row r="44" spans="1:11" ht="12.75">
      <c r="A44" s="185" t="s">
        <v>244</v>
      </c>
      <c r="B44" s="186"/>
      <c r="C44" s="186"/>
      <c r="D44" s="186"/>
      <c r="E44" s="186"/>
      <c r="F44" s="186"/>
      <c r="G44" s="186"/>
      <c r="H44" s="187"/>
      <c r="I44" s="2">
        <v>148</v>
      </c>
      <c r="J44" s="10">
        <f>J42-J43</f>
        <v>14756066.189999819</v>
      </c>
      <c r="K44" s="10">
        <f>K42-K43</f>
        <v>-64467900.18999988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2">
        <v>149</v>
      </c>
      <c r="J45" s="10">
        <f>IF(J42&gt;J43,J42-J43,0)</f>
        <v>14756066.189999819</v>
      </c>
      <c r="K45" s="10">
        <f>IF(K42&gt;K43,K42-K43,0)</f>
        <v>0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2">
        <v>150</v>
      </c>
      <c r="J46" s="10">
        <f>IF(J43&gt;J42,J43-J42,0)</f>
        <v>0</v>
      </c>
      <c r="K46" s="10">
        <f>IF(K43&gt;K42,K43-K42,0)</f>
        <v>64467900.18999988</v>
      </c>
    </row>
    <row r="47" spans="1:11" ht="12.75">
      <c r="A47" s="185" t="s">
        <v>225</v>
      </c>
      <c r="B47" s="186"/>
      <c r="C47" s="186"/>
      <c r="D47" s="186"/>
      <c r="E47" s="186"/>
      <c r="F47" s="186"/>
      <c r="G47" s="186"/>
      <c r="H47" s="187"/>
      <c r="I47" s="2">
        <v>151</v>
      </c>
      <c r="J47" s="11">
        <v>0</v>
      </c>
      <c r="K47" s="11">
        <v>-11613123.670000054</v>
      </c>
    </row>
    <row r="48" spans="1:11" ht="12.75">
      <c r="A48" s="185" t="s">
        <v>245</v>
      </c>
      <c r="B48" s="186"/>
      <c r="C48" s="186"/>
      <c r="D48" s="186"/>
      <c r="E48" s="186"/>
      <c r="F48" s="186"/>
      <c r="G48" s="186"/>
      <c r="H48" s="187"/>
      <c r="I48" s="2">
        <v>152</v>
      </c>
      <c r="J48" s="10">
        <f>J44-J47</f>
        <v>14756066.189999819</v>
      </c>
      <c r="K48" s="10">
        <f>K44-K47</f>
        <v>-52854776.519999824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2">
        <v>153</v>
      </c>
      <c r="J49" s="10">
        <f>IF(J48&gt;0,J48,0)</f>
        <v>14756066.189999819</v>
      </c>
      <c r="K49" s="10">
        <f>IF(K48&gt;0,K48,0)</f>
        <v>0</v>
      </c>
    </row>
    <row r="50" spans="1:11" ht="12.75">
      <c r="A50" s="208" t="s">
        <v>228</v>
      </c>
      <c r="B50" s="209"/>
      <c r="C50" s="209"/>
      <c r="D50" s="209"/>
      <c r="E50" s="209"/>
      <c r="F50" s="209"/>
      <c r="G50" s="209"/>
      <c r="H50" s="210"/>
      <c r="I50" s="3">
        <v>154</v>
      </c>
      <c r="J50" s="16">
        <f>IF(J48&lt;0,-J48,0)</f>
        <v>0</v>
      </c>
      <c r="K50" s="16">
        <f>IF(K48&lt;0,-K48,0)</f>
        <v>52854776.519999824</v>
      </c>
    </row>
    <row r="51" spans="1:11" ht="12.75">
      <c r="A51" s="211" t="s">
        <v>120</v>
      </c>
      <c r="B51" s="212"/>
      <c r="C51" s="212"/>
      <c r="D51" s="212"/>
      <c r="E51" s="212"/>
      <c r="F51" s="212"/>
      <c r="G51" s="212"/>
      <c r="H51" s="212"/>
      <c r="I51" s="213"/>
      <c r="J51" s="213"/>
      <c r="K51" s="214"/>
    </row>
    <row r="52" spans="1:11" ht="12.75">
      <c r="A52" s="202" t="s">
        <v>194</v>
      </c>
      <c r="B52" s="203"/>
      <c r="C52" s="203"/>
      <c r="D52" s="203"/>
      <c r="E52" s="203"/>
      <c r="F52" s="203"/>
      <c r="G52" s="203"/>
      <c r="H52" s="203"/>
      <c r="I52" s="215"/>
      <c r="J52" s="215"/>
      <c r="K52" s="216"/>
    </row>
    <row r="53" spans="1:11" ht="12.75">
      <c r="A53" s="217" t="s">
        <v>242</v>
      </c>
      <c r="B53" s="218"/>
      <c r="C53" s="218"/>
      <c r="D53" s="218"/>
      <c r="E53" s="218"/>
      <c r="F53" s="218"/>
      <c r="G53" s="218"/>
      <c r="H53" s="219"/>
      <c r="I53" s="2">
        <v>155</v>
      </c>
      <c r="J53" s="11">
        <v>0</v>
      </c>
      <c r="K53" s="11">
        <v>0</v>
      </c>
    </row>
    <row r="54" spans="1:11" ht="12.75">
      <c r="A54" s="217" t="s">
        <v>243</v>
      </c>
      <c r="B54" s="218"/>
      <c r="C54" s="218"/>
      <c r="D54" s="218"/>
      <c r="E54" s="218"/>
      <c r="F54" s="218"/>
      <c r="G54" s="218"/>
      <c r="H54" s="219"/>
      <c r="I54" s="2">
        <v>156</v>
      </c>
      <c r="J54" s="12">
        <v>0</v>
      </c>
      <c r="K54" s="12">
        <v>0</v>
      </c>
    </row>
    <row r="55" spans="1:11" ht="12.75">
      <c r="A55" s="211" t="s">
        <v>197</v>
      </c>
      <c r="B55" s="212"/>
      <c r="C55" s="212"/>
      <c r="D55" s="212"/>
      <c r="E55" s="212"/>
      <c r="F55" s="212"/>
      <c r="G55" s="212"/>
      <c r="H55" s="212"/>
      <c r="I55" s="213"/>
      <c r="J55" s="213"/>
      <c r="K55" s="214"/>
    </row>
    <row r="56" spans="1:11" ht="12.75">
      <c r="A56" s="202" t="s">
        <v>212</v>
      </c>
      <c r="B56" s="203"/>
      <c r="C56" s="203"/>
      <c r="D56" s="203"/>
      <c r="E56" s="203"/>
      <c r="F56" s="203"/>
      <c r="G56" s="203"/>
      <c r="H56" s="204"/>
      <c r="I56" s="19">
        <v>157</v>
      </c>
      <c r="J56" s="9">
        <f>J48</f>
        <v>14756066.189999819</v>
      </c>
      <c r="K56" s="9">
        <f>K48</f>
        <v>-52854776.519999824</v>
      </c>
    </row>
    <row r="57" spans="1:11" ht="12.75">
      <c r="A57" s="185" t="s">
        <v>229</v>
      </c>
      <c r="B57" s="186"/>
      <c r="C57" s="186"/>
      <c r="D57" s="186"/>
      <c r="E57" s="186"/>
      <c r="F57" s="186"/>
      <c r="G57" s="186"/>
      <c r="H57" s="187"/>
      <c r="I57" s="2">
        <v>158</v>
      </c>
      <c r="J57" s="10">
        <f>SUM(J58:J64)</f>
        <v>0</v>
      </c>
      <c r="K57" s="10">
        <f>SUM(K58:K64)</f>
        <v>0</v>
      </c>
    </row>
    <row r="58" spans="1:11" ht="12.75">
      <c r="A58" s="185" t="s">
        <v>236</v>
      </c>
      <c r="B58" s="186"/>
      <c r="C58" s="186"/>
      <c r="D58" s="186"/>
      <c r="E58" s="186"/>
      <c r="F58" s="186"/>
      <c r="G58" s="186"/>
      <c r="H58" s="187"/>
      <c r="I58" s="2">
        <v>159</v>
      </c>
      <c r="J58" s="11">
        <v>0</v>
      </c>
      <c r="K58" s="11">
        <v>0</v>
      </c>
    </row>
    <row r="59" spans="1:11" ht="12.75">
      <c r="A59" s="185" t="s">
        <v>237</v>
      </c>
      <c r="B59" s="186"/>
      <c r="C59" s="186"/>
      <c r="D59" s="186"/>
      <c r="E59" s="186"/>
      <c r="F59" s="186"/>
      <c r="G59" s="186"/>
      <c r="H59" s="187"/>
      <c r="I59" s="2">
        <v>160</v>
      </c>
      <c r="J59" s="11">
        <v>0</v>
      </c>
      <c r="K59" s="11">
        <v>0</v>
      </c>
    </row>
    <row r="60" spans="1:11" ht="24" customHeight="1">
      <c r="A60" s="185" t="s">
        <v>45</v>
      </c>
      <c r="B60" s="186"/>
      <c r="C60" s="186"/>
      <c r="D60" s="186"/>
      <c r="E60" s="186"/>
      <c r="F60" s="186"/>
      <c r="G60" s="186"/>
      <c r="H60" s="187"/>
      <c r="I60" s="2">
        <v>161</v>
      </c>
      <c r="J60" s="11">
        <v>0</v>
      </c>
      <c r="K60" s="11">
        <v>0</v>
      </c>
    </row>
    <row r="61" spans="1:11" ht="12.75">
      <c r="A61" s="185" t="s">
        <v>238</v>
      </c>
      <c r="B61" s="186"/>
      <c r="C61" s="186"/>
      <c r="D61" s="186"/>
      <c r="E61" s="186"/>
      <c r="F61" s="186"/>
      <c r="G61" s="186"/>
      <c r="H61" s="187"/>
      <c r="I61" s="2">
        <v>162</v>
      </c>
      <c r="J61" s="11">
        <v>0</v>
      </c>
      <c r="K61" s="11">
        <v>0</v>
      </c>
    </row>
    <row r="62" spans="1:11" ht="12.75">
      <c r="A62" s="185" t="s">
        <v>239</v>
      </c>
      <c r="B62" s="186"/>
      <c r="C62" s="186"/>
      <c r="D62" s="186"/>
      <c r="E62" s="186"/>
      <c r="F62" s="186"/>
      <c r="G62" s="186"/>
      <c r="H62" s="187"/>
      <c r="I62" s="2">
        <v>163</v>
      </c>
      <c r="J62" s="11">
        <v>0</v>
      </c>
      <c r="K62" s="11">
        <v>0</v>
      </c>
    </row>
    <row r="63" spans="1:11" ht="12.75">
      <c r="A63" s="185" t="s">
        <v>240</v>
      </c>
      <c r="B63" s="186"/>
      <c r="C63" s="186"/>
      <c r="D63" s="186"/>
      <c r="E63" s="186"/>
      <c r="F63" s="186"/>
      <c r="G63" s="186"/>
      <c r="H63" s="187"/>
      <c r="I63" s="2">
        <v>164</v>
      </c>
      <c r="J63" s="11">
        <v>0</v>
      </c>
      <c r="K63" s="11">
        <v>0</v>
      </c>
    </row>
    <row r="64" spans="1:11" ht="12.75">
      <c r="A64" s="185" t="s">
        <v>241</v>
      </c>
      <c r="B64" s="186"/>
      <c r="C64" s="186"/>
      <c r="D64" s="186"/>
      <c r="E64" s="186"/>
      <c r="F64" s="186"/>
      <c r="G64" s="186"/>
      <c r="H64" s="187"/>
      <c r="I64" s="2">
        <v>165</v>
      </c>
      <c r="J64" s="11">
        <v>0</v>
      </c>
      <c r="K64" s="11">
        <v>0</v>
      </c>
    </row>
    <row r="65" spans="1:11" ht="12.75">
      <c r="A65" s="185" t="s">
        <v>230</v>
      </c>
      <c r="B65" s="186"/>
      <c r="C65" s="186"/>
      <c r="D65" s="186"/>
      <c r="E65" s="186"/>
      <c r="F65" s="186"/>
      <c r="G65" s="186"/>
      <c r="H65" s="187"/>
      <c r="I65" s="2">
        <v>166</v>
      </c>
      <c r="J65" s="11">
        <v>0</v>
      </c>
      <c r="K65" s="11">
        <v>0</v>
      </c>
    </row>
    <row r="66" spans="1:11" ht="12.75">
      <c r="A66" s="185" t="s">
        <v>201</v>
      </c>
      <c r="B66" s="186"/>
      <c r="C66" s="186"/>
      <c r="D66" s="186"/>
      <c r="E66" s="186"/>
      <c r="F66" s="186"/>
      <c r="G66" s="186"/>
      <c r="H66" s="187"/>
      <c r="I66" s="2">
        <v>167</v>
      </c>
      <c r="J66" s="10">
        <f>J57-J65</f>
        <v>0</v>
      </c>
      <c r="K66" s="10">
        <f>K57-K65</f>
        <v>0</v>
      </c>
    </row>
    <row r="67" spans="1:11" ht="12.75">
      <c r="A67" s="185" t="s">
        <v>202</v>
      </c>
      <c r="B67" s="186"/>
      <c r="C67" s="186"/>
      <c r="D67" s="186"/>
      <c r="E67" s="186"/>
      <c r="F67" s="186"/>
      <c r="G67" s="186"/>
      <c r="H67" s="187"/>
      <c r="I67" s="2">
        <v>168</v>
      </c>
      <c r="J67" s="16">
        <f>J56+J66</f>
        <v>14756066.189999819</v>
      </c>
      <c r="K67" s="16">
        <f>K56+K66</f>
        <v>-52854776.519999824</v>
      </c>
    </row>
    <row r="68" spans="1:11" ht="12.75">
      <c r="A68" s="211" t="s">
        <v>196</v>
      </c>
      <c r="B68" s="212"/>
      <c r="C68" s="212"/>
      <c r="D68" s="212"/>
      <c r="E68" s="212"/>
      <c r="F68" s="212"/>
      <c r="G68" s="212"/>
      <c r="H68" s="212"/>
      <c r="I68" s="213"/>
      <c r="J68" s="213"/>
      <c r="K68" s="214"/>
    </row>
    <row r="69" spans="1:11" ht="12.75">
      <c r="A69" s="202" t="s">
        <v>195</v>
      </c>
      <c r="B69" s="203"/>
      <c r="C69" s="203"/>
      <c r="D69" s="203"/>
      <c r="E69" s="203"/>
      <c r="F69" s="203"/>
      <c r="G69" s="203"/>
      <c r="H69" s="203"/>
      <c r="I69" s="215"/>
      <c r="J69" s="215"/>
      <c r="K69" s="216"/>
    </row>
    <row r="70" spans="1:11" ht="12.75">
      <c r="A70" s="217" t="s">
        <v>242</v>
      </c>
      <c r="B70" s="218"/>
      <c r="C70" s="218"/>
      <c r="D70" s="218"/>
      <c r="E70" s="218"/>
      <c r="F70" s="218"/>
      <c r="G70" s="218"/>
      <c r="H70" s="219"/>
      <c r="I70" s="2">
        <v>169</v>
      </c>
      <c r="J70" s="11">
        <v>0</v>
      </c>
      <c r="K70" s="11">
        <v>0</v>
      </c>
    </row>
    <row r="71" spans="1:11" ht="12.75">
      <c r="A71" s="220" t="s">
        <v>243</v>
      </c>
      <c r="B71" s="221"/>
      <c r="C71" s="221"/>
      <c r="D71" s="221"/>
      <c r="E71" s="221"/>
      <c r="F71" s="221"/>
      <c r="G71" s="221"/>
      <c r="H71" s="222"/>
      <c r="I71" s="5">
        <v>170</v>
      </c>
      <c r="J71" s="12">
        <v>0</v>
      </c>
      <c r="K71" s="12">
        <v>0</v>
      </c>
    </row>
    <row r="74" ht="12.75">
      <c r="K74" s="105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orientation="portrait" paperSize="9" scale="74" r:id="rId1"/>
  <ignoredErrors>
    <ignoredError sqref="A16:I16 A55:K55 A53:I54 A67:K69 A56:I66 A71:I71 A70:I70 A22:I22 A17:I21 A27:I27 A23:I25 A33:I33 A29:I29 A36:I36 A35:I35 A42:K46 A37:I37 A48:K52 A47:I47 A28:I28 A26:I26 A30:I30 A31:I31 A32:I32 A34:I34 A38:I38 A39:I39 A40:I40 A41:I41 K16 K22 K27 K33" formulaRange="1"/>
    <ignoredError sqref="J56:K57 J66:K6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10" zoomScalePageLayoutView="0" workbookViewId="0" topLeftCell="A1">
      <selection activeCell="P30" sqref="P30:P31"/>
    </sheetView>
  </sheetViews>
  <sheetFormatPr defaultColWidth="9.140625" defaultRowHeight="12.75"/>
  <cols>
    <col min="10" max="10" width="11.7109375" style="110" bestFit="1" customWidth="1"/>
    <col min="11" max="11" width="11.140625" style="90" bestFit="1" customWidth="1"/>
    <col min="12" max="12" width="13.8515625" style="0" bestFit="1" customWidth="1"/>
    <col min="13" max="13" width="14.8515625" style="0" bestFit="1" customWidth="1"/>
    <col min="14" max="14" width="9.7109375" style="0" bestFit="1" customWidth="1"/>
  </cols>
  <sheetData>
    <row r="1" spans="1:11" ht="12.75">
      <c r="A1" s="191" t="s">
        <v>159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5" t="s">
        <v>339</v>
      </c>
      <c r="B2" s="196"/>
      <c r="C2" s="196"/>
      <c r="D2" s="196"/>
      <c r="E2" s="196"/>
      <c r="F2" s="196"/>
      <c r="G2" s="196"/>
      <c r="H2" s="196"/>
      <c r="I2" s="196"/>
      <c r="J2" s="196"/>
      <c r="K2" s="194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27" t="s">
        <v>332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4.5" thickBot="1">
      <c r="A5" s="230" t="s">
        <v>61</v>
      </c>
      <c r="B5" s="231"/>
      <c r="C5" s="231"/>
      <c r="D5" s="231"/>
      <c r="E5" s="231"/>
      <c r="F5" s="231"/>
      <c r="G5" s="231"/>
      <c r="H5" s="232"/>
      <c r="I5" s="74" t="s">
        <v>288</v>
      </c>
      <c r="J5" s="115" t="s">
        <v>115</v>
      </c>
      <c r="K5" s="75" t="s">
        <v>116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7">
        <v>2</v>
      </c>
      <c r="J6" s="76">
        <v>3</v>
      </c>
      <c r="K6" s="76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202" t="s">
        <v>62</v>
      </c>
      <c r="B8" s="203"/>
      <c r="C8" s="203"/>
      <c r="D8" s="203"/>
      <c r="E8" s="203"/>
      <c r="F8" s="203"/>
      <c r="G8" s="203"/>
      <c r="H8" s="204"/>
      <c r="I8" s="4">
        <v>1</v>
      </c>
      <c r="J8" s="108"/>
      <c r="K8" s="9"/>
    </row>
    <row r="9" spans="1:14" ht="12.75">
      <c r="A9" s="185" t="s">
        <v>13</v>
      </c>
      <c r="B9" s="186"/>
      <c r="C9" s="186"/>
      <c r="D9" s="186"/>
      <c r="E9" s="186"/>
      <c r="F9" s="186"/>
      <c r="G9" s="186"/>
      <c r="H9" s="187"/>
      <c r="I9" s="2">
        <v>2</v>
      </c>
      <c r="J9" s="10">
        <f>J10+J17+J27+J36+J40</f>
        <v>330126859.15</v>
      </c>
      <c r="K9" s="10">
        <f>K10+K17+K27+K36+K40</f>
        <v>501026938.1790818</v>
      </c>
      <c r="L9" s="105"/>
      <c r="M9" s="105"/>
      <c r="N9" s="105"/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2">
        <v>3</v>
      </c>
      <c r="J10" s="10">
        <f>SUM(J11:J16)</f>
        <v>42110430.660000004</v>
      </c>
      <c r="K10" s="10">
        <f>SUM(K11:K16)</f>
        <v>153630413.40908185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2">
        <v>4</v>
      </c>
      <c r="J11" s="11">
        <v>0</v>
      </c>
      <c r="K11" s="11">
        <v>0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2">
        <v>5</v>
      </c>
      <c r="J12" s="11">
        <v>42110430.660000004</v>
      </c>
      <c r="K12" s="121">
        <v>34819719.599999994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2">
        <v>6</v>
      </c>
      <c r="J13" s="11">
        <v>0</v>
      </c>
      <c r="K13" s="121">
        <v>47629368.02908186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2">
        <v>7</v>
      </c>
      <c r="J14" s="11">
        <v>0</v>
      </c>
      <c r="K14" s="11">
        <v>0</v>
      </c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2">
        <v>8</v>
      </c>
      <c r="J15" s="11">
        <v>0</v>
      </c>
      <c r="K15" s="11">
        <v>0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2">
        <v>9</v>
      </c>
      <c r="J16" s="11">
        <v>0</v>
      </c>
      <c r="K16" s="11">
        <v>71181325.78</v>
      </c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2">
        <v>10</v>
      </c>
      <c r="J17" s="10">
        <f>SUM(J18:J26)</f>
        <v>283936584.56999993</v>
      </c>
      <c r="K17" s="10">
        <f>SUM(K18:K26)</f>
        <v>331570762.88</v>
      </c>
    </row>
    <row r="18" spans="1:12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2">
        <v>11</v>
      </c>
      <c r="J18" s="11">
        <v>23269.49</v>
      </c>
      <c r="K18" s="11">
        <v>80102.4</v>
      </c>
      <c r="L18" s="119"/>
    </row>
    <row r="19" spans="1:12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2">
        <v>12</v>
      </c>
      <c r="J19" s="11">
        <v>8805965.84</v>
      </c>
      <c r="K19" s="11">
        <v>8875085.579999998</v>
      </c>
      <c r="L19" s="119"/>
    </row>
    <row r="20" spans="1:12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2">
        <v>13</v>
      </c>
      <c r="J20" s="11">
        <v>269647218.42999995</v>
      </c>
      <c r="K20" s="11">
        <v>301771888.62</v>
      </c>
      <c r="L20" s="119"/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2">
        <v>14</v>
      </c>
      <c r="J21" s="11">
        <v>749669.4999999995</v>
      </c>
      <c r="K21" s="11">
        <v>621182.6799999999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2">
        <v>15</v>
      </c>
      <c r="J22" s="11">
        <v>0</v>
      </c>
      <c r="K22" s="11">
        <v>0</v>
      </c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2">
        <v>16</v>
      </c>
      <c r="J23" s="11">
        <v>0</v>
      </c>
      <c r="K23" s="11">
        <v>0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2">
        <v>17</v>
      </c>
      <c r="J24" s="11">
        <v>4464147.59</v>
      </c>
      <c r="K24" s="11">
        <v>19516483.450000003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2">
        <v>18</v>
      </c>
      <c r="J25" s="11">
        <v>46822</v>
      </c>
      <c r="K25" s="11">
        <v>46822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2">
        <v>19</v>
      </c>
      <c r="J26" s="11">
        <v>199491.71999999974</v>
      </c>
      <c r="K26" s="11">
        <v>659198.1499999985</v>
      </c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2">
        <v>20</v>
      </c>
      <c r="J27" s="10">
        <f>SUM(J28:J35)</f>
        <v>4079843.919999999</v>
      </c>
      <c r="K27" s="10">
        <f>SUM(K28:K35)</f>
        <v>4212638.219999997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2">
        <v>21</v>
      </c>
      <c r="J28" s="11">
        <v>86229.94999999925</v>
      </c>
      <c r="K28" s="11">
        <v>86599.52999999747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2">
        <v>22</v>
      </c>
      <c r="J29" s="11">
        <v>0</v>
      </c>
      <c r="K29" s="11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2">
        <v>23</v>
      </c>
      <c r="J30" s="11">
        <v>35000</v>
      </c>
      <c r="K30" s="11">
        <v>35000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2">
        <v>24</v>
      </c>
      <c r="J31" s="11">
        <v>0</v>
      </c>
      <c r="K31" s="11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2">
        <v>25</v>
      </c>
      <c r="J32" s="11">
        <v>0</v>
      </c>
      <c r="K32" s="11"/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2">
        <v>26</v>
      </c>
      <c r="J33" s="11">
        <v>3958613.9699999997</v>
      </c>
      <c r="K33" s="11">
        <v>4091038.69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2">
        <v>27</v>
      </c>
      <c r="J34" s="11">
        <v>0</v>
      </c>
      <c r="K34" s="11">
        <v>0</v>
      </c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2">
        <v>28</v>
      </c>
      <c r="J35" s="11">
        <v>0</v>
      </c>
      <c r="K35" s="11">
        <v>0</v>
      </c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2">
        <v>29</v>
      </c>
      <c r="J36" s="10">
        <f>SUM(J37:J39)</f>
        <v>0</v>
      </c>
      <c r="K36" s="10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2">
        <v>30</v>
      </c>
      <c r="J37" s="11">
        <v>0</v>
      </c>
      <c r="K37" s="11">
        <v>0</v>
      </c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2">
        <v>31</v>
      </c>
      <c r="J38" s="11">
        <v>0</v>
      </c>
      <c r="K38" s="11">
        <v>0</v>
      </c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2">
        <v>32</v>
      </c>
      <c r="J39" s="11">
        <v>0</v>
      </c>
      <c r="K39" s="11">
        <v>0</v>
      </c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2">
        <v>33</v>
      </c>
      <c r="J40" s="11">
        <v>0</v>
      </c>
      <c r="K40" s="11">
        <v>11613123.67</v>
      </c>
    </row>
    <row r="41" spans="1:11" ht="12.75">
      <c r="A41" s="185" t="s">
        <v>248</v>
      </c>
      <c r="B41" s="186"/>
      <c r="C41" s="186"/>
      <c r="D41" s="186"/>
      <c r="E41" s="186"/>
      <c r="F41" s="186"/>
      <c r="G41" s="186"/>
      <c r="H41" s="187"/>
      <c r="I41" s="2">
        <v>34</v>
      </c>
      <c r="J41" s="10">
        <f>J42+J50+J57+J65</f>
        <v>95855419.38999999</v>
      </c>
      <c r="K41" s="10">
        <f>K42+K50+K57+K65</f>
        <v>145362676.42000002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2">
        <v>35</v>
      </c>
      <c r="J42" s="10">
        <f>SUM(J43:J49)</f>
        <v>118664.24</v>
      </c>
      <c r="K42" s="10">
        <f>SUM(K43:K49)</f>
        <v>374811.25000000006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2">
        <v>36</v>
      </c>
      <c r="J43" s="11">
        <v>0</v>
      </c>
      <c r="K43" s="11">
        <v>0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2">
        <v>37</v>
      </c>
      <c r="J44" s="11">
        <v>0</v>
      </c>
      <c r="K44" s="11">
        <v>0</v>
      </c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2">
        <v>38</v>
      </c>
      <c r="J45" s="11">
        <v>0</v>
      </c>
      <c r="K45" s="11">
        <v>0</v>
      </c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2">
        <v>39</v>
      </c>
      <c r="J46" s="11">
        <v>118664.24</v>
      </c>
      <c r="K46" s="11">
        <v>374811.25000000006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2">
        <v>40</v>
      </c>
      <c r="J47" s="11">
        <v>0</v>
      </c>
      <c r="K47" s="11">
        <v>0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2">
        <v>41</v>
      </c>
      <c r="J48" s="11">
        <v>0</v>
      </c>
      <c r="K48" s="11">
        <v>0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2">
        <v>42</v>
      </c>
      <c r="J49" s="11">
        <v>0</v>
      </c>
      <c r="K49" s="11">
        <v>0</v>
      </c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2">
        <v>43</v>
      </c>
      <c r="J50" s="10">
        <f>SUM(J51:J56)</f>
        <v>70316243.61999999</v>
      </c>
      <c r="K50" s="10">
        <f>SUM(K51:K56)</f>
        <v>90121407.58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2">
        <v>44</v>
      </c>
      <c r="J51" s="11">
        <v>0</v>
      </c>
      <c r="K51" s="11">
        <v>0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2">
        <v>45</v>
      </c>
      <c r="J52" s="11">
        <f>78444128.83-9547034.97</f>
        <v>68897093.86</v>
      </c>
      <c r="K52" s="11">
        <v>88818899.47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2">
        <v>46</v>
      </c>
      <c r="J53" s="11">
        <v>0</v>
      </c>
      <c r="K53" s="11">
        <v>0</v>
      </c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2">
        <v>47</v>
      </c>
      <c r="J54" s="11">
        <v>28712.63</v>
      </c>
      <c r="K54" s="11">
        <v>26478.38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2">
        <v>48</v>
      </c>
      <c r="J55" s="11">
        <v>111749.64</v>
      </c>
      <c r="K55" s="11">
        <v>294890.75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2">
        <v>49</v>
      </c>
      <c r="J56" s="11">
        <v>1278687.4900000002</v>
      </c>
      <c r="K56" s="11">
        <v>981138.98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2">
        <v>50</v>
      </c>
      <c r="J57" s="10">
        <f>SUM(J58:J64)</f>
        <v>15858044.49</v>
      </c>
      <c r="K57" s="10">
        <f>SUM(K58:K64)</f>
        <v>4849411.32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2">
        <v>51</v>
      </c>
      <c r="J58" s="11">
        <v>0</v>
      </c>
      <c r="K58" s="11">
        <v>0</v>
      </c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2">
        <v>52</v>
      </c>
      <c r="J59" s="11">
        <v>0</v>
      </c>
      <c r="K59" s="11">
        <v>0</v>
      </c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2">
        <v>53</v>
      </c>
      <c r="J60" s="11">
        <v>0</v>
      </c>
      <c r="K60" s="11">
        <v>0</v>
      </c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2">
        <v>54</v>
      </c>
      <c r="J61" s="11">
        <v>0</v>
      </c>
      <c r="K61" s="11">
        <v>0</v>
      </c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2">
        <v>55</v>
      </c>
      <c r="J62" s="11">
        <v>0</v>
      </c>
      <c r="K62" s="11">
        <v>0</v>
      </c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2">
        <v>56</v>
      </c>
      <c r="J63" s="11">
        <v>15858044.49</v>
      </c>
      <c r="K63" s="11">
        <v>4849411.32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2">
        <v>57</v>
      </c>
      <c r="J64" s="11">
        <v>0</v>
      </c>
      <c r="K64" s="11">
        <v>0</v>
      </c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2">
        <v>58</v>
      </c>
      <c r="J65" s="11">
        <v>9562467.04</v>
      </c>
      <c r="K65" s="11">
        <v>50017046.269999996</v>
      </c>
    </row>
    <row r="66" spans="1:12" ht="12.75">
      <c r="A66" s="185" t="s">
        <v>58</v>
      </c>
      <c r="B66" s="186"/>
      <c r="C66" s="186"/>
      <c r="D66" s="186"/>
      <c r="E66" s="186"/>
      <c r="F66" s="186"/>
      <c r="G66" s="186"/>
      <c r="H66" s="187"/>
      <c r="I66" s="2">
        <v>59</v>
      </c>
      <c r="J66" s="11">
        <v>10410312.86</v>
      </c>
      <c r="K66" s="11">
        <v>10444047.75</v>
      </c>
      <c r="L66" s="105"/>
    </row>
    <row r="67" spans="1:11" ht="12.75">
      <c r="A67" s="185" t="s">
        <v>249</v>
      </c>
      <c r="B67" s="186"/>
      <c r="C67" s="186"/>
      <c r="D67" s="186"/>
      <c r="E67" s="186"/>
      <c r="F67" s="186"/>
      <c r="G67" s="186"/>
      <c r="H67" s="187"/>
      <c r="I67" s="2">
        <v>60</v>
      </c>
      <c r="J67" s="10">
        <f>J8+J9+J41+J66</f>
        <v>436392591.4</v>
      </c>
      <c r="K67" s="10">
        <f>K8+K9+K41+K66</f>
        <v>656833662.3490818</v>
      </c>
    </row>
    <row r="68" spans="1:11" ht="12.75">
      <c r="A68" s="233" t="s">
        <v>93</v>
      </c>
      <c r="B68" s="234"/>
      <c r="C68" s="234"/>
      <c r="D68" s="234"/>
      <c r="E68" s="234"/>
      <c r="F68" s="234"/>
      <c r="G68" s="234"/>
      <c r="H68" s="235"/>
      <c r="I68" s="3">
        <v>61</v>
      </c>
      <c r="J68" s="12">
        <v>319189240.4699999</v>
      </c>
      <c r="K68" s="12">
        <v>382241411.09999996</v>
      </c>
    </row>
    <row r="69" spans="1:11" ht="12.75">
      <c r="A69" s="211" t="s">
        <v>60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1:11" ht="12.75">
      <c r="A70" s="202" t="s">
        <v>199</v>
      </c>
      <c r="B70" s="203"/>
      <c r="C70" s="203"/>
      <c r="D70" s="203"/>
      <c r="E70" s="203"/>
      <c r="F70" s="203"/>
      <c r="G70" s="203"/>
      <c r="H70" s="204"/>
      <c r="I70" s="4">
        <v>62</v>
      </c>
      <c r="J70" s="18">
        <f>J71+J72+J73+J79+J80+J83+J86</f>
        <v>44007229.64999996</v>
      </c>
      <c r="K70" s="18">
        <f>K71+K72+K73+K79+K80+K83+K86</f>
        <v>18937451.219082035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2">
        <v>63</v>
      </c>
      <c r="J71" s="11">
        <v>635568080</v>
      </c>
      <c r="K71" s="11">
        <v>694432640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2">
        <v>64</v>
      </c>
      <c r="J72" s="11">
        <v>194354000</v>
      </c>
      <c r="K72" s="11">
        <v>178234433.36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2">
        <v>65</v>
      </c>
      <c r="J73" s="10">
        <f>J74+J75-J76+J77+J78</f>
        <v>24677447.74</v>
      </c>
      <c r="K73" s="10">
        <f>K74+K75-K76+K77+K78</f>
        <v>16451631.829999998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2">
        <v>66</v>
      </c>
      <c r="J74" s="11">
        <v>0</v>
      </c>
      <c r="K74" s="11">
        <v>0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2">
        <v>67</v>
      </c>
      <c r="J75" s="11">
        <v>0</v>
      </c>
      <c r="K75" s="11">
        <v>0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2">
        <v>68</v>
      </c>
      <c r="J76" s="11">
        <v>0</v>
      </c>
      <c r="K76" s="11">
        <v>0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2">
        <v>69</v>
      </c>
      <c r="J77" s="11">
        <v>0</v>
      </c>
      <c r="K77" s="11">
        <v>0</v>
      </c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2">
        <v>70</v>
      </c>
      <c r="J78" s="11">
        <v>24677447.74</v>
      </c>
      <c r="K78" s="11">
        <v>16451631.829999998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2">
        <v>71</v>
      </c>
      <c r="J79" s="11">
        <v>0</v>
      </c>
      <c r="K79" s="11">
        <v>0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2">
        <v>72</v>
      </c>
      <c r="J80" s="10">
        <f>J81-J82</f>
        <v>-825348364.28</v>
      </c>
      <c r="K80" s="10">
        <f>K81-K82</f>
        <v>-817326477.4509182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2">
        <v>73</v>
      </c>
      <c r="J81" s="11">
        <v>0</v>
      </c>
      <c r="K81" s="11">
        <v>0</v>
      </c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2">
        <v>74</v>
      </c>
      <c r="J82" s="11">
        <v>825348364.28</v>
      </c>
      <c r="K82" s="11">
        <v>817326477.4509182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2">
        <v>75</v>
      </c>
      <c r="J83" s="10">
        <f>J84-J85</f>
        <v>14756066.18999992</v>
      </c>
      <c r="K83" s="10">
        <f>K84-K85</f>
        <v>-52854776.519999824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2">
        <v>76</v>
      </c>
      <c r="J84" s="11">
        <v>14756066.18999992</v>
      </c>
      <c r="K84" s="11"/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2">
        <v>77</v>
      </c>
      <c r="J85" s="11"/>
      <c r="K85" s="11">
        <v>52854776.519999824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2">
        <v>78</v>
      </c>
      <c r="J86" s="11">
        <v>0</v>
      </c>
      <c r="K86" s="11">
        <v>0</v>
      </c>
    </row>
    <row r="87" spans="1:11" ht="12.75">
      <c r="A87" s="185" t="s">
        <v>19</v>
      </c>
      <c r="B87" s="186"/>
      <c r="C87" s="186"/>
      <c r="D87" s="186"/>
      <c r="E87" s="186"/>
      <c r="F87" s="186"/>
      <c r="G87" s="186"/>
      <c r="H87" s="187"/>
      <c r="I87" s="2">
        <v>79</v>
      </c>
      <c r="J87" s="10">
        <f>SUM(J88:J90)</f>
        <v>166831.91</v>
      </c>
      <c r="K87" s="10">
        <f>SUM(K88:K90)</f>
        <v>376070.16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2">
        <v>80</v>
      </c>
      <c r="J88" s="11">
        <v>166831.91</v>
      </c>
      <c r="K88" s="11">
        <v>376070.16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2">
        <v>81</v>
      </c>
      <c r="J89" s="11">
        <v>0</v>
      </c>
      <c r="K89" s="11">
        <v>0</v>
      </c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2">
        <v>82</v>
      </c>
      <c r="J90" s="11">
        <v>0</v>
      </c>
      <c r="K90" s="11">
        <v>0</v>
      </c>
    </row>
    <row r="91" spans="1:11" ht="12.75">
      <c r="A91" s="185" t="s">
        <v>20</v>
      </c>
      <c r="B91" s="186"/>
      <c r="C91" s="186"/>
      <c r="D91" s="186"/>
      <c r="E91" s="186"/>
      <c r="F91" s="186"/>
      <c r="G91" s="186"/>
      <c r="H91" s="187"/>
      <c r="I91" s="2">
        <v>83</v>
      </c>
      <c r="J91" s="10">
        <f>SUM(J92:J100)</f>
        <v>267039455.2733333</v>
      </c>
      <c r="K91" s="10">
        <f>SUM(K92:K100)</f>
        <v>338644084.11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2">
        <v>84</v>
      </c>
      <c r="J92" s="11">
        <v>0</v>
      </c>
      <c r="K92" s="11">
        <v>0</v>
      </c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2">
        <v>85</v>
      </c>
      <c r="J93" s="11"/>
      <c r="K93" s="11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2">
        <v>86</v>
      </c>
      <c r="J94" s="11">
        <v>200215903.99999997</v>
      </c>
      <c r="K94" s="11">
        <v>213837006.04999998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2">
        <v>87</v>
      </c>
      <c r="J95" s="11"/>
      <c r="K95" s="11">
        <v>0</v>
      </c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2">
        <v>88</v>
      </c>
      <c r="J96" s="11">
        <v>2226404.27</v>
      </c>
      <c r="K96" s="11">
        <v>34585315.93000001</v>
      </c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2">
        <v>89</v>
      </c>
      <c r="J97" s="11">
        <v>64597147.00333333</v>
      </c>
      <c r="K97" s="11">
        <v>90221762.13000001</v>
      </c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2">
        <v>90</v>
      </c>
      <c r="J98" s="11">
        <v>0</v>
      </c>
      <c r="K98" s="11">
        <v>0</v>
      </c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2">
        <v>91</v>
      </c>
      <c r="J99" s="11">
        <v>0</v>
      </c>
      <c r="K99" s="11">
        <v>0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2">
        <v>92</v>
      </c>
      <c r="J100" s="11">
        <v>0</v>
      </c>
      <c r="K100" s="11">
        <v>0</v>
      </c>
    </row>
    <row r="101" spans="1:11" ht="12.75">
      <c r="A101" s="185" t="s">
        <v>21</v>
      </c>
      <c r="B101" s="186"/>
      <c r="C101" s="186"/>
      <c r="D101" s="186"/>
      <c r="E101" s="186"/>
      <c r="F101" s="186"/>
      <c r="G101" s="186"/>
      <c r="H101" s="187"/>
      <c r="I101" s="2">
        <v>93</v>
      </c>
      <c r="J101" s="10">
        <f>SUM(J102:J113)</f>
        <v>93135100.78666666</v>
      </c>
      <c r="K101" s="10">
        <f>SUM(K102:K113)</f>
        <v>249941974.29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2">
        <v>94</v>
      </c>
      <c r="J102" s="11">
        <v>0</v>
      </c>
      <c r="K102" s="11">
        <v>0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2">
        <v>95</v>
      </c>
      <c r="J103" s="11">
        <v>0</v>
      </c>
      <c r="K103" s="11">
        <v>0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2">
        <v>96</v>
      </c>
      <c r="J104" s="11">
        <v>8673863.62</v>
      </c>
      <c r="K104" s="11">
        <v>36304911.48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2">
        <v>97</v>
      </c>
      <c r="J105" s="11">
        <v>0</v>
      </c>
      <c r="K105" s="11">
        <v>0</v>
      </c>
    </row>
    <row r="106" spans="1:13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2">
        <v>98</v>
      </c>
      <c r="J106" s="11">
        <v>68286025.71</v>
      </c>
      <c r="K106" s="11">
        <v>185847856.37</v>
      </c>
      <c r="M106" s="105"/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2">
        <v>99</v>
      </c>
      <c r="J107" s="11">
        <v>7060062.096666667</v>
      </c>
      <c r="K107" s="11">
        <v>15585150.03</v>
      </c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2">
        <v>100</v>
      </c>
      <c r="J108" s="11">
        <v>0</v>
      </c>
      <c r="K108" s="11">
        <v>0</v>
      </c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2">
        <v>101</v>
      </c>
      <c r="J109" s="11">
        <v>3306646.36</v>
      </c>
      <c r="K109" s="11">
        <v>2972633.7900000005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2">
        <v>102</v>
      </c>
      <c r="J110" s="11">
        <v>4768232</v>
      </c>
      <c r="K110" s="11">
        <v>7510990.62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2">
        <v>103</v>
      </c>
      <c r="J111" s="11">
        <v>0</v>
      </c>
      <c r="K111" s="11">
        <v>0</v>
      </c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2">
        <v>104</v>
      </c>
      <c r="J112" s="11">
        <v>0</v>
      </c>
      <c r="K112" s="11">
        <v>0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2">
        <v>105</v>
      </c>
      <c r="J113" s="11">
        <v>1040271</v>
      </c>
      <c r="K113" s="11">
        <v>1720432</v>
      </c>
    </row>
    <row r="114" spans="1:11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2">
        <v>106</v>
      </c>
      <c r="J114" s="11">
        <v>32043973.83</v>
      </c>
      <c r="K114" s="11">
        <v>48934082.06999999</v>
      </c>
    </row>
    <row r="115" spans="1:11" ht="12.75">
      <c r="A115" s="185" t="s">
        <v>25</v>
      </c>
      <c r="B115" s="186"/>
      <c r="C115" s="186"/>
      <c r="D115" s="186"/>
      <c r="E115" s="186"/>
      <c r="F115" s="186"/>
      <c r="G115" s="186"/>
      <c r="H115" s="187"/>
      <c r="I115" s="2">
        <v>107</v>
      </c>
      <c r="J115" s="10">
        <f>J70+J87+J91+J101+J114</f>
        <v>436392591.44999987</v>
      </c>
      <c r="K115" s="10">
        <f>K70+K87+K91+K101+K114</f>
        <v>656833661.849082</v>
      </c>
    </row>
    <row r="116" spans="1:13" ht="12.75">
      <c r="A116" s="242" t="s">
        <v>59</v>
      </c>
      <c r="B116" s="243"/>
      <c r="C116" s="243"/>
      <c r="D116" s="243"/>
      <c r="E116" s="243"/>
      <c r="F116" s="243"/>
      <c r="G116" s="243"/>
      <c r="H116" s="244"/>
      <c r="I116" s="3">
        <v>108</v>
      </c>
      <c r="J116" s="12">
        <v>319189240.4699999</v>
      </c>
      <c r="K116" s="12">
        <v>382241411.09999996</v>
      </c>
      <c r="L116" s="105"/>
      <c r="M116" s="119"/>
    </row>
    <row r="117" spans="1:11" ht="12.75">
      <c r="A117" s="211" t="s">
        <v>289</v>
      </c>
      <c r="B117" s="212"/>
      <c r="C117" s="212"/>
      <c r="D117" s="212"/>
      <c r="E117" s="212"/>
      <c r="F117" s="212"/>
      <c r="G117" s="212"/>
      <c r="H117" s="212"/>
      <c r="I117" s="245"/>
      <c r="J117" s="245"/>
      <c r="K117" s="246"/>
    </row>
    <row r="118" spans="1:11" ht="12.75">
      <c r="A118" s="202" t="s">
        <v>193</v>
      </c>
      <c r="B118" s="203"/>
      <c r="C118" s="203"/>
      <c r="D118" s="203"/>
      <c r="E118" s="203"/>
      <c r="F118" s="203"/>
      <c r="G118" s="203"/>
      <c r="H118" s="203"/>
      <c r="I118" s="215"/>
      <c r="J118" s="215"/>
      <c r="K118" s="216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2">
        <v>109</v>
      </c>
      <c r="J119" s="106"/>
      <c r="K119" s="11"/>
    </row>
    <row r="120" spans="1:11" ht="12.75">
      <c r="A120" s="247" t="s">
        <v>9</v>
      </c>
      <c r="B120" s="248"/>
      <c r="C120" s="248"/>
      <c r="D120" s="248"/>
      <c r="E120" s="248"/>
      <c r="F120" s="248"/>
      <c r="G120" s="248"/>
      <c r="H120" s="249"/>
      <c r="I120" s="5">
        <v>110</v>
      </c>
      <c r="J120" s="109"/>
      <c r="K120" s="12"/>
    </row>
    <row r="121" spans="1:11" s="90" customFormat="1" ht="12.75">
      <c r="A121" s="238" t="s">
        <v>102</v>
      </c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1:11" ht="12.75">
      <c r="A122" s="240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5" spans="10:11" ht="12.75">
      <c r="J125" s="116">
        <f>J115-J67</f>
        <v>0.049999892711639404</v>
      </c>
      <c r="K125" s="116">
        <f>K115-K67</f>
        <v>-0.4999997615814209</v>
      </c>
    </row>
    <row r="126" spans="10:11" ht="12.75">
      <c r="J126" s="116">
        <f>J116-J68</f>
        <v>0</v>
      </c>
      <c r="K126" s="116">
        <f>K116-K68</f>
        <v>0</v>
      </c>
    </row>
    <row r="127" spans="10:11" ht="12.75">
      <c r="J127" s="118">
        <f>IF(RDG!J48-J83=0,"",J83-RDG!J45)</f>
        <v>1.0058283805847168E-07</v>
      </c>
      <c r="K127" s="116">
        <f>IF(RDG!K48-K83=0,"",K83-RDG!K45)</f>
      </c>
    </row>
  </sheetData>
  <sheetProtection/>
  <mergeCells count="123">
    <mergeCell ref="A122:K122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1:K121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8:H8"/>
    <mergeCell ref="A9:H9"/>
    <mergeCell ref="A10:H10"/>
    <mergeCell ref="A11:H11"/>
    <mergeCell ref="A12:H12"/>
    <mergeCell ref="A13:H13"/>
    <mergeCell ref="A6:H6"/>
    <mergeCell ref="A7:K7"/>
    <mergeCell ref="A1:J1"/>
    <mergeCell ref="K1:K2"/>
    <mergeCell ref="A2:J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  <ignoredErrors>
    <ignoredError sqref="K36 K57 K10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57"/>
  <sheetViews>
    <sheetView zoomScaleSheetLayoutView="110" zoomScalePageLayoutView="0" workbookViewId="0" topLeftCell="A1">
      <selection activeCell="J65" sqref="J65"/>
    </sheetView>
  </sheetViews>
  <sheetFormatPr defaultColWidth="9.140625" defaultRowHeight="12.75"/>
  <cols>
    <col min="10" max="11" width="10.140625" style="110" bestFit="1" customWidth="1"/>
    <col min="14" max="14" width="10.7109375" style="0" bestFit="1" customWidth="1"/>
    <col min="15" max="16" width="10.140625" style="0" bestFit="1" customWidth="1"/>
    <col min="17" max="17" width="10.7109375" style="0" bestFit="1" customWidth="1"/>
  </cols>
  <sheetData>
    <row r="1" spans="1:11" ht="12.75">
      <c r="A1" s="255" t="s">
        <v>170</v>
      </c>
      <c r="B1" s="256"/>
      <c r="C1" s="256"/>
      <c r="D1" s="256"/>
      <c r="E1" s="256"/>
      <c r="F1" s="256"/>
      <c r="G1" s="256"/>
      <c r="H1" s="256"/>
      <c r="I1" s="256"/>
      <c r="J1" s="257"/>
      <c r="K1" s="258"/>
    </row>
    <row r="2" spans="1:11" ht="12.75">
      <c r="A2" s="260" t="s">
        <v>338</v>
      </c>
      <c r="B2" s="261"/>
      <c r="C2" s="261"/>
      <c r="D2" s="261"/>
      <c r="E2" s="261"/>
      <c r="F2" s="261"/>
      <c r="G2" s="261"/>
      <c r="H2" s="261"/>
      <c r="I2" s="261"/>
      <c r="J2" s="257"/>
      <c r="K2" s="259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111"/>
      <c r="K3" s="112"/>
    </row>
    <row r="4" spans="1:11" ht="12.75">
      <c r="A4" s="262" t="s">
        <v>332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82" t="s">
        <v>290</v>
      </c>
      <c r="J5" s="83" t="s">
        <v>156</v>
      </c>
      <c r="K5" s="83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4">
        <v>2</v>
      </c>
      <c r="J6" s="85" t="s">
        <v>293</v>
      </c>
      <c r="K6" s="85" t="s">
        <v>294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2">
        <v>1</v>
      </c>
      <c r="J8" s="11">
        <v>14756066.189999819</v>
      </c>
      <c r="K8" s="11">
        <v>-64467900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2">
        <v>2</v>
      </c>
      <c r="J9" s="11">
        <v>67457052.42</v>
      </c>
      <c r="K9" s="11">
        <v>146115822.03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2">
        <v>3</v>
      </c>
      <c r="J10" s="11">
        <v>0</v>
      </c>
      <c r="K10" s="11">
        <v>49083378.0693495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2">
        <v>4</v>
      </c>
      <c r="J11" s="11">
        <v>0</v>
      </c>
      <c r="K11" s="11">
        <v>6048162.250000007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2">
        <v>5</v>
      </c>
      <c r="J12" s="11">
        <v>0</v>
      </c>
      <c r="K12" s="11"/>
    </row>
    <row r="13" spans="1:17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2">
        <v>6</v>
      </c>
      <c r="J13" s="11">
        <v>1672984.1400000006</v>
      </c>
      <c r="K13" s="11">
        <v>4745783</v>
      </c>
      <c r="M13" s="105"/>
      <c r="N13" s="105"/>
      <c r="O13" s="105"/>
      <c r="P13" s="105"/>
      <c r="Q13" s="105"/>
    </row>
    <row r="14" spans="1:11" ht="12.75">
      <c r="A14" s="185" t="s">
        <v>163</v>
      </c>
      <c r="B14" s="186"/>
      <c r="C14" s="186"/>
      <c r="D14" s="186"/>
      <c r="E14" s="186"/>
      <c r="F14" s="186"/>
      <c r="G14" s="186"/>
      <c r="H14" s="186"/>
      <c r="I14" s="2">
        <v>7</v>
      </c>
      <c r="J14" s="10">
        <f>SUM(J8:J13)</f>
        <v>83886102.74999982</v>
      </c>
      <c r="K14" s="10">
        <f>SUM(K8:K13)</f>
        <v>141525245.3493495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2">
        <v>8</v>
      </c>
      <c r="J15" s="11">
        <v>15447469.2</v>
      </c>
      <c r="K15" s="11"/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2">
        <v>9</v>
      </c>
      <c r="J16" s="11">
        <v>3013910.620000005</v>
      </c>
      <c r="K16" s="11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2">
        <v>10</v>
      </c>
      <c r="J17" s="11">
        <v>9869</v>
      </c>
      <c r="K17" s="11">
        <v>131346.47000000003</v>
      </c>
    </row>
    <row r="18" spans="1:16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2">
        <v>11</v>
      </c>
      <c r="J18" s="11">
        <v>6688425.34</v>
      </c>
      <c r="K18" s="11"/>
      <c r="M18" s="105"/>
      <c r="N18" s="105"/>
      <c r="O18" s="105"/>
      <c r="P18" s="105"/>
    </row>
    <row r="19" spans="1:11" ht="12.75">
      <c r="A19" s="185" t="s">
        <v>164</v>
      </c>
      <c r="B19" s="186"/>
      <c r="C19" s="186"/>
      <c r="D19" s="186"/>
      <c r="E19" s="186"/>
      <c r="F19" s="186"/>
      <c r="G19" s="186"/>
      <c r="H19" s="186"/>
      <c r="I19" s="2">
        <v>12</v>
      </c>
      <c r="J19" s="10">
        <f>SUM(J15:J18)</f>
        <v>25159674.160000004</v>
      </c>
      <c r="K19" s="10">
        <f>SUM(K15:K18)</f>
        <v>131346.47000000003</v>
      </c>
    </row>
    <row r="20" spans="1:11" ht="12.75">
      <c r="A20" s="185" t="s">
        <v>36</v>
      </c>
      <c r="B20" s="186"/>
      <c r="C20" s="186"/>
      <c r="D20" s="186"/>
      <c r="E20" s="186"/>
      <c r="F20" s="186"/>
      <c r="G20" s="186"/>
      <c r="H20" s="186"/>
      <c r="I20" s="2">
        <v>13</v>
      </c>
      <c r="J20" s="10">
        <f>IF(J14&gt;J19,J14-J19,0)</f>
        <v>58726428.58999982</v>
      </c>
      <c r="K20" s="10">
        <f>IF(K14&gt;K19,K14-K19,0)</f>
        <v>141393898.8793495</v>
      </c>
    </row>
    <row r="21" spans="1:11" ht="12.75">
      <c r="A21" s="185" t="s">
        <v>37</v>
      </c>
      <c r="B21" s="186"/>
      <c r="C21" s="186"/>
      <c r="D21" s="186"/>
      <c r="E21" s="186"/>
      <c r="F21" s="186"/>
      <c r="G21" s="186"/>
      <c r="H21" s="186"/>
      <c r="I21" s="2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2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2">
        <v>15</v>
      </c>
      <c r="J23" s="11">
        <v>978163.710000001</v>
      </c>
      <c r="K23" s="11">
        <v>0</v>
      </c>
      <c r="L23" s="110"/>
    </row>
    <row r="24" spans="1:12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2">
        <v>16</v>
      </c>
      <c r="J24" s="11">
        <v>0</v>
      </c>
      <c r="K24" s="11">
        <v>0</v>
      </c>
      <c r="L24" s="110"/>
    </row>
    <row r="25" spans="1:12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2">
        <v>17</v>
      </c>
      <c r="J25" s="11">
        <v>0</v>
      </c>
      <c r="K25" s="11">
        <v>0</v>
      </c>
      <c r="L25" s="110"/>
    </row>
    <row r="26" spans="1:12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2">
        <v>18</v>
      </c>
      <c r="J26" s="11">
        <v>0</v>
      </c>
      <c r="K26" s="11">
        <v>0</v>
      </c>
      <c r="L26" s="110"/>
    </row>
    <row r="27" spans="1:12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2">
        <v>19</v>
      </c>
      <c r="J27" s="11">
        <v>531568.54</v>
      </c>
      <c r="K27" s="11">
        <v>4698121.7299999995</v>
      </c>
      <c r="L27" s="110"/>
    </row>
    <row r="28" spans="1:11" ht="12.75">
      <c r="A28" s="185" t="s">
        <v>174</v>
      </c>
      <c r="B28" s="186"/>
      <c r="C28" s="186"/>
      <c r="D28" s="186"/>
      <c r="E28" s="186"/>
      <c r="F28" s="186"/>
      <c r="G28" s="186"/>
      <c r="H28" s="186"/>
      <c r="I28" s="2">
        <v>20</v>
      </c>
      <c r="J28" s="10">
        <f>SUM(J23:J27)</f>
        <v>1509732.250000001</v>
      </c>
      <c r="K28" s="10">
        <f>SUM(K23:K27)</f>
        <v>4698121.7299999995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2">
        <v>21</v>
      </c>
      <c r="J29" s="11">
        <v>37094032.64999982</v>
      </c>
      <c r="K29" s="11">
        <v>49766199.370000005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2">
        <v>22</v>
      </c>
      <c r="J30" s="11">
        <v>0</v>
      </c>
      <c r="K30" s="11">
        <v>0</v>
      </c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2">
        <v>23</v>
      </c>
      <c r="J31" s="11">
        <v>0</v>
      </c>
      <c r="K31" s="11">
        <v>0</v>
      </c>
    </row>
    <row r="32" spans="1:11" ht="12.75">
      <c r="A32" s="185" t="s">
        <v>5</v>
      </c>
      <c r="B32" s="186"/>
      <c r="C32" s="186"/>
      <c r="D32" s="186"/>
      <c r="E32" s="186"/>
      <c r="F32" s="186"/>
      <c r="G32" s="186"/>
      <c r="H32" s="186"/>
      <c r="I32" s="2">
        <v>24</v>
      </c>
      <c r="J32" s="10">
        <f>SUM(J29:J31)</f>
        <v>37094032.64999982</v>
      </c>
      <c r="K32" s="10">
        <f>SUM(K29:K31)</f>
        <v>49766199.370000005</v>
      </c>
    </row>
    <row r="33" spans="1:11" ht="12.75">
      <c r="A33" s="185" t="s">
        <v>38</v>
      </c>
      <c r="B33" s="186"/>
      <c r="C33" s="186"/>
      <c r="D33" s="186"/>
      <c r="E33" s="186"/>
      <c r="F33" s="186"/>
      <c r="G33" s="186"/>
      <c r="H33" s="186"/>
      <c r="I33" s="2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5" t="s">
        <v>39</v>
      </c>
      <c r="B34" s="186"/>
      <c r="C34" s="186"/>
      <c r="D34" s="186"/>
      <c r="E34" s="186"/>
      <c r="F34" s="186"/>
      <c r="G34" s="186"/>
      <c r="H34" s="186"/>
      <c r="I34" s="2">
        <v>26</v>
      </c>
      <c r="J34" s="10">
        <f>IF(J32&gt;J28,J32-J28,0)</f>
        <v>35584300.39999982</v>
      </c>
      <c r="K34" s="10">
        <f>IF(K32&gt;K28,K32-K28,0)</f>
        <v>45068077.64000001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2">
        <v>27</v>
      </c>
      <c r="J36" s="11">
        <v>0</v>
      </c>
      <c r="K36" s="11">
        <v>0</v>
      </c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2">
        <v>28</v>
      </c>
      <c r="J37" s="11">
        <v>0</v>
      </c>
      <c r="K37" s="11">
        <v>0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2">
        <v>29</v>
      </c>
      <c r="J38" s="11">
        <v>0</v>
      </c>
      <c r="K38" s="11">
        <v>0</v>
      </c>
    </row>
    <row r="39" spans="1:11" ht="12.75">
      <c r="A39" s="185" t="s">
        <v>70</v>
      </c>
      <c r="B39" s="186"/>
      <c r="C39" s="186"/>
      <c r="D39" s="186"/>
      <c r="E39" s="186"/>
      <c r="F39" s="186"/>
      <c r="G39" s="186"/>
      <c r="H39" s="186"/>
      <c r="I39" s="2">
        <v>30</v>
      </c>
      <c r="J39" s="10">
        <f>SUM(J36:J38)</f>
        <v>0</v>
      </c>
      <c r="K39" s="10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2">
        <v>31</v>
      </c>
      <c r="J40" s="11">
        <v>274351</v>
      </c>
      <c r="K40" s="11">
        <v>21215189.207927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2">
        <v>32</v>
      </c>
      <c r="J41" s="11">
        <v>0</v>
      </c>
      <c r="K41" s="11">
        <v>0</v>
      </c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2">
        <v>33</v>
      </c>
      <c r="J42" s="11">
        <v>0</v>
      </c>
      <c r="K42" s="11">
        <v>0</v>
      </c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2">
        <v>34</v>
      </c>
      <c r="J43" s="11">
        <v>0</v>
      </c>
      <c r="K43" s="11">
        <v>0</v>
      </c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2">
        <v>35</v>
      </c>
      <c r="J44" s="11">
        <v>33674596</v>
      </c>
      <c r="K44" s="11">
        <v>34656053.35472302</v>
      </c>
    </row>
    <row r="45" spans="1:11" ht="12.75">
      <c r="A45" s="185" t="s">
        <v>71</v>
      </c>
      <c r="B45" s="186"/>
      <c r="C45" s="186"/>
      <c r="D45" s="186"/>
      <c r="E45" s="186"/>
      <c r="F45" s="186"/>
      <c r="G45" s="186"/>
      <c r="H45" s="186"/>
      <c r="I45" s="2">
        <v>36</v>
      </c>
      <c r="J45" s="10">
        <f>SUM(J40:J44)</f>
        <v>33948947</v>
      </c>
      <c r="K45" s="10">
        <f>SUM(K40:K44)</f>
        <v>55871242.562650025</v>
      </c>
    </row>
    <row r="46" spans="1:11" ht="12.75">
      <c r="A46" s="185" t="s">
        <v>17</v>
      </c>
      <c r="B46" s="186"/>
      <c r="C46" s="186"/>
      <c r="D46" s="186"/>
      <c r="E46" s="186"/>
      <c r="F46" s="186"/>
      <c r="G46" s="186"/>
      <c r="H46" s="186"/>
      <c r="I46" s="2">
        <v>37</v>
      </c>
      <c r="J46" s="10">
        <f>IF(J39&gt;J45,J39-J45,0)</f>
        <v>0</v>
      </c>
      <c r="K46" s="10">
        <f>IF(K39&gt;K45,K39-K45,0)</f>
        <v>0</v>
      </c>
    </row>
    <row r="47" spans="1:11" ht="12.75">
      <c r="A47" s="185" t="s">
        <v>18</v>
      </c>
      <c r="B47" s="186"/>
      <c r="C47" s="186"/>
      <c r="D47" s="186"/>
      <c r="E47" s="186"/>
      <c r="F47" s="186"/>
      <c r="G47" s="186"/>
      <c r="H47" s="186"/>
      <c r="I47" s="2">
        <v>38</v>
      </c>
      <c r="J47" s="10">
        <f>IF(J45&gt;J39,J45-J39,0)</f>
        <v>33948947</v>
      </c>
      <c r="K47" s="10">
        <f>IF(K45&gt;K39,K45-K39,0)</f>
        <v>55871242.562650025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2">
        <v>39</v>
      </c>
      <c r="J48" s="10">
        <f>IF(J20-J21+J33-J34+J46-J47&gt;0,J20-J21+J33-J34+J46-J47,0)</f>
        <v>0</v>
      </c>
      <c r="K48" s="10">
        <f>IF(K20-K21+K33-K34+K46-K47&gt;0,K20-K21+K33-K34+K46-K47,0)</f>
        <v>40454578.67669946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2">
        <v>40</v>
      </c>
      <c r="J49" s="10">
        <f>IF(J21-J20+J34-J33+J47-J46&gt;0,J21-J20+J34-J33+J47-J46,0)</f>
        <v>10806818.810000002</v>
      </c>
      <c r="K49" s="10">
        <f>IF(K21-K20+K34-K33+K47-K46&gt;0,K21-K20+K34-K33+K47-K46,0)</f>
        <v>0</v>
      </c>
    </row>
    <row r="50" spans="1:14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2">
        <v>41</v>
      </c>
      <c r="J50" s="11">
        <v>20369285.85</v>
      </c>
      <c r="K50" s="11">
        <v>9562467.04</v>
      </c>
      <c r="N50" s="105"/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2">
        <v>42</v>
      </c>
      <c r="J51" s="11">
        <f>IF(J48=0,0,J48)</f>
        <v>0</v>
      </c>
      <c r="K51" s="11">
        <f>IF(K48=0,0,K48)</f>
        <v>40454578.67669946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2">
        <v>43</v>
      </c>
      <c r="J52" s="11">
        <f>IF(J49=0,0,J49)</f>
        <v>10806818.810000002</v>
      </c>
      <c r="K52" s="11">
        <f>IF(K49=0,0,K49)</f>
        <v>0</v>
      </c>
    </row>
    <row r="53" spans="1:12" ht="12.75">
      <c r="A53" s="247" t="s">
        <v>184</v>
      </c>
      <c r="B53" s="248"/>
      <c r="C53" s="248"/>
      <c r="D53" s="248"/>
      <c r="E53" s="248"/>
      <c r="F53" s="248"/>
      <c r="G53" s="248"/>
      <c r="H53" s="248"/>
      <c r="I53" s="5">
        <v>44</v>
      </c>
      <c r="J53" s="16">
        <f>J50+J51-J52</f>
        <v>9562467.04</v>
      </c>
      <c r="K53" s="16">
        <f>K50+K51-K52</f>
        <v>50017045.71669946</v>
      </c>
      <c r="L53" s="104">
        <f>K53-Bilanca!K65</f>
        <v>-0.5533005371689796</v>
      </c>
    </row>
    <row r="55" spans="10:11" ht="12.75" hidden="1">
      <c r="J55" s="120">
        <f>+Bilanca!J65</f>
        <v>9562467.04</v>
      </c>
      <c r="K55" s="120">
        <f>+Bilanca!K65</f>
        <v>50017046.269999996</v>
      </c>
    </row>
    <row r="56" spans="10:11" ht="12.75" hidden="1">
      <c r="J56" s="120">
        <f>+J55-J53</f>
        <v>0</v>
      </c>
      <c r="K56" s="120">
        <f>+K55-K53</f>
        <v>0.5533005371689796</v>
      </c>
    </row>
    <row r="57" ht="12.75">
      <c r="K57" s="122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4:H44"/>
    <mergeCell ref="A43:H43"/>
    <mergeCell ref="A34:H34"/>
    <mergeCell ref="A22:K22"/>
    <mergeCell ref="A23:H23"/>
    <mergeCell ref="A25:H25"/>
    <mergeCell ref="A26:H26"/>
    <mergeCell ref="A24:H24"/>
    <mergeCell ref="A29:H29"/>
    <mergeCell ref="A30:H30"/>
    <mergeCell ref="A31:H31"/>
    <mergeCell ref="A32:H32"/>
    <mergeCell ref="A33:H33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6:H6"/>
    <mergeCell ref="A7:K7"/>
    <mergeCell ref="A8:H8"/>
    <mergeCell ref="A1:J1"/>
    <mergeCell ref="K1:K2"/>
    <mergeCell ref="A2:J2"/>
    <mergeCell ref="A4:K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23:K27 J15:K18 J8:K13 J36:K38 J40:K44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9:K39 J28:K28 J14:K14 J53:K53 J32:K3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5" t="s">
        <v>205</v>
      </c>
      <c r="B1" s="256"/>
      <c r="C1" s="256"/>
      <c r="D1" s="256"/>
      <c r="E1" s="256"/>
      <c r="F1" s="256"/>
      <c r="G1" s="256"/>
      <c r="H1" s="256"/>
      <c r="I1" s="256"/>
      <c r="J1" s="257"/>
      <c r="K1" s="266"/>
    </row>
    <row r="2" spans="1:11" ht="12.75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57"/>
      <c r="K2" s="267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7"/>
      <c r="K3" s="1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82" t="s">
        <v>290</v>
      </c>
      <c r="J5" s="83" t="s">
        <v>156</v>
      </c>
      <c r="K5" s="83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4">
        <v>2</v>
      </c>
      <c r="J6" s="85" t="s">
        <v>293</v>
      </c>
      <c r="K6" s="85" t="s">
        <v>294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2">
        <v>1</v>
      </c>
      <c r="J8" s="6"/>
      <c r="K8" s="11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2">
        <v>2</v>
      </c>
      <c r="J9" s="6"/>
      <c r="K9" s="11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2">
        <v>3</v>
      </c>
      <c r="J10" s="6"/>
      <c r="K10" s="11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2">
        <v>4</v>
      </c>
      <c r="J11" s="6"/>
      <c r="K11" s="11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2">
        <v>5</v>
      </c>
      <c r="J12" s="6"/>
      <c r="K12" s="11"/>
    </row>
    <row r="13" spans="1:11" ht="12.75">
      <c r="A13" s="185" t="s">
        <v>206</v>
      </c>
      <c r="B13" s="186"/>
      <c r="C13" s="186"/>
      <c r="D13" s="186"/>
      <c r="E13" s="186"/>
      <c r="F13" s="186"/>
      <c r="G13" s="186"/>
      <c r="H13" s="186"/>
      <c r="I13" s="2">
        <v>6</v>
      </c>
      <c r="J13" s="7">
        <f>SUM(J8:J12)</f>
        <v>0</v>
      </c>
      <c r="K13" s="10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2">
        <v>7</v>
      </c>
      <c r="J14" s="6"/>
      <c r="K14" s="11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2">
        <v>8</v>
      </c>
      <c r="J15" s="6"/>
      <c r="K15" s="11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2">
        <v>9</v>
      </c>
      <c r="J16" s="6"/>
      <c r="K16" s="11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2">
        <v>10</v>
      </c>
      <c r="J17" s="6"/>
      <c r="K17" s="11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2">
        <v>11</v>
      </c>
      <c r="J18" s="6"/>
      <c r="K18" s="11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2">
        <v>12</v>
      </c>
      <c r="J19" s="6"/>
      <c r="K19" s="11"/>
    </row>
    <row r="20" spans="1:11" ht="12.75">
      <c r="A20" s="185" t="s">
        <v>47</v>
      </c>
      <c r="B20" s="186"/>
      <c r="C20" s="186"/>
      <c r="D20" s="186"/>
      <c r="E20" s="186"/>
      <c r="F20" s="186"/>
      <c r="G20" s="186"/>
      <c r="H20" s="186"/>
      <c r="I20" s="2">
        <v>13</v>
      </c>
      <c r="J20" s="7">
        <f>SUM(J14:J19)</f>
        <v>0</v>
      </c>
      <c r="K20" s="10">
        <f>SUM(K14:K19)</f>
        <v>0</v>
      </c>
    </row>
    <row r="21" spans="1:11" ht="12.75">
      <c r="A21" s="185" t="s">
        <v>111</v>
      </c>
      <c r="B21" s="268"/>
      <c r="C21" s="268"/>
      <c r="D21" s="268"/>
      <c r="E21" s="268"/>
      <c r="F21" s="268"/>
      <c r="G21" s="268"/>
      <c r="H21" s="269"/>
      <c r="I21" s="2">
        <v>14</v>
      </c>
      <c r="J21" s="7">
        <f>IF(J13&gt;J20,J13-J20,0)</f>
        <v>0</v>
      </c>
      <c r="K21" s="10">
        <f>IF(K13&gt;K20,K13-K20,0)</f>
        <v>0</v>
      </c>
    </row>
    <row r="22" spans="1:11" ht="12.75">
      <c r="A22" s="233" t="s">
        <v>112</v>
      </c>
      <c r="B22" s="270"/>
      <c r="C22" s="270"/>
      <c r="D22" s="270"/>
      <c r="E22" s="270"/>
      <c r="F22" s="270"/>
      <c r="G22" s="270"/>
      <c r="H22" s="271"/>
      <c r="I22" s="2">
        <v>15</v>
      </c>
      <c r="J22" s="7">
        <f>IF(J20&gt;J13,J20-J13,0)</f>
        <v>0</v>
      </c>
      <c r="K22" s="10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2">
        <v>16</v>
      </c>
      <c r="J24" s="6"/>
      <c r="K24" s="11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2">
        <v>17</v>
      </c>
      <c r="J25" s="6"/>
      <c r="K25" s="11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2">
        <v>18</v>
      </c>
      <c r="J26" s="6"/>
      <c r="K26" s="11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2">
        <v>19</v>
      </c>
      <c r="J27" s="6"/>
      <c r="K27" s="11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2">
        <v>20</v>
      </c>
      <c r="J28" s="6"/>
      <c r="K28" s="11"/>
    </row>
    <row r="29" spans="1:11" ht="12.75">
      <c r="A29" s="185" t="s">
        <v>119</v>
      </c>
      <c r="B29" s="186"/>
      <c r="C29" s="186"/>
      <c r="D29" s="186"/>
      <c r="E29" s="186"/>
      <c r="F29" s="186"/>
      <c r="G29" s="186"/>
      <c r="H29" s="186"/>
      <c r="I29" s="2">
        <v>21</v>
      </c>
      <c r="J29" s="7">
        <f>SUM(J24:J28)</f>
        <v>0</v>
      </c>
      <c r="K29" s="10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2">
        <v>22</v>
      </c>
      <c r="J30" s="6"/>
      <c r="K30" s="11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2">
        <v>23</v>
      </c>
      <c r="J31" s="6"/>
      <c r="K31" s="11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2">
        <v>24</v>
      </c>
      <c r="J32" s="6"/>
      <c r="K32" s="11"/>
    </row>
    <row r="33" spans="1:11" ht="12.75">
      <c r="A33" s="185" t="s">
        <v>50</v>
      </c>
      <c r="B33" s="186"/>
      <c r="C33" s="186"/>
      <c r="D33" s="186"/>
      <c r="E33" s="186"/>
      <c r="F33" s="186"/>
      <c r="G33" s="186"/>
      <c r="H33" s="186"/>
      <c r="I33" s="2">
        <v>25</v>
      </c>
      <c r="J33" s="7">
        <f>SUM(J30:J32)</f>
        <v>0</v>
      </c>
      <c r="K33" s="10">
        <f>SUM(K30:K32)</f>
        <v>0</v>
      </c>
    </row>
    <row r="34" spans="1:11" ht="12.75">
      <c r="A34" s="185" t="s">
        <v>113</v>
      </c>
      <c r="B34" s="186"/>
      <c r="C34" s="186"/>
      <c r="D34" s="186"/>
      <c r="E34" s="186"/>
      <c r="F34" s="186"/>
      <c r="G34" s="186"/>
      <c r="H34" s="186"/>
      <c r="I34" s="2">
        <v>26</v>
      </c>
      <c r="J34" s="7">
        <f>IF(J29&gt;J33,J29-J33,0)</f>
        <v>0</v>
      </c>
      <c r="K34" s="10">
        <f>IF(K29&gt;K33,K29-K33,0)</f>
        <v>0</v>
      </c>
    </row>
    <row r="35" spans="1:11" ht="12.75">
      <c r="A35" s="185" t="s">
        <v>114</v>
      </c>
      <c r="B35" s="186"/>
      <c r="C35" s="186"/>
      <c r="D35" s="186"/>
      <c r="E35" s="186"/>
      <c r="F35" s="186"/>
      <c r="G35" s="186"/>
      <c r="H35" s="186"/>
      <c r="I35" s="2">
        <v>27</v>
      </c>
      <c r="J35" s="7">
        <f>IF(J33&gt;J29,J33-J29,0)</f>
        <v>0</v>
      </c>
      <c r="K35" s="10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2">
        <v>28</v>
      </c>
      <c r="J37" s="6"/>
      <c r="K37" s="11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2">
        <v>29</v>
      </c>
      <c r="J38" s="6"/>
      <c r="K38" s="11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2">
        <v>30</v>
      </c>
      <c r="J39" s="6"/>
      <c r="K39" s="11"/>
    </row>
    <row r="40" spans="1:11" ht="12.75">
      <c r="A40" s="185" t="s">
        <v>51</v>
      </c>
      <c r="B40" s="186"/>
      <c r="C40" s="186"/>
      <c r="D40" s="186"/>
      <c r="E40" s="186"/>
      <c r="F40" s="186"/>
      <c r="G40" s="186"/>
      <c r="H40" s="186"/>
      <c r="I40" s="2">
        <v>31</v>
      </c>
      <c r="J40" s="7">
        <f>SUM(J37:J39)</f>
        <v>0</v>
      </c>
      <c r="K40" s="10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2">
        <v>32</v>
      </c>
      <c r="J41" s="6"/>
      <c r="K41" s="11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2">
        <v>33</v>
      </c>
      <c r="J42" s="6"/>
      <c r="K42" s="11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2">
        <v>34</v>
      </c>
      <c r="J43" s="6"/>
      <c r="K43" s="11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2">
        <v>35</v>
      </c>
      <c r="J44" s="6"/>
      <c r="K44" s="11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2">
        <v>36</v>
      </c>
      <c r="J45" s="6"/>
      <c r="K45" s="11"/>
    </row>
    <row r="46" spans="1:11" ht="12.75">
      <c r="A46" s="185" t="s">
        <v>154</v>
      </c>
      <c r="B46" s="186"/>
      <c r="C46" s="186"/>
      <c r="D46" s="186"/>
      <c r="E46" s="186"/>
      <c r="F46" s="186"/>
      <c r="G46" s="186"/>
      <c r="H46" s="186"/>
      <c r="I46" s="2">
        <v>37</v>
      </c>
      <c r="J46" s="7">
        <f>SUM(J41:J45)</f>
        <v>0</v>
      </c>
      <c r="K46" s="10">
        <f>SUM(K41:K45)</f>
        <v>0</v>
      </c>
    </row>
    <row r="47" spans="1:11" ht="12.75">
      <c r="A47" s="185" t="s">
        <v>168</v>
      </c>
      <c r="B47" s="186"/>
      <c r="C47" s="186"/>
      <c r="D47" s="186"/>
      <c r="E47" s="186"/>
      <c r="F47" s="186"/>
      <c r="G47" s="186"/>
      <c r="H47" s="186"/>
      <c r="I47" s="2">
        <v>38</v>
      </c>
      <c r="J47" s="7">
        <f>IF(J40&gt;J46,J40-J46,0)</f>
        <v>0</v>
      </c>
      <c r="K47" s="10">
        <f>IF(K40&gt;K46,K40-K46,0)</f>
        <v>0</v>
      </c>
    </row>
    <row r="48" spans="1:11" ht="12.75">
      <c r="A48" s="185" t="s">
        <v>169</v>
      </c>
      <c r="B48" s="186"/>
      <c r="C48" s="186"/>
      <c r="D48" s="186"/>
      <c r="E48" s="186"/>
      <c r="F48" s="186"/>
      <c r="G48" s="186"/>
      <c r="H48" s="186"/>
      <c r="I48" s="2">
        <v>39</v>
      </c>
      <c r="J48" s="7">
        <f>IF(J46&gt;J40,J46-J40,0)</f>
        <v>0</v>
      </c>
      <c r="K48" s="10">
        <f>IF(K46&gt;K40,K46-K40,0)</f>
        <v>0</v>
      </c>
    </row>
    <row r="49" spans="1:11" ht="12.75">
      <c r="A49" s="185" t="s">
        <v>155</v>
      </c>
      <c r="B49" s="186"/>
      <c r="C49" s="186"/>
      <c r="D49" s="186"/>
      <c r="E49" s="186"/>
      <c r="F49" s="186"/>
      <c r="G49" s="186"/>
      <c r="H49" s="186"/>
      <c r="I49" s="2">
        <v>40</v>
      </c>
      <c r="J49" s="7">
        <f>IF(J21-J22+J34-J35+J47-J48&gt;0,J21-J22+J34-J35+J47-J48,0)</f>
        <v>0</v>
      </c>
      <c r="K49" s="10">
        <f>IF(K21-K22+K34-K35+K47-K48&gt;0,K21-K22+K34-K35+K47-K48,0)</f>
        <v>0</v>
      </c>
    </row>
    <row r="50" spans="1:11" ht="12.75">
      <c r="A50" s="185" t="s">
        <v>15</v>
      </c>
      <c r="B50" s="186"/>
      <c r="C50" s="186"/>
      <c r="D50" s="186"/>
      <c r="E50" s="186"/>
      <c r="F50" s="186"/>
      <c r="G50" s="186"/>
      <c r="H50" s="186"/>
      <c r="I50" s="2">
        <v>41</v>
      </c>
      <c r="J50" s="7">
        <f>IF(J22-J21+J35-J34+J48-J47&gt;0,J22-J21+J35-J34+J48-J47,0)</f>
        <v>0</v>
      </c>
      <c r="K50" s="10">
        <f>IF(K22-K21+K35-K34+K48-K47&gt;0,K22-K21+K35-K34+K48-K47,0)</f>
        <v>0</v>
      </c>
    </row>
    <row r="51" spans="1:11" ht="12.75">
      <c r="A51" s="185" t="s">
        <v>167</v>
      </c>
      <c r="B51" s="186"/>
      <c r="C51" s="186"/>
      <c r="D51" s="186"/>
      <c r="E51" s="186"/>
      <c r="F51" s="186"/>
      <c r="G51" s="186"/>
      <c r="H51" s="186"/>
      <c r="I51" s="2">
        <v>42</v>
      </c>
      <c r="J51" s="6"/>
      <c r="K51" s="11"/>
    </row>
    <row r="52" spans="1:11" ht="12.75">
      <c r="A52" s="185" t="s">
        <v>182</v>
      </c>
      <c r="B52" s="186"/>
      <c r="C52" s="186"/>
      <c r="D52" s="186"/>
      <c r="E52" s="186"/>
      <c r="F52" s="186"/>
      <c r="G52" s="186"/>
      <c r="H52" s="186"/>
      <c r="I52" s="2">
        <v>43</v>
      </c>
      <c r="J52" s="6"/>
      <c r="K52" s="11"/>
    </row>
    <row r="53" spans="1:11" ht="12.75">
      <c r="A53" s="185" t="s">
        <v>183</v>
      </c>
      <c r="B53" s="186"/>
      <c r="C53" s="186"/>
      <c r="D53" s="186"/>
      <c r="E53" s="186"/>
      <c r="F53" s="186"/>
      <c r="G53" s="186"/>
      <c r="H53" s="186"/>
      <c r="I53" s="2">
        <v>44</v>
      </c>
      <c r="J53" s="6"/>
      <c r="K53" s="11"/>
    </row>
    <row r="54" spans="1:11" ht="12.75">
      <c r="A54" s="233" t="s">
        <v>184</v>
      </c>
      <c r="B54" s="234"/>
      <c r="C54" s="234"/>
      <c r="D54" s="234"/>
      <c r="E54" s="234"/>
      <c r="F54" s="234"/>
      <c r="G54" s="234"/>
      <c r="H54" s="234"/>
      <c r="I54" s="5">
        <v>45</v>
      </c>
      <c r="J54" s="8">
        <f>J51+J52-J53</f>
        <v>0</v>
      </c>
      <c r="K54" s="16">
        <f>K51+K52-K53</f>
        <v>0</v>
      </c>
    </row>
    <row r="55" spans="1:11" ht="12.75">
      <c r="A55" s="86" t="s">
        <v>181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36" sqref="J36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1" width="10.421875" style="110" bestFit="1" customWidth="1"/>
    <col min="12" max="16384" width="9.140625" style="90" customWidth="1"/>
  </cols>
  <sheetData>
    <row r="1" spans="1:12" ht="12.75">
      <c r="A1" s="282" t="s">
        <v>291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89"/>
    </row>
    <row r="2" spans="1:12" ht="15.75">
      <c r="A2" s="87"/>
      <c r="B2" s="88"/>
      <c r="C2" s="288" t="s">
        <v>292</v>
      </c>
      <c r="D2" s="288"/>
      <c r="E2" s="92">
        <v>42736</v>
      </c>
      <c r="F2" s="91" t="s">
        <v>258</v>
      </c>
      <c r="G2" s="289">
        <v>43100</v>
      </c>
      <c r="H2" s="290"/>
      <c r="I2" s="88"/>
      <c r="J2" s="113"/>
      <c r="K2" s="113"/>
      <c r="L2" s="93"/>
    </row>
    <row r="3" spans="1:11" ht="24" thickBot="1">
      <c r="A3" s="291" t="s">
        <v>61</v>
      </c>
      <c r="B3" s="291"/>
      <c r="C3" s="291"/>
      <c r="D3" s="291"/>
      <c r="E3" s="291"/>
      <c r="F3" s="291"/>
      <c r="G3" s="291"/>
      <c r="H3" s="291"/>
      <c r="I3" s="94" t="s">
        <v>315</v>
      </c>
      <c r="J3" s="117" t="s">
        <v>156</v>
      </c>
      <c r="K3" s="117" t="s">
        <v>157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95">
        <v>2</v>
      </c>
      <c r="J4" s="85" t="s">
        <v>293</v>
      </c>
      <c r="K4" s="85" t="s">
        <v>294</v>
      </c>
    </row>
    <row r="5" spans="1:11" ht="12.75">
      <c r="A5" s="272" t="s">
        <v>295</v>
      </c>
      <c r="B5" s="273"/>
      <c r="C5" s="273"/>
      <c r="D5" s="273"/>
      <c r="E5" s="273"/>
      <c r="F5" s="273"/>
      <c r="G5" s="273"/>
      <c r="H5" s="273"/>
      <c r="I5" s="96">
        <v>1</v>
      </c>
      <c r="J5" s="9">
        <v>635568080</v>
      </c>
      <c r="K5" s="9">
        <v>694432640</v>
      </c>
    </row>
    <row r="6" spans="1:11" ht="12.75">
      <c r="A6" s="272" t="s">
        <v>296</v>
      </c>
      <c r="B6" s="273"/>
      <c r="C6" s="273"/>
      <c r="D6" s="273"/>
      <c r="E6" s="273"/>
      <c r="F6" s="273"/>
      <c r="G6" s="273"/>
      <c r="H6" s="273"/>
      <c r="I6" s="96">
        <v>2</v>
      </c>
      <c r="J6" s="11">
        <v>194354000</v>
      </c>
      <c r="K6" s="11">
        <v>178234433.36</v>
      </c>
    </row>
    <row r="7" spans="1:11" ht="12.75">
      <c r="A7" s="272" t="s">
        <v>297</v>
      </c>
      <c r="B7" s="273"/>
      <c r="C7" s="273"/>
      <c r="D7" s="273"/>
      <c r="E7" s="273"/>
      <c r="F7" s="273"/>
      <c r="G7" s="273"/>
      <c r="H7" s="273"/>
      <c r="I7" s="96">
        <v>3</v>
      </c>
      <c r="J7" s="11">
        <v>24677447.74</v>
      </c>
      <c r="K7" s="11">
        <v>16451631.829999998</v>
      </c>
    </row>
    <row r="8" spans="1:11" ht="12.75">
      <c r="A8" s="272" t="s">
        <v>298</v>
      </c>
      <c r="B8" s="273"/>
      <c r="C8" s="273"/>
      <c r="D8" s="273"/>
      <c r="E8" s="273"/>
      <c r="F8" s="273"/>
      <c r="G8" s="273"/>
      <c r="H8" s="273"/>
      <c r="I8" s="96">
        <v>4</v>
      </c>
      <c r="J8" s="11">
        <v>-825348364</v>
      </c>
      <c r="K8" s="11">
        <v>-817326477.4509182</v>
      </c>
    </row>
    <row r="9" spans="1:11" ht="12.75">
      <c r="A9" s="272" t="s">
        <v>299</v>
      </c>
      <c r="B9" s="273"/>
      <c r="C9" s="273"/>
      <c r="D9" s="273"/>
      <c r="E9" s="273"/>
      <c r="F9" s="273"/>
      <c r="G9" s="273"/>
      <c r="H9" s="273"/>
      <c r="I9" s="96">
        <v>5</v>
      </c>
      <c r="J9" s="11">
        <v>14756066.18999992</v>
      </c>
      <c r="K9" s="11">
        <v>-52854776.519999824</v>
      </c>
    </row>
    <row r="10" spans="1:11" ht="12.75">
      <c r="A10" s="272" t="s">
        <v>300</v>
      </c>
      <c r="B10" s="273"/>
      <c r="C10" s="273"/>
      <c r="D10" s="273"/>
      <c r="E10" s="273"/>
      <c r="F10" s="273"/>
      <c r="G10" s="273"/>
      <c r="H10" s="273"/>
      <c r="I10" s="96">
        <v>6</v>
      </c>
      <c r="J10" s="11"/>
      <c r="K10" s="11"/>
    </row>
    <row r="11" spans="1:11" ht="12.75">
      <c r="A11" s="272" t="s">
        <v>301</v>
      </c>
      <c r="B11" s="273"/>
      <c r="C11" s="273"/>
      <c r="D11" s="273"/>
      <c r="E11" s="273"/>
      <c r="F11" s="273"/>
      <c r="G11" s="273"/>
      <c r="H11" s="273"/>
      <c r="I11" s="96">
        <v>7</v>
      </c>
      <c r="J11" s="11"/>
      <c r="K11" s="11"/>
    </row>
    <row r="12" spans="1:11" ht="12.75">
      <c r="A12" s="272" t="s">
        <v>302</v>
      </c>
      <c r="B12" s="273"/>
      <c r="C12" s="273"/>
      <c r="D12" s="273"/>
      <c r="E12" s="273"/>
      <c r="F12" s="273"/>
      <c r="G12" s="273"/>
      <c r="H12" s="273"/>
      <c r="I12" s="96">
        <v>8</v>
      </c>
      <c r="J12" s="11"/>
      <c r="K12" s="11"/>
    </row>
    <row r="13" spans="1:11" ht="12.75">
      <c r="A13" s="272" t="s">
        <v>303</v>
      </c>
      <c r="B13" s="273"/>
      <c r="C13" s="273"/>
      <c r="D13" s="273"/>
      <c r="E13" s="273"/>
      <c r="F13" s="273"/>
      <c r="G13" s="273"/>
      <c r="H13" s="273"/>
      <c r="I13" s="96">
        <v>9</v>
      </c>
      <c r="J13" s="11"/>
      <c r="K13" s="11"/>
    </row>
    <row r="14" spans="1:11" ht="12.75">
      <c r="A14" s="274" t="s">
        <v>304</v>
      </c>
      <c r="B14" s="275"/>
      <c r="C14" s="275"/>
      <c r="D14" s="275"/>
      <c r="E14" s="275"/>
      <c r="F14" s="275"/>
      <c r="G14" s="275"/>
      <c r="H14" s="275"/>
      <c r="I14" s="96">
        <v>10</v>
      </c>
      <c r="J14" s="10">
        <f>SUM(J5:J13)</f>
        <v>44007229.92999993</v>
      </c>
      <c r="K14" s="10">
        <f>SUM(K5:K13)</f>
        <v>18937451.219082035</v>
      </c>
    </row>
    <row r="15" spans="1:11" ht="12.75">
      <c r="A15" s="272" t="s">
        <v>305</v>
      </c>
      <c r="B15" s="273"/>
      <c r="C15" s="273"/>
      <c r="D15" s="273"/>
      <c r="E15" s="273"/>
      <c r="F15" s="273"/>
      <c r="G15" s="273"/>
      <c r="H15" s="273"/>
      <c r="I15" s="96">
        <v>11</v>
      </c>
      <c r="J15" s="11">
        <v>0</v>
      </c>
      <c r="K15" s="11">
        <v>0</v>
      </c>
    </row>
    <row r="16" spans="1:11" ht="12.75">
      <c r="A16" s="272" t="s">
        <v>306</v>
      </c>
      <c r="B16" s="273"/>
      <c r="C16" s="273"/>
      <c r="D16" s="273"/>
      <c r="E16" s="273"/>
      <c r="F16" s="273"/>
      <c r="G16" s="273"/>
      <c r="H16" s="273"/>
      <c r="I16" s="96">
        <v>12</v>
      </c>
      <c r="J16" s="11">
        <v>0</v>
      </c>
      <c r="K16" s="11">
        <v>0</v>
      </c>
    </row>
    <row r="17" spans="1:11" ht="12.75">
      <c r="A17" s="272" t="s">
        <v>307</v>
      </c>
      <c r="B17" s="273"/>
      <c r="C17" s="273"/>
      <c r="D17" s="273"/>
      <c r="E17" s="273"/>
      <c r="F17" s="273"/>
      <c r="G17" s="273"/>
      <c r="H17" s="273"/>
      <c r="I17" s="96">
        <v>13</v>
      </c>
      <c r="J17" s="11">
        <v>0</v>
      </c>
      <c r="K17" s="11">
        <v>0</v>
      </c>
    </row>
    <row r="18" spans="1:11" ht="12.75">
      <c r="A18" s="272" t="s">
        <v>308</v>
      </c>
      <c r="B18" s="273"/>
      <c r="C18" s="273"/>
      <c r="D18" s="273"/>
      <c r="E18" s="273"/>
      <c r="F18" s="273"/>
      <c r="G18" s="273"/>
      <c r="H18" s="273"/>
      <c r="I18" s="96">
        <v>14</v>
      </c>
      <c r="J18" s="11">
        <v>0</v>
      </c>
      <c r="K18" s="11">
        <v>0</v>
      </c>
    </row>
    <row r="19" spans="1:11" ht="12.75">
      <c r="A19" s="272" t="s">
        <v>309</v>
      </c>
      <c r="B19" s="273"/>
      <c r="C19" s="273"/>
      <c r="D19" s="273"/>
      <c r="E19" s="273"/>
      <c r="F19" s="273"/>
      <c r="G19" s="273"/>
      <c r="H19" s="273"/>
      <c r="I19" s="96">
        <v>15</v>
      </c>
      <c r="J19" s="11">
        <v>0</v>
      </c>
      <c r="K19" s="11">
        <v>0</v>
      </c>
    </row>
    <row r="20" spans="1:11" ht="12.75">
      <c r="A20" s="272" t="s">
        <v>310</v>
      </c>
      <c r="B20" s="273"/>
      <c r="C20" s="273"/>
      <c r="D20" s="273"/>
      <c r="E20" s="273"/>
      <c r="F20" s="273"/>
      <c r="G20" s="273"/>
      <c r="H20" s="273"/>
      <c r="I20" s="96">
        <v>16</v>
      </c>
      <c r="J20" s="11">
        <v>0</v>
      </c>
      <c r="K20" s="11">
        <v>0</v>
      </c>
    </row>
    <row r="21" spans="1:11" ht="12.75">
      <c r="A21" s="274" t="s">
        <v>311</v>
      </c>
      <c r="B21" s="275"/>
      <c r="C21" s="275"/>
      <c r="D21" s="275"/>
      <c r="E21" s="275"/>
      <c r="F21" s="275"/>
      <c r="G21" s="275"/>
      <c r="H21" s="275"/>
      <c r="I21" s="96">
        <v>17</v>
      </c>
      <c r="J21" s="16">
        <f>SUM(J15:J20)</f>
        <v>0</v>
      </c>
      <c r="K21" s="16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312</v>
      </c>
      <c r="B23" s="277"/>
      <c r="C23" s="277"/>
      <c r="D23" s="277"/>
      <c r="E23" s="277"/>
      <c r="F23" s="277"/>
      <c r="G23" s="277"/>
      <c r="H23" s="277"/>
      <c r="I23" s="97">
        <v>18</v>
      </c>
      <c r="J23" s="9">
        <v>0</v>
      </c>
      <c r="K23" s="9">
        <v>0</v>
      </c>
    </row>
    <row r="24" spans="1:11" ht="23.25" customHeight="1">
      <c r="A24" s="278" t="s">
        <v>313</v>
      </c>
      <c r="B24" s="279"/>
      <c r="C24" s="279"/>
      <c r="D24" s="279"/>
      <c r="E24" s="279"/>
      <c r="F24" s="279"/>
      <c r="G24" s="279"/>
      <c r="H24" s="279"/>
      <c r="I24" s="98">
        <v>19</v>
      </c>
      <c r="J24" s="107"/>
      <c r="K24" s="107"/>
    </row>
    <row r="25" spans="1:11" ht="30" customHeight="1">
      <c r="A25" s="280" t="s">
        <v>314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Branka Grendov</cp:lastModifiedBy>
  <cp:lastPrinted>2015-02-11T11:56:07Z</cp:lastPrinted>
  <dcterms:created xsi:type="dcterms:W3CDTF">2008-10-17T11:51:54Z</dcterms:created>
  <dcterms:modified xsi:type="dcterms:W3CDTF">2018-02-14T13:50:59Z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