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4" yWindow="5988" windowWidth="25236" windowHeight="6036" activeTab="0"/>
  </bookViews>
  <sheets>
    <sheet name="OPĆI PODACI" sheetId="1" r:id="rId1"/>
    <sheet name="RDG" sheetId="2" r:id="rId2"/>
    <sheet name="Bilanca" sheetId="3" r:id="rId3"/>
    <sheet name="NT_I" sheetId="4" r:id="rId4"/>
    <sheet name="NT_D" sheetId="5" state="hidden" r:id="rId5"/>
    <sheet name="PK" sheetId="6" r:id="rId6"/>
    <sheet name="Bilješke" sheetId="7" state="hidden" r:id="rId7"/>
  </sheets>
  <definedNames>
    <definedName name="_xlnm.Print_Area" localSheetId="2">'Bilanca'!$A$1:$K$122</definedName>
    <definedName name="_xlnm.Print_Area" localSheetId="6">'Bilješke'!$A$1:$I$488</definedName>
    <definedName name="_xlnm.Print_Area" localSheetId="3">'NT_I'!$A$1:$K$53</definedName>
    <definedName name="_xlnm.Print_Area" localSheetId="0">'OPĆI PODACI'!$A$1:$I$64</definedName>
    <definedName name="_xlnm.Print_Area" localSheetId="5">'PK'!$A$1:$K$25</definedName>
  </definedNames>
  <calcPr fullCalcOnLoad="1"/>
</workbook>
</file>

<file path=xl/sharedStrings.xml><?xml version="1.0" encoding="utf-8"?>
<sst xmlns="http://schemas.openxmlformats.org/spreadsheetml/2006/main" count="791" uniqueCount="662">
  <si>
    <t xml:space="preserve">     3. Obveze prema bankama i drugim financijskim institucijama</t>
  </si>
  <si>
    <t>E) ODGOĐENO PLAĆANJE TROŠKOVA I PRIHOD BUDUĆEGA RAZDOBLJA</t>
  </si>
  <si>
    <t xml:space="preserve">     1. Novčani izdaci za kupnju dugotrajne materijalne i nematerijalne imovine</t>
  </si>
  <si>
    <t xml:space="preserve">     2. Novčani izdaci za stjecanje vlasničkih i dužničkih financijskih instrumenata</t>
  </si>
  <si>
    <t xml:space="preserve">     3. Ostali novčani izdaci od investicijskih aktivnosti</t>
  </si>
  <si>
    <t>IV. Ukupno novčani izdaci od investicijskih aktivnosti (021 do 023)</t>
  </si>
  <si>
    <t>u razdoblju __.__.____. do __.__.____.</t>
  </si>
  <si>
    <t>Obveznik: _____________________________________________________________</t>
  </si>
  <si>
    <t>1. Pripisano imateljima kapitala matice</t>
  </si>
  <si>
    <t>2. Pripisano manjinskom interesu</t>
  </si>
  <si>
    <t xml:space="preserve">   5. Potraživanja od države i drugih institucija</t>
  </si>
  <si>
    <t xml:space="preserve">   6. Ostala potraživanja</t>
  </si>
  <si>
    <r>
      <t xml:space="preserve">II. POSLOVNI RASHODI </t>
    </r>
    <r>
      <rPr>
        <sz val="9"/>
        <rFont val="Arial"/>
        <family val="2"/>
      </rPr>
      <t>(115+116+120+124+125+126+129+130)</t>
    </r>
  </si>
  <si>
    <r>
      <t xml:space="preserve">B)  DUGOTRAJNA IMOVINA </t>
    </r>
    <r>
      <rPr>
        <sz val="9"/>
        <rFont val="Arial"/>
        <family val="2"/>
      </rPr>
      <t>(003+010+020+029+033)</t>
    </r>
  </si>
  <si>
    <t xml:space="preserve">   2. Koncesije, patenti, licencije, robne i uslužne marke, softver i ostala prava</t>
  </si>
  <si>
    <t>Ukupno smanjenje novčanog tijeka (015 – 014 + 027 – 026 + 039 – 038)</t>
  </si>
  <si>
    <t xml:space="preserve">   3. Ostali novčani izdaci od investicijskih aktivnosti</t>
  </si>
  <si>
    <t>C1) NETO POVEĆANJE NOVČANOG TIJEKA OD FINANCIJSKIH
       AKTIVNOSTI (030-036)</t>
  </si>
  <si>
    <t>C2) NETO SMANJENJE NOVČANOG TIJEKA OD FINANCIJSKIH
       AKTIVNOSTI (036-030)</t>
  </si>
  <si>
    <r>
      <t xml:space="preserve">B)  REZERVIRANJA </t>
    </r>
    <r>
      <rPr>
        <sz val="9"/>
        <rFont val="Arial"/>
        <family val="2"/>
      </rPr>
      <t>(080 do 082)</t>
    </r>
  </si>
  <si>
    <r>
      <t xml:space="preserve">C)  DUGOROČNE OBVEZE </t>
    </r>
    <r>
      <rPr>
        <sz val="9"/>
        <rFont val="Arial"/>
        <family val="2"/>
      </rPr>
      <t>(084 do 092)</t>
    </r>
  </si>
  <si>
    <r>
      <t xml:space="preserve">D)  KRATKOROČNE OBVEZE </t>
    </r>
    <r>
      <rPr>
        <sz val="9"/>
        <rFont val="Arial"/>
        <family val="2"/>
      </rPr>
      <t>(094 do 105)</t>
    </r>
  </si>
  <si>
    <r>
      <t xml:space="preserve">    2. Materijalni troškovi </t>
    </r>
    <r>
      <rPr>
        <sz val="9"/>
        <rFont val="Arial"/>
        <family val="2"/>
      </rPr>
      <t>(117 do 119)</t>
    </r>
  </si>
  <si>
    <r>
      <t xml:space="preserve">   3. Troškovi osoblja </t>
    </r>
    <r>
      <rPr>
        <sz val="9"/>
        <rFont val="Arial"/>
        <family val="2"/>
      </rPr>
      <t>(121 do 123)</t>
    </r>
  </si>
  <si>
    <r>
      <t xml:space="preserve">   6. Vrijednosno usklađivanje </t>
    </r>
    <r>
      <rPr>
        <sz val="9"/>
        <rFont val="Arial"/>
        <family val="2"/>
      </rPr>
      <t>(127+128)</t>
    </r>
  </si>
  <si>
    <r>
      <t xml:space="preserve">F) UKUPNO – PASIVA </t>
    </r>
    <r>
      <rPr>
        <sz val="9"/>
        <rFont val="Arial"/>
        <family val="2"/>
      </rPr>
      <t>(062+079+083+093+106)</t>
    </r>
  </si>
  <si>
    <r>
      <t xml:space="preserve">I. POSLOVNI PRIHODI </t>
    </r>
    <r>
      <rPr>
        <sz val="9"/>
        <rFont val="Arial"/>
        <family val="2"/>
      </rPr>
      <t>(112+113)</t>
    </r>
  </si>
  <si>
    <t xml:space="preserve">    4. Alati, pogonski inventar i transportna imovina</t>
  </si>
  <si>
    <t xml:space="preserve">    5. Biološka imovina</t>
  </si>
  <si>
    <t xml:space="preserve">   2. Novčani primici od glavnice kredita, zadužnica, pozajmica i drugih posudbi</t>
  </si>
  <si>
    <t xml:space="preserve">   3. Ostali primici od financijskih aktivnosti</t>
  </si>
  <si>
    <t xml:space="preserve">   1. Novčani izdaci za otplatu glavnice kredita i obveznica</t>
  </si>
  <si>
    <t xml:space="preserve">   2. Novčani izdaci za isplatu dividendi</t>
  </si>
  <si>
    <t xml:space="preserve">   3. Novčani izdaci za financijski najam</t>
  </si>
  <si>
    <t xml:space="preserve">   4. Novčani izdaci za otkup vlastitih dionica</t>
  </si>
  <si>
    <t xml:space="preserve">   5. Ostali novčani izdaci od financijskih aktivnosti</t>
  </si>
  <si>
    <t>A1) NETO POVEĆANJE NOVČANOG TIJEKA OD POSLOVNIH
       AKTIVNOSTI (007-012)</t>
  </si>
  <si>
    <t>A2) NETO SMANJENJE NOVČANOG TIJEKA OD POSLOVNIH
       AKTIVNOSTI (012-007)</t>
  </si>
  <si>
    <t>B1) NETO POVEĆANJE NOVČANOG TIJEKA OD INVESTICIJSKIH
       AKTIVNOSTI (020-024)</t>
  </si>
  <si>
    <t>B2) NETO SMANJENJE NOVČANOG TIJEKA OD INVESTICIJSKIH
       AKTIVNOSTI (024-020)</t>
  </si>
  <si>
    <t xml:space="preserve">   1. Dobit prije poreza</t>
  </si>
  <si>
    <t xml:space="preserve">   2. Amortizacija</t>
  </si>
  <si>
    <t xml:space="preserve">   3. Povećanje kratkoročnih obveza</t>
  </si>
  <si>
    <t xml:space="preserve">   4. Smanjenje kratkotrajnih potraživanja</t>
  </si>
  <si>
    <t xml:space="preserve">   5. Smanjenje zaliha</t>
  </si>
  <si>
    <t xml:space="preserve">    3. Dobit ili gubitak s osnove ponovnog vrednovanja financijske
         imovine raspoložive za prodaju</t>
  </si>
  <si>
    <t xml:space="preserve">     7. Ostala financijska imovina </t>
  </si>
  <si>
    <t>II.  Ukupno novčani izdaci od poslovnih aktivnosti (007 do 012)</t>
  </si>
  <si>
    <t xml:space="preserve">     3. Novčani primici od kamata*</t>
  </si>
  <si>
    <t xml:space="preserve">     4. Novčani primici od dividendi*</t>
  </si>
  <si>
    <t>IV. Ukupno novčani izdaci od investicijskih aktivnosti (022 do 024)</t>
  </si>
  <si>
    <t>V. Ukupno novčani primici od financijskih aktivnosti (028 do 030)</t>
  </si>
  <si>
    <t xml:space="preserve">   8. Ostali poslovni rashodi</t>
  </si>
  <si>
    <t xml:space="preserve">   6. Ostalo povećanje novčanog tijeka</t>
  </si>
  <si>
    <t xml:space="preserve">   1. Smanjenje kratkoročnih obveza</t>
  </si>
  <si>
    <t xml:space="preserve">   2. Povećanje kratkotrajnih potraživanja</t>
  </si>
  <si>
    <t xml:space="preserve">   3. Povećanje zaliha</t>
  </si>
  <si>
    <t xml:space="preserve">   4. Ostalo smanjenje novčanog tijeka</t>
  </si>
  <si>
    <t>D)  PLAĆENI TROŠKOVI BUDUĆEG RAZDOBLJA I OBRAČUNATI PRIHODI</t>
  </si>
  <si>
    <t>G)  IZVANBILANČNI ZAPISI</t>
  </si>
  <si>
    <t>PASIVA</t>
  </si>
  <si>
    <t>Naziv pozicije</t>
  </si>
  <si>
    <t>A)  POTRAŽIVANJA ZA UPISANI A NEUPLAĆENI KAPITAL</t>
  </si>
  <si>
    <t xml:space="preserve">        c) Ostali vanjski troškovi</t>
  </si>
  <si>
    <t xml:space="preserve">        a) Neto plaće i nadnice</t>
  </si>
  <si>
    <t xml:space="preserve">        b) Troškovi poreza i doprinosa iz plaća</t>
  </si>
  <si>
    <t xml:space="preserve">        c) Doprinosi na plaće</t>
  </si>
  <si>
    <t xml:space="preserve">    2. Kamate, tečajne razlike i drugi rashodi iz odnosa s nepovezanim
        poduzetnicima i drugim osobama</t>
  </si>
  <si>
    <t xml:space="preserve">    1. Kamate, tečajne razlike i drugi rashodi s povezanim poduzetnicima</t>
  </si>
  <si>
    <t xml:space="preserve">    4. Ostali financijski rashodi</t>
  </si>
  <si>
    <t>V. Ukupno novčani primici od financijskih aktivnosti (027 do 029)</t>
  </si>
  <si>
    <t>VI. Ukupno novčani izdaci od financijskih aktivnosti (031 do 035)</t>
  </si>
  <si>
    <t>Ukupno povećanje novčanog tijeka (013 – 014 + 025 – 026 + 037 – 038)</t>
  </si>
  <si>
    <t>Ukupno smanjenje novčanog tijeka (014 – 013 + 026 – 025 + 038 – 037)</t>
  </si>
  <si>
    <t xml:space="preserve">    6. Predujmovi za materijalnu imovinu</t>
  </si>
  <si>
    <t xml:space="preserve">    7. Materijalna imovina u pripremi</t>
  </si>
  <si>
    <t xml:space="preserve">    8. Ostala materijalna imovina</t>
  </si>
  <si>
    <t xml:space="preserve">    9. Ulaganje u nekretnine</t>
  </si>
  <si>
    <t xml:space="preserve">     1. Udjeli (dionice) kod povezanih poduzetnika</t>
  </si>
  <si>
    <t xml:space="preserve">     2. Dani zajmovi povezanim poduzetnicima</t>
  </si>
  <si>
    <t xml:space="preserve">     3. Sudjelujući interesi (udjeli)</t>
  </si>
  <si>
    <t xml:space="preserve">     7. Ostala dugotrajna financijska imovina </t>
  </si>
  <si>
    <t xml:space="preserve">     1. Potraživanja od povezanih poduzetnika</t>
  </si>
  <si>
    <t xml:space="preserve">     2. Potraživanja po osnovi prodaje na kredit</t>
  </si>
  <si>
    <t xml:space="preserve">     3. Ostala potraživanja</t>
  </si>
  <si>
    <t xml:space="preserve">     4. Zajmovi dani poduzetnicima u kojima postoje sudjelujući interesi</t>
  </si>
  <si>
    <t xml:space="preserve">     5. Ulaganja u vrijednosne papire</t>
  </si>
  <si>
    <t xml:space="preserve">     6. Dani zajmovi, depoziti i slično</t>
  </si>
  <si>
    <t xml:space="preserve">   3. Gotovi proizvodi</t>
  </si>
  <si>
    <t xml:space="preserve">   4. Trgovačka roba</t>
  </si>
  <si>
    <t xml:space="preserve">   5. Predujmovi za zalihe</t>
  </si>
  <si>
    <t xml:space="preserve">   6. Dugotrajna imovina namijenjena prodaji</t>
  </si>
  <si>
    <t xml:space="preserve">   7. Biološka imovina</t>
  </si>
  <si>
    <t>F)  IZVANBILANČNI ZAPISI</t>
  </si>
  <si>
    <t xml:space="preserve">     8. Ostale dugoročne obveze</t>
  </si>
  <si>
    <t xml:space="preserve">     9. Odgođena porezna obveza</t>
  </si>
  <si>
    <t xml:space="preserve">     7. Obveze prema poduzetnicima u kojima postoje sudjelujući interesi</t>
  </si>
  <si>
    <t xml:space="preserve">     8. Obveze prema zaposlenicima</t>
  </si>
  <si>
    <t xml:space="preserve">     9. Obveze za poreze, doprinose i slična davanja</t>
  </si>
  <si>
    <t xml:space="preserve">   11. Obveze po osnovi dugotrajne imovine namijenjene prodaji</t>
  </si>
  <si>
    <t xml:space="preserve">   12. Ostale kratkoročne obveze</t>
  </si>
  <si>
    <t xml:space="preserve">   10. Obveze s osnove udjela u rezultatu</t>
  </si>
  <si>
    <t>Napomena 1.: Dodatak bilanci popunjavaju poduzetnici koji sastavljaju konsolidirane godišnje financijske izvještaje.</t>
  </si>
  <si>
    <t>I. ZALIHE (036 do 042)</t>
  </si>
  <si>
    <t>II. POTRAŽIVANJA (044 do 049)</t>
  </si>
  <si>
    <t>III. KRATKOTRAJNA FINANCIJSKA IMOVINA (051 do 057)</t>
  </si>
  <si>
    <t xml:space="preserve">   2. Ostali poslovni prihodi</t>
  </si>
  <si>
    <t xml:space="preserve">    1. Promjene vrijednosti zaliha proizvodnje u tijeku i gotovih proizvoda</t>
  </si>
  <si>
    <t xml:space="preserve">   4. Amortizacija</t>
  </si>
  <si>
    <t xml:space="preserve">   5. Ostali troškovi</t>
  </si>
  <si>
    <t xml:space="preserve">   7. Rezerviranja</t>
  </si>
  <si>
    <t>A1) NETO POVEĆANJE NOVČANOG TIJEKA OD POSLOVNIH 
       AKTIVNOSTI (006-013)</t>
  </si>
  <si>
    <t>A2) NETO SMANJENJE NOVČANOG TIJEKA OD POSLOVNIH 
       AKTIVNOSTI (013-006)</t>
  </si>
  <si>
    <t>B1) NETO POVEĆANJE NOVČANOG TIJEKA OD INVESTICIJSKIH
       AKTIVNOSTI (021-025)</t>
  </si>
  <si>
    <t>B2) NETO SMANJENJE NOVČANOG TIJEKA OD INVESTICIJSKIH
       AKTIVNOSTI (025-021)</t>
  </si>
  <si>
    <t xml:space="preserve">   1. Izdaci za razvoj</t>
  </si>
  <si>
    <t xml:space="preserve">   3. Goodwill</t>
  </si>
  <si>
    <t>III. Ukupno novčani primici od investicijskih aktivnosti (016 do 020)</t>
  </si>
  <si>
    <t>DODATAK RDG-u (popunjava poduzetnik koji sastavlja konsolidirani godišnji financijski izvještaj)</t>
  </si>
  <si>
    <t xml:space="preserve">   1. Novčani izdaci za kupnju dugotrajne materijalne i nematerijalne imovine</t>
  </si>
  <si>
    <t xml:space="preserve">   2. Novčani izdaci za stjecanje vlasničkih i dužničkih financijskih instrumenata</t>
  </si>
  <si>
    <t xml:space="preserve">   1. Sirovine i materijal</t>
  </si>
  <si>
    <t xml:space="preserve">   2. Proizvodnja u tijeku</t>
  </si>
  <si>
    <t xml:space="preserve">     2. Novčani primici od tantijema, naknada, provizija i sl.</t>
  </si>
  <si>
    <t xml:space="preserve">     3. Novčani primici od osiguranja za naknadu šteta</t>
  </si>
  <si>
    <t xml:space="preserve">     4. Novčani primici s osnove povrata poreza</t>
  </si>
  <si>
    <t xml:space="preserve">     5. Ostali novčani primici</t>
  </si>
  <si>
    <t xml:space="preserve">     1. Novčani izdaci dobavljačima</t>
  </si>
  <si>
    <t xml:space="preserve">     2. Novčani izdaci za zaposlene</t>
  </si>
  <si>
    <t xml:space="preserve">     3. Novčani izdaci za osiguranje za naknade šteta</t>
  </si>
  <si>
    <t xml:space="preserve">     4. Novčani izdaci za kamate</t>
  </si>
  <si>
    <t xml:space="preserve">     5. Novčani izdaci za poreze</t>
  </si>
  <si>
    <t xml:space="preserve">     6. Ostali novčani izdaci</t>
  </si>
  <si>
    <t xml:space="preserve">     1. Rezerviranja za mirovine, otpremnine i slične obveze</t>
  </si>
  <si>
    <t xml:space="preserve">     2. Rezerviranja za porezne obveze</t>
  </si>
  <si>
    <t xml:space="preserve">     3. Druga rezerviranja</t>
  </si>
  <si>
    <t xml:space="preserve">     1. Obveze prema povezanim poduzetnicima</t>
  </si>
  <si>
    <t>3. Vlastite dionice i udjeli (odbitna stavka)</t>
  </si>
  <si>
    <t>4. Statutarne rezerve</t>
  </si>
  <si>
    <t>5. Ostale rezerve</t>
  </si>
  <si>
    <t>IV. REVALORIZACIJSKE REZERVE</t>
  </si>
  <si>
    <t xml:space="preserve">       a) dugotrajne imovine (osim financijske imovine)</t>
  </si>
  <si>
    <t xml:space="preserve">       b) kratkotrajne imovine (osim financijske imovine)</t>
  </si>
  <si>
    <t xml:space="preserve">     3. Dio prihoda od pridruženih poduzetnika i sudjelujućih interesa</t>
  </si>
  <si>
    <t xml:space="preserve">     5. Ostali financijski prihodi</t>
  </si>
  <si>
    <t>I. TEMELJNI (UPISANI) KAPITAL</t>
  </si>
  <si>
    <t>II. KAPITALNE REZERVE</t>
  </si>
  <si>
    <t>III. REZERVE IZ DOBITI (066+067-068+069+070)</t>
  </si>
  <si>
    <t>1. Zakonske rezerve</t>
  </si>
  <si>
    <t>2. Rezerve za vlastite dionice</t>
  </si>
  <si>
    <t xml:space="preserve">        a) Troškovi sirovina i materijala</t>
  </si>
  <si>
    <t xml:space="preserve">        b) Troškovi prodane robe</t>
  </si>
  <si>
    <t>VI. Ukupno novčani izdaci od financijskih aktivnosti (032 do 036)</t>
  </si>
  <si>
    <t>Ukupno povećanje novčanog tijeka (014 – 015 + 026 – 027 + 038 – 039)</t>
  </si>
  <si>
    <t>Prethodna godina</t>
  </si>
  <si>
    <t>Tekuća godina</t>
  </si>
  <si>
    <t xml:space="preserve">   1. Prihodi od prodaje</t>
  </si>
  <si>
    <t>BILANCA</t>
  </si>
  <si>
    <t>RAČUN DOBITI I GUBITKA</t>
  </si>
  <si>
    <t xml:space="preserve">     2. Kamate, tečajne razlike, dividende, slični prihodi iz odnosa s
          nepovezanim poduzetnicima i drugim osobama</t>
  </si>
  <si>
    <t>NOVČANI TIJEK OD POSLOVNIH AKTIVNOSTI</t>
  </si>
  <si>
    <t>I. Ukupno povećanje novčanog tijeka od poslovnih aktivnosti (001 do 006)</t>
  </si>
  <si>
    <t>II. Ukupno smanjenje novčanog tijeka od poslovnih aktivnosti (008 do 011)</t>
  </si>
  <si>
    <t>NOVČANI TIJEK OD INVESTICIJSKIH AKTIVNOSTI</t>
  </si>
  <si>
    <t>NOVČANI TIJEK OD FINANCIJSKIH AKTIVNOSTI</t>
  </si>
  <si>
    <t>Novac i novčani ekvivalenti na početku razdoblja</t>
  </si>
  <si>
    <t>C1) NETO POVEĆANJE NOVČANOG TIJEKA OD FINANCIJSKIH
       AKTIVNOSTI (031-037)</t>
  </si>
  <si>
    <t>C2) NETO SMANJENJE NOVČANOG TIJEKA OD FINANCIJSKIH
       AKTIVNOSTI (037-031)</t>
  </si>
  <si>
    <t>IZVJEŠTAJ O NOVČANOM TIJEKU - Indirektna metoda</t>
  </si>
  <si>
    <t xml:space="preserve">     1. Novčani primici od prodaje dugotrajne materijalne i nematerijalne imovine</t>
  </si>
  <si>
    <t xml:space="preserve">     2. Novčani primici od prodaje vlasničkih i dužničkih instrumenata</t>
  </si>
  <si>
    <t xml:space="preserve">     5. Ostali novčani primici od investicijskih aktivnosti</t>
  </si>
  <si>
    <t>III. Ukupno novčani primici od investicijskih aktivnosti (015 do 019)</t>
  </si>
  <si>
    <t>1. Zadržana dobit</t>
  </si>
  <si>
    <t>2. Preneseni gubitak</t>
  </si>
  <si>
    <t>1. Dobit poslovne godine</t>
  </si>
  <si>
    <t>2. Gubitak poslovne godine</t>
  </si>
  <si>
    <t>VII. MANJINSKI INTERES</t>
  </si>
  <si>
    <t xml:space="preserve">   1. Novčani primici od izdavanja vlasničkih i dužničkih financijskih instrumenata</t>
  </si>
  <si>
    <t>* Primici s osnove kamata i dividendi mogu se razvrstati kao i poslovne aktivnosti (MRS 7 Dodatak A)</t>
  </si>
  <si>
    <t>Povećanje  novca i novčanih ekvivalenata</t>
  </si>
  <si>
    <t>Smanjenje novca i novčanih ekvivalenata</t>
  </si>
  <si>
    <t>Novac i novčani ekvivalenti na kraju razdoblja</t>
  </si>
  <si>
    <t xml:space="preserve">   1. Novčani primici od prodaje dugotrajne materijalne i nematerijalne imovine</t>
  </si>
  <si>
    <t xml:space="preserve">   2. Novčani primici od prodaje vlasničkih i dužničkih instrumenata</t>
  </si>
  <si>
    <t xml:space="preserve">   3. Novčani primici od kamata</t>
  </si>
  <si>
    <t xml:space="preserve">   4. Novčani primici od dividendi</t>
  </si>
  <si>
    <t xml:space="preserve">   5. Ostali novčani primici od investicijskih aktivnosti</t>
  </si>
  <si>
    <t xml:space="preserve">     8.  Ulaganja koja se obračunavaju metodom udjela</t>
  </si>
  <si>
    <t>IV. POTRAŽIVANJA (030 do 032)</t>
  </si>
  <si>
    <t>V. ODGOĐENA POREZNA IMOVINA</t>
  </si>
  <si>
    <t>A) KAPITAL I REZERVE</t>
  </si>
  <si>
    <t>XIV. DOBIT ILI GUBITAK RAZDOBLJA</t>
  </si>
  <si>
    <t>VI. SVEOBUHVATNA DOBIT ILI GUBITAK RAZDOBLJA</t>
  </si>
  <si>
    <t>DODATAK Izvještaju o  ostaloj sveobuhvatnoj dobiti (popunjava poduzetnik koji sastavlja konsolidirani godišnji financijski izvještaj)</t>
  </si>
  <si>
    <t>IZVJEŠTAJ O OSTALOJ SVEOBUHVATNOJ DOBITI (popunjava poduzetnik obveznik primjene MSFI-a)</t>
  </si>
  <si>
    <t>III. DUGOTRAJNA FINANCIJSKA IMOVINA (021 do 028)</t>
  </si>
  <si>
    <r>
      <t xml:space="preserve">A)  KAPITAL I REZERVE </t>
    </r>
    <r>
      <rPr>
        <sz val="9"/>
        <rFont val="Arial"/>
        <family val="2"/>
      </rPr>
      <t>(063+064+065+071+072+075+078)</t>
    </r>
  </si>
  <si>
    <t xml:space="preserve">  1. Dobit razdoblja (149-151)</t>
  </si>
  <si>
    <r>
      <t>IV. NETO OSTALA SVEOBUHVATNA DOBIT ILI GUBITAK
      RAZDOBLJA</t>
    </r>
    <r>
      <rPr>
        <sz val="9"/>
        <rFont val="Arial"/>
        <family val="2"/>
      </rPr>
      <t xml:space="preserve"> (158-166)</t>
    </r>
  </si>
  <si>
    <t>V. SVEOBUHVATNA DOBIT ILI GUBITAK RAZDOBLJA (157+167)</t>
  </si>
  <si>
    <t xml:space="preserve">V.    UDIO U DOBITI OD PRIDRUŽENIH PODUZETNIKA </t>
  </si>
  <si>
    <t xml:space="preserve">VI.   UDIO U GUBITKU OD PRIDRUŽENIH PODUZETNIKA </t>
  </si>
  <si>
    <t>IZVJEŠTAJ O NOVČANOM TIJEKU - Direktna metoda</t>
  </si>
  <si>
    <t>I.  Ukupno novčani primici od poslovnih aktivnosti (001 do 005)</t>
  </si>
  <si>
    <t xml:space="preserve">     1. Novčani primici od kupaca</t>
  </si>
  <si>
    <t xml:space="preserve">   1. Potraživanja od povezanih poduzetnika</t>
  </si>
  <si>
    <t xml:space="preserve">   2. Potraživanja od kupaca</t>
  </si>
  <si>
    <t xml:space="preserve">   3. Potraživanja od sudjelujućih poduzetnika </t>
  </si>
  <si>
    <t xml:space="preserve">   4. Potraživanja od zaposlenika i članova poduzetnika</t>
  </si>
  <si>
    <t>I. DOBIT ILI GUBITAK RAZDOBLJA (= 152)</t>
  </si>
  <si>
    <t>I. NEMATERIJALNA IMOVINA (004 do 009)</t>
  </si>
  <si>
    <t>II. MATERIJALNA IMOVINA (011 do 019)</t>
  </si>
  <si>
    <t>IV. NOVAC U BANCI I BLAGAJNI</t>
  </si>
  <si>
    <t xml:space="preserve">   4. Predujmovi za nabavu nematerijalne imovine</t>
  </si>
  <si>
    <t xml:space="preserve">   5. Nematerijalna imovina u pripremi</t>
  </si>
  <si>
    <t xml:space="preserve">   6. Ostala nematerijalna imovina</t>
  </si>
  <si>
    <t xml:space="preserve">    1. Zemljište</t>
  </si>
  <si>
    <t xml:space="preserve">    3. Postrojenja i oprema </t>
  </si>
  <si>
    <r>
      <t xml:space="preserve">III. FINANCIJSKI PRIHODI </t>
    </r>
    <r>
      <rPr>
        <sz val="9"/>
        <rFont val="Arial"/>
        <family val="2"/>
      </rPr>
      <t>(132 do 136)</t>
    </r>
  </si>
  <si>
    <r>
      <t xml:space="preserve">IV. FINANCIJSKI RASHODI </t>
    </r>
    <r>
      <rPr>
        <sz val="9"/>
        <rFont val="Arial"/>
        <family val="2"/>
      </rPr>
      <t>(138 do 141)</t>
    </r>
  </si>
  <si>
    <r>
      <t xml:space="preserve">IX.  UKUPNI PRIHODI </t>
    </r>
    <r>
      <rPr>
        <sz val="9"/>
        <rFont val="Arial"/>
        <family val="2"/>
      </rPr>
      <t>(111+131+142 + 144)</t>
    </r>
  </si>
  <si>
    <r>
      <t xml:space="preserve">X.   UKUPNI RASHODI </t>
    </r>
    <r>
      <rPr>
        <sz val="9"/>
        <rFont val="Arial"/>
        <family val="2"/>
      </rPr>
      <t>(114+137+143 + 145)</t>
    </r>
  </si>
  <si>
    <t>XII.  POREZ NA DOBIT</t>
  </si>
  <si>
    <t xml:space="preserve">  1. Dobit prije oporezivanja (146-147)</t>
  </si>
  <si>
    <t xml:space="preserve">  2. Gubitak prije oporezivanja (147-146)</t>
  </si>
  <si>
    <t xml:space="preserve">  2. Gubitak razdoblja (151-148)</t>
  </si>
  <si>
    <r>
      <t xml:space="preserve">II. OSTALA SVEOBUHVATNA DOBIT/GUBITAK PRIJE POREZA </t>
    </r>
    <r>
      <rPr>
        <sz val="9"/>
        <rFont val="Arial"/>
        <family val="2"/>
      </rPr>
      <t>(159 do 165)</t>
    </r>
  </si>
  <si>
    <t>III. POREZ NA OSTALU SVEOBUHVATNU DOBIT RAZDOBLJA</t>
  </si>
  <si>
    <t xml:space="preserve">     4. Nerealizirani dobici (prihodi) od financijske imovine</t>
  </si>
  <si>
    <t xml:space="preserve">    3. Nerealizirani gubici (rashodi) od financijske imovine</t>
  </si>
  <si>
    <t>VII.  IZVANREDNI - OSTALI PRIHODI</t>
  </si>
  <si>
    <t>VIII. IZVANREDNI - OSTALI RASHODI</t>
  </si>
  <si>
    <t xml:space="preserve">     1. Kamate, tečajne razlike, dividende i slični prihodi iz odnosa s
         povezanim poduzetnicima</t>
  </si>
  <si>
    <t xml:space="preserve">    1. Tečajne razlike iz preračuna inozemnog poslovanja</t>
  </si>
  <si>
    <t xml:space="preserve">    2. Promjene revalorizacijskih rezervi dugotrajne materijalne i
         nematerijalne imovine</t>
  </si>
  <si>
    <t xml:space="preserve">    4. Dobit ili gubitak s osnove učinkovite zaštite novčanog toka</t>
  </si>
  <si>
    <t xml:space="preserve">    5. Dobit ili gubitak s osnove učinkovite zaštite neto ulaganja u inozemstvu</t>
  </si>
  <si>
    <t xml:space="preserve">    6. Udio u ostaloj sveobuhvatnoj dobiti/gubitku pridruženih poduzetnika</t>
  </si>
  <si>
    <t xml:space="preserve">    7. Aktuarski dobici/gubici po planovima definiranih primanja</t>
  </si>
  <si>
    <t>1. Pripisana imateljima kapitala matice</t>
  </si>
  <si>
    <t>2. Pripisana manjinskom interesu</t>
  </si>
  <si>
    <r>
      <t xml:space="preserve">XI.  DOBIT ILI GUBITAK PRIJE OPOREZIVANJA </t>
    </r>
    <r>
      <rPr>
        <sz val="9"/>
        <rFont val="Arial"/>
        <family val="2"/>
      </rPr>
      <t>(146-147)</t>
    </r>
  </si>
  <si>
    <r>
      <t xml:space="preserve">XIII. DOBIT ILI GUBITAK RAZDOBLJA </t>
    </r>
    <r>
      <rPr>
        <sz val="9"/>
        <rFont val="Arial"/>
        <family val="2"/>
      </rPr>
      <t>(148-151)</t>
    </r>
  </si>
  <si>
    <t>V. ZADRŽANA DOBIT ILI PRENESENI GUBITAK (073-074)</t>
  </si>
  <si>
    <t>VI. DOBIT ILI GUBITAK POSLOVNE GODINE (076-077)</t>
  </si>
  <si>
    <r>
      <t xml:space="preserve">C)  KRATKOTRAJNA IMOVINA </t>
    </r>
    <r>
      <rPr>
        <sz val="9"/>
        <rFont val="Arial"/>
        <family val="2"/>
      </rPr>
      <t>(035+043+050+058)</t>
    </r>
  </si>
  <si>
    <r>
      <t xml:space="preserve">E)  UKUPNO AKTIVA </t>
    </r>
    <r>
      <rPr>
        <sz val="9"/>
        <rFont val="Arial"/>
        <family val="2"/>
      </rPr>
      <t>(001+002+034+059)</t>
    </r>
  </si>
  <si>
    <t xml:space="preserve">     3. Sudjelujući interesi (udjeli) </t>
  </si>
  <si>
    <t xml:space="preserve">     2. Obveze za zajmove, depozite i slično</t>
  </si>
  <si>
    <t xml:space="preserve">     4. Obveze za predujmove</t>
  </si>
  <si>
    <t xml:space="preserve">     5. Obveze prema dobavljačima</t>
  </si>
  <si>
    <t xml:space="preserve">     6. Obveze po vrijednosnim papirima</t>
  </si>
  <si>
    <t xml:space="preserve">    2. Građevinski objekti</t>
  </si>
  <si>
    <t>Prilog 1.</t>
  </si>
  <si>
    <t>Razdoblje izvještavanja:</t>
  </si>
  <si>
    <t>do</t>
  </si>
  <si>
    <t>Godišnji financijski izvještaj poduzetnika GFI-POD</t>
  </si>
  <si>
    <t>Matični broj (MB):</t>
  </si>
  <si>
    <t>Matični broj subjekta (MBS):</t>
  </si>
  <si>
    <t>Osobni identifikacijski broj (OIB):</t>
  </si>
  <si>
    <t>Tvrtka izdavatelja:</t>
  </si>
  <si>
    <t>Poštanski broj i mjesto:</t>
  </si>
  <si>
    <t>Ulica i kućni broj:</t>
  </si>
  <si>
    <t>Adresa e-pošte:</t>
  </si>
  <si>
    <t>Internet adresa:</t>
  </si>
  <si>
    <t>Šifra i naziv općine/grada:</t>
  </si>
  <si>
    <t>Šifra i naziv županije:</t>
  </si>
  <si>
    <t>Broj zaposlenih:</t>
  </si>
  <si>
    <t>(krajem godine)</t>
  </si>
  <si>
    <t>Konsolidirani izvještaj:</t>
  </si>
  <si>
    <t>Šifra NKD-a:</t>
  </si>
  <si>
    <t>Tvrtke subjekata konsolidacije (prema MSFI):</t>
  </si>
  <si>
    <t>Sjedište:</t>
  </si>
  <si>
    <t>MB:</t>
  </si>
  <si>
    <t>Knjigovodstveni servis:</t>
  </si>
  <si>
    <t>Osoba za kontakt:</t>
  </si>
  <si>
    <t>(unosi se samo prezime i ime osobe za kontakt)</t>
  </si>
  <si>
    <t>Telefon:</t>
  </si>
  <si>
    <t>Telefaks:</t>
  </si>
  <si>
    <t>Prezime i ime:</t>
  </si>
  <si>
    <t>(osoba ovlaštene za zastupanje)</t>
  </si>
  <si>
    <t xml:space="preserve">Dokumentacija za objavu: </t>
  </si>
  <si>
    <t/>
  </si>
  <si>
    <t>M.P.</t>
  </si>
  <si>
    <t>(potpis osobe ovlaštene za zastupanje)</t>
  </si>
  <si>
    <r>
      <t xml:space="preserve">AOP
</t>
    </r>
    <r>
      <rPr>
        <b/>
        <sz val="7"/>
        <rFont val="Arial"/>
        <family val="2"/>
      </rPr>
      <t>oznaka</t>
    </r>
  </si>
  <si>
    <r>
      <t>DODATAK BILANCI</t>
    </r>
    <r>
      <rPr>
        <b/>
        <sz val="8"/>
        <rFont val="Arial"/>
        <family val="2"/>
      </rPr>
      <t xml:space="preserve"> (popunjava poduzetnik koji sastavlja konsolidirani godišnji financijski izvještaj)</t>
    </r>
  </si>
  <si>
    <r>
      <t xml:space="preserve">AOP
</t>
    </r>
    <r>
      <rPr>
        <b/>
        <sz val="8"/>
        <rFont val="Arial"/>
        <family val="2"/>
      </rPr>
      <t>oznaka</t>
    </r>
  </si>
  <si>
    <t>Bilješke uz financijske izvještaje</t>
  </si>
  <si>
    <t>IZVJEŠTAJ O PROMJENAMA KAPITALA</t>
  </si>
  <si>
    <t>za razdoblje od</t>
  </si>
  <si>
    <t>3</t>
  </si>
  <si>
    <t>4</t>
  </si>
  <si>
    <t xml:space="preserve">  1. Upisani kapital</t>
  </si>
  <si>
    <t xml:space="preserve">  2. Kapitalne rezerve</t>
  </si>
  <si>
    <t xml:space="preserve">  3. Rezerve iz dobiti</t>
  </si>
  <si>
    <t xml:space="preserve">  4. Zadržana dobit ili preneseni gubitak</t>
  </si>
  <si>
    <t xml:space="preserve">  5. Dobit ili gubitak tekuće godine</t>
  </si>
  <si>
    <t xml:space="preserve">  6. Revalorizacija dugotrajne materijalne imovine</t>
  </si>
  <si>
    <t xml:space="preserve">  7. Revalorizacija nematerijalne imovine</t>
  </si>
  <si>
    <t xml:space="preserve">  8. Revalorizacija financijske imovine raspoložive za prodaju</t>
  </si>
  <si>
    <t xml:space="preserve">  9. Ostala revalorizacija</t>
  </si>
  <si>
    <t>10. Ukupno kapital i rezerve (AOP 001 do 009)</t>
  </si>
  <si>
    <t>11. Tečajne razlike s naslova neto ulaganja u inozemno poslovanje</t>
  </si>
  <si>
    <t>12. Tekući i odgođeni porezi (dio)</t>
  </si>
  <si>
    <t>13. Zaštita novčanog tijeka</t>
  </si>
  <si>
    <t>14. Promjene računovodstvenih politika</t>
  </si>
  <si>
    <t>15. Ispravak značajnih pogrešaka prethodnog razdoblja</t>
  </si>
  <si>
    <t>16. Ostale promjene kapitala</t>
  </si>
  <si>
    <t>17. Ukupno povećanje ili smanjenje kapitala (AOP 011 do 016)</t>
  </si>
  <si>
    <t>17 a. Pripisano imateljima kapitala matice</t>
  </si>
  <si>
    <t>17 b. Pripisano manjinskom interesu</t>
  </si>
  <si>
    <t>Stavke koje umanjuju kapital upisuju se s negativnim predznakom 
Podaci pod AOP oznakama 001 do 009 upisuju se kao stanje na datum bilance</t>
  </si>
  <si>
    <r>
      <t xml:space="preserve">AOP
</t>
    </r>
    <r>
      <rPr>
        <b/>
        <sz val="8"/>
        <rFont val="Arial"/>
        <family val="2"/>
      </rPr>
      <t>oznaka</t>
    </r>
  </si>
  <si>
    <t>u PDF formatu</t>
  </si>
  <si>
    <t>2. Izvještaj poslovodstva</t>
  </si>
  <si>
    <t>3. Izjava osoba odgovornih za sastavljanje godišnjeg izvještaja,</t>
  </si>
  <si>
    <t>1. Revidirani godišnji financijski izvještaji s revizorskim izvješćem s revizorskim izvješćem</t>
  </si>
  <si>
    <t>0820431</t>
  </si>
  <si>
    <t>040035070</t>
  </si>
  <si>
    <t>36004425025</t>
  </si>
  <si>
    <t>OT-OPTIMA TELEKOM d.d.</t>
  </si>
  <si>
    <t>BUZIN</t>
  </si>
  <si>
    <t>BANI 75 A</t>
  </si>
  <si>
    <t>info@optima.hr</t>
  </si>
  <si>
    <t>www.optima.hr</t>
  </si>
  <si>
    <t>GRAD ZAGREB</t>
  </si>
  <si>
    <t>6110</t>
  </si>
  <si>
    <t>DA</t>
  </si>
  <si>
    <t>OPTIMA DIRECT d.o.o.</t>
  </si>
  <si>
    <t>BUJE</t>
  </si>
  <si>
    <t>03806014</t>
  </si>
  <si>
    <t>OPTIMA TELEKOM D.O.O.</t>
  </si>
  <si>
    <t>KOPER, REPUBLIKA SLOVENIJA</t>
  </si>
  <si>
    <t>02236133</t>
  </si>
  <si>
    <t>21017859228</t>
  </si>
  <si>
    <t>KUZMINEČKA 8, ZAGREB</t>
  </si>
  <si>
    <t>OPTIMA TELEKOM za upravljanje nekretninama i savjetovanje d.o.o.</t>
  </si>
  <si>
    <t>Svetlana Kundović</t>
  </si>
  <si>
    <t>01/5492027</t>
  </si>
  <si>
    <t>01/4817160</t>
  </si>
  <si>
    <t>svetlana.kundovic@optima-telekom.hr</t>
  </si>
  <si>
    <t>Obveznik: OT-OPTIMA TELEKOM d.d.</t>
  </si>
  <si>
    <t xml:space="preserve">1. OPĆI PODACI </t>
  </si>
  <si>
    <t xml:space="preserve">Povijest i osnutak </t>
  </si>
  <si>
    <t xml:space="preserve">Društvo Optima Telekom d.d. ( u nastavku “Društvo“) je osnovano 1994. godine pod nazivom Syskey d.o.o., a svoju glavnu djelatnost i svoj naziv promijenilo je u Optima Telekom d.o.o. dana 22. travnja 2004. godine. </t>
  </si>
  <si>
    <t xml:space="preserve">Društvo je promijenilo svoj pravni status iz društva s ograničenom odgovornošću u dioničko društvo tijekom srpnja 2007. godine. Vijeće Hrvatske agencije za telekomunikacije dodijelilo je Društvu dozvolu za javnu govornu uslugu u nepokretnoj mreži dana  19. studenog 2004. godine, na razdoblje od 30 godina. </t>
  </si>
  <si>
    <t xml:space="preserve">Glavne djelatnosti </t>
  </si>
  <si>
    <t>Glavna djelatnost Društva je pružanje telekomunikacijskih usluga privatnim i poslovnim korisnicima na hrvatskom tržištu. Društvo je započelo pružati svoje telekomunikacijske usluge u svibnju 2005. godine.</t>
  </si>
  <si>
    <t xml:space="preserve"> </t>
  </si>
  <si>
    <t xml:space="preserve">Optima Telekom d.d. se u početku fokusirala na poslovne korisnike, no ubrzo nakon početka poslovanja započela je ciljati na tržište privatnih korisnika nudeći kvalitetne voice pakete. </t>
  </si>
  <si>
    <t xml:space="preserve">Svojim poslovnim korisnicima, Optima Telekom d.d. nudi usluge izravnog pristupa, internetske usluge, kao i usluge glasovne telekomunikacije putem vlastite mreže i/ili prenesenih ranije odabranih usluga. Pored toga, vodeće usluge koje Optima Telekom d.d. pruža poslovnim korisnicima su rješenje IP Centrex, među prvima ove vrste na hrvatskom tržištu i IP VPN usluge. Postojeći kapaciteti omogućuju Optima Telekomu d.d. i pružanje usluga kolokacije i hostinga. Svojim velikim poslovnim klijentima Društvo nudi i specifično prilagođena rješenja oslanjajući se na svoje izuzetne vještine u području informatičke tehnologije. </t>
  </si>
  <si>
    <t>OT-Optima Telekom d.d. je  dana 6. srpnja 2006. godine postalo stopostotnim vlasnikom Optima Grupa Holdinga d.o.o., koja se 23. rujna 2008. godine preimenovala u Optima Direct d.o.o.</t>
  </si>
  <si>
    <t xml:space="preserve">Glavna djelatnosti Optima Direct d.o.o. je trgovina i pružanje raznovrsnih usluga koje se većinom odnose na sektor telekomunikacija. </t>
  </si>
  <si>
    <t>Društvo je kao jedini vlasnik osnovalo u 2007. godini društvo Optima Telekom d.o.o., Kopar, Slovenija.</t>
  </si>
  <si>
    <t>Društvo je kao jedini vlasnik dana 16. kolovoza 2011. godine osnovalo društvo Optima telekom za upravljanje nekretninama i savjetovanje d.o.o., koje u izvještajnom periodu nije poslovalo, odnosno trenutno je u mirovanju</t>
  </si>
  <si>
    <t>Podružnice</t>
  </si>
  <si>
    <t xml:space="preserve">Postotak u vlasništvu               </t>
  </si>
  <si>
    <t>Optima Direct d.o.o., Hrvatska</t>
  </si>
  <si>
    <t>Optima Telekom d.o.o., Slovenija</t>
  </si>
  <si>
    <t>Optima telekom za upravljanje nekretninama i savjetovanje d.o.o.</t>
  </si>
  <si>
    <t>Transakcije unutar grupe odvijaju se prema tržišnim uvjetima.</t>
  </si>
  <si>
    <t xml:space="preserve">Osoblje </t>
  </si>
  <si>
    <t>UPRAVA I NADZORNI ODBOR</t>
  </si>
  <si>
    <t>Matija Martić</t>
  </si>
  <si>
    <t>Goran Jovičić</t>
  </si>
  <si>
    <t xml:space="preserve">Jadranka Suručić                                    </t>
  </si>
  <si>
    <r>
      <t>Članovi Nadzornog odbora Društva</t>
    </r>
    <r>
      <rPr>
        <sz val="10"/>
        <rFont val="Arial"/>
        <family val="2"/>
      </rPr>
      <t xml:space="preserve">: </t>
    </r>
  </si>
  <si>
    <t>Nada Martić</t>
  </si>
  <si>
    <t>Ivan Martić</t>
  </si>
  <si>
    <t>Zrinka Vuković Berić</t>
  </si>
  <si>
    <t>Duško Grabovac</t>
  </si>
  <si>
    <t xml:space="preserve">PREGLED TEMELJNIH RAČUNOVODSTVENIH POLITIKA </t>
  </si>
  <si>
    <t xml:space="preserve">Osnova pripreme </t>
  </si>
  <si>
    <t>Financijski izvještaji Društva sastavljeni su sukladno Međunarodnm računovodstvenim standardima („MRS“) i Međunarodnim standardima financijskog izvještavanja („MSFI“). Financijski izvještaji Društva izrađeni su primjenom metode povijesnog troška osim za vrednovanje određenih financijskih instrumenata.</t>
  </si>
  <si>
    <t xml:space="preserve">Izvještajna valuta </t>
  </si>
  <si>
    <t>Prihodi od javne govorne usluge</t>
  </si>
  <si>
    <t>Prihodi od interkonekcijskih usluga</t>
  </si>
  <si>
    <t>Prihodi od internetskih usluga</t>
  </si>
  <si>
    <t>Podatkovne usluge</t>
  </si>
  <si>
    <t>Multimedijalne usluge</t>
  </si>
  <si>
    <t>Najam i prodaja opreme</t>
  </si>
  <si>
    <t>Prihodi od prodaje roba i usluga</t>
  </si>
  <si>
    <t>Prihodi od trgovinskog zastupanja</t>
  </si>
  <si>
    <t>Ostale usluge</t>
  </si>
  <si>
    <t>Prihodi od naplate starih potraživanja</t>
  </si>
  <si>
    <t>Prihod od naplaćenih penala i sl</t>
  </si>
  <si>
    <t>Prihod od davanja u naravi</t>
  </si>
  <si>
    <t>Ostali prihodi</t>
  </si>
  <si>
    <t>Troškovi održavanja</t>
  </si>
  <si>
    <t>Marketinške usluge</t>
  </si>
  <si>
    <t>Troškovi fakturiranja</t>
  </si>
  <si>
    <t>Troškovi najma i zakupa vodova</t>
  </si>
  <si>
    <t>Intelektualne i druge usluge</t>
  </si>
  <si>
    <t>Režijski troškovi</t>
  </si>
  <si>
    <t>Troškovi privlačenja kupaca</t>
  </si>
  <si>
    <t>Troškovi naknade priključenja parica</t>
  </si>
  <si>
    <t>Troškovi telekomunikacija</t>
  </si>
  <si>
    <t>Usluge rezidencijalne prodaje</t>
  </si>
  <si>
    <t>Ostali troškovi</t>
  </si>
  <si>
    <t>Neto plaće</t>
  </si>
  <si>
    <t>Porezi i doprinosi iz plaća</t>
  </si>
  <si>
    <t>Porezi i doprinosi na plaće</t>
  </si>
  <si>
    <t>Amortizacija dugotrajne nematerijalne imovine</t>
  </si>
  <si>
    <t>Amortizacija dugotrajne materijalne imovine</t>
  </si>
  <si>
    <t>Naknade troškova zaposlenima</t>
  </si>
  <si>
    <t>Troškovi reprezentacije</t>
  </si>
  <si>
    <t>Premije osiguranja</t>
  </si>
  <si>
    <t>Bankovne usluge</t>
  </si>
  <si>
    <t>Porezi, doprinosi i članarine</t>
  </si>
  <si>
    <t>Darovi i sponzorstva</t>
  </si>
  <si>
    <t xml:space="preserve">Ostali troškovi </t>
  </si>
  <si>
    <t xml:space="preserve">Troškovi koji se nadoknađuju zaposlenima obuhvaćaju dnevnice, troškove noćenja i prijevoza po osnovi službenih putovanja, zatim troškove svakodnevnog prijevoza sa i na posao, naknadu troškova za korištenje osobnih vozila u poslovne svrhe i slično. </t>
  </si>
  <si>
    <t>Prihodi od kamata</t>
  </si>
  <si>
    <t>Pozitivne tečajne razlike</t>
  </si>
  <si>
    <t>Rashodi od kamata</t>
  </si>
  <si>
    <t>Rashodi od naknada</t>
  </si>
  <si>
    <t>Negativne tečajne razlike</t>
  </si>
  <si>
    <t>Trošak kamata obuhvaća kamate na  kredite, izdane obveznice Društva i zatezne kamate zbog nepravovremenog izmirenja dospjelih obveza dobavljačima.</t>
  </si>
  <si>
    <t xml:space="preserve">003. NEMATERIJALNA IMOVINA </t>
  </si>
  <si>
    <t>KONCESIJE I PRAVA</t>
  </si>
  <si>
    <t>SOFTVER</t>
  </si>
  <si>
    <t xml:space="preserve">IMOVINA U PRIPREMI </t>
  </si>
  <si>
    <t>UKUPNO</t>
  </si>
  <si>
    <t>NABAVNA VRIJEDNOST</t>
  </si>
  <si>
    <t>Povećanje</t>
  </si>
  <si>
    <t>Prijenos u upotrebu</t>
  </si>
  <si>
    <t>Prodaja i rashodi</t>
  </si>
  <si>
    <t>ISPRAVAK VRIJEDNOSTI</t>
  </si>
  <si>
    <t>Amortizacija tekuće godine</t>
  </si>
  <si>
    <t xml:space="preserve">NETO KNJIGOVODSTVENA VRIJEDNOST </t>
  </si>
  <si>
    <t>010. MATERIJALNA IMOVINA</t>
  </si>
  <si>
    <t>ZEMLJIŠTE</t>
  </si>
  <si>
    <t>ZGRADE</t>
  </si>
  <si>
    <t>POSTROJENJA I OPREMA</t>
  </si>
  <si>
    <t>VOZILA, ALATI I POGONSKI INVENTAR</t>
  </si>
  <si>
    <t>UMJETNIČKA DJELA</t>
  </si>
  <si>
    <t>ULAGANJA NA TUĐOJ IMOVINI</t>
  </si>
  <si>
    <t>Prodaja i rashodi (tečajne razlike)</t>
  </si>
  <si>
    <t>NETO KNJIGOVODSTVENA VRIJEDNOST</t>
  </si>
  <si>
    <t>020. DUGOTRAJNA FINANCIJSKA IMOVINA</t>
  </si>
  <si>
    <t>Krediti odobreni vlasniku društva</t>
  </si>
  <si>
    <t>Krediti odobreni trgovačkim društvima</t>
  </si>
  <si>
    <t>Dugoročni depoziti</t>
  </si>
  <si>
    <t>Vrijednosno usklađenje</t>
  </si>
  <si>
    <t>Potraživanja od kupaca</t>
  </si>
  <si>
    <t>Potraživanja od zaposlenih</t>
  </si>
  <si>
    <t>Potraživanja od države i državnih institucija</t>
  </si>
  <si>
    <t>Ostala potraživanja</t>
  </si>
  <si>
    <t>Potraživanja od kupaca u zemlji</t>
  </si>
  <si>
    <t>Potraživanja od kupaca u inozemstvu</t>
  </si>
  <si>
    <t>Potraživanja za kamate</t>
  </si>
  <si>
    <t>Ispravak vrijednosti potraživanja od kupaca</t>
  </si>
  <si>
    <t>Kretanje ispravka vrijednosti sumnjivih i spornih potraživanja</t>
  </si>
  <si>
    <t>Otpisano tijekom godine</t>
  </si>
  <si>
    <t>Naplaćeno tijekom godine</t>
  </si>
  <si>
    <t>Rezervirano tijekom godine</t>
  </si>
  <si>
    <t>Završno stanje</t>
  </si>
  <si>
    <t xml:space="preserve">Nedospjelo </t>
  </si>
  <si>
    <t>do 120 dana</t>
  </si>
  <si>
    <t>120 - 360 dana</t>
  </si>
  <si>
    <t>preko 360 dana</t>
  </si>
  <si>
    <t>Potraživanja za kamate po danim kreditima i depozitima</t>
  </si>
  <si>
    <t>Potraživanja za predujmove</t>
  </si>
  <si>
    <t xml:space="preserve">Ispravak vrijednosti ostalih potraživanja </t>
  </si>
  <si>
    <t>Krediti</t>
  </si>
  <si>
    <t>Depoziti</t>
  </si>
  <si>
    <t xml:space="preserve">Stanje na kunskim računima    </t>
  </si>
  <si>
    <t>Novac u blagajni</t>
  </si>
  <si>
    <t>Razgraničeni troškovi privlačenja korisnika</t>
  </si>
  <si>
    <t>Troškovi izdavanja obveznica</t>
  </si>
  <si>
    <t>Unaprijed plaćeni troškovi</t>
  </si>
  <si>
    <t>Broj dionica</t>
  </si>
  <si>
    <t>u 000 HRK</t>
  </si>
  <si>
    <t>%</t>
  </si>
  <si>
    <t>ZAGREBAČKA BANKA D.D. (1/1)</t>
  </si>
  <si>
    <t>Obveze s osnova zajmova</t>
  </si>
  <si>
    <t>Obveze prema kreditnim institucijama</t>
  </si>
  <si>
    <t>Obveze s osnove zajmova</t>
  </si>
  <si>
    <t>Obveze za obračunate kamate po osnovu zajmova i kredita</t>
  </si>
  <si>
    <t>Obveze po izdanim obveznicama</t>
  </si>
  <si>
    <t>Obveze za predujmove</t>
  </si>
  <si>
    <t>Obveze prema dobavljačima</t>
  </si>
  <si>
    <t>Obveze prema zaposlenima</t>
  </si>
  <si>
    <t>Obveze za poreze, doprinose i dr. pristojbe</t>
  </si>
  <si>
    <t xml:space="preserve">Ostale obveze </t>
  </si>
  <si>
    <t>Nominalna vrijednost</t>
  </si>
  <si>
    <t>Naknade za izdavanje obveznica</t>
  </si>
  <si>
    <t>Obveze po osnovi obračunatih kamata</t>
  </si>
  <si>
    <t>Obveze prema dobavljačima  u zemlji</t>
  </si>
  <si>
    <t>Obveze prema dobavljačima u inozemstvu</t>
  </si>
  <si>
    <t>Obveze za porez na dodanu vrijednost</t>
  </si>
  <si>
    <t>Obveze za poreze i doprinose iz i na plaće</t>
  </si>
  <si>
    <t>Obveze za ostale poreze i doprinose</t>
  </si>
  <si>
    <t>Obračunati troškovi za koje nisu primljene fakture od dobavljaču u tuzemstvu</t>
  </si>
  <si>
    <t>Obračunati troškovi za koje nisu primljene fakture od dobavljaču u inozemstvu</t>
  </si>
  <si>
    <t>Odgođeni prihodi</t>
  </si>
  <si>
    <t>Odgođeni prihodi zbog neizvjesnosti</t>
  </si>
  <si>
    <t xml:space="preserve">3. FINANCIJSKI INSTRUMENTI </t>
  </si>
  <si>
    <t xml:space="preserve">Tijekom razdoblja Društvo je većinu svojih financijskih instrumenata koristilo za financiranje poslovanja. Financijski instrumenti uključuju zajmove, mjenice, novac i likvidna sredstva te druge razne instrumente, kao što su potraživanja od kupaca i obveze prema dobavljačima, koji proizlaze izravno iz redovnog poslovanja. </t>
  </si>
  <si>
    <t>Upravljanje valutnim rizikom</t>
  </si>
  <si>
    <t xml:space="preserve">Valutni rizik je rizik da će se vrijednosti financijskih instrumenata promijeniti uslijed promjene tečaja. Društvo je najviše izloženo valutnom riziku po osnovi obveza po dugoročnim zajmovima, denominiranim u inozemnim valutama, koji se preračunavaju u kune primjenom važećeg tečaja na datum bilance. Nastale tečajne razlike terete rashode poslovanja ili se knjiže u korist računa dobitka i gubitka, ali ne utječu na tijek novca. </t>
  </si>
  <si>
    <t>U idućoj tablici su prikazani knjigovodstveni iznosi monetarne imovine i monetarnih obveza Društva u stranoj valuti na izvještajni datum.</t>
  </si>
  <si>
    <t>Obveze</t>
  </si>
  <si>
    <t>Imovina</t>
  </si>
  <si>
    <t>u tis. kuna</t>
  </si>
  <si>
    <t>EUR</t>
  </si>
  <si>
    <t>USD</t>
  </si>
  <si>
    <t>CHF</t>
  </si>
  <si>
    <t>GPB</t>
  </si>
  <si>
    <t>Upravljanje valutnim rizikom (nastavak)</t>
  </si>
  <si>
    <t>Analiza osjetljivosti na valutni rizik</t>
  </si>
  <si>
    <t>Društvo je uglavnom izloženo valutnom riziku promjene tečaja kune u odnosu na EUR i USD.</t>
  </si>
  <si>
    <t xml:space="preserve">Izloženost promjeni tečaja prikazanih valuta za 10% najvećim dijelom povezano je sa stanjem primljenih kredita, stanjem dobavljača  i potraživanjima od povezanih društava iskazanim u eurima (EUR) i američkim dolarima (USD). </t>
  </si>
  <si>
    <t>Kamatni rizik</t>
  </si>
  <si>
    <t xml:space="preserve">Ostala imovina i obveze, uključujući i izdane obveznice nisu izloženi kamatnom riziku. </t>
  </si>
  <si>
    <t xml:space="preserve">Kreditni rizik </t>
  </si>
  <si>
    <t xml:space="preserve">Kreditni rizik je rizik od neplaćanja odnosno neizvršenja ugovornih obveza od strane kupaca Društva koji utječe na eventualni financijski gubitak Društva. Društvo je usvojilo procedure koje primjenjuje u poslovanju s kupcima, te prikuplja instrumente osiguranja plaćanja, gdje god je to moguće, u svrhu zaštite od mogućih financijskih rizika i gubitaka uslijed neizvršenja plaćanja i ugovornih obveza. </t>
  </si>
  <si>
    <t>Potraživanja od kupaca se prate na kontinuiranoj osnovi kako bi se utvrdila njihova rizičnost te provele odgovarajuće procedure. Kontinuirano se prati kreditna sposobnost kupaca Društva, a kreditna izloženost istima se revidira minimalno jednom godišnje.</t>
  </si>
  <si>
    <t xml:space="preserve">Društvo posluje s velikim brojem kupaca različite strukture djelatnosti i veličine, te sa fizičkim osobama koji imaju specifičan kreditni rizik. Društvo je razvilo procedure za svaku pojedinačnu skupinu kupaca kako bi osiguralo upravljanje kreditnim rizikom na adekvatan način.  </t>
  </si>
  <si>
    <t>Upravljanje rizikom likvidnosti</t>
  </si>
  <si>
    <t xml:space="preserve">Odgovornost za upravljanje rizikom likvidnosti snosi Uprava, koja postavlja odgovarajući okvir za upravljanje rizikom likvidnosti, s ciljem upravljanja kratkoročnim, srednjoročnim i dugoročnim zahtjevima financiranja i likvidnosti. Društvo upravlja rizikom likvidnosti održavajući adekvatne rezerve i kreditne linije, kontinuirano uspoređujući planirani i ostvareni tijek novca uz praćenje dospijeća potraživanja i obveza. </t>
  </si>
  <si>
    <t>Tablična analiza rizika likvidnosti i rizika kamatnih stopa</t>
  </si>
  <si>
    <t>Tablice u nastavku prikazuju dospijeća ugovornih obveza Društva iskazanih u bilanci na kraju izvještajnog  razdoblja.</t>
  </si>
  <si>
    <t xml:space="preserve">Tablice su izrađene na temelju nediskontiranih novčanih odljeva po financijskim obvezama na datum dospijeća. Tablice prikazuju novčane tokove po glavnici i kamatama. </t>
  </si>
  <si>
    <t>u tisućama kuna</t>
  </si>
  <si>
    <t>Do jedne godine</t>
  </si>
  <si>
    <t>Od 1 do 5 godina</t>
  </si>
  <si>
    <t>Preko 5 godina</t>
  </si>
  <si>
    <t>Ukupno</t>
  </si>
  <si>
    <t>Beskamatne obveze</t>
  </si>
  <si>
    <t>Kamatne obveze</t>
  </si>
  <si>
    <t>U kamatnim obvezama prikazane su obveze s osnove kratkoročnih i dugoročnih kredita, obveznica i financijskog najma.</t>
  </si>
  <si>
    <t>Tablice u nastavku prikazuju dospijeća financijske imovine Društva iskazane u bilanci na kraju izvještajnog razdoblja.</t>
  </si>
  <si>
    <t xml:space="preserve">Tablice su izrađene na temelju nediskontiranih novčanih priljeva po financijskoj imovini na datum dospijeća. Tablice prikazuju novčane tokove po glavnici i kamatama. </t>
  </si>
  <si>
    <t>Beskamatna imovina</t>
  </si>
  <si>
    <t>Kamatna imovina</t>
  </si>
  <si>
    <t>Novac i novčani ekvivalenti su zbog niske kamatne stope iskazani kod beskamatne imovine.</t>
  </si>
  <si>
    <t>U kolovozu 2008.god. Društvo je  povećalo temeljni kapital Optime Direct d.o.o. za 15.888 tisuća kuna unosom prava potraživanja za dane kredite  i obračunate kamate u temeljni kapital.</t>
  </si>
  <si>
    <t>Prihodi od najma - sustav naplate</t>
  </si>
  <si>
    <t>Prihodi od ukidanja dugoročnih rezerviranja</t>
  </si>
  <si>
    <t>Troškovi prodane i rashodovane imovine</t>
  </si>
  <si>
    <t xml:space="preserve">131. FINANCIJSKI PRIHODI  </t>
  </si>
  <si>
    <t xml:space="preserve">137. FINANCIJSKI RASHODI  </t>
  </si>
  <si>
    <t>Sudjelujući interesi (udjeli)</t>
  </si>
  <si>
    <t>Kretanje vrijednosnog usklađenja dugotrajne imovine</t>
  </si>
  <si>
    <t>Sudjelujući interesi odnose se na na udjele u tvrci Pevec d.d., stečene nenaplaćenim potraživanja od iste.</t>
  </si>
  <si>
    <t xml:space="preserve">Starosna struktura potraživanja Društva bez potraživanja za kamate: </t>
  </si>
  <si>
    <t xml:space="preserve">Stanje na deviznim računima          </t>
  </si>
  <si>
    <t xml:space="preserve">062. UPISANI KAPITAL  </t>
  </si>
  <si>
    <t>Obveze za poreze</t>
  </si>
  <si>
    <t>31.12.2013.</t>
  </si>
  <si>
    <t>Otpisi nenaplaćenih potraživanja od kupaca</t>
  </si>
  <si>
    <t>Ulaganja u pridružena društva na 31.12.2014. godine:</t>
  </si>
  <si>
    <t xml:space="preserve">Članovi Uprave Društva u 2014. godini: </t>
  </si>
  <si>
    <t>31.12.2014.</t>
  </si>
  <si>
    <t xml:space="preserve">Broj zaposlenih na dan 31. prosinac 2014.              </t>
  </si>
  <si>
    <t>Stanje na dan 01.01. 2014.</t>
  </si>
  <si>
    <t>Stanje na dan 31.12.2014.</t>
  </si>
  <si>
    <t>Amortizacija na dan 31.12.2014.</t>
  </si>
  <si>
    <t>Na dan 31.12.2014.</t>
  </si>
  <si>
    <t>Stanje na dan 31.12.2014</t>
  </si>
  <si>
    <t>Amortizacija na dan 31.12.2014</t>
  </si>
  <si>
    <t>Na dan 31.12.2014</t>
  </si>
  <si>
    <t>01. siječnja 2014.</t>
  </si>
  <si>
    <t xml:space="preserve"> 01. siječanj 2014. godine</t>
  </si>
  <si>
    <t xml:space="preserve">Gubitak po dionici na 31. prosinca 2014. godine iznosila je: </t>
  </si>
  <si>
    <t>Struktura dioničara na dan 31. prosinac 2014. godine:</t>
  </si>
  <si>
    <t>Društvo je izdalo obveznice (OPTE-O-124A) nominalne vrijednosti od 250 milijuna kuna, 5. veljače 2007. godine. Obveznice su izdane na Zagrebačkoj burzi. Obveznice imaju kamatnu stopu od 9,125% i dospijevaju 1.veljače 2014. godine . Obveznice su izdane sa cijenom od 99,496%. Kamata koja je dospijela 01. veljače 2014. godine nije plaćena.</t>
  </si>
  <si>
    <t>U idućoj tablici analizirana je osjetljivost Društva na smanjenje tečaja kune od 10% u 2014. godini u odnosu na relevantne strane valute. Analiza osjetljivosti uključuje samo otvorene novčane stavke u stranoj valuti i njihovo preračunavanje na kraju razdoblja temeljem postotne promjene valutnih tečajeva.  Analiza osjetljivosti uključuje monetarnu imovinu i monetarne obveze u valuti. Negativan broj pokazuje smanjenje dobiti ako se hrvatska kuna u odnosu na predmetnu valutu promijenila za gore navedene postotke.  U slučaju obrnuto proporcionalne promjene vrijednosti hrvatske kune u odnosu na predmetnu valutu, utjecaj na dobit bio bi jednak i suprotan.</t>
  </si>
  <si>
    <t>Obveze za poreze odnose se na reprogramirane porezne obveze prema rješenju Ministarstva financija od 21. studenog 2013. gdoine</t>
  </si>
  <si>
    <t>Gubitak po dionici u istom razdoblju prethodne godine iznosio je 11,86 kuna.</t>
  </si>
  <si>
    <t>Zoran Kežman</t>
  </si>
  <si>
    <t>Mirela Šešerko</t>
  </si>
  <si>
    <t>Tomislav Tadić</t>
  </si>
  <si>
    <t>Uslijed izvršavanja obveza preuzetih Nagodbom, te provedbom Odluke Glavne skupštine Društva od dana 15.4.2014. o povećanju temeljnog kapitala izdavanjem redovnih dionica, ulozima u pravima, uz isključenje prava prvenstva postojećih dioničara, uslijedila je promjena u vlasničkoj strukturi Društva, koja je rezultirala i promjenama u upravljačkim tijelima Društva.</t>
  </si>
  <si>
    <t xml:space="preserve">Društvo  je na dan 31. prosinca 2014. godine imala 406 zaposlenika.  </t>
  </si>
  <si>
    <t>Predsjednik Društva (do 18.lipnja 2014.)</t>
  </si>
  <si>
    <t>Predsjednik Društva (od 18.lipnja 2014.)</t>
  </si>
  <si>
    <t>Članica (do 18.lipnja 2014.)</t>
  </si>
  <si>
    <t>Članica (od 18.lipnja 2014.)</t>
  </si>
  <si>
    <t>Član (do 30.09.2014.)</t>
  </si>
  <si>
    <t>Predsjednica (do 18.lipnja 2014.)</t>
  </si>
  <si>
    <t>Siniša Đuranović</t>
  </si>
  <si>
    <t>Predsjednik (od 18.lipnja 2014.)</t>
  </si>
  <si>
    <t>Član i Zamjenik Predsjednice (do 18.lipnja 2014.)</t>
  </si>
  <si>
    <t>Ariana Bazala-MIšetić</t>
  </si>
  <si>
    <t>Članica i Zamjenica Predsjednika (od 18.lipnja 2014.)</t>
  </si>
  <si>
    <t>Član (do 18.lipnja 2014.)</t>
  </si>
  <si>
    <t>Marina Brajković</t>
  </si>
  <si>
    <t>Marko Makek</t>
  </si>
  <si>
    <t>Član (od 18. lipnja 2014.)</t>
  </si>
  <si>
    <t xml:space="preserve">Ana Hanžeković </t>
  </si>
  <si>
    <t>Rozana Grgorinić</t>
  </si>
  <si>
    <t>Član (od 01.10.2014.)</t>
  </si>
  <si>
    <t>Financijski izvještaji Društva  pripremljeni su u kunama. Važeći tečaj hrvatske valute na dan 31. prosinca 2014. godine bio je 7,661471 kuna za 1 EUR i 6,302107 kuna za 1 USD.</t>
  </si>
  <si>
    <t>Vrijednosno usklađenje financijske imovine</t>
  </si>
  <si>
    <t>Neto rezultat - dobit</t>
  </si>
  <si>
    <t>Dobit po dionici</t>
  </si>
  <si>
    <t>HT D.D. (1/1)</t>
  </si>
  <si>
    <t>HANŽEKOVIĆ MARIJAN (1/1)</t>
  </si>
  <si>
    <t>RAIFFEISENBANK AUSTRIA D.D. (1/1)</t>
  </si>
  <si>
    <t>MARTIĆ MATIJA (1/1)</t>
  </si>
  <si>
    <t>MERKUR OSIGURANJE D.D. (1/1) /MATEMATIČKA PRIČUVA</t>
  </si>
  <si>
    <t>VIPNET D.O.O. (1/1)</t>
  </si>
  <si>
    <t>HRVATSKA POŠTANSKA BANKA D.D./ HPB GLOBAL - OIF S JAVNOM PONUDOM (1/1)</t>
  </si>
  <si>
    <t>RAIFFEISENBANK AUSTRIA D.D./RAB</t>
  </si>
  <si>
    <t>HRVATSKA POŠTANSKA BANKA D.D. (1/1)</t>
  </si>
  <si>
    <t>INTERKAPITAL VRIJEDNOSNI PAPIRI D.O.O./ZBIRNI SKRBNIČKI RAČUN ZA DP</t>
  </si>
  <si>
    <t>ZAGREBAČKA BANKA D.D./ZAGREBAČKA BANKA/ZBIRNI SKRBNIČKI RAČUN - DOMAĆA PRAVNA</t>
  </si>
  <si>
    <t>ALLIANZ ZAGREB D.D. (1/1)</t>
  </si>
  <si>
    <t>HYPO ALPE-ADRIA-BANK D.D./ PBZ CO OMF - KATEGORIJA B (1/1)</t>
  </si>
  <si>
    <t>ZAGREBAČKA BANKA D.D./ZB AKTIV</t>
  </si>
  <si>
    <t>UNIQA D.D. (1/1) /MATEMATIČKA PRIČUVA</t>
  </si>
  <si>
    <t>COMPUTECH D.O.O. (1/1)</t>
  </si>
  <si>
    <t>ODAŠILJAČI I VEZE D.O.O. (1/1)</t>
  </si>
  <si>
    <t>OSTALI DIONIČARI</t>
  </si>
  <si>
    <t xml:space="preserve">Planom financijskog i operativnog restrukturiranja Društva, prihvaćenom od strane vjerovnika na ročištu održanom 5. studenog 2013., kao jedna od važnijih mjera financijskog restrukturiranja predložena je mjera konverzije tražbina dijela vjerovnika u kapital društva, te je Odlukom Glavne skupštine Društva od 15.4.2014. vjerovnicima iz postupka predstečajne nagodbe bilo ponuđeno na upis 53.988.017 redovnih dionica na ime, nominalne vrijednosti 10,00 kuna. </t>
  </si>
  <si>
    <t>Postupak povećanja temeljnog kapitala izvršen je pri Trgovačkom sudu u Zagrebu dana 9.6.2014. temeljem Odluke Glavne skupštine Društva od 15.4.2014. ulaganjem prava pretvaranjem dijela tražbina dijela vjerovnika predstečajne nagodbe sa iznosa od 28.200.700,00 kn za iznos od 535.587.570,00 kn na iznos od 563.788.270,00 kn, izdavanjem novih 53.558.757 nematerijaliziranih redovnih dionica koje glase na ime, svaka u nominalnoj vrijednosti od 10,00 kn.</t>
  </si>
  <si>
    <t xml:space="preserve">Odlukom Uprave Društva od dana 23. srpnja 2014. godine o povećanju temeljnog kapitala za 68.870.920,00 kn temeljem odobrenog temeljnog kapitala izdavanjem novih redovnih dionica, ulozima u pravima, uz isključenje prava prvenstva postojećih dioničara, koja odluka je donijeta uz suglasnost Nadzornog odbora, te predstavlja nastavak urednog izvršavanja obveza Društva preuzetih pravomoćnom Nagodbom, i to obveza utvrđenih kao dio potraživanja vjerovnika kategorije (c) Zagrebačka banka d.d. – tražbine iz kreditnih poslova koje su osigurane založnim pravom na pokretninama i pravima, u ukupnom iznosu od 110.000.000,00 kn, a koje se imaju namiri po uvjetima Mandatory convertible Loan (MCL). Dana 28.8.2014. postupak povećanja temeljnog kapitala proveden je i pri SKDD-u, te je izdano novih 6.887.092 redovnih dionica oznake OPTE-R-B pojedinačnog nominalnog iznosa od 10,00 kn, a temeljni kapital Društva nakon povećanja iznosi 632.659.190,00 kn 
</t>
  </si>
  <si>
    <t>HUAWEI TECHNOLOGIES D.O.O. (1/1)</t>
  </si>
  <si>
    <t>INTERKAPITAL D.D. (1/1)</t>
  </si>
  <si>
    <t>Sukladno obvezi Društva preuzetoj temeljem pravomoćne Nagodbe, izvršena je promjena obilježja obveznice OPTE-O-142A dana 30.5.2014. na način da se obveznica mijenja u dužnički vrijednosni papir s višekratnim dospijećem s udjelom nedospjele glavnice u nominalnom iznosu od 0,30 kn po jednoj obveznici. U razdoblju od 30.5.2014. do 30.5.2017. Društvo će imateljima obveznice polugodišnje isplaćivati kamatu koja će se obračunavati prema kamatnoj stopi od 5,25% godišnje. Od 30.5.2017. do 30.5.2022. Društvo će imateljima obveznica svakih šest mjeseci pored navedene kamate isplaćivati i  dio glavnice u iznosu od 3%.</t>
  </si>
  <si>
    <t>089. IZDANE OBVEZNICE</t>
  </si>
  <si>
    <t>Izloženost Društva kamatnom riziku nije značajna, budući da Društvo nema obveze po varijabilnim kamatnim stopama</t>
  </si>
  <si>
    <t>Beskamatne obveze Društva do godine dana najvećim dijelom sastoje se od obveza prema dobavljačima u iznosu od 90.441 tisuća kuna za razdoblje siječanj – prosinac 2014. godine (272.756 tisuće kuna za isto razdoblje u 2013. godini).</t>
  </si>
  <si>
    <t>Društvo je u 2014. godini izmijenilo računovodstvenu politiku razgraničenja troškova privlačenja korisnika, a utjecaj promjena prikazan je u revizorskom izvješću za 2014. godinu</t>
  </si>
  <si>
    <t>Jasenka Anica Kreković</t>
  </si>
  <si>
    <t>Maša Serdinšek</t>
  </si>
  <si>
    <t>Članica (od 03. studenog 2014.)</t>
  </si>
  <si>
    <t>Ivica Hunjek</t>
  </si>
  <si>
    <t>Član (od 24. listopada 2014.)</t>
  </si>
  <si>
    <t>Prihodi od otpisa financijskih obveza</t>
  </si>
  <si>
    <t>Ispravljeno tijekom godine</t>
  </si>
  <si>
    <t>Obveze prema dobavljačima iz predstečajne nagodbe</t>
  </si>
  <si>
    <t>Obveze prema dobavljačima za sadržaj</t>
  </si>
  <si>
    <t xml:space="preserve">Društvo je tijekom 2014. godine uspješno privelo kraju prestečajni postupak i to zaključenjem Nagodbe pred Trgovačkim sudom u Zagrebu dana 30.4.2014. godine, poslovni broj Stpn-354/13, kada je Trgovački sud donio Rješenje kojim se odobrava sklapanje predstečajne Nagodbe. Predmetno Rješenje klauzulu pravomoćnosti steklo je dana 20.5.2014. godine. </t>
  </si>
  <si>
    <t>083. DUGOROČNE OBVEZE</t>
  </si>
  <si>
    <t>093. KRATKOROČNE OBVEZE</t>
  </si>
  <si>
    <t xml:space="preserve">098. OBVEZE PREMA DOBAVLJAČIMA </t>
  </si>
  <si>
    <t>102. OBVEZE ZA POREZE, DOPRINOSE I DR. PRISTOJBE</t>
  </si>
  <si>
    <t>106. ODGOĐENO PLAĆANJE TROŠKOVA I PRIHOD BUDUĆEG RAZDOBLJA</t>
  </si>
  <si>
    <t xml:space="preserve">112.  PRIHODI OD PRODAJE </t>
  </si>
  <si>
    <t xml:space="preserve">113. OSTALI POSLOVNI PRIHODI </t>
  </si>
  <si>
    <t>119. MATERIJALNI TROŠKOVI</t>
  </si>
  <si>
    <t>120. TROŠKOVI OSOBLJA</t>
  </si>
  <si>
    <t>124. AMORTIZACIJA MATERIJALNE I NEMATERIJALNE IMOVINE</t>
  </si>
  <si>
    <t xml:space="preserve">125. OSTALI TROŠKOVI POSLOVANJA </t>
  </si>
  <si>
    <t>043. POTRAŽIVANJA</t>
  </si>
  <si>
    <t xml:space="preserve">045. POTRAŽIVANJA OD KUPACA </t>
  </si>
  <si>
    <t>049. OSTALA POTRAŽIVANJA</t>
  </si>
  <si>
    <t xml:space="preserve">056. DANI ZAJMOVI I DEPOZITI </t>
  </si>
  <si>
    <t xml:space="preserve">058. NOVAC U BANCI I BLAGAJNI </t>
  </si>
  <si>
    <t xml:space="preserve">059. PLAĆENI TROŠKOVI BUDUĆEG RAZDOBLJA I NEDOSPJELA NAPLATA PRIHODA </t>
  </si>
  <si>
    <t>Dugoročni depoziti uključuju dva garantna devizna depozita  u Zagrebačkoj banci d.d. po osnovi izdavanje bankarske garancije i dospijevaju 30.06.2028. godine.</t>
  </si>
  <si>
    <t>ZORAN KEŽMAN, MIRELA ŠEŠERKO, TOMISLAV TADIĆ, IRENA DOMJANOVIĆ</t>
  </si>
  <si>
    <t>Prethodna godina
(neto)</t>
  </si>
  <si>
    <t>Tekuća godina
(neto)</t>
  </si>
  <si>
    <t>426</t>
  </si>
  <si>
    <t>u razdoblju 01.01.2017. do 31.12.2017.</t>
  </si>
  <si>
    <t>stanje na dan 31.12.2017.</t>
  </si>
</sst>
</file>

<file path=xl/styles.xml><?xml version="1.0" encoding="utf-8"?>
<styleSheet xmlns="http://schemas.openxmlformats.org/spreadsheetml/2006/main">
  <numFmts count="18">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0\ &quot;kn&quot;_);\(#,##0\ &quot;kn&quot;\)"/>
    <numFmt numFmtId="165" formatCode="#,##0\ &quot;kn&quot;_);[Red]\(#,##0\ &quot;kn&quot;\)"/>
    <numFmt numFmtId="166" formatCode="#,##0.00\ &quot;kn&quot;_);\(#,##0.00\ &quot;kn&quot;\)"/>
    <numFmt numFmtId="167" formatCode="#,##0.00\ &quot;kn&quot;_);[Red]\(#,##0.00\ &quot;kn&quot;\)"/>
    <numFmt numFmtId="168" formatCode="_ * #,##0_)\ &quot;kn&quot;_ ;_ * \(#,##0\)\ &quot;kn&quot;_ ;_ * &quot;-&quot;_)\ &quot;kn&quot;_ ;_ @_ "/>
    <numFmt numFmtId="169" formatCode="_ * #,##0_)\ _k_n_ ;_ * \(#,##0\)\ _k_n_ ;_ * &quot;-&quot;_)\ _k_n_ ;_ @_ "/>
    <numFmt numFmtId="170" formatCode="_ * #,##0.00_)\ &quot;kn&quot;_ ;_ * \(#,##0.00\)\ &quot;kn&quot;_ ;_ * &quot;-&quot;??_)\ &quot;kn&quot;_ ;_ @_ "/>
    <numFmt numFmtId="171" formatCode="_ * #,##0.00_)\ _k_n_ ;_ * \(#,##0.00\)\ _k_n_ ;_ * &quot;-&quot;??_)\ _k_n_ ;_ @_ "/>
    <numFmt numFmtId="172" formatCode="000"/>
    <numFmt numFmtId="173" formatCode="0.0%"/>
  </numFmts>
  <fonts count="72">
    <font>
      <sz val="10"/>
      <name val="Arial"/>
      <family val="0"/>
    </font>
    <font>
      <sz val="11"/>
      <color indexed="8"/>
      <name val="Calibri"/>
      <family val="2"/>
    </font>
    <font>
      <sz val="8"/>
      <name val="Arial"/>
      <family val="2"/>
    </font>
    <font>
      <b/>
      <sz val="9"/>
      <name val="Arial"/>
      <family val="2"/>
    </font>
    <font>
      <sz val="9"/>
      <name val="Arial"/>
      <family val="2"/>
    </font>
    <font>
      <u val="single"/>
      <sz val="10"/>
      <color indexed="12"/>
      <name val="Arial"/>
      <family val="2"/>
    </font>
    <font>
      <b/>
      <sz val="8"/>
      <name val="Arial"/>
      <family val="2"/>
    </font>
    <font>
      <sz val="10"/>
      <color indexed="18"/>
      <name val="Arial"/>
      <family val="2"/>
    </font>
    <font>
      <b/>
      <sz val="10"/>
      <color indexed="18"/>
      <name val="Arial"/>
      <family val="2"/>
    </font>
    <font>
      <b/>
      <sz val="10"/>
      <name val="Arial"/>
      <family val="2"/>
    </font>
    <font>
      <b/>
      <sz val="8"/>
      <color indexed="18"/>
      <name val="Arial"/>
      <family val="2"/>
    </font>
    <font>
      <sz val="8"/>
      <color indexed="16"/>
      <name val="Arial"/>
      <family val="2"/>
    </font>
    <font>
      <sz val="10"/>
      <color indexed="8"/>
      <name val="Arial"/>
      <family val="2"/>
    </font>
    <font>
      <b/>
      <sz val="12"/>
      <name val="Arial"/>
      <family val="2"/>
    </font>
    <font>
      <b/>
      <sz val="12"/>
      <name val="Arial Rounded MT Bold"/>
      <family val="2"/>
    </font>
    <font>
      <b/>
      <sz val="9"/>
      <name val="Arial Rounded MT Bold"/>
      <family val="2"/>
    </font>
    <font>
      <sz val="9"/>
      <color indexed="8"/>
      <name val="Arial"/>
      <family val="2"/>
    </font>
    <font>
      <b/>
      <sz val="7"/>
      <name val="Arial"/>
      <family val="2"/>
    </font>
    <font>
      <b/>
      <sz val="9"/>
      <color indexed="8"/>
      <name val="Arial"/>
      <family val="2"/>
    </font>
    <font>
      <b/>
      <sz val="16"/>
      <name val="Arial"/>
      <family val="2"/>
    </font>
    <font>
      <b/>
      <sz val="10"/>
      <color indexed="8"/>
      <name val="Arial"/>
      <family val="2"/>
    </font>
    <font>
      <sz val="10"/>
      <color indexed="10"/>
      <name val="Arial"/>
      <family val="2"/>
    </font>
    <font>
      <sz val="8"/>
      <color indexed="12"/>
      <name val="Arial"/>
      <family val="2"/>
    </font>
    <font>
      <b/>
      <sz val="10"/>
      <name val="Times New Roman"/>
      <family val="1"/>
    </font>
    <font>
      <b/>
      <sz val="10"/>
      <name val="Verdana"/>
      <family val="2"/>
    </font>
    <font>
      <sz val="10"/>
      <name val="Verdana"/>
      <family val="2"/>
    </font>
    <font>
      <b/>
      <sz val="10"/>
      <color indexed="8"/>
      <name val="Verdana"/>
      <family val="2"/>
    </font>
    <font>
      <i/>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9"/>
      <name val="Arial"/>
      <family val="2"/>
    </font>
    <font>
      <sz val="10"/>
      <color indexed="8"/>
      <name val="Verdana"/>
      <family val="2"/>
    </font>
    <font>
      <b/>
      <sz val="10"/>
      <color indexed="10"/>
      <name val="Arial"/>
      <family val="2"/>
    </font>
    <font>
      <b/>
      <sz val="8"/>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0"/>
      <name val="Arial"/>
      <family val="2"/>
    </font>
    <font>
      <sz val="10"/>
      <color rgb="FFFF0000"/>
      <name val="Arial"/>
      <family val="2"/>
    </font>
    <font>
      <sz val="10"/>
      <color theme="1"/>
      <name val="Verdana"/>
      <family val="2"/>
    </font>
    <font>
      <b/>
      <sz val="10"/>
      <color rgb="FFFF0000"/>
      <name val="Arial"/>
      <family val="2"/>
    </font>
    <font>
      <b/>
      <sz val="8"/>
      <color rgb="FFFF0000"/>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lightGray">
        <fgColor indexed="22"/>
      </patternFill>
    </fill>
    <fill>
      <patternFill patternType="solid">
        <fgColor indexed="55"/>
        <bgColor indexed="64"/>
      </patternFill>
    </fill>
    <fill>
      <patternFill patternType="solid">
        <fgColor theme="0"/>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s>
  <borders count="6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hair"/>
      <bottom style="hair"/>
    </border>
    <border>
      <left style="thin"/>
      <right style="thin"/>
      <top style="hair"/>
      <bottom/>
    </border>
    <border>
      <left style="thin"/>
      <right style="thin"/>
      <top/>
      <bottom style="hair"/>
    </border>
    <border>
      <left style="thin"/>
      <right style="thin"/>
      <top style="hair"/>
      <bottom style="thin"/>
    </border>
    <border>
      <left style="thin"/>
      <right/>
      <top style="hair"/>
      <bottom style="hair"/>
    </border>
    <border>
      <left style="thin"/>
      <right/>
      <top style="hair"/>
      <bottom style="thin"/>
    </border>
    <border>
      <left style="thin"/>
      <right style="thin"/>
      <top style="thin"/>
      <bottom style="hair"/>
    </border>
    <border>
      <left style="thin"/>
      <right style="thin"/>
      <top style="thin"/>
      <bottom style="thin"/>
    </border>
    <border>
      <left style="thin"/>
      <right/>
      <top/>
      <bottom/>
    </border>
    <border>
      <left style="thin"/>
      <right style="thin"/>
      <top/>
      <bottom style="thin"/>
    </border>
    <border>
      <left/>
      <right/>
      <top style="thin"/>
      <bottom/>
    </border>
    <border>
      <left/>
      <right/>
      <top/>
      <bottom style="medium"/>
    </border>
    <border>
      <left style="thin"/>
      <right style="thin"/>
      <top style="thin"/>
      <bottom style="medium">
        <color indexed="22"/>
      </bottom>
    </border>
    <border>
      <left style="thin"/>
      <right style="thin"/>
      <top style="medium">
        <color indexed="22"/>
      </top>
      <bottom style="thin"/>
    </border>
    <border>
      <left/>
      <right/>
      <top/>
      <bottom style="thin"/>
    </border>
    <border>
      <left style="thin"/>
      <right style="thin"/>
      <top/>
      <bottom style="medium">
        <color indexed="22"/>
      </bottom>
    </border>
    <border>
      <left/>
      <right/>
      <top style="medium"/>
      <bottom style="medium"/>
    </border>
    <border>
      <left/>
      <right/>
      <top style="thin"/>
      <bottom style="medium"/>
    </border>
    <border>
      <left/>
      <right/>
      <top style="medium"/>
      <bottom/>
    </border>
    <border>
      <left style="thin"/>
      <right/>
      <top style="thin"/>
      <bottom style="medium">
        <color indexed="22"/>
      </bottom>
    </border>
    <border>
      <left style="thin"/>
      <right/>
      <top/>
      <bottom style="thin"/>
    </border>
    <border>
      <left/>
      <right style="thin"/>
      <top/>
      <bottom style="thin"/>
    </border>
    <border>
      <left/>
      <right style="thin"/>
      <top/>
      <bottom/>
    </border>
    <border>
      <left style="thin"/>
      <right/>
      <top style="thin"/>
      <bottom style="hair"/>
    </border>
    <border>
      <left/>
      <right/>
      <top style="thin"/>
      <bottom style="hair"/>
    </border>
    <border>
      <left/>
      <right style="thin"/>
      <top style="thin"/>
      <bottom style="hair"/>
    </border>
    <border>
      <left/>
      <right/>
      <top style="hair"/>
      <bottom style="hair"/>
    </border>
    <border>
      <left/>
      <right style="thin"/>
      <top style="hair"/>
      <bottom style="hair"/>
    </border>
    <border>
      <left/>
      <right/>
      <top style="hair"/>
      <bottom style="thin"/>
    </border>
    <border>
      <left/>
      <right style="thin"/>
      <top style="hair"/>
      <bottom style="thin"/>
    </border>
    <border>
      <left style="thin"/>
      <right/>
      <top style="thin"/>
      <bottom style="thin"/>
    </border>
    <border>
      <left/>
      <right/>
      <top style="thin"/>
      <bottom style="thin"/>
    </border>
    <border>
      <left/>
      <right style="thin"/>
      <top style="thin"/>
      <bottom style="thin"/>
    </border>
    <border>
      <left style="thin"/>
      <right/>
      <top style="hair"/>
      <bottom/>
    </border>
    <border>
      <left/>
      <right/>
      <top style="hair"/>
      <bottom/>
    </border>
    <border>
      <left/>
      <right style="thin"/>
      <top style="hair"/>
      <bottom/>
    </border>
    <border>
      <left/>
      <right/>
      <top style="thin"/>
      <bottom style="medium">
        <color indexed="22"/>
      </bottom>
    </border>
    <border>
      <left/>
      <right style="thin"/>
      <top style="thin"/>
      <bottom style="medium">
        <color indexed="22"/>
      </bottom>
    </border>
    <border>
      <left style="medium"/>
      <right/>
      <top/>
      <bottom/>
    </border>
    <border>
      <left/>
      <right style="medium"/>
      <top/>
      <bottom/>
    </border>
    <border>
      <left style="medium"/>
      <right/>
      <top style="thin"/>
      <bottom style="thin"/>
    </border>
    <border>
      <left style="medium"/>
      <right/>
      <top/>
      <bottom style="medium"/>
    </border>
    <border>
      <left style="medium"/>
      <right>
        <color indexed="63"/>
      </right>
      <top/>
      <bottom style="thin"/>
    </border>
    <border>
      <left>
        <color indexed="63"/>
      </left>
      <right style="medium"/>
      <top/>
      <bottom style="thin"/>
    </border>
    <border>
      <left/>
      <right style="medium"/>
      <top/>
      <bottom style="medium"/>
    </border>
    <border>
      <left style="medium"/>
      <right/>
      <top style="medium"/>
      <bottom/>
    </border>
    <border>
      <left/>
      <right style="medium"/>
      <top style="medium"/>
      <bottom/>
    </border>
    <border>
      <left style="medium"/>
      <right/>
      <top style="thin"/>
      <bottom/>
    </border>
    <border>
      <left/>
      <right style="medium"/>
      <top style="thin"/>
      <bottom/>
    </border>
    <border>
      <left/>
      <right style="medium"/>
      <top style="thin"/>
      <bottom style="thin"/>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0" applyNumberFormat="0" applyBorder="0" applyAlignment="0" applyProtection="0"/>
    <xf numFmtId="0" fontId="52" fillId="27" borderId="1" applyNumberFormat="0" applyAlignment="0" applyProtection="0"/>
    <xf numFmtId="0" fontId="5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5"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49" fillId="0" borderId="0">
      <alignment/>
      <protection/>
    </xf>
    <xf numFmtId="0" fontId="0" fillId="0" borderId="0">
      <alignment/>
      <protection/>
    </xf>
    <xf numFmtId="0" fontId="12" fillId="0" borderId="0">
      <alignment vertical="top"/>
      <protection/>
    </xf>
    <xf numFmtId="0" fontId="12" fillId="0" borderId="0">
      <alignment vertical="top"/>
      <protection/>
    </xf>
    <xf numFmtId="0" fontId="0" fillId="32" borderId="7" applyNumberFormat="0" applyFont="0" applyAlignment="0" applyProtection="0"/>
    <xf numFmtId="0" fontId="4" fillId="0" borderId="0">
      <alignment/>
      <protection/>
    </xf>
    <xf numFmtId="0" fontId="63"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12" fillId="0" borderId="0">
      <alignment vertical="top"/>
      <protection/>
    </xf>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506">
    <xf numFmtId="0" fontId="0" fillId="0" borderId="0" xfId="0" applyAlignment="1">
      <alignment/>
    </xf>
    <xf numFmtId="0" fontId="4" fillId="0" borderId="0" xfId="0" applyFont="1" applyFill="1" applyBorder="1" applyAlignment="1">
      <alignment vertical="center" wrapText="1"/>
    </xf>
    <xf numFmtId="0" fontId="4" fillId="0" borderId="0" xfId="0" applyFont="1" applyFill="1" applyBorder="1" applyAlignment="1">
      <alignment vertical="center"/>
    </xf>
    <xf numFmtId="0" fontId="2" fillId="0" borderId="0" xfId="0" applyFont="1" applyFill="1" applyBorder="1" applyAlignment="1">
      <alignment vertical="center"/>
    </xf>
    <xf numFmtId="172" fontId="3" fillId="0" borderId="10" xfId="0" applyNumberFormat="1" applyFont="1" applyFill="1" applyBorder="1" applyAlignment="1">
      <alignment horizontal="center" vertical="center"/>
    </xf>
    <xf numFmtId="172" fontId="3" fillId="0" borderId="11" xfId="0" applyNumberFormat="1" applyFont="1" applyFill="1" applyBorder="1" applyAlignment="1">
      <alignment horizontal="center" vertical="center"/>
    </xf>
    <xf numFmtId="172" fontId="3" fillId="0" borderId="12" xfId="0" applyNumberFormat="1" applyFont="1" applyFill="1" applyBorder="1" applyAlignment="1">
      <alignment horizontal="center" vertical="center"/>
    </xf>
    <xf numFmtId="172" fontId="3" fillId="0" borderId="13" xfId="0" applyNumberFormat="1" applyFont="1" applyFill="1" applyBorder="1" applyAlignment="1">
      <alignment horizontal="center" vertical="center"/>
    </xf>
    <xf numFmtId="3" fontId="2" fillId="0" borderId="14" xfId="0" applyNumberFormat="1" applyFont="1" applyFill="1" applyBorder="1" applyAlignment="1" applyProtection="1">
      <alignment vertical="center"/>
      <protection locked="0"/>
    </xf>
    <xf numFmtId="3" fontId="2" fillId="33" borderId="14" xfId="0" applyNumberFormat="1" applyFont="1" applyFill="1" applyBorder="1" applyAlignment="1" applyProtection="1">
      <alignment vertical="center"/>
      <protection hidden="1"/>
    </xf>
    <xf numFmtId="3" fontId="2" fillId="33" borderId="15" xfId="0" applyNumberFormat="1" applyFont="1" applyFill="1" applyBorder="1" applyAlignment="1" applyProtection="1">
      <alignment vertical="center"/>
      <protection hidden="1"/>
    </xf>
    <xf numFmtId="3" fontId="2" fillId="0" borderId="16" xfId="0" applyNumberFormat="1" applyFont="1" applyFill="1" applyBorder="1" applyAlignment="1" applyProtection="1">
      <alignment vertical="center"/>
      <protection locked="0"/>
    </xf>
    <xf numFmtId="3" fontId="2" fillId="33" borderId="10" xfId="0" applyNumberFormat="1" applyFont="1" applyFill="1" applyBorder="1" applyAlignment="1" applyProtection="1">
      <alignment vertical="center"/>
      <protection hidden="1"/>
    </xf>
    <xf numFmtId="3" fontId="2" fillId="0" borderId="10" xfId="0" applyNumberFormat="1" applyFont="1" applyFill="1" applyBorder="1" applyAlignment="1" applyProtection="1">
      <alignment vertical="center"/>
      <protection locked="0"/>
    </xf>
    <xf numFmtId="3" fontId="2" fillId="0" borderId="13" xfId="0" applyNumberFormat="1" applyFont="1" applyFill="1" applyBorder="1" applyAlignment="1" applyProtection="1">
      <alignment vertical="center"/>
      <protection locked="0"/>
    </xf>
    <xf numFmtId="0" fontId="8" fillId="0" borderId="0" xfId="0" applyFont="1" applyFill="1" applyBorder="1" applyAlignment="1">
      <alignment horizontal="center" vertical="top" wrapText="1"/>
    </xf>
    <xf numFmtId="0" fontId="7" fillId="0" borderId="0" xfId="0" applyFont="1" applyBorder="1" applyAlignment="1">
      <alignment horizontal="center" vertical="top" wrapText="1"/>
    </xf>
    <xf numFmtId="3" fontId="2" fillId="33" borderId="13" xfId="0" applyNumberFormat="1" applyFont="1" applyFill="1" applyBorder="1" applyAlignment="1" applyProtection="1">
      <alignment vertical="center"/>
      <protection hidden="1"/>
    </xf>
    <xf numFmtId="0" fontId="0" fillId="0" borderId="0" xfId="0" applyBorder="1" applyAlignment="1">
      <alignment horizontal="center" wrapText="1"/>
    </xf>
    <xf numFmtId="3" fontId="2" fillId="33" borderId="16" xfId="0" applyNumberFormat="1" applyFont="1" applyFill="1" applyBorder="1" applyAlignment="1" applyProtection="1">
      <alignment vertical="center"/>
      <protection hidden="1"/>
    </xf>
    <xf numFmtId="172" fontId="3" fillId="0" borderId="16" xfId="0" applyNumberFormat="1" applyFont="1" applyFill="1" applyBorder="1" applyAlignment="1">
      <alignment horizontal="center" vertical="center"/>
    </xf>
    <xf numFmtId="0" fontId="4" fillId="0" borderId="0" xfId="60" applyFont="1" applyAlignment="1">
      <alignment/>
      <protection/>
    </xf>
    <xf numFmtId="0" fontId="0" fillId="0" borderId="0" xfId="60" applyFont="1" applyAlignment="1">
      <alignment/>
      <protection/>
    </xf>
    <xf numFmtId="14" fontId="3" fillId="33" borderId="17" xfId="60" applyNumberFormat="1" applyFont="1" applyFill="1" applyBorder="1" applyAlignment="1" applyProtection="1">
      <alignment horizontal="center" vertical="center"/>
      <protection hidden="1" locked="0"/>
    </xf>
    <xf numFmtId="0" fontId="4" fillId="0" borderId="18" xfId="60" applyFont="1" applyFill="1" applyBorder="1" applyAlignment="1" applyProtection="1">
      <alignment horizontal="center" vertical="center"/>
      <protection hidden="1" locked="0"/>
    </xf>
    <xf numFmtId="0" fontId="3" fillId="0" borderId="0" xfId="60" applyFont="1" applyFill="1" applyBorder="1" applyAlignment="1" applyProtection="1">
      <alignment horizontal="left" vertical="center"/>
      <protection hidden="1"/>
    </xf>
    <xf numFmtId="0" fontId="4" fillId="0" borderId="0" xfId="60" applyFont="1" applyFill="1" applyBorder="1" applyAlignment="1" applyProtection="1">
      <alignment horizontal="left" vertical="center" wrapText="1"/>
      <protection hidden="1"/>
    </xf>
    <xf numFmtId="0" fontId="4" fillId="0" borderId="0" xfId="60" applyFont="1" applyFill="1" applyBorder="1" applyAlignment="1" applyProtection="1">
      <alignment vertical="center"/>
      <protection hidden="1"/>
    </xf>
    <xf numFmtId="0" fontId="4" fillId="0" borderId="0" xfId="60" applyFont="1" applyFill="1" applyBorder="1" applyAlignment="1" applyProtection="1">
      <alignment horizontal="center" vertical="center" wrapText="1"/>
      <protection hidden="1"/>
    </xf>
    <xf numFmtId="0" fontId="4" fillId="0" borderId="0" xfId="60" applyFont="1" applyBorder="1" applyAlignment="1" applyProtection="1">
      <alignment horizontal="left" vertical="center" wrapText="1"/>
      <protection hidden="1"/>
    </xf>
    <xf numFmtId="0" fontId="4" fillId="0" borderId="0" xfId="60" applyFont="1" applyBorder="1" applyAlignment="1" applyProtection="1">
      <alignment/>
      <protection hidden="1"/>
    </xf>
    <xf numFmtId="0" fontId="4" fillId="0" borderId="0" xfId="60" applyFont="1" applyAlignment="1" applyProtection="1">
      <alignment/>
      <protection hidden="1"/>
    </xf>
    <xf numFmtId="0" fontId="15" fillId="0" borderId="0" xfId="60" applyFont="1" applyBorder="1" applyAlignment="1" applyProtection="1">
      <alignment horizontal="right" vertical="center" wrapText="1"/>
      <protection hidden="1"/>
    </xf>
    <xf numFmtId="0" fontId="15" fillId="0" borderId="0" xfId="60" applyFont="1" applyAlignment="1" applyProtection="1">
      <alignment horizontal="right"/>
      <protection hidden="1"/>
    </xf>
    <xf numFmtId="0" fontId="15" fillId="0" borderId="0" xfId="60" applyNumberFormat="1" applyFont="1" applyFill="1" applyBorder="1" applyAlignment="1" applyProtection="1">
      <alignment horizontal="right" vertical="center" shrinkToFit="1"/>
      <protection hidden="1" locked="0"/>
    </xf>
    <xf numFmtId="0" fontId="15" fillId="0" borderId="0" xfId="60" applyFont="1" applyFill="1" applyBorder="1" applyAlignment="1" applyProtection="1">
      <alignment horizontal="left" vertical="center"/>
      <protection hidden="1"/>
    </xf>
    <xf numFmtId="0" fontId="4" fillId="0" borderId="0" xfId="60" applyFont="1" applyFill="1" applyBorder="1" applyAlignment="1" applyProtection="1">
      <alignment/>
      <protection hidden="1"/>
    </xf>
    <xf numFmtId="0" fontId="4" fillId="0" borderId="0" xfId="60" applyFont="1" applyAlignment="1" applyProtection="1">
      <alignment horizontal="right" vertical="center"/>
      <protection hidden="1"/>
    </xf>
    <xf numFmtId="0" fontId="4" fillId="0" borderId="0" xfId="60" applyFont="1" applyAlignment="1" applyProtection="1">
      <alignment wrapText="1"/>
      <protection hidden="1"/>
    </xf>
    <xf numFmtId="0" fontId="4" fillId="0" borderId="0" xfId="60" applyFont="1" applyAlignment="1" applyProtection="1">
      <alignment horizontal="right"/>
      <protection hidden="1"/>
    </xf>
    <xf numFmtId="0" fontId="4" fillId="0" borderId="0" xfId="60" applyFont="1" applyAlignment="1" applyProtection="1">
      <alignment horizontal="right" wrapText="1"/>
      <protection hidden="1"/>
    </xf>
    <xf numFmtId="0" fontId="4" fillId="0" borderId="0" xfId="60" applyFont="1" applyBorder="1" applyAlignment="1" applyProtection="1">
      <alignment horizontal="left"/>
      <protection hidden="1"/>
    </xf>
    <xf numFmtId="0" fontId="4" fillId="0" borderId="0" xfId="60" applyFont="1" applyBorder="1" applyAlignment="1" applyProtection="1">
      <alignment vertical="top"/>
      <protection hidden="1"/>
    </xf>
    <xf numFmtId="1" fontId="3" fillId="33" borderId="19" xfId="60" applyNumberFormat="1" applyFont="1" applyFill="1" applyBorder="1" applyAlignment="1" applyProtection="1">
      <alignment horizontal="center" vertical="center"/>
      <protection hidden="1" locked="0"/>
    </xf>
    <xf numFmtId="0" fontId="4" fillId="0" borderId="0" xfId="60" applyFont="1" applyBorder="1" applyAlignment="1" applyProtection="1">
      <alignment horizontal="right"/>
      <protection hidden="1"/>
    </xf>
    <xf numFmtId="0" fontId="3" fillId="0" borderId="0" xfId="60" applyFont="1" applyFill="1" applyBorder="1" applyAlignment="1" applyProtection="1">
      <alignment horizontal="right" vertical="center"/>
      <protection hidden="1" locked="0"/>
    </xf>
    <xf numFmtId="0" fontId="4" fillId="0" borderId="0" xfId="60" applyFont="1" applyBorder="1" applyAlignment="1" applyProtection="1">
      <alignment/>
      <protection hidden="1"/>
    </xf>
    <xf numFmtId="0" fontId="3" fillId="33" borderId="19" xfId="60" applyFont="1" applyFill="1" applyBorder="1" applyAlignment="1" applyProtection="1">
      <alignment horizontal="center" vertical="center"/>
      <protection hidden="1" locked="0"/>
    </xf>
    <xf numFmtId="0" fontId="3" fillId="0" borderId="0" xfId="60" applyFont="1" applyBorder="1" applyAlignment="1" applyProtection="1">
      <alignment vertical="top"/>
      <protection hidden="1"/>
    </xf>
    <xf numFmtId="0" fontId="4" fillId="0" borderId="0" xfId="60" applyFont="1" applyAlignment="1" applyProtection="1">
      <alignment/>
      <protection hidden="1"/>
    </xf>
    <xf numFmtId="49" fontId="3" fillId="33" borderId="19" xfId="60" applyNumberFormat="1" applyFont="1" applyFill="1" applyBorder="1" applyAlignment="1" applyProtection="1">
      <alignment horizontal="right" vertical="center"/>
      <protection hidden="1" locked="0"/>
    </xf>
    <xf numFmtId="0" fontId="4" fillId="0" borderId="0" xfId="60" applyFont="1" applyBorder="1" applyAlignment="1" applyProtection="1">
      <alignment horizontal="left" vertical="top" wrapText="1"/>
      <protection hidden="1"/>
    </xf>
    <xf numFmtId="0" fontId="4" fillId="0" borderId="0" xfId="60" applyFont="1" applyBorder="1" applyAlignment="1" applyProtection="1">
      <alignment horizontal="center" vertical="center"/>
      <protection hidden="1" locked="0"/>
    </xf>
    <xf numFmtId="0" fontId="4" fillId="0" borderId="0" xfId="60" applyFont="1" applyBorder="1" applyAlignment="1" applyProtection="1">
      <alignment vertical="top" wrapText="1"/>
      <protection hidden="1"/>
    </xf>
    <xf numFmtId="0" fontId="4" fillId="0" borderId="0" xfId="60" applyFont="1" applyBorder="1" applyAlignment="1" applyProtection="1">
      <alignment wrapText="1"/>
      <protection hidden="1"/>
    </xf>
    <xf numFmtId="0" fontId="4" fillId="0" borderId="0" xfId="60" applyFont="1" applyAlignment="1" applyProtection="1">
      <alignment horizontal="left" vertical="top" indent="2"/>
      <protection hidden="1"/>
    </xf>
    <xf numFmtId="0" fontId="4" fillId="0" borderId="0" xfId="60" applyFont="1" applyAlignment="1" applyProtection="1">
      <alignment horizontal="left" vertical="top" wrapText="1" indent="2"/>
      <protection hidden="1"/>
    </xf>
    <xf numFmtId="0" fontId="4" fillId="0" borderId="0" xfId="60" applyFont="1" applyBorder="1" applyAlignment="1" applyProtection="1">
      <alignment horizontal="right" vertical="top"/>
      <protection hidden="1"/>
    </xf>
    <xf numFmtId="0" fontId="4" fillId="0" borderId="0" xfId="60" applyFont="1" applyBorder="1" applyAlignment="1" applyProtection="1">
      <alignment horizontal="center" vertical="top"/>
      <protection hidden="1"/>
    </xf>
    <xf numFmtId="0" fontId="4" fillId="0" borderId="0" xfId="60" applyFont="1" applyBorder="1" applyAlignment="1" applyProtection="1">
      <alignment horizontal="center"/>
      <protection hidden="1"/>
    </xf>
    <xf numFmtId="0" fontId="3" fillId="33" borderId="0" xfId="60" applyFont="1" applyFill="1" applyBorder="1" applyAlignment="1" applyProtection="1">
      <alignment horizontal="right" vertical="center"/>
      <protection hidden="1" locked="0"/>
    </xf>
    <xf numFmtId="0" fontId="4" fillId="0" borderId="0" xfId="60" applyFont="1" applyBorder="1" applyAlignment="1">
      <alignment/>
      <protection/>
    </xf>
    <xf numFmtId="49" fontId="3" fillId="33" borderId="0" xfId="60" applyNumberFormat="1" applyFont="1" applyFill="1" applyBorder="1" applyAlignment="1" applyProtection="1">
      <alignment horizontal="center" vertical="center"/>
      <protection hidden="1" locked="0"/>
    </xf>
    <xf numFmtId="49" fontId="3" fillId="0" borderId="0" xfId="60" applyNumberFormat="1" applyFont="1" applyBorder="1" applyAlignment="1" applyProtection="1">
      <alignment horizontal="center" vertical="center"/>
      <protection hidden="1" locked="0"/>
    </xf>
    <xf numFmtId="0" fontId="4" fillId="0" borderId="0" xfId="60" applyFont="1" applyBorder="1" applyAlignment="1" applyProtection="1">
      <alignment horizontal="left" vertical="top"/>
      <protection hidden="1"/>
    </xf>
    <xf numFmtId="0" fontId="4" fillId="0" borderId="20" xfId="60" applyFont="1" applyBorder="1" applyAlignment="1" applyProtection="1">
      <alignment/>
      <protection hidden="1"/>
    </xf>
    <xf numFmtId="0" fontId="4" fillId="0" borderId="0" xfId="60" applyFont="1" applyAlignment="1" applyProtection="1">
      <alignment vertical="top"/>
      <protection hidden="1"/>
    </xf>
    <xf numFmtId="0" fontId="4" fillId="0" borderId="0" xfId="60" applyFont="1" applyAlignment="1" applyProtection="1">
      <alignment horizontal="left"/>
      <protection hidden="1"/>
    </xf>
    <xf numFmtId="0" fontId="4" fillId="0" borderId="0" xfId="60" applyFont="1" applyBorder="1" applyAlignment="1" applyProtection="1">
      <alignment vertical="center"/>
      <protection hidden="1"/>
    </xf>
    <xf numFmtId="0" fontId="4" fillId="0" borderId="0" xfId="60" applyFont="1" applyFill="1" applyBorder="1" applyAlignment="1" applyProtection="1">
      <alignment vertical="center"/>
      <protection hidden="1"/>
    </xf>
    <xf numFmtId="0" fontId="3" fillId="0" borderId="0" xfId="60" applyFont="1" applyAlignment="1" applyProtection="1">
      <alignment vertical="center"/>
      <protection hidden="1"/>
    </xf>
    <xf numFmtId="0" fontId="4" fillId="0" borderId="21" xfId="60" applyFont="1" applyBorder="1" applyAlignment="1" applyProtection="1">
      <alignment/>
      <protection hidden="1"/>
    </xf>
    <xf numFmtId="0" fontId="4" fillId="0" borderId="21" xfId="60" applyFont="1" applyBorder="1" applyAlignment="1">
      <alignment/>
      <protection/>
    </xf>
    <xf numFmtId="0" fontId="4" fillId="0" borderId="0" xfId="60" applyFont="1" applyFill="1" applyBorder="1" applyAlignment="1" applyProtection="1">
      <alignment horizontal="right" vertical="top" wrapText="1"/>
      <protection hidden="1"/>
    </xf>
    <xf numFmtId="0" fontId="9" fillId="0" borderId="0" xfId="0" applyFont="1" applyFill="1" applyBorder="1" applyAlignment="1" applyProtection="1">
      <alignment horizontal="center" vertical="top" wrapText="1"/>
      <protection hidden="1"/>
    </xf>
    <xf numFmtId="0" fontId="3" fillId="34" borderId="22" xfId="0" applyFont="1" applyFill="1" applyBorder="1" applyAlignment="1" applyProtection="1">
      <alignment horizontal="center" vertical="center" wrapText="1"/>
      <protection hidden="1"/>
    </xf>
    <xf numFmtId="0" fontId="6" fillId="34" borderId="22" xfId="0" applyFont="1" applyFill="1" applyBorder="1" applyAlignment="1" applyProtection="1">
      <alignment horizontal="center" vertical="center" wrapText="1"/>
      <protection hidden="1"/>
    </xf>
    <xf numFmtId="0" fontId="6" fillId="34" borderId="23" xfId="0" applyFont="1" applyFill="1" applyBorder="1" applyAlignment="1" applyProtection="1">
      <alignment horizontal="center" vertical="center" wrapText="1"/>
      <protection hidden="1"/>
    </xf>
    <xf numFmtId="0" fontId="6" fillId="34" borderId="23" xfId="0" applyFont="1" applyFill="1" applyBorder="1" applyAlignment="1" applyProtection="1">
      <alignment horizontal="center" vertical="center"/>
      <protection hidden="1"/>
    </xf>
    <xf numFmtId="0" fontId="0" fillId="0" borderId="0" xfId="0" applyFont="1" applyAlignment="1">
      <alignment/>
    </xf>
    <xf numFmtId="0" fontId="0" fillId="0" borderId="0" xfId="0" applyFont="1" applyFill="1" applyBorder="1" applyAlignment="1" applyProtection="1">
      <alignment horizontal="center" vertical="top" wrapText="1"/>
      <protection hidden="1"/>
    </xf>
    <xf numFmtId="0" fontId="9" fillId="0" borderId="24" xfId="0" applyFont="1" applyFill="1" applyBorder="1" applyAlignment="1">
      <alignment horizontal="center" vertical="top" wrapText="1"/>
    </xf>
    <xf numFmtId="0" fontId="0" fillId="0" borderId="24" xfId="0" applyFont="1" applyBorder="1" applyAlignment="1">
      <alignment horizontal="center" vertical="top" wrapText="1"/>
    </xf>
    <xf numFmtId="0" fontId="3" fillId="34" borderId="22" xfId="0" applyFont="1" applyFill="1" applyBorder="1" applyAlignment="1">
      <alignment horizontal="center" vertical="center" wrapText="1"/>
    </xf>
    <xf numFmtId="0" fontId="6" fillId="34" borderId="22" xfId="0" applyFont="1" applyFill="1" applyBorder="1" applyAlignment="1">
      <alignment horizontal="center" vertical="center" wrapText="1"/>
    </xf>
    <xf numFmtId="0" fontId="6" fillId="34" borderId="23" xfId="0" applyFont="1" applyFill="1" applyBorder="1" applyAlignment="1">
      <alignment horizontal="center" vertical="center"/>
    </xf>
    <xf numFmtId="49" fontId="6" fillId="34" borderId="23" xfId="0" applyNumberFormat="1" applyFont="1" applyFill="1" applyBorder="1" applyAlignment="1">
      <alignment horizontal="center" vertical="center" wrapText="1"/>
    </xf>
    <xf numFmtId="0" fontId="6" fillId="0" borderId="0" xfId="0" applyFont="1" applyAlignment="1">
      <alignment/>
    </xf>
    <xf numFmtId="0" fontId="13" fillId="0" borderId="0" xfId="66" applyFont="1" applyFill="1" applyBorder="1" applyAlignment="1">
      <alignment horizontal="center" vertical="center" wrapText="1"/>
      <protection/>
    </xf>
    <xf numFmtId="0" fontId="0" fillId="0" borderId="0" xfId="0" applyFont="1" applyBorder="1" applyAlignment="1">
      <alignment horizontal="center" vertical="center" wrapText="1"/>
    </xf>
    <xf numFmtId="0" fontId="0" fillId="0" borderId="0" xfId="66" applyFont="1" applyAlignment="1">
      <alignment wrapText="1"/>
      <protection/>
    </xf>
    <xf numFmtId="0" fontId="0" fillId="0" borderId="0" xfId="0" applyFont="1" applyAlignment="1">
      <alignment/>
    </xf>
    <xf numFmtId="0" fontId="9" fillId="0" borderId="0" xfId="66" applyFont="1" applyFill="1" applyBorder="1" applyAlignment="1" applyProtection="1">
      <alignment horizontal="center" vertical="center"/>
      <protection hidden="1"/>
    </xf>
    <xf numFmtId="14" fontId="9" fillId="33" borderId="0" xfId="66" applyNumberFormat="1" applyFont="1" applyFill="1" applyBorder="1" applyAlignment="1" applyProtection="1">
      <alignment horizontal="center" vertical="center"/>
      <protection hidden="1" locked="0"/>
    </xf>
    <xf numFmtId="0" fontId="0" fillId="0" borderId="0" xfId="66" applyFont="1" applyBorder="1" applyAlignment="1">
      <alignment wrapText="1"/>
      <protection/>
    </xf>
    <xf numFmtId="0" fontId="3" fillId="34" borderId="25" xfId="0" applyFont="1" applyFill="1" applyBorder="1" applyAlignment="1">
      <alignment horizontal="center" vertical="center" wrapText="1"/>
    </xf>
    <xf numFmtId="0" fontId="6" fillId="34" borderId="25" xfId="0" applyFont="1" applyFill="1" applyBorder="1" applyAlignment="1">
      <alignment horizontal="center" vertical="center" wrapText="1"/>
    </xf>
    <xf numFmtId="49" fontId="6" fillId="34" borderId="23" xfId="0" applyNumberFormat="1" applyFont="1" applyFill="1" applyBorder="1" applyAlignment="1">
      <alignment horizontal="center" vertical="center" wrapText="1"/>
    </xf>
    <xf numFmtId="49" fontId="6" fillId="34" borderId="23" xfId="0" applyNumberFormat="1" applyFont="1" applyFill="1" applyBorder="1" applyAlignment="1">
      <alignment horizontal="center" vertical="center"/>
    </xf>
    <xf numFmtId="172" fontId="3" fillId="0" borderId="10" xfId="0" applyNumberFormat="1" applyFont="1" applyFill="1" applyBorder="1" applyAlignment="1">
      <alignment horizontal="center" vertical="center"/>
    </xf>
    <xf numFmtId="3" fontId="2" fillId="0" borderId="16" xfId="0" applyNumberFormat="1" applyFont="1" applyFill="1" applyBorder="1" applyAlignment="1" applyProtection="1">
      <alignment vertical="center"/>
      <protection locked="0"/>
    </xf>
    <xf numFmtId="3" fontId="2" fillId="0" borderId="10" xfId="0" applyNumberFormat="1" applyFont="1" applyFill="1" applyBorder="1" applyAlignment="1" applyProtection="1">
      <alignment vertical="center"/>
      <protection locked="0"/>
    </xf>
    <xf numFmtId="3" fontId="2" fillId="33" borderId="10" xfId="0" applyNumberFormat="1" applyFont="1" applyFill="1" applyBorder="1" applyAlignment="1" applyProtection="1">
      <alignment vertical="center"/>
      <protection hidden="1"/>
    </xf>
    <xf numFmtId="3" fontId="2" fillId="33" borderId="13" xfId="0" applyNumberFormat="1" applyFont="1" applyFill="1" applyBorder="1" applyAlignment="1" applyProtection="1">
      <alignment vertical="center"/>
      <protection hidden="1"/>
    </xf>
    <xf numFmtId="172" fontId="3" fillId="0" borderId="16" xfId="0" applyNumberFormat="1" applyFont="1" applyFill="1" applyBorder="1" applyAlignment="1">
      <alignment horizontal="center" vertical="center"/>
    </xf>
    <xf numFmtId="172" fontId="3" fillId="0" borderId="13" xfId="0" applyNumberFormat="1" applyFont="1" applyFill="1" applyBorder="1" applyAlignment="1">
      <alignment horizontal="center" vertical="center"/>
    </xf>
    <xf numFmtId="0" fontId="16" fillId="0" borderId="0" xfId="60" applyFont="1" applyBorder="1" applyAlignment="1" applyProtection="1">
      <alignment vertical="center"/>
      <protection hidden="1"/>
    </xf>
    <xf numFmtId="0" fontId="16" fillId="0" borderId="0" xfId="59" applyFont="1" applyBorder="1" applyAlignment="1" applyProtection="1">
      <alignment vertical="center"/>
      <protection hidden="1"/>
    </xf>
    <xf numFmtId="0" fontId="16" fillId="0" borderId="0" xfId="60" applyFont="1" applyBorder="1" applyAlignment="1" applyProtection="1">
      <alignment/>
      <protection hidden="1"/>
    </xf>
    <xf numFmtId="0" fontId="12" fillId="0" borderId="0" xfId="60" applyAlignment="1">
      <alignment/>
      <protection/>
    </xf>
    <xf numFmtId="0" fontId="16" fillId="0" borderId="0" xfId="60" applyFont="1" applyAlignment="1" applyProtection="1">
      <alignment/>
      <protection hidden="1"/>
    </xf>
    <xf numFmtId="3" fontId="67" fillId="35" borderId="0" xfId="0" applyNumberFormat="1" applyFont="1" applyFill="1" applyAlignment="1">
      <alignment/>
    </xf>
    <xf numFmtId="0" fontId="0" fillId="35" borderId="0" xfId="0" applyFont="1" applyFill="1" applyAlignment="1">
      <alignment vertical="top"/>
    </xf>
    <xf numFmtId="0" fontId="0" fillId="0" borderId="0" xfId="0" applyFont="1" applyAlignment="1">
      <alignment/>
    </xf>
    <xf numFmtId="0" fontId="9" fillId="35" borderId="0" xfId="0" applyFont="1" applyFill="1" applyAlignment="1">
      <alignment vertical="top"/>
    </xf>
    <xf numFmtId="0" fontId="9" fillId="35" borderId="0" xfId="0" applyFont="1" applyFill="1" applyAlignment="1">
      <alignment horizontal="left" vertical="top" wrapText="1"/>
    </xf>
    <xf numFmtId="0" fontId="0" fillId="35" borderId="0" xfId="0" applyFont="1" applyFill="1" applyAlignment="1">
      <alignment horizontal="justify" vertical="top"/>
    </xf>
    <xf numFmtId="0" fontId="0" fillId="35" borderId="0" xfId="0" applyFont="1" applyFill="1" applyAlignment="1">
      <alignment horizontal="left" vertical="top"/>
    </xf>
    <xf numFmtId="0" fontId="9" fillId="35" borderId="0" xfId="0" applyFont="1" applyFill="1" applyAlignment="1">
      <alignment horizontal="justify" vertical="center"/>
    </xf>
    <xf numFmtId="0" fontId="9" fillId="35" borderId="0" xfId="0" applyFont="1" applyFill="1" applyAlignment="1">
      <alignment horizontal="center" vertical="top" wrapText="1"/>
    </xf>
    <xf numFmtId="9" fontId="0" fillId="35" borderId="0" xfId="0" applyNumberFormat="1" applyFont="1" applyFill="1" applyAlignment="1">
      <alignment horizontal="center" vertical="center"/>
    </xf>
    <xf numFmtId="0" fontId="0" fillId="35" borderId="0" xfId="0" applyFont="1" applyFill="1" applyAlignment="1">
      <alignment horizontal="left" vertical="top" wrapText="1"/>
    </xf>
    <xf numFmtId="0" fontId="9" fillId="35" borderId="0" xfId="0" applyFont="1" applyFill="1" applyAlignment="1">
      <alignment horizontal="justify" vertical="top"/>
    </xf>
    <xf numFmtId="0" fontId="9" fillId="35" borderId="0" xfId="0" applyFont="1" applyFill="1" applyAlignment="1">
      <alignment horizontal="left" vertical="top"/>
    </xf>
    <xf numFmtId="0" fontId="12" fillId="35" borderId="0" xfId="0" applyFont="1" applyFill="1" applyAlignment="1">
      <alignment horizontal="justify" vertical="top"/>
    </xf>
    <xf numFmtId="0" fontId="20" fillId="35" borderId="0" xfId="0" applyFont="1" applyFill="1" applyAlignment="1">
      <alignment horizontal="center" vertical="top"/>
    </xf>
    <xf numFmtId="0" fontId="12" fillId="35" borderId="0" xfId="0" applyFont="1" applyFill="1" applyAlignment="1">
      <alignment vertical="center"/>
    </xf>
    <xf numFmtId="3" fontId="12" fillId="35" borderId="0" xfId="0" applyNumberFormat="1" applyFont="1" applyFill="1" applyAlignment="1">
      <alignment vertical="center"/>
    </xf>
    <xf numFmtId="3" fontId="12" fillId="35" borderId="21" xfId="0" applyNumberFormat="1" applyFont="1" applyFill="1" applyBorder="1" applyAlignment="1">
      <alignment vertical="center"/>
    </xf>
    <xf numFmtId="0" fontId="20" fillId="35" borderId="0" xfId="0" applyFont="1" applyFill="1" applyAlignment="1">
      <alignment vertical="center"/>
    </xf>
    <xf numFmtId="3" fontId="20" fillId="35" borderId="21" xfId="0" applyNumberFormat="1" applyFont="1" applyFill="1" applyBorder="1" applyAlignment="1">
      <alignment vertical="center"/>
    </xf>
    <xf numFmtId="0" fontId="0" fillId="35" borderId="0" xfId="0" applyFont="1" applyFill="1" applyAlignment="1">
      <alignment/>
    </xf>
    <xf numFmtId="0" fontId="20" fillId="35" borderId="0" xfId="0" applyFont="1" applyFill="1" applyAlignment="1">
      <alignment horizontal="justify" vertical="top"/>
    </xf>
    <xf numFmtId="0" fontId="20" fillId="35" borderId="0" xfId="0" applyFont="1" applyFill="1" applyAlignment="1">
      <alignment vertical="top"/>
    </xf>
    <xf numFmtId="0" fontId="12" fillId="35" borderId="0" xfId="0" applyFont="1" applyFill="1" applyAlignment="1">
      <alignment vertical="center" wrapText="1"/>
    </xf>
    <xf numFmtId="3" fontId="12" fillId="35" borderId="0" xfId="0" applyNumberFormat="1" applyFont="1" applyFill="1" applyAlignment="1">
      <alignment horizontal="right" vertical="center" wrapText="1"/>
    </xf>
    <xf numFmtId="3" fontId="12" fillId="35" borderId="21" xfId="0" applyNumberFormat="1" applyFont="1" applyFill="1" applyBorder="1" applyAlignment="1">
      <alignment horizontal="right" vertical="center" wrapText="1"/>
    </xf>
    <xf numFmtId="0" fontId="20" fillId="35" borderId="0" xfId="0" applyFont="1" applyFill="1" applyAlignment="1">
      <alignment horizontal="justify" vertical="center" wrapText="1"/>
    </xf>
    <xf numFmtId="3" fontId="20" fillId="35" borderId="21" xfId="0" applyNumberFormat="1" applyFont="1" applyFill="1" applyBorder="1" applyAlignment="1">
      <alignment horizontal="right" vertical="center" wrapText="1"/>
    </xf>
    <xf numFmtId="0" fontId="12" fillId="35" borderId="0" xfId="0" applyFont="1" applyFill="1" applyAlignment="1">
      <alignment vertical="top"/>
    </xf>
    <xf numFmtId="0" fontId="21" fillId="35" borderId="0" xfId="0" applyFont="1" applyFill="1" applyAlignment="1">
      <alignment vertical="top"/>
    </xf>
    <xf numFmtId="3" fontId="0" fillId="35" borderId="21" xfId="0" applyNumberFormat="1" applyFont="1" applyFill="1" applyBorder="1" applyAlignment="1">
      <alignment horizontal="right" vertical="center"/>
    </xf>
    <xf numFmtId="3" fontId="9" fillId="35" borderId="21" xfId="0" applyNumberFormat="1" applyFont="1" applyFill="1" applyBorder="1" applyAlignment="1">
      <alignment horizontal="right" vertical="center"/>
    </xf>
    <xf numFmtId="0" fontId="12" fillId="35" borderId="0" xfId="0" applyFont="1" applyFill="1" applyAlignment="1">
      <alignment horizontal="justify" vertical="center"/>
    </xf>
    <xf numFmtId="3" fontId="12" fillId="35" borderId="0" xfId="0" applyNumberFormat="1" applyFont="1" applyFill="1" applyAlignment="1">
      <alignment horizontal="right" vertical="center"/>
    </xf>
    <xf numFmtId="3" fontId="0" fillId="35" borderId="0" xfId="0" applyNumberFormat="1" applyFont="1" applyFill="1" applyAlignment="1">
      <alignment vertical="top"/>
    </xf>
    <xf numFmtId="0" fontId="20" fillId="35" borderId="0" xfId="0" applyFont="1" applyFill="1" applyAlignment="1">
      <alignment horizontal="justify" vertical="center"/>
    </xf>
    <xf numFmtId="3" fontId="20" fillId="35" borderId="21" xfId="0" applyNumberFormat="1" applyFont="1" applyFill="1" applyBorder="1" applyAlignment="1">
      <alignment horizontal="right" vertical="center"/>
    </xf>
    <xf numFmtId="0" fontId="0" fillId="35" borderId="0" xfId="0" applyFont="1" applyFill="1" applyAlignment="1">
      <alignment vertical="center" wrapText="1"/>
    </xf>
    <xf numFmtId="0" fontId="0" fillId="35" borderId="0" xfId="0" applyFont="1" applyFill="1" applyAlignment="1">
      <alignment horizontal="right" vertical="center" wrapText="1"/>
    </xf>
    <xf numFmtId="3" fontId="9" fillId="35" borderId="21" xfId="0" applyNumberFormat="1" applyFont="1" applyFill="1" applyBorder="1" applyAlignment="1">
      <alignment horizontal="right" vertical="center" wrapText="1"/>
    </xf>
    <xf numFmtId="0" fontId="12" fillId="35" borderId="0" xfId="0" applyFont="1" applyFill="1" applyAlignment="1">
      <alignment horizontal="justify" vertical="center" wrapText="1"/>
    </xf>
    <xf numFmtId="0" fontId="9" fillId="35" borderId="0" xfId="0" applyFont="1" applyFill="1" applyAlignment="1">
      <alignment horizontal="center" vertical="top"/>
    </xf>
    <xf numFmtId="0" fontId="2" fillId="35" borderId="0" xfId="0" applyFont="1" applyFill="1" applyAlignment="1">
      <alignment horizontal="center" vertical="center" wrapText="1"/>
    </xf>
    <xf numFmtId="0" fontId="6" fillId="35" borderId="0" xfId="0" applyFont="1" applyFill="1" applyAlignment="1">
      <alignment vertical="center" wrapText="1"/>
    </xf>
    <xf numFmtId="0" fontId="6" fillId="35" borderId="0" xfId="0" applyFont="1" applyFill="1" applyAlignment="1">
      <alignment vertical="top"/>
    </xf>
    <xf numFmtId="3" fontId="6" fillId="35" borderId="26" xfId="0" applyNumberFormat="1" applyFont="1" applyFill="1" applyBorder="1" applyAlignment="1">
      <alignment horizontal="right" vertical="center"/>
    </xf>
    <xf numFmtId="0" fontId="6" fillId="35" borderId="26" xfId="0" applyFont="1" applyFill="1" applyBorder="1" applyAlignment="1">
      <alignment vertical="center"/>
    </xf>
    <xf numFmtId="0" fontId="2" fillId="35" borderId="0" xfId="0" applyFont="1" applyFill="1" applyAlignment="1">
      <alignment vertical="center" wrapText="1"/>
    </xf>
    <xf numFmtId="0" fontId="2" fillId="35" borderId="0" xfId="0" applyFont="1" applyFill="1" applyAlignment="1">
      <alignment vertical="center"/>
    </xf>
    <xf numFmtId="3" fontId="2" fillId="35" borderId="0" xfId="0" applyNumberFormat="1" applyFont="1" applyFill="1" applyAlignment="1">
      <alignment horizontal="right" vertical="center"/>
    </xf>
    <xf numFmtId="3" fontId="2" fillId="35" borderId="0" xfId="0" applyNumberFormat="1" applyFont="1" applyFill="1" applyAlignment="1">
      <alignment horizontal="right" vertical="center" wrapText="1"/>
    </xf>
    <xf numFmtId="0" fontId="22" fillId="35" borderId="0" xfId="0" applyFont="1" applyFill="1" applyAlignment="1">
      <alignment vertical="center" wrapText="1"/>
    </xf>
    <xf numFmtId="0" fontId="6" fillId="35" borderId="0" xfId="0" applyFont="1" applyFill="1" applyAlignment="1">
      <alignment vertical="center"/>
    </xf>
    <xf numFmtId="0" fontId="2" fillId="35" borderId="21" xfId="0" applyFont="1" applyFill="1" applyBorder="1" applyAlignment="1">
      <alignment vertical="center"/>
    </xf>
    <xf numFmtId="3" fontId="2" fillId="35" borderId="21" xfId="0" applyNumberFormat="1" applyFont="1" applyFill="1" applyBorder="1" applyAlignment="1">
      <alignment vertical="center"/>
    </xf>
    <xf numFmtId="0" fontId="6" fillId="35" borderId="26" xfId="0" applyFont="1" applyFill="1" applyBorder="1" applyAlignment="1">
      <alignment horizontal="right" vertical="center"/>
    </xf>
    <xf numFmtId="0" fontId="0" fillId="35" borderId="0" xfId="0" applyFont="1" applyFill="1" applyAlignment="1">
      <alignment horizontal="center" vertical="center" wrapText="1"/>
    </xf>
    <xf numFmtId="3" fontId="6" fillId="35" borderId="27" xfId="0" applyNumberFormat="1" applyFont="1" applyFill="1" applyBorder="1" applyAlignment="1">
      <alignment horizontal="right" vertical="center" wrapText="1"/>
    </xf>
    <xf numFmtId="3" fontId="2" fillId="35" borderId="21" xfId="0" applyNumberFormat="1" applyFont="1" applyFill="1" applyBorder="1" applyAlignment="1">
      <alignment horizontal="right" vertical="center" wrapText="1"/>
    </xf>
    <xf numFmtId="3" fontId="6" fillId="35" borderId="26" xfId="0" applyNumberFormat="1" applyFont="1" applyFill="1" applyBorder="1" applyAlignment="1">
      <alignment horizontal="right" vertical="center" wrapText="1"/>
    </xf>
    <xf numFmtId="3" fontId="6" fillId="35" borderId="0" xfId="0" applyNumberFormat="1" applyFont="1" applyFill="1" applyBorder="1" applyAlignment="1">
      <alignment horizontal="right" vertical="center" wrapText="1"/>
    </xf>
    <xf numFmtId="14" fontId="0" fillId="35" borderId="0" xfId="0" applyNumberFormat="1" applyFont="1" applyFill="1" applyBorder="1" applyAlignment="1">
      <alignment/>
    </xf>
    <xf numFmtId="3" fontId="9" fillId="35" borderId="0" xfId="0" applyNumberFormat="1" applyFont="1" applyFill="1" applyBorder="1" applyAlignment="1">
      <alignment/>
    </xf>
    <xf numFmtId="3" fontId="0" fillId="35" borderId="0" xfId="0" applyNumberFormat="1" applyFont="1" applyFill="1" applyBorder="1" applyAlignment="1">
      <alignment/>
    </xf>
    <xf numFmtId="0" fontId="0" fillId="35" borderId="0" xfId="0" applyFont="1" applyFill="1" applyBorder="1" applyAlignment="1">
      <alignment vertical="top"/>
    </xf>
    <xf numFmtId="0" fontId="12" fillId="35" borderId="0" xfId="0" applyFont="1" applyFill="1" applyAlignment="1">
      <alignment horizontal="left" vertical="center" wrapText="1"/>
    </xf>
    <xf numFmtId="0" fontId="20" fillId="35" borderId="0" xfId="0" applyFont="1" applyFill="1" applyAlignment="1">
      <alignment horizontal="left" vertical="center" wrapText="1"/>
    </xf>
    <xf numFmtId="3" fontId="20" fillId="35" borderId="0" xfId="0" applyNumberFormat="1" applyFont="1" applyFill="1" applyAlignment="1">
      <alignment horizontal="right" vertical="center" wrapText="1"/>
    </xf>
    <xf numFmtId="3" fontId="68" fillId="35" borderId="21" xfId="0" applyNumberFormat="1" applyFont="1" applyFill="1" applyBorder="1" applyAlignment="1">
      <alignment horizontal="right" vertical="center" wrapText="1"/>
    </xf>
    <xf numFmtId="3" fontId="9" fillId="35" borderId="27" xfId="0" applyNumberFormat="1" applyFont="1" applyFill="1" applyBorder="1" applyAlignment="1">
      <alignment horizontal="right" vertical="center" wrapText="1"/>
    </xf>
    <xf numFmtId="0" fontId="0" fillId="35" borderId="0" xfId="0" applyFont="1" applyFill="1" applyAlignment="1">
      <alignment horizontal="left" vertical="center" wrapText="1"/>
    </xf>
    <xf numFmtId="3" fontId="9" fillId="35" borderId="0" xfId="0" applyNumberFormat="1" applyFont="1" applyFill="1" applyBorder="1" applyAlignment="1">
      <alignment horizontal="right" vertical="top"/>
    </xf>
    <xf numFmtId="3" fontId="0" fillId="35" borderId="0" xfId="0" applyNumberFormat="1" applyFont="1" applyFill="1" applyAlignment="1">
      <alignment horizontal="right" vertical="center" wrapText="1"/>
    </xf>
    <xf numFmtId="3" fontId="0" fillId="35" borderId="0" xfId="0" applyNumberFormat="1" applyFont="1" applyFill="1" applyBorder="1" applyAlignment="1">
      <alignment horizontal="right" vertical="center" wrapText="1"/>
    </xf>
    <xf numFmtId="3" fontId="0" fillId="35" borderId="21" xfId="0" applyNumberFormat="1" applyFont="1" applyFill="1" applyBorder="1" applyAlignment="1">
      <alignment horizontal="right" vertical="center" wrapText="1"/>
    </xf>
    <xf numFmtId="3" fontId="9" fillId="35" borderId="0" xfId="0" applyNumberFormat="1" applyFont="1" applyFill="1" applyAlignment="1">
      <alignment horizontal="right" vertical="center" wrapText="1"/>
    </xf>
    <xf numFmtId="0" fontId="0" fillId="35" borderId="0" xfId="0" applyFont="1" applyFill="1" applyAlignment="1">
      <alignment horizontal="justify" vertical="center"/>
    </xf>
    <xf numFmtId="3" fontId="0" fillId="35" borderId="0" xfId="0" applyNumberFormat="1" applyFont="1" applyFill="1" applyBorder="1" applyAlignment="1">
      <alignment horizontal="right" vertical="center"/>
    </xf>
    <xf numFmtId="0" fontId="0" fillId="35" borderId="0" xfId="0" applyFont="1" applyFill="1" applyAlignment="1">
      <alignment horizontal="justify" vertical="center" wrapText="1"/>
    </xf>
    <xf numFmtId="0" fontId="9" fillId="35" borderId="0" xfId="0" applyFont="1" applyFill="1" applyAlignment="1">
      <alignment horizontal="center" vertical="center" wrapText="1"/>
    </xf>
    <xf numFmtId="0" fontId="9" fillId="35" borderId="0" xfId="0" applyFont="1" applyFill="1" applyAlignment="1">
      <alignment horizontal="justify" vertical="center" wrapText="1"/>
    </xf>
    <xf numFmtId="3" fontId="9" fillId="35" borderId="26" xfId="0" applyNumberFormat="1" applyFont="1" applyFill="1" applyBorder="1" applyAlignment="1">
      <alignment vertical="center" wrapText="1"/>
    </xf>
    <xf numFmtId="3" fontId="20" fillId="35" borderId="26" xfId="0" applyNumberFormat="1" applyFont="1" applyFill="1" applyBorder="1" applyAlignment="1">
      <alignment horizontal="right" vertical="center" wrapText="1"/>
    </xf>
    <xf numFmtId="0" fontId="12" fillId="35" borderId="0" xfId="0" applyFont="1" applyFill="1" applyAlignment="1">
      <alignment horizontal="right" vertical="top"/>
    </xf>
    <xf numFmtId="3" fontId="0" fillId="35" borderId="0" xfId="0" applyNumberFormat="1" applyFont="1" applyFill="1" applyAlignment="1">
      <alignment horizontal="right" vertical="top" wrapText="1"/>
    </xf>
    <xf numFmtId="4" fontId="9" fillId="35" borderId="0" xfId="0" applyNumberFormat="1" applyFont="1" applyFill="1" applyAlignment="1">
      <alignment horizontal="right" vertical="top" wrapText="1"/>
    </xf>
    <xf numFmtId="0" fontId="0" fillId="35" borderId="0" xfId="0" applyFont="1" applyFill="1" applyAlignment="1">
      <alignment vertical="top" wrapText="1"/>
    </xf>
    <xf numFmtId="0" fontId="23" fillId="35" borderId="0" xfId="0" applyFont="1" applyFill="1" applyAlignment="1">
      <alignment vertical="top"/>
    </xf>
    <xf numFmtId="0" fontId="69" fillId="35" borderId="0" xfId="0" applyFont="1" applyFill="1" applyAlignment="1">
      <alignment/>
    </xf>
    <xf numFmtId="0" fontId="69" fillId="0" borderId="0" xfId="0" applyFont="1" applyAlignment="1">
      <alignment/>
    </xf>
    <xf numFmtId="0" fontId="0" fillId="35" borderId="0" xfId="0" applyFont="1" applyFill="1" applyAlignment="1">
      <alignment wrapText="1"/>
    </xf>
    <xf numFmtId="3" fontId="0" fillId="35" borderId="0" xfId="0" applyNumberFormat="1" applyFont="1" applyFill="1" applyAlignment="1">
      <alignment horizontal="right" wrapText="1"/>
    </xf>
    <xf numFmtId="3" fontId="9" fillId="35" borderId="21" xfId="0" applyNumberFormat="1" applyFont="1" applyFill="1" applyBorder="1" applyAlignment="1">
      <alignment horizontal="right" wrapText="1"/>
    </xf>
    <xf numFmtId="0" fontId="70" fillId="35" borderId="0" xfId="0" applyFont="1" applyFill="1" applyAlignment="1">
      <alignment horizontal="justify" vertical="top"/>
    </xf>
    <xf numFmtId="0" fontId="68" fillId="35" borderId="0" xfId="0" applyFont="1" applyFill="1" applyAlignment="1">
      <alignment vertical="top"/>
    </xf>
    <xf numFmtId="0" fontId="68" fillId="0" borderId="0" xfId="0" applyFont="1" applyAlignment="1">
      <alignment/>
    </xf>
    <xf numFmtId="0" fontId="68" fillId="35" borderId="0" xfId="0" applyFont="1" applyFill="1" applyAlignment="1">
      <alignment horizontal="justify" vertical="top"/>
    </xf>
    <xf numFmtId="0" fontId="9" fillId="35" borderId="0" xfId="0" applyFont="1" applyFill="1" applyAlignment="1">
      <alignment horizontal="right" vertical="top"/>
    </xf>
    <xf numFmtId="0" fontId="0" fillId="35" borderId="0" xfId="0" applyFont="1" applyFill="1" applyAlignment="1">
      <alignment horizontal="center" vertical="top"/>
    </xf>
    <xf numFmtId="0" fontId="0" fillId="35" borderId="0" xfId="0" applyFont="1" applyFill="1" applyAlignment="1">
      <alignment horizontal="right" vertical="top"/>
    </xf>
    <xf numFmtId="3" fontId="0" fillId="35" borderId="0" xfId="0" applyNumberFormat="1" applyFont="1" applyFill="1" applyAlignment="1">
      <alignment horizontal="right" vertical="top"/>
    </xf>
    <xf numFmtId="0" fontId="0" fillId="35" borderId="21" xfId="0" applyFont="1" applyFill="1" applyBorder="1" applyAlignment="1">
      <alignment horizontal="right" vertical="top"/>
    </xf>
    <xf numFmtId="0" fontId="0" fillId="35" borderId="21" xfId="0" applyFont="1" applyFill="1" applyBorder="1" applyAlignment="1">
      <alignment vertical="top"/>
    </xf>
    <xf numFmtId="3" fontId="9" fillId="35" borderId="21" xfId="0" applyNumberFormat="1" applyFont="1" applyFill="1" applyBorder="1" applyAlignment="1">
      <alignment horizontal="right" vertical="top"/>
    </xf>
    <xf numFmtId="3" fontId="9" fillId="35" borderId="26" xfId="0" applyNumberFormat="1" applyFont="1" applyFill="1" applyBorder="1" applyAlignment="1">
      <alignment horizontal="right" vertical="top"/>
    </xf>
    <xf numFmtId="3" fontId="70" fillId="35" borderId="0" xfId="0" applyNumberFormat="1" applyFont="1" applyFill="1" applyBorder="1" applyAlignment="1">
      <alignment horizontal="right" vertical="top"/>
    </xf>
    <xf numFmtId="3" fontId="0" fillId="35" borderId="21" xfId="0" applyNumberFormat="1" applyFont="1" applyFill="1" applyBorder="1" applyAlignment="1">
      <alignment horizontal="right" vertical="top"/>
    </xf>
    <xf numFmtId="0" fontId="0" fillId="35" borderId="0" xfId="0" applyFont="1" applyFill="1" applyAlignment="1">
      <alignment horizontal="justify" vertical="top" wrapText="1"/>
    </xf>
    <xf numFmtId="173" fontId="9" fillId="35" borderId="0" xfId="65" applyNumberFormat="1" applyFont="1" applyFill="1" applyAlignment="1">
      <alignment vertical="top"/>
    </xf>
    <xf numFmtId="0" fontId="12" fillId="35" borderId="0" xfId="57" applyFont="1" applyFill="1" applyAlignment="1">
      <alignment vertical="center" wrapText="1"/>
      <protection/>
    </xf>
    <xf numFmtId="3" fontId="2" fillId="35" borderId="0" xfId="0" applyNumberFormat="1" applyFont="1" applyFill="1" applyAlignment="1">
      <alignment vertical="center"/>
    </xf>
    <xf numFmtId="14" fontId="20" fillId="35" borderId="0" xfId="0" applyNumberFormat="1" applyFont="1" applyFill="1" applyAlignment="1">
      <alignment horizontal="center" vertical="top"/>
    </xf>
    <xf numFmtId="0" fontId="0" fillId="35" borderId="0" xfId="57" applyFont="1" applyFill="1" applyAlignment="1">
      <alignment horizontal="justify" vertical="top" wrapText="1"/>
      <protection/>
    </xf>
    <xf numFmtId="14" fontId="9" fillId="35" borderId="0" xfId="57" applyNumberFormat="1" applyFont="1" applyFill="1" applyAlignment="1">
      <alignment horizontal="justify" vertical="top" wrapText="1"/>
      <protection/>
    </xf>
    <xf numFmtId="0" fontId="9" fillId="35" borderId="0" xfId="0" applyFont="1" applyFill="1" applyAlignment="1">
      <alignment vertical="center" wrapText="1"/>
    </xf>
    <xf numFmtId="3" fontId="12" fillId="35" borderId="0" xfId="0" applyNumberFormat="1" applyFont="1" applyFill="1" applyBorder="1" applyAlignment="1">
      <alignment horizontal="right" vertical="center" wrapText="1"/>
    </xf>
    <xf numFmtId="3" fontId="20" fillId="35" borderId="28" xfId="0" applyNumberFormat="1" applyFont="1" applyFill="1" applyBorder="1" applyAlignment="1">
      <alignment horizontal="right" vertical="center" wrapText="1"/>
    </xf>
    <xf numFmtId="3" fontId="0" fillId="35" borderId="0" xfId="0" applyNumberFormat="1" applyFont="1" applyFill="1" applyAlignment="1">
      <alignment vertical="center" wrapText="1"/>
    </xf>
    <xf numFmtId="3" fontId="68" fillId="35" borderId="0" xfId="0" applyNumberFormat="1" applyFont="1" applyFill="1" applyAlignment="1">
      <alignment vertical="center" wrapText="1"/>
    </xf>
    <xf numFmtId="3" fontId="0" fillId="35" borderId="21" xfId="0" applyNumberFormat="1" applyFont="1" applyFill="1" applyBorder="1" applyAlignment="1">
      <alignment vertical="center" wrapText="1"/>
    </xf>
    <xf numFmtId="0" fontId="0" fillId="35" borderId="0" xfId="0" applyFont="1" applyFill="1" applyAlignment="1">
      <alignment vertical="top"/>
    </xf>
    <xf numFmtId="3" fontId="26" fillId="35" borderId="0" xfId="0" applyNumberFormat="1" applyFont="1" applyFill="1" applyBorder="1" applyAlignment="1">
      <alignment/>
    </xf>
    <xf numFmtId="0" fontId="25" fillId="35" borderId="0" xfId="0" applyFont="1" applyFill="1" applyBorder="1" applyAlignment="1">
      <alignment horizontal="left"/>
    </xf>
    <xf numFmtId="4" fontId="26" fillId="35" borderId="0" xfId="0" applyNumberFormat="1" applyFont="1" applyFill="1" applyBorder="1" applyAlignment="1">
      <alignment/>
    </xf>
    <xf numFmtId="0" fontId="0" fillId="35" borderId="0" xfId="0" applyFont="1" applyFill="1" applyAlignment="1">
      <alignment horizontal="justify" vertical="top" wrapText="1"/>
    </xf>
    <xf numFmtId="0" fontId="0" fillId="35" borderId="0" xfId="0" applyFont="1" applyFill="1" applyAlignment="1">
      <alignment vertical="top"/>
    </xf>
    <xf numFmtId="0" fontId="0" fillId="35" borderId="0" xfId="57" applyFont="1" applyFill="1" applyAlignment="1">
      <alignment horizontal="justify" vertical="top" wrapText="1"/>
      <protection/>
    </xf>
    <xf numFmtId="3" fontId="0" fillId="0" borderId="0" xfId="0" applyNumberFormat="1" applyAlignment="1">
      <alignment/>
    </xf>
    <xf numFmtId="0" fontId="0" fillId="35" borderId="0" xfId="0" applyFont="1" applyFill="1" applyAlignment="1">
      <alignment vertical="center" wrapText="1"/>
    </xf>
    <xf numFmtId="3" fontId="12" fillId="35" borderId="0" xfId="0" applyNumberFormat="1" applyFont="1" applyFill="1" applyAlignment="1">
      <alignment horizontal="right" vertical="center" wrapText="1"/>
    </xf>
    <xf numFmtId="0" fontId="0" fillId="35" borderId="0" xfId="0" applyFont="1" applyFill="1" applyAlignment="1">
      <alignment vertical="top"/>
    </xf>
    <xf numFmtId="0" fontId="0" fillId="35" borderId="0" xfId="0" applyFont="1" applyFill="1" applyAlignment="1">
      <alignment vertical="top"/>
    </xf>
    <xf numFmtId="0" fontId="0" fillId="35" borderId="0" xfId="0" applyFont="1" applyFill="1" applyAlignment="1">
      <alignment horizontal="left" vertical="top" wrapText="1"/>
    </xf>
    <xf numFmtId="0" fontId="0" fillId="35" borderId="0" xfId="57" applyFont="1" applyFill="1" applyAlignment="1">
      <alignment horizontal="justify" vertical="top" wrapText="1"/>
      <protection/>
    </xf>
    <xf numFmtId="0" fontId="0" fillId="35" borderId="0" xfId="0" applyFont="1" applyFill="1" applyAlignment="1">
      <alignment vertical="top"/>
    </xf>
    <xf numFmtId="0" fontId="9" fillId="35" borderId="0" xfId="0" applyFont="1" applyFill="1" applyAlignment="1">
      <alignment vertical="top"/>
    </xf>
    <xf numFmtId="0" fontId="0" fillId="0" borderId="0" xfId="0" applyFont="1" applyFill="1" applyAlignment="1">
      <alignment/>
    </xf>
    <xf numFmtId="0" fontId="0" fillId="35" borderId="0" xfId="0" applyFont="1" applyFill="1" applyBorder="1" applyAlignment="1">
      <alignment horizontal="justify" vertical="top"/>
    </xf>
    <xf numFmtId="0" fontId="0" fillId="35" borderId="0" xfId="0" applyFont="1" applyFill="1" applyBorder="1" applyAlignment="1">
      <alignment horizontal="left" vertical="top"/>
    </xf>
    <xf numFmtId="0" fontId="0" fillId="0" borderId="0" xfId="0" applyFont="1" applyAlignment="1">
      <alignment/>
    </xf>
    <xf numFmtId="0" fontId="0" fillId="35" borderId="0" xfId="0" applyFont="1" applyFill="1" applyAlignment="1">
      <alignment/>
    </xf>
    <xf numFmtId="0" fontId="12" fillId="35" borderId="0" xfId="0" applyFont="1" applyFill="1" applyAlignment="1">
      <alignment vertical="center" wrapText="1"/>
    </xf>
    <xf numFmtId="0" fontId="0" fillId="35" borderId="0" xfId="57" applyFont="1" applyFill="1" applyAlignment="1">
      <alignment horizontal="justify" vertical="top" wrapText="1"/>
      <protection/>
    </xf>
    <xf numFmtId="4" fontId="0" fillId="35" borderId="0" xfId="57" applyNumberFormat="1" applyFont="1" applyFill="1" applyAlignment="1">
      <alignment horizontal="justify" vertical="top" wrapText="1"/>
      <protection/>
    </xf>
    <xf numFmtId="0" fontId="0" fillId="35" borderId="0" xfId="0" applyFont="1" applyFill="1" applyAlignment="1">
      <alignment wrapText="1"/>
    </xf>
    <xf numFmtId="0" fontId="0" fillId="35" borderId="0" xfId="0" applyFont="1" applyFill="1" applyBorder="1" applyAlignment="1">
      <alignment horizontal="left" vertical="top"/>
    </xf>
    <xf numFmtId="0" fontId="0" fillId="35" borderId="0" xfId="0" applyFont="1" applyFill="1" applyAlignment="1">
      <alignment vertical="top"/>
    </xf>
    <xf numFmtId="3" fontId="0" fillId="35" borderId="0" xfId="0" applyNumberFormat="1" applyFont="1" applyFill="1" applyAlignment="1">
      <alignment horizontal="right" vertical="center"/>
    </xf>
    <xf numFmtId="0" fontId="0" fillId="35" borderId="0" xfId="0" applyFont="1" applyFill="1" applyAlignment="1">
      <alignment vertical="center"/>
    </xf>
    <xf numFmtId="3" fontId="0" fillId="0" borderId="0" xfId="0" applyNumberFormat="1" applyFont="1" applyAlignment="1">
      <alignment/>
    </xf>
    <xf numFmtId="0" fontId="0" fillId="35" borderId="0" xfId="0" applyFont="1" applyFill="1" applyAlignment="1">
      <alignment vertical="top"/>
    </xf>
    <xf numFmtId="0" fontId="9" fillId="35" borderId="0" xfId="0" applyFont="1" applyFill="1" applyAlignment="1">
      <alignment vertical="top"/>
    </xf>
    <xf numFmtId="0" fontId="0" fillId="35" borderId="0" xfId="0" applyFont="1" applyFill="1" applyAlignment="1">
      <alignment vertical="top"/>
    </xf>
    <xf numFmtId="0" fontId="70" fillId="0" borderId="0" xfId="0" applyFont="1" applyFill="1" applyBorder="1" applyAlignment="1" applyProtection="1">
      <alignment horizontal="center" vertical="center" wrapText="1"/>
      <protection hidden="1"/>
    </xf>
    <xf numFmtId="0" fontId="68" fillId="0" borderId="0" xfId="0" applyFont="1" applyAlignment="1">
      <alignment/>
    </xf>
    <xf numFmtId="0" fontId="0" fillId="0" borderId="0" xfId="0" applyFont="1" applyFill="1" applyBorder="1" applyAlignment="1" applyProtection="1">
      <alignment horizontal="center" vertical="top" wrapText="1"/>
      <protection hidden="1"/>
    </xf>
    <xf numFmtId="3" fontId="0" fillId="35" borderId="0" xfId="0" applyNumberFormat="1" applyFont="1" applyFill="1" applyAlignment="1">
      <alignment/>
    </xf>
    <xf numFmtId="0" fontId="6" fillId="34" borderId="25" xfId="0" applyFont="1" applyFill="1" applyBorder="1" applyAlignment="1">
      <alignment horizontal="center" vertical="center" wrapText="1"/>
    </xf>
    <xf numFmtId="0" fontId="6" fillId="34" borderId="29" xfId="0" applyFont="1" applyFill="1" applyBorder="1" applyAlignment="1" applyProtection="1">
      <alignment horizontal="center" vertical="center" wrapText="1"/>
      <protection hidden="1"/>
    </xf>
    <xf numFmtId="0" fontId="0" fillId="0" borderId="24" xfId="0" applyFont="1" applyBorder="1" applyAlignment="1">
      <alignment horizontal="center" wrapText="1"/>
    </xf>
    <xf numFmtId="3" fontId="2" fillId="35" borderId="10" xfId="0" applyNumberFormat="1" applyFont="1" applyFill="1" applyBorder="1" applyAlignment="1" applyProtection="1">
      <alignment vertical="center"/>
      <protection locked="0"/>
    </xf>
    <xf numFmtId="0" fontId="4" fillId="0" borderId="0" xfId="60" applyFont="1" applyBorder="1" applyAlignment="1" applyProtection="1">
      <alignment horizontal="right" vertical="center" wrapText="1"/>
      <protection hidden="1"/>
    </xf>
    <xf numFmtId="0" fontId="4" fillId="0" borderId="0" xfId="60" applyFont="1" applyBorder="1" applyAlignment="1" applyProtection="1">
      <alignment horizontal="right" wrapText="1"/>
      <protection hidden="1"/>
    </xf>
    <xf numFmtId="0" fontId="4" fillId="0" borderId="0" xfId="60" applyFont="1" applyAlignment="1" applyProtection="1">
      <alignment horizontal="right" wrapText="1"/>
      <protection hidden="1"/>
    </xf>
    <xf numFmtId="49" fontId="3" fillId="33" borderId="30" xfId="60" applyNumberFormat="1" applyFont="1" applyFill="1" applyBorder="1" applyAlignment="1" applyProtection="1">
      <alignment horizontal="center" vertical="center"/>
      <protection hidden="1" locked="0"/>
    </xf>
    <xf numFmtId="49" fontId="3" fillId="0" borderId="31" xfId="60" applyNumberFormat="1" applyFont="1" applyBorder="1" applyAlignment="1" applyProtection="1">
      <alignment horizontal="center" vertical="center"/>
      <protection hidden="1" locked="0"/>
    </xf>
    <xf numFmtId="0" fontId="3" fillId="0" borderId="0" xfId="60" applyFont="1" applyFill="1" applyBorder="1" applyAlignment="1" applyProtection="1">
      <alignment horizontal="left" vertical="center" wrapText="1"/>
      <protection hidden="1"/>
    </xf>
    <xf numFmtId="0" fontId="3" fillId="0" borderId="32" xfId="60" applyFont="1" applyFill="1" applyBorder="1" applyAlignment="1" applyProtection="1">
      <alignment horizontal="left" vertical="center" wrapText="1"/>
      <protection hidden="1"/>
    </xf>
    <xf numFmtId="0" fontId="14" fillId="0" borderId="0" xfId="60" applyFont="1" applyBorder="1" applyAlignment="1" applyProtection="1">
      <alignment horizontal="center" vertical="center" wrapText="1"/>
      <protection hidden="1"/>
    </xf>
    <xf numFmtId="0" fontId="4" fillId="0" borderId="0" xfId="60" applyFont="1" applyAlignment="1" applyProtection="1">
      <alignment horizontal="right" vertical="center"/>
      <protection hidden="1"/>
    </xf>
    <xf numFmtId="0" fontId="4" fillId="0" borderId="32" xfId="60" applyFont="1" applyBorder="1" applyAlignment="1" applyProtection="1">
      <alignment horizontal="right"/>
      <protection hidden="1"/>
    </xf>
    <xf numFmtId="0" fontId="4" fillId="0" borderId="0" xfId="60" applyFont="1" applyAlignment="1" applyProtection="1">
      <alignment wrapText="1"/>
      <protection hidden="1"/>
    </xf>
    <xf numFmtId="0" fontId="2" fillId="0" borderId="0" xfId="60" applyFont="1" applyBorder="1" applyAlignment="1" applyProtection="1">
      <alignment horizontal="right" vertical="center" wrapText="1"/>
      <protection hidden="1"/>
    </xf>
    <xf numFmtId="0" fontId="2" fillId="0" borderId="32" xfId="60" applyFont="1" applyBorder="1" applyAlignment="1" applyProtection="1">
      <alignment horizontal="right" wrapText="1"/>
      <protection hidden="1"/>
    </xf>
    <xf numFmtId="0" fontId="3" fillId="33" borderId="30" xfId="60" applyFont="1" applyFill="1" applyBorder="1" applyAlignment="1" applyProtection="1">
      <alignment horizontal="left" vertical="center"/>
      <protection hidden="1" locked="0"/>
    </xf>
    <xf numFmtId="0" fontId="4" fillId="0" borderId="24" xfId="60" applyFont="1" applyBorder="1" applyAlignment="1">
      <alignment horizontal="left"/>
      <protection/>
    </xf>
    <xf numFmtId="0" fontId="4" fillId="0" borderId="31" xfId="60" applyFont="1" applyBorder="1" applyAlignment="1">
      <alignment horizontal="left"/>
      <protection/>
    </xf>
    <xf numFmtId="0" fontId="4" fillId="0" borderId="18" xfId="60" applyFont="1" applyBorder="1" applyAlignment="1" applyProtection="1">
      <alignment horizontal="right" vertical="center"/>
      <protection hidden="1"/>
    </xf>
    <xf numFmtId="0" fontId="4" fillId="0" borderId="0" xfId="60" applyFont="1" applyBorder="1" applyAlignment="1" applyProtection="1">
      <alignment horizontal="right"/>
      <protection hidden="1"/>
    </xf>
    <xf numFmtId="0" fontId="4" fillId="0" borderId="24" xfId="60" applyFont="1" applyBorder="1" applyAlignment="1">
      <alignment horizontal="left" vertical="center"/>
      <protection/>
    </xf>
    <xf numFmtId="0" fontId="4" fillId="0" borderId="31" xfId="60" applyFont="1" applyBorder="1" applyAlignment="1">
      <alignment horizontal="left" vertical="center"/>
      <protection/>
    </xf>
    <xf numFmtId="1" fontId="3" fillId="33" borderId="30" xfId="60" applyNumberFormat="1" applyFont="1" applyFill="1" applyBorder="1" applyAlignment="1" applyProtection="1">
      <alignment horizontal="center" vertical="center"/>
      <protection hidden="1" locked="0"/>
    </xf>
    <xf numFmtId="1" fontId="3" fillId="33" borderId="31" xfId="60" applyNumberFormat="1" applyFont="1" applyFill="1" applyBorder="1" applyAlignment="1" applyProtection="1">
      <alignment horizontal="center" vertical="center"/>
      <protection hidden="1" locked="0"/>
    </xf>
    <xf numFmtId="0" fontId="5" fillId="33" borderId="30" xfId="53" applyFill="1" applyBorder="1" applyAlignment="1" applyProtection="1">
      <alignment/>
      <protection hidden="1" locked="0"/>
    </xf>
    <xf numFmtId="0" fontId="3" fillId="0" borderId="24" xfId="60" applyFont="1" applyBorder="1" applyAlignment="1" applyProtection="1">
      <alignment/>
      <protection hidden="1" locked="0"/>
    </xf>
    <xf numFmtId="0" fontId="3" fillId="0" borderId="31" xfId="60" applyFont="1" applyBorder="1" applyAlignment="1" applyProtection="1">
      <alignment/>
      <protection hidden="1" locked="0"/>
    </xf>
    <xf numFmtId="0" fontId="3" fillId="33" borderId="30" xfId="60" applyFont="1" applyFill="1" applyBorder="1" applyAlignment="1" applyProtection="1">
      <alignment horizontal="right" vertical="center"/>
      <protection hidden="1" locked="0"/>
    </xf>
    <xf numFmtId="0" fontId="3" fillId="33" borderId="24" xfId="60" applyFont="1" applyFill="1" applyBorder="1" applyAlignment="1" applyProtection="1">
      <alignment horizontal="right" vertical="center"/>
      <protection hidden="1" locked="0"/>
    </xf>
    <xf numFmtId="0" fontId="3" fillId="33" borderId="31" xfId="60" applyFont="1" applyFill="1" applyBorder="1" applyAlignment="1" applyProtection="1">
      <alignment horizontal="right" vertical="center"/>
      <protection hidden="1" locked="0"/>
    </xf>
    <xf numFmtId="0" fontId="4" fillId="0" borderId="24" xfId="60" applyFont="1" applyBorder="1" applyAlignment="1">
      <alignment/>
      <protection/>
    </xf>
    <xf numFmtId="0" fontId="4" fillId="0" borderId="0" xfId="60" applyFont="1" applyAlignment="1" applyProtection="1">
      <alignment horizontal="center" vertical="center"/>
      <protection hidden="1"/>
    </xf>
    <xf numFmtId="0" fontId="4" fillId="0" borderId="0" xfId="60" applyFont="1" applyAlignment="1">
      <alignment horizontal="center" vertical="center"/>
      <protection/>
    </xf>
    <xf numFmtId="0" fontId="4" fillId="0" borderId="0" xfId="60" applyFont="1" applyAlignment="1">
      <alignment horizontal="center"/>
      <protection/>
    </xf>
    <xf numFmtId="0" fontId="4" fillId="0" borderId="0" xfId="60" applyFont="1" applyAlignment="1">
      <alignment horizontal="center" vertical="center"/>
      <protection/>
    </xf>
    <xf numFmtId="0" fontId="4" fillId="0" borderId="0" xfId="60" applyFont="1" applyAlignment="1">
      <alignment vertical="center"/>
      <protection/>
    </xf>
    <xf numFmtId="0" fontId="4" fillId="0" borderId="0" xfId="60" applyFont="1" applyAlignment="1">
      <alignment horizontal="center"/>
      <protection/>
    </xf>
    <xf numFmtId="0" fontId="4" fillId="0" borderId="31" xfId="60" applyFont="1" applyBorder="1" applyAlignment="1">
      <alignment/>
      <protection/>
    </xf>
    <xf numFmtId="0" fontId="4" fillId="0" borderId="0" xfId="60" applyFont="1" applyBorder="1" applyAlignment="1" applyProtection="1">
      <alignment vertical="top" wrapText="1"/>
      <protection hidden="1"/>
    </xf>
    <xf numFmtId="0" fontId="4" fillId="0" borderId="0" xfId="60" applyFont="1" applyBorder="1" applyAlignment="1" applyProtection="1">
      <alignment wrapText="1"/>
      <protection hidden="1"/>
    </xf>
    <xf numFmtId="0" fontId="3" fillId="33" borderId="30" xfId="60" applyFont="1" applyFill="1" applyBorder="1" applyAlignment="1" applyProtection="1">
      <alignment horizontal="right" vertical="center" wrapText="1"/>
      <protection hidden="1" locked="0"/>
    </xf>
    <xf numFmtId="0" fontId="4" fillId="0" borderId="24" xfId="60" applyFont="1" applyBorder="1" applyAlignment="1">
      <alignment wrapText="1"/>
      <protection/>
    </xf>
    <xf numFmtId="0" fontId="4" fillId="0" borderId="31" xfId="60" applyFont="1" applyBorder="1" applyAlignment="1">
      <alignment wrapText="1"/>
      <protection/>
    </xf>
    <xf numFmtId="0" fontId="4" fillId="0" borderId="0" xfId="60" applyFont="1" applyAlignment="1" applyProtection="1">
      <alignment horizontal="right" vertical="center" wrapText="1"/>
      <protection hidden="1"/>
    </xf>
    <xf numFmtId="0" fontId="4" fillId="0" borderId="32" xfId="60" applyFont="1" applyBorder="1" applyAlignment="1" applyProtection="1">
      <alignment horizontal="right" wrapText="1"/>
      <protection hidden="1"/>
    </xf>
    <xf numFmtId="49" fontId="3" fillId="33" borderId="30" xfId="60" applyNumberFormat="1" applyFont="1" applyFill="1" applyBorder="1" applyAlignment="1" applyProtection="1">
      <alignment horizontal="left" vertical="center"/>
      <protection hidden="1" locked="0"/>
    </xf>
    <xf numFmtId="49" fontId="3" fillId="0" borderId="24" xfId="60" applyNumberFormat="1" applyFont="1" applyBorder="1" applyAlignment="1" applyProtection="1">
      <alignment horizontal="left" vertical="center"/>
      <protection hidden="1" locked="0"/>
    </xf>
    <xf numFmtId="49" fontId="3" fillId="0" borderId="31" xfId="60" applyNumberFormat="1" applyFont="1" applyBorder="1" applyAlignment="1" applyProtection="1">
      <alignment horizontal="left" vertical="center"/>
      <protection hidden="1" locked="0"/>
    </xf>
    <xf numFmtId="0" fontId="13" fillId="0" borderId="0" xfId="60" applyFont="1" applyAlignment="1">
      <alignment/>
      <protection/>
    </xf>
    <xf numFmtId="0" fontId="4" fillId="0" borderId="0" xfId="60" applyFont="1" applyBorder="1" applyAlignment="1" applyProtection="1">
      <alignment horizontal="center" vertical="top"/>
      <protection hidden="1"/>
    </xf>
    <xf numFmtId="0" fontId="4" fillId="0" borderId="0" xfId="60" applyFont="1" applyBorder="1" applyAlignment="1" applyProtection="1">
      <alignment horizontal="center"/>
      <protection hidden="1"/>
    </xf>
    <xf numFmtId="0" fontId="4" fillId="0" borderId="20" xfId="60" applyFont="1" applyBorder="1" applyAlignment="1" applyProtection="1">
      <alignment horizontal="center"/>
      <protection hidden="1"/>
    </xf>
    <xf numFmtId="0" fontId="3" fillId="0" borderId="24" xfId="60" applyFont="1" applyBorder="1" applyAlignment="1" applyProtection="1">
      <alignment horizontal="left" vertical="center"/>
      <protection hidden="1" locked="0"/>
    </xf>
    <xf numFmtId="0" fontId="4" fillId="0" borderId="0" xfId="60" applyFont="1" applyFill="1" applyBorder="1" applyAlignment="1" applyProtection="1">
      <alignment horizontal="center" vertical="top"/>
      <protection hidden="1"/>
    </xf>
    <xf numFmtId="0" fontId="4" fillId="0" borderId="0" xfId="60" applyFont="1" applyFill="1" applyBorder="1" applyAlignment="1" applyProtection="1">
      <alignment horizontal="center"/>
      <protection hidden="1"/>
    </xf>
    <xf numFmtId="49" fontId="5" fillId="33" borderId="30" xfId="53" applyNumberFormat="1" applyFill="1" applyBorder="1" applyAlignment="1" applyProtection="1">
      <alignment horizontal="left" vertical="center"/>
      <protection hidden="1" locked="0"/>
    </xf>
    <xf numFmtId="0" fontId="18" fillId="0" borderId="0" xfId="60" applyFont="1" applyAlignment="1" applyProtection="1">
      <alignment horizontal="left"/>
      <protection hidden="1"/>
    </xf>
    <xf numFmtId="0" fontId="9" fillId="0" borderId="0" xfId="60" applyFont="1" applyAlignment="1">
      <alignment/>
      <protection/>
    </xf>
    <xf numFmtId="0" fontId="4" fillId="0" borderId="0" xfId="60" applyFont="1" applyBorder="1" applyAlignment="1" applyProtection="1">
      <alignment vertical="center"/>
      <protection hidden="1"/>
    </xf>
    <xf numFmtId="0" fontId="4" fillId="0" borderId="28" xfId="60" applyFont="1" applyBorder="1" applyAlignment="1" applyProtection="1">
      <alignment horizontal="center" vertical="top"/>
      <protection hidden="1"/>
    </xf>
    <xf numFmtId="0" fontId="4" fillId="0" borderId="28" xfId="60" applyFont="1" applyBorder="1" applyAlignment="1">
      <alignment horizontal="center"/>
      <protection/>
    </xf>
    <xf numFmtId="0" fontId="4" fillId="0" borderId="28" xfId="60" applyFont="1" applyBorder="1" applyAlignment="1">
      <alignment/>
      <protection/>
    </xf>
    <xf numFmtId="0" fontId="16" fillId="0" borderId="0" xfId="59" applyFont="1" applyBorder="1" applyAlignment="1" applyProtection="1">
      <alignment horizontal="left" vertical="center"/>
      <protection hidden="1"/>
    </xf>
    <xf numFmtId="0" fontId="3" fillId="0" borderId="33" xfId="0" applyFont="1" applyFill="1" applyBorder="1" applyAlignment="1">
      <alignment horizontal="left" vertical="center" wrapText="1"/>
    </xf>
    <xf numFmtId="0" fontId="3" fillId="0" borderId="34" xfId="0" applyFont="1" applyFill="1" applyBorder="1" applyAlignment="1">
      <alignment horizontal="left" vertical="center" wrapText="1"/>
    </xf>
    <xf numFmtId="0" fontId="0" fillId="0" borderId="34" xfId="0" applyFont="1" applyBorder="1" applyAlignment="1">
      <alignment vertical="center"/>
    </xf>
    <xf numFmtId="0" fontId="0" fillId="0" borderId="35" xfId="0" applyFont="1" applyBorder="1" applyAlignment="1">
      <alignment vertical="center"/>
    </xf>
    <xf numFmtId="0" fontId="3" fillId="0" borderId="14" xfId="0" applyFont="1" applyFill="1" applyBorder="1" applyAlignment="1">
      <alignment horizontal="left" vertical="center" wrapText="1" indent="1"/>
    </xf>
    <xf numFmtId="0" fontId="3" fillId="0" borderId="36" xfId="0" applyFont="1" applyFill="1" applyBorder="1" applyAlignment="1">
      <alignment horizontal="left" vertical="center" wrapText="1" indent="1"/>
    </xf>
    <xf numFmtId="0" fontId="3" fillId="0" borderId="37" xfId="0" applyFont="1" applyFill="1" applyBorder="1" applyAlignment="1">
      <alignment horizontal="left" vertical="center" wrapText="1" indent="1"/>
    </xf>
    <xf numFmtId="0" fontId="3" fillId="0" borderId="15" xfId="0" applyFont="1" applyFill="1" applyBorder="1" applyAlignment="1">
      <alignment horizontal="left" vertical="center" wrapText="1" indent="1"/>
    </xf>
    <xf numFmtId="0" fontId="3" fillId="0" borderId="38" xfId="0" applyFont="1" applyFill="1" applyBorder="1" applyAlignment="1">
      <alignment horizontal="left" vertical="center" wrapText="1" indent="1"/>
    </xf>
    <xf numFmtId="0" fontId="3" fillId="0" borderId="39" xfId="0" applyFont="1" applyFill="1" applyBorder="1" applyAlignment="1">
      <alignment horizontal="left" vertical="center" wrapText="1" indent="1"/>
    </xf>
    <xf numFmtId="0" fontId="3" fillId="0" borderId="14" xfId="0" applyFont="1" applyFill="1" applyBorder="1" applyAlignment="1">
      <alignment horizontal="left" vertical="center" wrapText="1"/>
    </xf>
    <xf numFmtId="0" fontId="3" fillId="0" borderId="36" xfId="0" applyFont="1" applyFill="1" applyBorder="1" applyAlignment="1">
      <alignment horizontal="left" vertical="center" wrapText="1"/>
    </xf>
    <xf numFmtId="0" fontId="3" fillId="0" borderId="37" xfId="0" applyFont="1" applyFill="1" applyBorder="1" applyAlignment="1">
      <alignment horizontal="left" vertical="center" wrapText="1"/>
    </xf>
    <xf numFmtId="0" fontId="3" fillId="36" borderId="40" xfId="0" applyFont="1" applyFill="1" applyBorder="1" applyAlignment="1">
      <alignment horizontal="left" vertical="center" wrapText="1"/>
    </xf>
    <xf numFmtId="0" fontId="3" fillId="36" borderId="41" xfId="0" applyFont="1" applyFill="1" applyBorder="1" applyAlignment="1">
      <alignment horizontal="left" vertical="center" wrapText="1"/>
    </xf>
    <xf numFmtId="0" fontId="9" fillId="36" borderId="41" xfId="0" applyFont="1" applyFill="1" applyBorder="1" applyAlignment="1">
      <alignment vertical="center" wrapText="1"/>
    </xf>
    <xf numFmtId="0" fontId="9" fillId="36" borderId="42" xfId="0" applyFont="1" applyFill="1" applyBorder="1" applyAlignment="1">
      <alignment vertical="center" wrapText="1"/>
    </xf>
    <xf numFmtId="0" fontId="4" fillId="0" borderId="14" xfId="0" applyFont="1" applyFill="1" applyBorder="1" applyAlignment="1">
      <alignment horizontal="left" vertical="center" wrapText="1" indent="1"/>
    </xf>
    <xf numFmtId="0" fontId="4" fillId="0" borderId="36" xfId="0" applyFont="1" applyFill="1" applyBorder="1" applyAlignment="1">
      <alignment horizontal="left" vertical="center" wrapText="1" indent="1"/>
    </xf>
    <xf numFmtId="0" fontId="4" fillId="0" borderId="37" xfId="0" applyFont="1" applyFill="1" applyBorder="1" applyAlignment="1">
      <alignment horizontal="left" vertical="center" wrapText="1" indent="1"/>
    </xf>
    <xf numFmtId="0" fontId="4" fillId="0" borderId="43" xfId="0" applyFont="1" applyFill="1" applyBorder="1" applyAlignment="1">
      <alignment horizontal="left" vertical="center" wrapText="1" indent="1"/>
    </xf>
    <xf numFmtId="0" fontId="4" fillId="0" borderId="44" xfId="0" applyFont="1" applyFill="1" applyBorder="1" applyAlignment="1">
      <alignment horizontal="left" vertical="center" wrapText="1" indent="1"/>
    </xf>
    <xf numFmtId="0" fontId="4" fillId="0" borderId="45" xfId="0" applyFont="1" applyFill="1" applyBorder="1" applyAlignment="1">
      <alignment horizontal="left" vertical="center" wrapText="1" indent="1"/>
    </xf>
    <xf numFmtId="0" fontId="3" fillId="0" borderId="35"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36" xfId="0" applyFont="1" applyFill="1" applyBorder="1" applyAlignment="1">
      <alignment horizontal="left" vertical="center" wrapText="1"/>
    </xf>
    <xf numFmtId="0" fontId="4" fillId="0" borderId="37" xfId="0" applyFont="1" applyFill="1" applyBorder="1" applyAlignment="1">
      <alignment horizontal="left" vertical="center" wrapText="1"/>
    </xf>
    <xf numFmtId="0" fontId="13" fillId="0" borderId="0" xfId="0" applyFont="1" applyFill="1" applyBorder="1" applyAlignment="1" applyProtection="1">
      <alignment horizontal="center" vertical="center" wrapText="1"/>
      <protection hidden="1"/>
    </xf>
    <xf numFmtId="0" fontId="0" fillId="0" borderId="0" xfId="0" applyFont="1" applyBorder="1" applyAlignment="1" applyProtection="1">
      <alignment horizontal="center" vertical="center" wrapText="1"/>
      <protection hidden="1"/>
    </xf>
    <xf numFmtId="0" fontId="71" fillId="0" borderId="0" xfId="0" applyFont="1" applyFill="1" applyBorder="1" applyAlignment="1" applyProtection="1">
      <alignment horizontal="center" vertical="center" wrapText="1"/>
      <protection hidden="1"/>
    </xf>
    <xf numFmtId="0" fontId="70"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center" vertical="top" wrapText="1"/>
      <protection hidden="1"/>
    </xf>
    <xf numFmtId="0" fontId="0" fillId="0" borderId="0" xfId="0" applyFont="1" applyBorder="1" applyAlignment="1" applyProtection="1">
      <alignment horizontal="center" vertical="top" wrapText="1"/>
      <protection hidden="1"/>
    </xf>
    <xf numFmtId="0" fontId="9" fillId="37" borderId="40" xfId="0" applyFont="1" applyFill="1" applyBorder="1" applyAlignment="1" applyProtection="1">
      <alignment vertical="center" wrapText="1"/>
      <protection hidden="1"/>
    </xf>
    <xf numFmtId="0" fontId="9" fillId="37" borderId="41" xfId="0" applyFont="1" applyFill="1" applyBorder="1" applyAlignment="1" applyProtection="1">
      <alignment vertical="center" wrapText="1"/>
      <protection hidden="1"/>
    </xf>
    <xf numFmtId="0" fontId="9" fillId="37" borderId="42" xfId="0" applyFont="1" applyFill="1" applyBorder="1" applyAlignment="1" applyProtection="1">
      <alignment vertical="center" wrapText="1"/>
      <protection hidden="1"/>
    </xf>
    <xf numFmtId="0" fontId="3" fillId="34" borderId="22" xfId="0" applyFont="1" applyFill="1" applyBorder="1" applyAlignment="1" applyProtection="1">
      <alignment horizontal="center" vertical="center" wrapText="1"/>
      <protection hidden="1"/>
    </xf>
    <xf numFmtId="0" fontId="6" fillId="34" borderId="23" xfId="0" applyFont="1" applyFill="1" applyBorder="1" applyAlignment="1" applyProtection="1">
      <alignment horizontal="center" vertical="center" wrapText="1"/>
      <protection hidden="1"/>
    </xf>
    <xf numFmtId="0" fontId="11" fillId="0" borderId="0" xfId="0" applyFont="1" applyFill="1" applyBorder="1" applyAlignment="1">
      <alignment vertical="center" wrapText="1"/>
    </xf>
    <xf numFmtId="0" fontId="11" fillId="0" borderId="0" xfId="0" applyFont="1" applyAlignment="1">
      <alignment vertical="center"/>
    </xf>
    <xf numFmtId="0" fontId="3" fillId="0" borderId="43" xfId="0" applyFont="1" applyFill="1" applyBorder="1" applyAlignment="1">
      <alignment horizontal="left" vertical="center" wrapText="1"/>
    </xf>
    <xf numFmtId="0" fontId="3" fillId="0" borderId="44" xfId="0" applyFont="1" applyFill="1" applyBorder="1" applyAlignment="1">
      <alignment horizontal="left" vertical="center" wrapText="1"/>
    </xf>
    <xf numFmtId="0" fontId="3" fillId="0" borderId="45" xfId="0" applyFont="1" applyFill="1" applyBorder="1" applyAlignment="1">
      <alignment horizontal="left" vertical="center" wrapText="1"/>
    </xf>
    <xf numFmtId="0" fontId="0" fillId="36" borderId="41" xfId="0" applyFont="1" applyFill="1" applyBorder="1" applyAlignment="1">
      <alignment horizontal="left" vertical="center" wrapText="1"/>
    </xf>
    <xf numFmtId="0" fontId="0" fillId="36" borderId="42"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38" xfId="0" applyFont="1" applyFill="1" applyBorder="1" applyAlignment="1">
      <alignment horizontal="left" vertical="center" wrapText="1"/>
    </xf>
    <xf numFmtId="0" fontId="4" fillId="0" borderId="39" xfId="0" applyFont="1" applyFill="1" applyBorder="1" applyAlignment="1">
      <alignment horizontal="left" vertical="center" wrapText="1"/>
    </xf>
    <xf numFmtId="0" fontId="3" fillId="0" borderId="15" xfId="0" applyFont="1" applyFill="1" applyBorder="1" applyAlignment="1">
      <alignment horizontal="left" vertical="center" wrapText="1"/>
    </xf>
    <xf numFmtId="0" fontId="3" fillId="0" borderId="38" xfId="0" applyFont="1" applyFill="1" applyBorder="1" applyAlignment="1">
      <alignment horizontal="left" vertical="center" wrapText="1"/>
    </xf>
    <xf numFmtId="0" fontId="3" fillId="0" borderId="39" xfId="0" applyFont="1" applyFill="1" applyBorder="1" applyAlignment="1">
      <alignment horizontal="left" vertical="center" wrapText="1"/>
    </xf>
    <xf numFmtId="0" fontId="0" fillId="36" borderId="41" xfId="0" applyFont="1" applyFill="1" applyBorder="1" applyAlignment="1">
      <alignment vertical="center"/>
    </xf>
    <xf numFmtId="0" fontId="0" fillId="36" borderId="42" xfId="0" applyFont="1" applyFill="1" applyBorder="1" applyAlignment="1">
      <alignment vertical="center"/>
    </xf>
    <xf numFmtId="0" fontId="3" fillId="36" borderId="30" xfId="0" applyFont="1" applyFill="1" applyBorder="1" applyAlignment="1">
      <alignment horizontal="left" vertical="center" wrapText="1"/>
    </xf>
    <xf numFmtId="0" fontId="0" fillId="36" borderId="24" xfId="0" applyFont="1" applyFill="1" applyBorder="1" applyAlignment="1">
      <alignment horizontal="left" vertical="center" wrapText="1"/>
    </xf>
    <xf numFmtId="0" fontId="0" fillId="36" borderId="31" xfId="0" applyFont="1" applyFill="1" applyBorder="1" applyAlignment="1">
      <alignment horizontal="left" vertical="center" wrapText="1"/>
    </xf>
    <xf numFmtId="0" fontId="6"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center" vertical="center" wrapText="1"/>
      <protection hidden="1"/>
    </xf>
    <xf numFmtId="0" fontId="9" fillId="0" borderId="24" xfId="0" applyFont="1" applyFill="1" applyBorder="1" applyAlignment="1" applyProtection="1">
      <alignment horizontal="center" vertical="top" wrapText="1"/>
      <protection hidden="1"/>
    </xf>
    <xf numFmtId="0" fontId="9" fillId="33" borderId="40" xfId="0" applyFont="1" applyFill="1" applyBorder="1" applyAlignment="1" applyProtection="1">
      <alignment vertical="center" wrapText="1"/>
      <protection hidden="1"/>
    </xf>
    <xf numFmtId="0" fontId="9" fillId="33" borderId="41" xfId="0" applyFont="1" applyFill="1" applyBorder="1" applyAlignment="1" applyProtection="1">
      <alignment vertical="center" wrapText="1"/>
      <protection hidden="1"/>
    </xf>
    <xf numFmtId="0" fontId="9" fillId="33" borderId="42" xfId="0" applyFont="1" applyFill="1" applyBorder="1" applyAlignment="1" applyProtection="1">
      <alignment vertical="center" wrapText="1"/>
      <protection hidden="1"/>
    </xf>
    <xf numFmtId="0" fontId="3" fillId="34" borderId="29" xfId="0" applyFont="1" applyFill="1" applyBorder="1" applyAlignment="1" applyProtection="1">
      <alignment horizontal="center" vertical="center" wrapText="1"/>
      <protection hidden="1"/>
    </xf>
    <xf numFmtId="0" fontId="3" fillId="34" borderId="46" xfId="0" applyFont="1" applyFill="1" applyBorder="1" applyAlignment="1" applyProtection="1">
      <alignment horizontal="center" vertical="center" wrapText="1"/>
      <protection hidden="1"/>
    </xf>
    <xf numFmtId="0" fontId="3" fillId="34" borderId="47" xfId="0" applyFont="1" applyFill="1" applyBorder="1" applyAlignment="1" applyProtection="1">
      <alignment horizontal="center" vertical="center" wrapText="1"/>
      <protection hidden="1"/>
    </xf>
    <xf numFmtId="0" fontId="3" fillId="38" borderId="40" xfId="0" applyFont="1" applyFill="1" applyBorder="1" applyAlignment="1">
      <alignment horizontal="left" vertical="center" wrapText="1"/>
    </xf>
    <xf numFmtId="0" fontId="3" fillId="38" borderId="41" xfId="0" applyFont="1" applyFill="1" applyBorder="1" applyAlignment="1">
      <alignment horizontal="left" vertical="center" wrapText="1"/>
    </xf>
    <xf numFmtId="0" fontId="0" fillId="38" borderId="41" xfId="0" applyFont="1" applyFill="1" applyBorder="1" applyAlignment="1">
      <alignment vertical="center" wrapText="1"/>
    </xf>
    <xf numFmtId="0" fontId="0" fillId="38" borderId="42" xfId="0" applyFont="1" applyFill="1" applyBorder="1" applyAlignment="1">
      <alignment vertical="center" wrapText="1"/>
    </xf>
    <xf numFmtId="0" fontId="6" fillId="34" borderId="23"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0" fillId="0" borderId="0" xfId="0" applyFont="1" applyBorder="1" applyAlignment="1">
      <alignment horizontal="center" vertical="center" wrapText="1"/>
    </xf>
    <xf numFmtId="0" fontId="0" fillId="0" borderId="0" xfId="0" applyFont="1" applyBorder="1" applyAlignment="1">
      <alignment horizontal="center" wrapText="1"/>
    </xf>
    <xf numFmtId="0" fontId="9" fillId="0" borderId="0" xfId="0" applyFont="1" applyFill="1" applyBorder="1" applyAlignment="1">
      <alignment horizontal="center" vertical="center" wrapText="1"/>
    </xf>
    <xf numFmtId="0" fontId="9" fillId="0" borderId="0" xfId="0" applyFont="1" applyFill="1" applyBorder="1" applyAlignment="1">
      <alignment horizontal="center" vertical="top" wrapText="1"/>
    </xf>
    <xf numFmtId="0" fontId="0" fillId="0" borderId="0" xfId="0" applyFont="1" applyBorder="1" applyAlignment="1">
      <alignment horizontal="center" vertical="top" wrapText="1"/>
    </xf>
    <xf numFmtId="0" fontId="6" fillId="33" borderId="40" xfId="0" applyFont="1" applyFill="1" applyBorder="1" applyAlignment="1" applyProtection="1">
      <alignment vertical="center" wrapText="1"/>
      <protection hidden="1"/>
    </xf>
    <xf numFmtId="0" fontId="6" fillId="33" borderId="41" xfId="0" applyFont="1" applyFill="1" applyBorder="1" applyAlignment="1" applyProtection="1">
      <alignment vertical="center" wrapText="1"/>
      <protection hidden="1"/>
    </xf>
    <xf numFmtId="0" fontId="6" fillId="33" borderId="42" xfId="0" applyFont="1" applyFill="1" applyBorder="1" applyAlignment="1" applyProtection="1">
      <alignment vertical="center" wrapText="1"/>
      <protection hidden="1"/>
    </xf>
    <xf numFmtId="0" fontId="3" fillId="34" borderId="22" xfId="0" applyFont="1" applyFill="1" applyBorder="1" applyAlignment="1">
      <alignment horizontal="center" vertical="center" wrapText="1"/>
    </xf>
    <xf numFmtId="0" fontId="0" fillId="0" borderId="36" xfId="0" applyFont="1" applyBorder="1" applyAlignment="1">
      <alignment/>
    </xf>
    <xf numFmtId="0" fontId="0" fillId="0" borderId="37" xfId="0" applyFont="1" applyBorder="1" applyAlignment="1">
      <alignment/>
    </xf>
    <xf numFmtId="0" fontId="0" fillId="0" borderId="38" xfId="0" applyFont="1" applyBorder="1" applyAlignment="1">
      <alignment/>
    </xf>
    <xf numFmtId="0" fontId="0" fillId="0" borderId="39" xfId="0" applyFont="1" applyBorder="1" applyAlignment="1">
      <alignment/>
    </xf>
    <xf numFmtId="0" fontId="10" fillId="0" borderId="0" xfId="0" applyFont="1" applyFill="1" applyBorder="1" applyAlignment="1" applyProtection="1">
      <alignment horizontal="center" vertical="center" wrapText="1"/>
      <protection hidden="1"/>
    </xf>
    <xf numFmtId="0" fontId="3" fillId="34" borderId="25" xfId="0" applyFont="1" applyFill="1" applyBorder="1" applyAlignment="1">
      <alignment horizontal="center" vertical="center" wrapText="1"/>
    </xf>
    <xf numFmtId="49" fontId="6" fillId="34" borderId="23" xfId="0" applyNumberFormat="1" applyFont="1" applyFill="1" applyBorder="1" applyAlignment="1">
      <alignment horizontal="center" vertical="center" wrapText="1"/>
    </xf>
    <xf numFmtId="0" fontId="4" fillId="0" borderId="14" xfId="0" applyFont="1" applyFill="1" applyBorder="1" applyAlignment="1">
      <alignment horizontal="left" vertical="center" wrapText="1"/>
    </xf>
    <xf numFmtId="0" fontId="4" fillId="0" borderId="36"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2" fillId="0" borderId="20" xfId="0" applyFont="1" applyBorder="1" applyAlignment="1">
      <alignment vertical="center" wrapText="1"/>
    </xf>
    <xf numFmtId="0" fontId="13" fillId="0" borderId="0" xfId="66" applyFont="1" applyFill="1" applyBorder="1" applyAlignment="1">
      <alignment horizontal="center" vertical="center" wrapText="1"/>
      <protection/>
    </xf>
    <xf numFmtId="0" fontId="0" fillId="0" borderId="0" xfId="0" applyFont="1" applyBorder="1" applyAlignment="1">
      <alignment horizontal="center" vertical="center" wrapText="1"/>
    </xf>
    <xf numFmtId="0" fontId="3" fillId="0" borderId="14" xfId="0" applyFont="1" applyFill="1" applyBorder="1" applyAlignment="1">
      <alignment horizontal="left" vertical="center" wrapText="1"/>
    </xf>
    <xf numFmtId="0" fontId="3" fillId="0" borderId="36" xfId="0" applyFont="1" applyFill="1" applyBorder="1" applyAlignment="1">
      <alignment horizontal="left" vertical="center" wrapText="1"/>
    </xf>
    <xf numFmtId="0" fontId="3" fillId="0" borderId="40" xfId="0" applyFont="1" applyFill="1" applyBorder="1" applyAlignment="1">
      <alignment horizontal="left" vertical="center" wrapText="1"/>
    </xf>
    <xf numFmtId="0" fontId="3" fillId="0" borderId="41" xfId="0" applyFont="1" applyFill="1" applyBorder="1" applyAlignment="1">
      <alignment horizontal="left" vertical="center" wrapText="1"/>
    </xf>
    <xf numFmtId="0" fontId="0" fillId="0" borderId="41" xfId="0" applyFont="1" applyFill="1" applyBorder="1" applyAlignment="1">
      <alignment vertical="center" wrapText="1"/>
    </xf>
    <xf numFmtId="0" fontId="0" fillId="0" borderId="42" xfId="0" applyFont="1" applyFill="1" applyBorder="1" applyAlignment="1">
      <alignment vertical="center" wrapText="1"/>
    </xf>
    <xf numFmtId="0" fontId="9" fillId="0" borderId="0" xfId="66" applyFont="1" applyFill="1" applyBorder="1" applyAlignment="1" applyProtection="1">
      <alignment horizontal="center" vertical="center"/>
      <protection hidden="1"/>
    </xf>
    <xf numFmtId="14" fontId="9" fillId="33" borderId="0" xfId="66" applyNumberFormat="1" applyFont="1" applyFill="1" applyBorder="1" applyAlignment="1" applyProtection="1">
      <alignment horizontal="center" vertical="center"/>
      <protection hidden="1" locked="0"/>
    </xf>
    <xf numFmtId="0" fontId="0" fillId="0" borderId="0" xfId="66" applyFont="1" applyBorder="1" applyAlignment="1">
      <alignment vertical="center"/>
      <protection/>
    </xf>
    <xf numFmtId="0" fontId="4" fillId="0" borderId="33" xfId="0" applyFont="1" applyFill="1" applyBorder="1" applyAlignment="1">
      <alignment horizontal="left" vertical="center" wrapText="1"/>
    </xf>
    <xf numFmtId="0" fontId="4" fillId="0" borderId="34"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38" xfId="0" applyFont="1" applyFill="1" applyBorder="1" applyAlignment="1">
      <alignment horizontal="left" vertical="center" wrapText="1"/>
    </xf>
    <xf numFmtId="0" fontId="9" fillId="35" borderId="0" xfId="0" applyFont="1" applyFill="1" applyAlignment="1">
      <alignment horizontal="justify" vertical="top" wrapText="1"/>
    </xf>
    <xf numFmtId="0" fontId="0" fillId="35" borderId="0" xfId="0" applyFont="1" applyFill="1" applyAlignment="1">
      <alignment horizontal="justify" vertical="top" wrapText="1"/>
    </xf>
    <xf numFmtId="0" fontId="0" fillId="35" borderId="0" xfId="0" applyFont="1" applyFill="1" applyAlignment="1">
      <alignment horizontal="justify" vertical="top" wrapText="1"/>
    </xf>
    <xf numFmtId="0" fontId="27" fillId="35" borderId="0" xfId="0" applyFont="1" applyFill="1" applyAlignment="1">
      <alignment horizontal="justify" vertical="top" wrapText="1"/>
    </xf>
    <xf numFmtId="0" fontId="0" fillId="35" borderId="0" xfId="0" applyFont="1" applyFill="1" applyAlignment="1">
      <alignment horizontal="justify" vertical="top"/>
    </xf>
    <xf numFmtId="0" fontId="0" fillId="35" borderId="0" xfId="0" applyFont="1" applyFill="1" applyBorder="1" applyAlignment="1">
      <alignment horizontal="left" vertical="top"/>
    </xf>
    <xf numFmtId="0" fontId="9" fillId="35" borderId="0" xfId="0" applyFont="1" applyFill="1" applyAlignment="1">
      <alignment vertical="top"/>
    </xf>
    <xf numFmtId="0" fontId="0" fillId="35" borderId="0" xfId="0" applyFont="1" applyFill="1" applyAlignment="1">
      <alignment vertical="top"/>
    </xf>
    <xf numFmtId="0" fontId="9" fillId="35" borderId="0" xfId="0" applyFont="1" applyFill="1" applyAlignment="1">
      <alignment horizontal="center" vertical="top"/>
    </xf>
    <xf numFmtId="0" fontId="0" fillId="35" borderId="0" xfId="0" applyFont="1" applyFill="1" applyAlignment="1">
      <alignment horizontal="center" vertical="top"/>
    </xf>
    <xf numFmtId="0" fontId="9" fillId="35" borderId="0" xfId="0" applyFont="1" applyFill="1" applyAlignment="1">
      <alignment horizontal="left" vertical="top" wrapText="1"/>
    </xf>
    <xf numFmtId="0" fontId="0" fillId="35" borderId="0" xfId="0" applyFont="1" applyFill="1" applyAlignment="1">
      <alignment horizontal="left" vertical="top" wrapText="1"/>
    </xf>
    <xf numFmtId="0" fontId="19" fillId="35" borderId="0" xfId="0" applyFont="1" applyFill="1" applyAlignment="1">
      <alignment horizontal="left" vertical="top"/>
    </xf>
    <xf numFmtId="0" fontId="0" fillId="35" borderId="0" xfId="57" applyFont="1" applyFill="1" applyAlignment="1">
      <alignment horizontal="justify" vertical="center" wrapText="1"/>
      <protection/>
    </xf>
    <xf numFmtId="0" fontId="0" fillId="35" borderId="0" xfId="0" applyFont="1" applyFill="1" applyAlignment="1">
      <alignment horizontal="left" vertical="top"/>
    </xf>
    <xf numFmtId="0" fontId="9" fillId="35" borderId="0" xfId="0" applyFont="1" applyFill="1" applyAlignment="1">
      <alignment horizontal="left" vertical="top"/>
    </xf>
    <xf numFmtId="0" fontId="25" fillId="35" borderId="48" xfId="0" applyFont="1" applyFill="1" applyBorder="1" applyAlignment="1">
      <alignment horizontal="left" vertical="center" wrapText="1"/>
    </xf>
    <xf numFmtId="0" fontId="25" fillId="35" borderId="0" xfId="0" applyFont="1" applyFill="1" applyBorder="1" applyAlignment="1">
      <alignment horizontal="left" vertical="center" wrapText="1"/>
    </xf>
    <xf numFmtId="0" fontId="25" fillId="35" borderId="49" xfId="0" applyFont="1" applyFill="1" applyBorder="1" applyAlignment="1">
      <alignment horizontal="left" vertical="center" wrapText="1"/>
    </xf>
    <xf numFmtId="0" fontId="12" fillId="35" borderId="0" xfId="0" applyFont="1" applyFill="1" applyAlignment="1">
      <alignment vertical="top"/>
    </xf>
    <xf numFmtId="0" fontId="9" fillId="35" borderId="0" xfId="0" applyFont="1" applyFill="1" applyAlignment="1">
      <alignment horizontal="justify" vertical="top"/>
    </xf>
    <xf numFmtId="0" fontId="25" fillId="35" borderId="50" xfId="0" applyFont="1" applyFill="1" applyBorder="1" applyAlignment="1">
      <alignment horizontal="left"/>
    </xf>
    <xf numFmtId="0" fontId="25" fillId="35" borderId="41" xfId="0" applyFont="1" applyFill="1" applyBorder="1" applyAlignment="1">
      <alignment horizontal="left"/>
    </xf>
    <xf numFmtId="0" fontId="25" fillId="35" borderId="51" xfId="0" applyFont="1" applyFill="1" applyBorder="1" applyAlignment="1">
      <alignment horizontal="left"/>
    </xf>
    <xf numFmtId="0" fontId="25" fillId="35" borderId="21" xfId="0" applyFont="1" applyFill="1" applyBorder="1" applyAlignment="1">
      <alignment horizontal="left"/>
    </xf>
    <xf numFmtId="4" fontId="25" fillId="35" borderId="48" xfId="0" applyNumberFormat="1" applyFont="1" applyFill="1" applyBorder="1" applyAlignment="1">
      <alignment horizontal="right"/>
    </xf>
    <xf numFmtId="4" fontId="25" fillId="35" borderId="49" xfId="0" applyNumberFormat="1" applyFont="1" applyFill="1" applyBorder="1" applyAlignment="1">
      <alignment horizontal="right"/>
    </xf>
    <xf numFmtId="0" fontId="25" fillId="35" borderId="52" xfId="0" applyFont="1" applyFill="1" applyBorder="1" applyAlignment="1">
      <alignment horizontal="left" vertical="center" wrapText="1"/>
    </xf>
    <xf numFmtId="0" fontId="25" fillId="35" borderId="24" xfId="0" applyFont="1" applyFill="1" applyBorder="1" applyAlignment="1">
      <alignment horizontal="left" vertical="center" wrapText="1"/>
    </xf>
    <xf numFmtId="0" fontId="25" fillId="35" borderId="53" xfId="0" applyFont="1" applyFill="1" applyBorder="1" applyAlignment="1">
      <alignment horizontal="left" vertical="center" wrapText="1"/>
    </xf>
    <xf numFmtId="3" fontId="25" fillId="35" borderId="48" xfId="0" applyNumberFormat="1" applyFont="1" applyFill="1" applyBorder="1" applyAlignment="1">
      <alignment horizontal="right"/>
    </xf>
    <xf numFmtId="3" fontId="25" fillId="35" borderId="49" xfId="0" applyNumberFormat="1" applyFont="1" applyFill="1" applyBorder="1" applyAlignment="1">
      <alignment horizontal="right"/>
    </xf>
    <xf numFmtId="3" fontId="24" fillId="35" borderId="51" xfId="0" applyNumberFormat="1" applyFont="1" applyFill="1" applyBorder="1" applyAlignment="1">
      <alignment horizontal="right"/>
    </xf>
    <xf numFmtId="3" fontId="24" fillId="35" borderId="54" xfId="0" applyNumberFormat="1" applyFont="1" applyFill="1" applyBorder="1" applyAlignment="1">
      <alignment horizontal="right"/>
    </xf>
    <xf numFmtId="3" fontId="24" fillId="35" borderId="55" xfId="0" applyNumberFormat="1" applyFont="1" applyFill="1" applyBorder="1" applyAlignment="1">
      <alignment horizontal="center"/>
    </xf>
    <xf numFmtId="3" fontId="24" fillId="35" borderId="56" xfId="0" applyNumberFormat="1" applyFont="1" applyFill="1" applyBorder="1" applyAlignment="1">
      <alignment horizontal="center"/>
    </xf>
    <xf numFmtId="3" fontId="24" fillId="35" borderId="28" xfId="0" applyNumberFormat="1" applyFont="1" applyFill="1" applyBorder="1" applyAlignment="1">
      <alignment horizontal="center"/>
    </xf>
    <xf numFmtId="0" fontId="24" fillId="35" borderId="55" xfId="0" applyFont="1" applyFill="1" applyBorder="1" applyAlignment="1">
      <alignment horizontal="left" vertical="center"/>
    </xf>
    <xf numFmtId="0" fontId="24" fillId="35" borderId="28" xfId="0" applyFont="1" applyFill="1" applyBorder="1" applyAlignment="1">
      <alignment horizontal="left" vertical="center"/>
    </xf>
    <xf numFmtId="0" fontId="25" fillId="35" borderId="57" xfId="0" applyFont="1" applyFill="1" applyBorder="1" applyAlignment="1">
      <alignment horizontal="left" vertical="center" wrapText="1"/>
    </xf>
    <xf numFmtId="0" fontId="25" fillId="35" borderId="20" xfId="0" applyFont="1" applyFill="1" applyBorder="1" applyAlignment="1">
      <alignment horizontal="left" vertical="center" wrapText="1"/>
    </xf>
    <xf numFmtId="0" fontId="25" fillId="35" borderId="58" xfId="0" applyFont="1" applyFill="1" applyBorder="1" applyAlignment="1">
      <alignment horizontal="left" vertical="center" wrapText="1"/>
    </xf>
    <xf numFmtId="3" fontId="25" fillId="35" borderId="57" xfId="0" applyNumberFormat="1" applyFont="1" applyFill="1" applyBorder="1" applyAlignment="1">
      <alignment horizontal="right"/>
    </xf>
    <xf numFmtId="3" fontId="25" fillId="35" borderId="58" xfId="0" applyNumberFormat="1" applyFont="1" applyFill="1" applyBorder="1" applyAlignment="1">
      <alignment horizontal="right"/>
    </xf>
    <xf numFmtId="4" fontId="25" fillId="35" borderId="57" xfId="0" applyNumberFormat="1" applyFont="1" applyFill="1" applyBorder="1" applyAlignment="1">
      <alignment horizontal="right"/>
    </xf>
    <xf numFmtId="4" fontId="25" fillId="35" borderId="58" xfId="0" applyNumberFormat="1" applyFont="1" applyFill="1" applyBorder="1" applyAlignment="1">
      <alignment horizontal="right"/>
    </xf>
    <xf numFmtId="0" fontId="0" fillId="35" borderId="0" xfId="0" applyFont="1" applyFill="1" applyAlignment="1">
      <alignment horizontal="left" vertical="top" wrapText="1"/>
    </xf>
    <xf numFmtId="0" fontId="0" fillId="35" borderId="0" xfId="57" applyFont="1" applyFill="1" applyAlignment="1">
      <alignment horizontal="left" vertical="top" wrapText="1"/>
      <protection/>
    </xf>
    <xf numFmtId="0" fontId="0" fillId="35" borderId="0" xfId="57" applyFont="1" applyFill="1" applyAlignment="1">
      <alignment horizontal="justify" vertical="top" wrapText="1"/>
      <protection/>
    </xf>
    <xf numFmtId="0" fontId="20" fillId="35" borderId="0" xfId="0" applyFont="1" applyFill="1" applyAlignment="1">
      <alignment horizontal="justify" vertical="top"/>
    </xf>
    <xf numFmtId="0" fontId="9" fillId="35" borderId="0" xfId="0" applyFont="1" applyFill="1" applyAlignment="1">
      <alignment horizontal="center" vertical="center"/>
    </xf>
    <xf numFmtId="0" fontId="0" fillId="35" borderId="0" xfId="0" applyFont="1" applyFill="1" applyAlignment="1">
      <alignment horizontal="center" vertical="center"/>
    </xf>
    <xf numFmtId="0" fontId="0" fillId="35" borderId="0" xfId="0" applyFont="1" applyFill="1" applyAlignment="1">
      <alignment horizontal="left" vertical="center" wrapText="1"/>
    </xf>
    <xf numFmtId="3" fontId="25" fillId="35" borderId="50" xfId="0" applyNumberFormat="1" applyFont="1" applyFill="1" applyBorder="1" applyAlignment="1">
      <alignment horizontal="right"/>
    </xf>
    <xf numFmtId="3" fontId="25" fillId="35" borderId="59" xfId="0" applyNumberFormat="1" applyFont="1" applyFill="1" applyBorder="1" applyAlignment="1">
      <alignment horizontal="right"/>
    </xf>
    <xf numFmtId="4" fontId="25" fillId="35" borderId="41" xfId="0" applyNumberFormat="1" applyFont="1" applyFill="1" applyBorder="1" applyAlignment="1">
      <alignment horizontal="right"/>
    </xf>
    <xf numFmtId="4" fontId="25" fillId="35" borderId="59" xfId="0" applyNumberFormat="1" applyFont="1" applyFill="1" applyBorder="1" applyAlignment="1">
      <alignment horizontal="right"/>
    </xf>
    <xf numFmtId="4" fontId="24" fillId="35" borderId="51" xfId="0" applyNumberFormat="1" applyFont="1" applyFill="1" applyBorder="1" applyAlignment="1">
      <alignment horizontal="right"/>
    </xf>
    <xf numFmtId="4" fontId="24" fillId="35" borderId="54" xfId="0" applyNumberFormat="1" applyFont="1" applyFill="1" applyBorder="1" applyAlignment="1">
      <alignment horizontal="right"/>
    </xf>
    <xf numFmtId="3" fontId="25" fillId="35" borderId="52" xfId="0" applyNumberFormat="1" applyFont="1" applyFill="1" applyBorder="1" applyAlignment="1">
      <alignment horizontal="right"/>
    </xf>
    <xf numFmtId="3" fontId="25" fillId="35" borderId="53" xfId="0" applyNumberFormat="1" applyFont="1" applyFill="1" applyBorder="1" applyAlignment="1">
      <alignment horizontal="right"/>
    </xf>
    <xf numFmtId="4" fontId="25" fillId="35" borderId="52" xfId="0" applyNumberFormat="1" applyFont="1" applyFill="1" applyBorder="1" applyAlignment="1">
      <alignment horizontal="right"/>
    </xf>
    <xf numFmtId="4" fontId="25" fillId="35" borderId="53" xfId="0" applyNumberFormat="1" applyFont="1" applyFill="1" applyBorder="1" applyAlignment="1">
      <alignment horizontal="right"/>
    </xf>
    <xf numFmtId="3" fontId="24" fillId="35" borderId="50" xfId="0" applyNumberFormat="1" applyFont="1" applyFill="1" applyBorder="1" applyAlignment="1">
      <alignment horizontal="right"/>
    </xf>
    <xf numFmtId="3" fontId="24" fillId="35" borderId="59" xfId="0" applyNumberFormat="1" applyFont="1" applyFill="1" applyBorder="1" applyAlignment="1">
      <alignment horizontal="right"/>
    </xf>
    <xf numFmtId="4" fontId="24" fillId="35" borderId="41" xfId="0" applyNumberFormat="1" applyFont="1" applyFill="1" applyBorder="1" applyAlignment="1">
      <alignment horizontal="right"/>
    </xf>
    <xf numFmtId="4" fontId="24" fillId="35" borderId="59" xfId="0" applyNumberFormat="1" applyFont="1" applyFill="1" applyBorder="1" applyAlignment="1">
      <alignment horizontal="righ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4" xfId="57"/>
    <cellStyle name="Normal 6" xfId="58"/>
    <cellStyle name="Normal_TFI-KI" xfId="59"/>
    <cellStyle name="Normal_TFI-POD" xfId="60"/>
    <cellStyle name="Note" xfId="61"/>
    <cellStyle name="Obično_Knjiga2" xfId="62"/>
    <cellStyle name="Output" xfId="63"/>
    <cellStyle name="Percent" xfId="64"/>
    <cellStyle name="Percent 3" xfId="65"/>
    <cellStyle name="Style 1" xfId="66"/>
    <cellStyle name="Title" xfId="67"/>
    <cellStyle name="Total" xfId="68"/>
    <cellStyle name="Warning Text" xfId="69"/>
  </cellStyles>
  <dxfs count="4">
    <dxf>
      <font>
        <color indexed="9"/>
      </font>
      <fill>
        <patternFill patternType="solid">
          <bgColor indexed="10"/>
        </patternFill>
      </fill>
    </dxf>
    <dxf>
      <font>
        <color indexed="9"/>
      </font>
      <fill>
        <patternFill patternType="solid">
          <bgColor indexed="10"/>
        </patternFill>
      </fill>
    </dxf>
    <dxf>
      <font>
        <b/>
        <i val="0"/>
        <color auto="1"/>
      </font>
      <border>
        <left style="thin"/>
        <right style="thin"/>
        <top style="thin"/>
        <bottom style="thin"/>
      </border>
    </dxf>
    <dxf>
      <font>
        <b/>
        <i val="0"/>
        <color auto="1"/>
      </font>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info@optima.hr" TargetMode="External" /><Relationship Id="rId2" Type="http://schemas.openxmlformats.org/officeDocument/2006/relationships/hyperlink" Target="http://www.optima.hr/" TargetMode="External" /><Relationship Id="rId3" Type="http://schemas.openxmlformats.org/officeDocument/2006/relationships/hyperlink" Target="mailto:svetlana.kundovic@optima-telekom.hr" TargetMode="Externa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L64"/>
  <sheetViews>
    <sheetView tabSelected="1" zoomScaleSheetLayoutView="110" zoomScalePageLayoutView="0" workbookViewId="0" topLeftCell="A1">
      <selection activeCell="M42" sqref="M42"/>
    </sheetView>
  </sheetViews>
  <sheetFormatPr defaultColWidth="9.140625" defaultRowHeight="12.75"/>
  <cols>
    <col min="1" max="1" width="9.140625" style="22" customWidth="1"/>
    <col min="2" max="2" width="13.00390625" style="22" customWidth="1"/>
    <col min="3" max="6" width="9.140625" style="22" customWidth="1"/>
    <col min="7" max="7" width="15.140625" style="22" customWidth="1"/>
    <col min="8" max="8" width="19.28125" style="22" customWidth="1"/>
    <col min="9" max="9" width="14.421875" style="22" customWidth="1"/>
    <col min="10" max="16384" width="9.140625" style="22" customWidth="1"/>
  </cols>
  <sheetData>
    <row r="1" spans="1:12" ht="15">
      <c r="A1" s="318" t="s">
        <v>254</v>
      </c>
      <c r="B1" s="318"/>
      <c r="C1" s="318"/>
      <c r="D1" s="21"/>
      <c r="E1" s="21"/>
      <c r="F1" s="21"/>
      <c r="G1" s="21"/>
      <c r="H1" s="21"/>
      <c r="I1" s="21"/>
      <c r="J1" s="21"/>
      <c r="K1" s="21"/>
      <c r="L1" s="21"/>
    </row>
    <row r="2" spans="1:12" ht="12.75">
      <c r="A2" s="277" t="s">
        <v>255</v>
      </c>
      <c r="B2" s="277"/>
      <c r="C2" s="277"/>
      <c r="D2" s="278"/>
      <c r="E2" s="23">
        <v>42736</v>
      </c>
      <c r="F2" s="24"/>
      <c r="G2" s="25" t="s">
        <v>256</v>
      </c>
      <c r="H2" s="23">
        <v>43100</v>
      </c>
      <c r="I2" s="26"/>
      <c r="J2" s="21"/>
      <c r="K2" s="21"/>
      <c r="L2" s="21"/>
    </row>
    <row r="3" spans="1:12" ht="12.75">
      <c r="A3" s="27"/>
      <c r="B3" s="27"/>
      <c r="C3" s="27"/>
      <c r="D3" s="27"/>
      <c r="E3" s="28"/>
      <c r="F3" s="28"/>
      <c r="G3" s="27"/>
      <c r="H3" s="27"/>
      <c r="I3" s="29"/>
      <c r="J3" s="21"/>
      <c r="K3" s="21"/>
      <c r="L3" s="21"/>
    </row>
    <row r="4" spans="1:12" ht="15">
      <c r="A4" s="279" t="s">
        <v>257</v>
      </c>
      <c r="B4" s="279"/>
      <c r="C4" s="279"/>
      <c r="D4" s="279"/>
      <c r="E4" s="279"/>
      <c r="F4" s="279"/>
      <c r="G4" s="279"/>
      <c r="H4" s="279"/>
      <c r="I4" s="279"/>
      <c r="J4" s="21"/>
      <c r="K4" s="21"/>
      <c r="L4" s="21"/>
    </row>
    <row r="5" spans="1:12" ht="12.75">
      <c r="A5" s="30"/>
      <c r="B5" s="30"/>
      <c r="C5" s="30"/>
      <c r="D5" s="31"/>
      <c r="E5" s="32"/>
      <c r="F5" s="33"/>
      <c r="G5" s="34"/>
      <c r="H5" s="35"/>
      <c r="I5" s="36"/>
      <c r="J5" s="21"/>
      <c r="K5" s="21"/>
      <c r="L5" s="21"/>
    </row>
    <row r="6" spans="1:12" ht="12.75">
      <c r="A6" s="280" t="s">
        <v>258</v>
      </c>
      <c r="B6" s="281"/>
      <c r="C6" s="275" t="s">
        <v>319</v>
      </c>
      <c r="D6" s="276"/>
      <c r="E6" s="282"/>
      <c r="F6" s="282"/>
      <c r="G6" s="282"/>
      <c r="H6" s="282"/>
      <c r="I6" s="38"/>
      <c r="J6" s="21"/>
      <c r="K6" s="21"/>
      <c r="L6" s="21"/>
    </row>
    <row r="7" spans="1:12" ht="12.75">
      <c r="A7" s="39"/>
      <c r="B7" s="39"/>
      <c r="C7" s="30"/>
      <c r="D7" s="30"/>
      <c r="E7" s="282"/>
      <c r="F7" s="282"/>
      <c r="G7" s="282"/>
      <c r="H7" s="282"/>
      <c r="I7" s="38"/>
      <c r="J7" s="21"/>
      <c r="K7" s="21"/>
      <c r="L7" s="21"/>
    </row>
    <row r="8" spans="1:12" ht="12.75">
      <c r="A8" s="283" t="s">
        <v>259</v>
      </c>
      <c r="B8" s="284"/>
      <c r="C8" s="275" t="s">
        <v>320</v>
      </c>
      <c r="D8" s="276"/>
      <c r="E8" s="282"/>
      <c r="F8" s="282"/>
      <c r="G8" s="282"/>
      <c r="H8" s="282"/>
      <c r="I8" s="31"/>
      <c r="J8" s="21"/>
      <c r="K8" s="21"/>
      <c r="L8" s="21"/>
    </row>
    <row r="9" spans="1:12" ht="12.75">
      <c r="A9" s="40"/>
      <c r="B9" s="40"/>
      <c r="C9" s="41"/>
      <c r="D9" s="30"/>
      <c r="E9" s="30"/>
      <c r="F9" s="30"/>
      <c r="G9" s="30"/>
      <c r="H9" s="30"/>
      <c r="I9" s="30"/>
      <c r="J9" s="21"/>
      <c r="K9" s="21"/>
      <c r="L9" s="21"/>
    </row>
    <row r="10" spans="1:12" ht="12.75">
      <c r="A10" s="272" t="s">
        <v>260</v>
      </c>
      <c r="B10" s="273"/>
      <c r="C10" s="275" t="s">
        <v>321</v>
      </c>
      <c r="D10" s="276"/>
      <c r="E10" s="30"/>
      <c r="F10" s="30"/>
      <c r="G10" s="30"/>
      <c r="H10" s="30"/>
      <c r="I10" s="30"/>
      <c r="J10" s="21"/>
      <c r="K10" s="21"/>
      <c r="L10" s="21"/>
    </row>
    <row r="11" spans="1:12" ht="12.75">
      <c r="A11" s="274"/>
      <c r="B11" s="274"/>
      <c r="C11" s="30"/>
      <c r="D11" s="30"/>
      <c r="E11" s="30"/>
      <c r="F11" s="30"/>
      <c r="G11" s="30"/>
      <c r="H11" s="30"/>
      <c r="I11" s="30"/>
      <c r="J11" s="21"/>
      <c r="K11" s="21"/>
      <c r="L11" s="21"/>
    </row>
    <row r="12" spans="1:12" ht="12.75">
      <c r="A12" s="280" t="s">
        <v>261</v>
      </c>
      <c r="B12" s="281"/>
      <c r="C12" s="285" t="s">
        <v>322</v>
      </c>
      <c r="D12" s="290"/>
      <c r="E12" s="290"/>
      <c r="F12" s="290"/>
      <c r="G12" s="290"/>
      <c r="H12" s="290"/>
      <c r="I12" s="291"/>
      <c r="J12" s="21"/>
      <c r="K12" s="21"/>
      <c r="L12" s="21"/>
    </row>
    <row r="13" spans="1:12" ht="12.75">
      <c r="A13" s="39"/>
      <c r="B13" s="39"/>
      <c r="C13" s="42"/>
      <c r="D13" s="30"/>
      <c r="E13" s="30"/>
      <c r="F13" s="30"/>
      <c r="G13" s="30"/>
      <c r="H13" s="30"/>
      <c r="I13" s="30"/>
      <c r="J13" s="21"/>
      <c r="K13" s="21"/>
      <c r="L13" s="21"/>
    </row>
    <row r="14" spans="1:12" ht="12.75">
      <c r="A14" s="280" t="s">
        <v>262</v>
      </c>
      <c r="B14" s="281"/>
      <c r="C14" s="292">
        <v>10010</v>
      </c>
      <c r="D14" s="293"/>
      <c r="E14" s="30"/>
      <c r="F14" s="285" t="s">
        <v>323</v>
      </c>
      <c r="G14" s="290"/>
      <c r="H14" s="290"/>
      <c r="I14" s="291"/>
      <c r="J14" s="21"/>
      <c r="K14" s="21"/>
      <c r="L14" s="21"/>
    </row>
    <row r="15" spans="1:12" ht="12.75">
      <c r="A15" s="39"/>
      <c r="B15" s="39"/>
      <c r="C15" s="30"/>
      <c r="D15" s="30"/>
      <c r="E15" s="30"/>
      <c r="F15" s="30"/>
      <c r="G15" s="30"/>
      <c r="H15" s="30"/>
      <c r="I15" s="30"/>
      <c r="J15" s="21"/>
      <c r="K15" s="21"/>
      <c r="L15" s="21"/>
    </row>
    <row r="16" spans="1:12" ht="12.75">
      <c r="A16" s="280" t="s">
        <v>263</v>
      </c>
      <c r="B16" s="281"/>
      <c r="C16" s="285" t="s">
        <v>324</v>
      </c>
      <c r="D16" s="290"/>
      <c r="E16" s="290"/>
      <c r="F16" s="290"/>
      <c r="G16" s="290"/>
      <c r="H16" s="290"/>
      <c r="I16" s="291"/>
      <c r="J16" s="21"/>
      <c r="K16" s="21"/>
      <c r="L16" s="21"/>
    </row>
    <row r="17" spans="1:12" ht="12.75">
      <c r="A17" s="39"/>
      <c r="B17" s="39"/>
      <c r="C17" s="30"/>
      <c r="D17" s="30"/>
      <c r="E17" s="30"/>
      <c r="F17" s="30"/>
      <c r="G17" s="30"/>
      <c r="H17" s="30"/>
      <c r="I17" s="30"/>
      <c r="J17" s="21"/>
      <c r="K17" s="21"/>
      <c r="L17" s="21"/>
    </row>
    <row r="18" spans="1:12" ht="12.75">
      <c r="A18" s="280" t="s">
        <v>264</v>
      </c>
      <c r="B18" s="281"/>
      <c r="C18" s="294" t="s">
        <v>325</v>
      </c>
      <c r="D18" s="295"/>
      <c r="E18" s="295"/>
      <c r="F18" s="295"/>
      <c r="G18" s="295"/>
      <c r="H18" s="295"/>
      <c r="I18" s="296"/>
      <c r="J18" s="21"/>
      <c r="K18" s="21"/>
      <c r="L18" s="21"/>
    </row>
    <row r="19" spans="1:12" ht="12.75">
      <c r="A19" s="39"/>
      <c r="B19" s="39"/>
      <c r="C19" s="42"/>
      <c r="D19" s="30"/>
      <c r="E19" s="30"/>
      <c r="F19" s="30"/>
      <c r="G19" s="30"/>
      <c r="H19" s="30"/>
      <c r="I19" s="30"/>
      <c r="J19" s="21"/>
      <c r="K19" s="21"/>
      <c r="L19" s="21"/>
    </row>
    <row r="20" spans="1:12" ht="12.75">
      <c r="A20" s="280" t="s">
        <v>265</v>
      </c>
      <c r="B20" s="281"/>
      <c r="C20" s="294" t="s">
        <v>326</v>
      </c>
      <c r="D20" s="295"/>
      <c r="E20" s="295"/>
      <c r="F20" s="295"/>
      <c r="G20" s="295"/>
      <c r="H20" s="295"/>
      <c r="I20" s="296"/>
      <c r="J20" s="21"/>
      <c r="K20" s="21"/>
      <c r="L20" s="21"/>
    </row>
    <row r="21" spans="1:12" ht="12.75">
      <c r="A21" s="39"/>
      <c r="B21" s="39"/>
      <c r="C21" s="42"/>
      <c r="D21" s="30"/>
      <c r="E21" s="30"/>
      <c r="F21" s="30"/>
      <c r="G21" s="30"/>
      <c r="H21" s="30"/>
      <c r="I21" s="30"/>
      <c r="J21" s="21"/>
      <c r="K21" s="21"/>
      <c r="L21" s="21"/>
    </row>
    <row r="22" spans="1:12" ht="12.75">
      <c r="A22" s="280" t="s">
        <v>266</v>
      </c>
      <c r="B22" s="281"/>
      <c r="C22" s="43">
        <v>133</v>
      </c>
      <c r="D22" s="285"/>
      <c r="E22" s="286"/>
      <c r="F22" s="287"/>
      <c r="G22" s="288"/>
      <c r="H22" s="289"/>
      <c r="I22" s="45"/>
      <c r="J22" s="21"/>
      <c r="K22" s="21"/>
      <c r="L22" s="21"/>
    </row>
    <row r="23" spans="1:12" ht="12.75">
      <c r="A23" s="39"/>
      <c r="B23" s="39"/>
      <c r="C23" s="30"/>
      <c r="D23" s="46"/>
      <c r="E23" s="46"/>
      <c r="F23" s="46"/>
      <c r="G23" s="46"/>
      <c r="H23" s="30"/>
      <c r="I23" s="31"/>
      <c r="J23" s="21"/>
      <c r="K23" s="21"/>
      <c r="L23" s="21"/>
    </row>
    <row r="24" spans="1:12" ht="12.75">
      <c r="A24" s="280" t="s">
        <v>267</v>
      </c>
      <c r="B24" s="281"/>
      <c r="C24" s="43">
        <v>21</v>
      </c>
      <c r="D24" s="285" t="s">
        <v>327</v>
      </c>
      <c r="E24" s="286"/>
      <c r="F24" s="286"/>
      <c r="G24" s="287"/>
      <c r="H24" s="37" t="s">
        <v>268</v>
      </c>
      <c r="I24" s="50" t="s">
        <v>659</v>
      </c>
      <c r="J24" s="21"/>
      <c r="K24" s="21"/>
      <c r="L24" s="21"/>
    </row>
    <row r="25" spans="1:12" ht="12.75">
      <c r="A25" s="39"/>
      <c r="B25" s="39"/>
      <c r="C25" s="30"/>
      <c r="D25" s="46"/>
      <c r="E25" s="46"/>
      <c r="F25" s="46"/>
      <c r="G25" s="39"/>
      <c r="H25" s="39" t="s">
        <v>269</v>
      </c>
      <c r="I25" s="42"/>
      <c r="J25" s="21"/>
      <c r="K25" s="21"/>
      <c r="L25" s="21"/>
    </row>
    <row r="26" spans="1:12" ht="12.75">
      <c r="A26" s="280" t="s">
        <v>270</v>
      </c>
      <c r="B26" s="281"/>
      <c r="C26" s="47" t="s">
        <v>329</v>
      </c>
      <c r="D26" s="48"/>
      <c r="E26" s="21"/>
      <c r="F26" s="49"/>
      <c r="G26" s="280" t="s">
        <v>271</v>
      </c>
      <c r="H26" s="281"/>
      <c r="I26" s="50" t="s">
        <v>328</v>
      </c>
      <c r="J26" s="21"/>
      <c r="K26" s="21"/>
      <c r="L26" s="21"/>
    </row>
    <row r="27" spans="1:12" ht="12.75">
      <c r="A27" s="39"/>
      <c r="B27" s="39"/>
      <c r="C27" s="30"/>
      <c r="D27" s="49"/>
      <c r="E27" s="49"/>
      <c r="F27" s="49"/>
      <c r="G27" s="49"/>
      <c r="H27" s="30"/>
      <c r="I27" s="51"/>
      <c r="J27" s="21"/>
      <c r="K27" s="21"/>
      <c r="L27" s="21"/>
    </row>
    <row r="28" spans="1:12" ht="12.75">
      <c r="A28" s="301" t="s">
        <v>272</v>
      </c>
      <c r="B28" s="302"/>
      <c r="C28" s="303"/>
      <c r="D28" s="303"/>
      <c r="E28" s="304" t="s">
        <v>273</v>
      </c>
      <c r="F28" s="305"/>
      <c r="G28" s="305"/>
      <c r="H28" s="306" t="s">
        <v>274</v>
      </c>
      <c r="I28" s="306"/>
      <c r="J28" s="21"/>
      <c r="K28" s="21"/>
      <c r="L28" s="21"/>
    </row>
    <row r="29" spans="1:12" ht="12.75">
      <c r="A29" s="21"/>
      <c r="B29" s="21"/>
      <c r="C29" s="21"/>
      <c r="D29" s="36"/>
      <c r="E29" s="30"/>
      <c r="F29" s="30"/>
      <c r="G29" s="30"/>
      <c r="H29" s="52"/>
      <c r="I29" s="51"/>
      <c r="J29" s="21"/>
      <c r="K29" s="21"/>
      <c r="L29" s="21"/>
    </row>
    <row r="30" spans="1:12" ht="12.75">
      <c r="A30" s="297" t="s">
        <v>330</v>
      </c>
      <c r="B30" s="300"/>
      <c r="C30" s="300"/>
      <c r="D30" s="307"/>
      <c r="E30" s="297" t="s">
        <v>331</v>
      </c>
      <c r="F30" s="300"/>
      <c r="G30" s="300"/>
      <c r="H30" s="275" t="s">
        <v>332</v>
      </c>
      <c r="I30" s="276"/>
      <c r="J30" s="21"/>
      <c r="K30" s="21"/>
      <c r="L30" s="21"/>
    </row>
    <row r="31" spans="1:12" ht="12.75">
      <c r="A31" s="44"/>
      <c r="B31" s="44"/>
      <c r="C31" s="42"/>
      <c r="D31" s="308"/>
      <c r="E31" s="308"/>
      <c r="F31" s="308"/>
      <c r="G31" s="309"/>
      <c r="H31" s="30"/>
      <c r="I31" s="55"/>
      <c r="J31" s="21"/>
      <c r="K31" s="21"/>
      <c r="L31" s="21"/>
    </row>
    <row r="32" spans="1:12" ht="12.75">
      <c r="A32" s="297" t="s">
        <v>333</v>
      </c>
      <c r="B32" s="298"/>
      <c r="C32" s="298"/>
      <c r="D32" s="299"/>
      <c r="E32" s="297" t="s">
        <v>334</v>
      </c>
      <c r="F32" s="300"/>
      <c r="G32" s="300"/>
      <c r="H32" s="275" t="s">
        <v>335</v>
      </c>
      <c r="I32" s="276"/>
      <c r="J32" s="21"/>
      <c r="K32" s="21"/>
      <c r="L32" s="21"/>
    </row>
    <row r="33" spans="1:12" ht="12.75">
      <c r="A33" s="44"/>
      <c r="B33" s="44"/>
      <c r="C33" s="42"/>
      <c r="D33" s="53"/>
      <c r="E33" s="53"/>
      <c r="F33" s="53"/>
      <c r="G33" s="54"/>
      <c r="H33" s="30"/>
      <c r="I33" s="56"/>
      <c r="J33" s="21"/>
      <c r="K33" s="21"/>
      <c r="L33" s="21"/>
    </row>
    <row r="34" spans="1:12" ht="24" customHeight="1">
      <c r="A34" s="310" t="s">
        <v>338</v>
      </c>
      <c r="B34" s="311"/>
      <c r="C34" s="311"/>
      <c r="D34" s="312"/>
      <c r="E34" s="297" t="s">
        <v>337</v>
      </c>
      <c r="F34" s="300"/>
      <c r="G34" s="300"/>
      <c r="H34" s="275" t="s">
        <v>336</v>
      </c>
      <c r="I34" s="276"/>
      <c r="J34" s="21"/>
      <c r="K34" s="21"/>
      <c r="L34" s="21"/>
    </row>
    <row r="35" spans="1:12" ht="12.75">
      <c r="A35" s="44"/>
      <c r="B35" s="44"/>
      <c r="C35" s="42"/>
      <c r="D35" s="53"/>
      <c r="E35" s="53"/>
      <c r="F35" s="53"/>
      <c r="G35" s="54"/>
      <c r="H35" s="30"/>
      <c r="I35" s="56"/>
      <c r="J35" s="21"/>
      <c r="K35" s="21"/>
      <c r="L35" s="21"/>
    </row>
    <row r="36" spans="1:12" ht="12.75">
      <c r="A36" s="297"/>
      <c r="B36" s="300"/>
      <c r="C36" s="300"/>
      <c r="D36" s="307"/>
      <c r="E36" s="297"/>
      <c r="F36" s="300"/>
      <c r="G36" s="300"/>
      <c r="H36" s="275"/>
      <c r="I36" s="276"/>
      <c r="J36" s="21"/>
      <c r="K36" s="21"/>
      <c r="L36" s="21"/>
    </row>
    <row r="37" spans="1:12" ht="12.75">
      <c r="A37" s="57"/>
      <c r="B37" s="57"/>
      <c r="C37" s="319"/>
      <c r="D37" s="320"/>
      <c r="E37" s="30"/>
      <c r="F37" s="319"/>
      <c r="G37" s="320"/>
      <c r="H37" s="30"/>
      <c r="I37" s="30"/>
      <c r="J37" s="21"/>
      <c r="K37" s="21"/>
      <c r="L37" s="21"/>
    </row>
    <row r="38" spans="1:12" ht="12.75">
      <c r="A38" s="297"/>
      <c r="B38" s="300"/>
      <c r="C38" s="300"/>
      <c r="D38" s="307"/>
      <c r="E38" s="297"/>
      <c r="F38" s="300"/>
      <c r="G38" s="300"/>
      <c r="H38" s="275"/>
      <c r="I38" s="276"/>
      <c r="J38" s="21"/>
      <c r="K38" s="21"/>
      <c r="L38" s="21"/>
    </row>
    <row r="39" spans="1:12" ht="12.75">
      <c r="A39" s="57"/>
      <c r="B39" s="57"/>
      <c r="C39" s="58"/>
      <c r="D39" s="59"/>
      <c r="E39" s="30"/>
      <c r="F39" s="58"/>
      <c r="G39" s="59"/>
      <c r="H39" s="30"/>
      <c r="I39" s="30"/>
      <c r="J39" s="21"/>
      <c r="K39" s="21"/>
      <c r="L39" s="21"/>
    </row>
    <row r="40" spans="1:12" ht="12.75">
      <c r="A40" s="297"/>
      <c r="B40" s="300"/>
      <c r="C40" s="300"/>
      <c r="D40" s="307"/>
      <c r="E40" s="297"/>
      <c r="F40" s="300"/>
      <c r="G40" s="300"/>
      <c r="H40" s="275"/>
      <c r="I40" s="276"/>
      <c r="J40" s="21"/>
      <c r="K40" s="21"/>
      <c r="L40" s="21"/>
    </row>
    <row r="41" spans="1:12" ht="12.75">
      <c r="A41" s="60"/>
      <c r="B41" s="61"/>
      <c r="C41" s="61"/>
      <c r="D41" s="61"/>
      <c r="E41" s="60"/>
      <c r="F41" s="61"/>
      <c r="G41" s="61"/>
      <c r="H41" s="62"/>
      <c r="I41" s="63"/>
      <c r="J41" s="21"/>
      <c r="K41" s="21"/>
      <c r="L41" s="21"/>
    </row>
    <row r="42" spans="1:12" ht="12.75">
      <c r="A42" s="57"/>
      <c r="B42" s="57"/>
      <c r="C42" s="58"/>
      <c r="D42" s="59"/>
      <c r="E42" s="30"/>
      <c r="F42" s="58"/>
      <c r="G42" s="59"/>
      <c r="H42" s="30"/>
      <c r="I42" s="30"/>
      <c r="J42" s="21"/>
      <c r="K42" s="21"/>
      <c r="L42" s="21"/>
    </row>
    <row r="43" spans="1:12" ht="12.75">
      <c r="A43" s="64"/>
      <c r="B43" s="64"/>
      <c r="C43" s="64"/>
      <c r="D43" s="41"/>
      <c r="E43" s="41"/>
      <c r="F43" s="64"/>
      <c r="G43" s="41"/>
      <c r="H43" s="41"/>
      <c r="I43" s="41"/>
      <c r="J43" s="21"/>
      <c r="K43" s="21"/>
      <c r="L43" s="21"/>
    </row>
    <row r="44" spans="1:12" ht="12.75">
      <c r="A44" s="313" t="s">
        <v>275</v>
      </c>
      <c r="B44" s="314"/>
      <c r="C44" s="275"/>
      <c r="D44" s="276"/>
      <c r="E44" s="31"/>
      <c r="F44" s="285"/>
      <c r="G44" s="300"/>
      <c r="H44" s="300"/>
      <c r="I44" s="307"/>
      <c r="J44" s="21"/>
      <c r="K44" s="21"/>
      <c r="L44" s="21"/>
    </row>
    <row r="45" spans="1:12" ht="12.75">
      <c r="A45" s="57"/>
      <c r="B45" s="57"/>
      <c r="C45" s="319"/>
      <c r="D45" s="320"/>
      <c r="E45" s="30"/>
      <c r="F45" s="319"/>
      <c r="G45" s="321"/>
      <c r="H45" s="65"/>
      <c r="I45" s="65"/>
      <c r="J45" s="21"/>
      <c r="K45" s="21"/>
      <c r="L45" s="21"/>
    </row>
    <row r="46" spans="1:12" ht="12.75">
      <c r="A46" s="313" t="s">
        <v>276</v>
      </c>
      <c r="B46" s="314"/>
      <c r="C46" s="285" t="s">
        <v>339</v>
      </c>
      <c r="D46" s="322"/>
      <c r="E46" s="322"/>
      <c r="F46" s="322"/>
      <c r="G46" s="322"/>
      <c r="H46" s="322"/>
      <c r="I46" s="322"/>
      <c r="J46" s="21"/>
      <c r="K46" s="21"/>
      <c r="L46" s="21"/>
    </row>
    <row r="47" spans="1:12" ht="12.75">
      <c r="A47" s="39"/>
      <c r="B47" s="39"/>
      <c r="C47" s="66" t="s">
        <v>277</v>
      </c>
      <c r="D47" s="31"/>
      <c r="E47" s="31"/>
      <c r="F47" s="31"/>
      <c r="G47" s="31"/>
      <c r="H47" s="31"/>
      <c r="I47" s="31"/>
      <c r="J47" s="21"/>
      <c r="K47" s="21"/>
      <c r="L47" s="21"/>
    </row>
    <row r="48" spans="1:12" ht="12.75">
      <c r="A48" s="313" t="s">
        <v>278</v>
      </c>
      <c r="B48" s="314"/>
      <c r="C48" s="315" t="s">
        <v>340</v>
      </c>
      <c r="D48" s="316"/>
      <c r="E48" s="317"/>
      <c r="F48" s="31"/>
      <c r="G48" s="37" t="s">
        <v>279</v>
      </c>
      <c r="H48" s="315" t="s">
        <v>341</v>
      </c>
      <c r="I48" s="317"/>
      <c r="J48" s="21"/>
      <c r="K48" s="21"/>
      <c r="L48" s="21"/>
    </row>
    <row r="49" spans="1:12" ht="12.75">
      <c r="A49" s="39"/>
      <c r="B49" s="39"/>
      <c r="C49" s="66"/>
      <c r="D49" s="31"/>
      <c r="E49" s="31"/>
      <c r="F49" s="31"/>
      <c r="G49" s="31"/>
      <c r="H49" s="31"/>
      <c r="I49" s="31"/>
      <c r="J49" s="21"/>
      <c r="K49" s="21"/>
      <c r="L49" s="21"/>
    </row>
    <row r="50" spans="1:12" ht="12.75">
      <c r="A50" s="313" t="s">
        <v>264</v>
      </c>
      <c r="B50" s="314"/>
      <c r="C50" s="325" t="s">
        <v>342</v>
      </c>
      <c r="D50" s="316"/>
      <c r="E50" s="316"/>
      <c r="F50" s="316"/>
      <c r="G50" s="316"/>
      <c r="H50" s="316"/>
      <c r="I50" s="317"/>
      <c r="J50" s="21"/>
      <c r="K50" s="21"/>
      <c r="L50" s="21"/>
    </row>
    <row r="51" spans="1:12" ht="12.75">
      <c r="A51" s="39"/>
      <c r="B51" s="39"/>
      <c r="C51" s="31"/>
      <c r="D51" s="31"/>
      <c r="E51" s="31"/>
      <c r="F51" s="31"/>
      <c r="G51" s="31"/>
      <c r="H51" s="31"/>
      <c r="I51" s="31"/>
      <c r="J51" s="21"/>
      <c r="K51" s="21"/>
      <c r="L51" s="21"/>
    </row>
    <row r="52" spans="1:12" ht="12.75">
      <c r="A52" s="280" t="s">
        <v>280</v>
      </c>
      <c r="B52" s="281"/>
      <c r="C52" s="285" t="s">
        <v>656</v>
      </c>
      <c r="D52" s="322"/>
      <c r="E52" s="322"/>
      <c r="F52" s="322"/>
      <c r="G52" s="322"/>
      <c r="H52" s="322"/>
      <c r="I52" s="322"/>
      <c r="J52" s="21"/>
      <c r="K52" s="21"/>
      <c r="L52" s="21"/>
    </row>
    <row r="53" spans="1:12" ht="12.75">
      <c r="A53" s="67"/>
      <c r="B53" s="67"/>
      <c r="C53" s="328" t="s">
        <v>281</v>
      </c>
      <c r="D53" s="328"/>
      <c r="E53" s="328"/>
      <c r="F53" s="328"/>
      <c r="G53" s="328"/>
      <c r="H53" s="328"/>
      <c r="I53" s="69"/>
      <c r="J53" s="21"/>
      <c r="K53" s="21"/>
      <c r="L53" s="21"/>
    </row>
    <row r="54" spans="1:12" ht="12.75">
      <c r="A54" s="67"/>
      <c r="B54" s="67"/>
      <c r="C54" s="68"/>
      <c r="D54" s="68"/>
      <c r="E54" s="68"/>
      <c r="F54" s="68"/>
      <c r="G54" s="68"/>
      <c r="H54" s="68"/>
      <c r="I54" s="69"/>
      <c r="J54" s="21"/>
      <c r="K54" s="21"/>
      <c r="L54" s="21"/>
    </row>
    <row r="55" spans="1:12" ht="12.75">
      <c r="A55" s="67"/>
      <c r="B55" s="326" t="s">
        <v>282</v>
      </c>
      <c r="C55" s="327"/>
      <c r="D55" s="327"/>
      <c r="E55" s="327"/>
      <c r="F55" s="106"/>
      <c r="G55" s="106"/>
      <c r="H55" s="107"/>
      <c r="I55" s="107"/>
      <c r="J55" s="21"/>
      <c r="K55" s="21"/>
      <c r="L55" s="21"/>
    </row>
    <row r="56" spans="1:12" ht="12.75">
      <c r="A56" s="67"/>
      <c r="B56" s="108" t="s">
        <v>318</v>
      </c>
      <c r="C56" s="109"/>
      <c r="D56" s="109"/>
      <c r="E56" s="109"/>
      <c r="F56" s="109"/>
      <c r="G56" s="109"/>
      <c r="H56" s="332" t="s">
        <v>315</v>
      </c>
      <c r="I56" s="332"/>
      <c r="J56" s="21"/>
      <c r="K56" s="21"/>
      <c r="L56" s="21"/>
    </row>
    <row r="57" spans="1:12" ht="12.75">
      <c r="A57" s="67"/>
      <c r="B57" s="108" t="s">
        <v>316</v>
      </c>
      <c r="C57" s="109"/>
      <c r="D57" s="109"/>
      <c r="E57" s="109"/>
      <c r="F57" s="109"/>
      <c r="G57" s="109"/>
      <c r="H57" s="332"/>
      <c r="I57" s="332"/>
      <c r="J57" s="21"/>
      <c r="K57" s="21"/>
      <c r="L57" s="21"/>
    </row>
    <row r="58" spans="1:12" ht="12.75">
      <c r="A58" s="67"/>
      <c r="B58" s="108" t="s">
        <v>317</v>
      </c>
      <c r="C58" s="109"/>
      <c r="D58" s="109"/>
      <c r="E58" s="109"/>
      <c r="F58" s="109"/>
      <c r="G58" s="109"/>
      <c r="H58" s="332"/>
      <c r="I58" s="332"/>
      <c r="J58" s="21"/>
      <c r="K58" s="21"/>
      <c r="L58" s="21"/>
    </row>
    <row r="59" spans="1:12" ht="12.75">
      <c r="A59" s="67"/>
      <c r="B59" s="108"/>
      <c r="C59" s="110"/>
      <c r="D59" s="110"/>
      <c r="E59" s="110"/>
      <c r="F59" s="110"/>
      <c r="G59" s="110"/>
      <c r="H59" s="332"/>
      <c r="I59" s="332"/>
      <c r="J59" s="21"/>
      <c r="K59" s="21"/>
      <c r="L59" s="21"/>
    </row>
    <row r="60" spans="1:12" ht="12.75">
      <c r="A60" s="67"/>
      <c r="B60" s="108"/>
      <c r="C60" s="110"/>
      <c r="D60" s="110"/>
      <c r="E60" s="110"/>
      <c r="F60" s="110"/>
      <c r="G60" s="110"/>
      <c r="H60" s="332"/>
      <c r="I60" s="332"/>
      <c r="J60" s="21"/>
      <c r="K60" s="21"/>
      <c r="L60" s="21"/>
    </row>
    <row r="61" spans="1:12" ht="12.75">
      <c r="A61" s="67"/>
      <c r="B61" s="67"/>
      <c r="C61" s="68"/>
      <c r="D61" s="68"/>
      <c r="E61" s="68"/>
      <c r="F61" s="68"/>
      <c r="G61" s="68"/>
      <c r="H61" s="68"/>
      <c r="I61" s="69"/>
      <c r="J61" s="21"/>
      <c r="K61" s="21"/>
      <c r="L61" s="21"/>
    </row>
    <row r="62" spans="1:12" ht="13.5" thickBot="1">
      <c r="A62" s="70" t="s">
        <v>283</v>
      </c>
      <c r="B62" s="31"/>
      <c r="C62" s="31"/>
      <c r="D62" s="31"/>
      <c r="E62" s="31"/>
      <c r="F62" s="31"/>
      <c r="G62" s="71"/>
      <c r="H62" s="72"/>
      <c r="I62" s="71"/>
      <c r="J62" s="21"/>
      <c r="K62" s="21"/>
      <c r="L62" s="21"/>
    </row>
    <row r="63" spans="1:12" ht="12.75">
      <c r="A63" s="31"/>
      <c r="B63" s="31"/>
      <c r="C63" s="31"/>
      <c r="D63" s="31"/>
      <c r="E63" s="67" t="s">
        <v>284</v>
      </c>
      <c r="F63" s="21"/>
      <c r="G63" s="329" t="s">
        <v>285</v>
      </c>
      <c r="H63" s="330"/>
      <c r="I63" s="331"/>
      <c r="J63" s="21"/>
      <c r="K63" s="21"/>
      <c r="L63" s="21"/>
    </row>
    <row r="64" spans="1:12" ht="12.75">
      <c r="A64" s="73"/>
      <c r="B64" s="73"/>
      <c r="C64" s="36"/>
      <c r="D64" s="36"/>
      <c r="E64" s="36"/>
      <c r="F64" s="36"/>
      <c r="G64" s="323"/>
      <c r="H64" s="324"/>
      <c r="I64" s="36"/>
      <c r="J64" s="21"/>
      <c r="K64" s="21"/>
      <c r="L64" s="21"/>
    </row>
  </sheetData>
  <sheetProtection/>
  <protectedRanges>
    <protectedRange sqref="E2 H2 C6:D6 C8:D8 C10:D10 C12:I12 C14:D14 F14:I14 C16:I16 C18:I18 C20:I20 C24:G24 C22:F22 C26 I26 I24 A30:I30 A32:I32 A34:D34" name="Range1"/>
  </protectedRanges>
  <mergeCells count="71">
    <mergeCell ref="G64:H64"/>
    <mergeCell ref="A50:B50"/>
    <mergeCell ref="C50:I50"/>
    <mergeCell ref="A52:B52"/>
    <mergeCell ref="C52:I52"/>
    <mergeCell ref="B55:E55"/>
    <mergeCell ref="C53:H53"/>
    <mergeCell ref="G63:I63"/>
    <mergeCell ref="H56:I60"/>
    <mergeCell ref="C46:I46"/>
    <mergeCell ref="C37:D37"/>
    <mergeCell ref="F37:G37"/>
    <mergeCell ref="A38:D38"/>
    <mergeCell ref="E38:G38"/>
    <mergeCell ref="H38:I38"/>
    <mergeCell ref="A48:B48"/>
    <mergeCell ref="C48:E48"/>
    <mergeCell ref="H48:I48"/>
    <mergeCell ref="A1:C1"/>
    <mergeCell ref="A46:B46"/>
    <mergeCell ref="A44:B44"/>
    <mergeCell ref="C44:D44"/>
    <mergeCell ref="F44:I44"/>
    <mergeCell ref="C45:D45"/>
    <mergeCell ref="F45:G45"/>
    <mergeCell ref="D31:G31"/>
    <mergeCell ref="A40:D40"/>
    <mergeCell ref="E40:G40"/>
    <mergeCell ref="H40:I40"/>
    <mergeCell ref="A34:D34"/>
    <mergeCell ref="E34:G34"/>
    <mergeCell ref="H34:I34"/>
    <mergeCell ref="A36:D36"/>
    <mergeCell ref="E36:G36"/>
    <mergeCell ref="H36:I36"/>
    <mergeCell ref="G26:H26"/>
    <mergeCell ref="A28:D28"/>
    <mergeCell ref="E28:G28"/>
    <mergeCell ref="H28:I28"/>
    <mergeCell ref="A30:D30"/>
    <mergeCell ref="E30:G30"/>
    <mergeCell ref="H30:I30"/>
    <mergeCell ref="A18:B18"/>
    <mergeCell ref="C18:I18"/>
    <mergeCell ref="A20:B20"/>
    <mergeCell ref="C20:I20"/>
    <mergeCell ref="A32:D32"/>
    <mergeCell ref="E32:G32"/>
    <mergeCell ref="H32:I32"/>
    <mergeCell ref="A24:B24"/>
    <mergeCell ref="D24:G24"/>
    <mergeCell ref="A26:B26"/>
    <mergeCell ref="A22:B22"/>
    <mergeCell ref="D22:F22"/>
    <mergeCell ref="G22:H22"/>
    <mergeCell ref="A12:B12"/>
    <mergeCell ref="C12:I12"/>
    <mergeCell ref="A14:B14"/>
    <mergeCell ref="C14:D14"/>
    <mergeCell ref="F14:I14"/>
    <mergeCell ref="A16:B16"/>
    <mergeCell ref="C16:I16"/>
    <mergeCell ref="A10:B11"/>
    <mergeCell ref="C10:D10"/>
    <mergeCell ref="A2:D2"/>
    <mergeCell ref="A4:I4"/>
    <mergeCell ref="A6:B6"/>
    <mergeCell ref="C6:D6"/>
    <mergeCell ref="E6:H8"/>
    <mergeCell ref="A8:B8"/>
    <mergeCell ref="C8:D8"/>
  </mergeCells>
  <conditionalFormatting sqref="H29">
    <cfRule type="cellIs" priority="1" dxfId="3" operator="equal" stopIfTrue="1">
      <formula>"DA"</formula>
    </cfRule>
  </conditionalFormatting>
  <conditionalFormatting sqref="H2">
    <cfRule type="cellIs" priority="2" dxfId="0" operator="lessThan" stopIfTrue="1">
      <formula>'OPĆI PODACI'!#REF!</formula>
    </cfRule>
  </conditionalFormatting>
  <hyperlinks>
    <hyperlink ref="C18" r:id="rId1" display="info@optima.hr"/>
    <hyperlink ref="C20" r:id="rId2" display="www.optima.hr"/>
    <hyperlink ref="C50" r:id="rId3" display="svetlana.kundovic@optima-telekom.hr"/>
  </hyperlinks>
  <printOptions/>
  <pageMargins left="0.75" right="0.75" top="1" bottom="1" header="0.5" footer="0.5"/>
  <pageSetup horizontalDpi="600" verticalDpi="600" orientation="portrait" paperSize="9" scale="77" r:id="rId4"/>
  <ignoredErrors>
    <ignoredError sqref="H30:I34 C6:D11 I26" numberStoredAsText="1"/>
  </ignoredErrors>
</worksheet>
</file>

<file path=xl/worksheets/sheet2.xml><?xml version="1.0" encoding="utf-8"?>
<worksheet xmlns="http://schemas.openxmlformats.org/spreadsheetml/2006/main" xmlns:r="http://schemas.openxmlformats.org/officeDocument/2006/relationships">
  <dimension ref="A1:Q71"/>
  <sheetViews>
    <sheetView zoomScaleSheetLayoutView="110" zoomScalePageLayoutView="0" workbookViewId="0" topLeftCell="A10">
      <selection activeCell="K46" sqref="K46"/>
    </sheetView>
  </sheetViews>
  <sheetFormatPr defaultColWidth="9.140625" defaultRowHeight="12.75"/>
  <cols>
    <col min="9" max="9" width="9.28125" style="0" bestFit="1" customWidth="1"/>
    <col min="10" max="10" width="10.421875" style="91" bestFit="1" customWidth="1"/>
    <col min="11" max="11" width="10.00390625" style="265" bestFit="1" customWidth="1"/>
    <col min="12" max="12" width="10.7109375" style="0" bestFit="1" customWidth="1"/>
    <col min="14" max="14" width="11.140625" style="0" bestFit="1" customWidth="1"/>
    <col min="15" max="15" width="10.140625" style="0" bestFit="1" customWidth="1"/>
    <col min="17" max="17" width="10.140625" style="0" bestFit="1" customWidth="1"/>
  </cols>
  <sheetData>
    <row r="1" spans="1:11" ht="12.75">
      <c r="A1" s="360" t="s">
        <v>158</v>
      </c>
      <c r="B1" s="361"/>
      <c r="C1" s="361"/>
      <c r="D1" s="361"/>
      <c r="E1" s="361"/>
      <c r="F1" s="361"/>
      <c r="G1" s="361"/>
      <c r="H1" s="361"/>
      <c r="I1" s="361"/>
      <c r="J1" s="361"/>
      <c r="K1" s="362"/>
    </row>
    <row r="2" spans="1:11" ht="12.75">
      <c r="A2" s="364" t="s">
        <v>660</v>
      </c>
      <c r="B2" s="365"/>
      <c r="C2" s="365"/>
      <c r="D2" s="365"/>
      <c r="E2" s="365"/>
      <c r="F2" s="365"/>
      <c r="G2" s="365"/>
      <c r="H2" s="365"/>
      <c r="I2" s="365"/>
      <c r="J2" s="365"/>
      <c r="K2" s="363"/>
    </row>
    <row r="3" spans="1:11" ht="12.75">
      <c r="A3" s="74"/>
      <c r="B3" s="80"/>
      <c r="C3" s="80"/>
      <c r="D3" s="80"/>
      <c r="E3" s="80"/>
      <c r="F3" s="80"/>
      <c r="G3" s="80"/>
      <c r="H3" s="80"/>
      <c r="I3" s="80"/>
      <c r="J3" s="266"/>
      <c r="K3" s="264"/>
    </row>
    <row r="4" spans="1:11" ht="12.75">
      <c r="A4" s="366" t="s">
        <v>343</v>
      </c>
      <c r="B4" s="367"/>
      <c r="C4" s="367"/>
      <c r="D4" s="367"/>
      <c r="E4" s="367"/>
      <c r="F4" s="367"/>
      <c r="G4" s="367"/>
      <c r="H4" s="367"/>
      <c r="I4" s="367"/>
      <c r="J4" s="367"/>
      <c r="K4" s="368"/>
    </row>
    <row r="5" spans="1:11" ht="22.5" thickBot="1">
      <c r="A5" s="369" t="s">
        <v>61</v>
      </c>
      <c r="B5" s="369"/>
      <c r="C5" s="369"/>
      <c r="D5" s="369"/>
      <c r="E5" s="369"/>
      <c r="F5" s="369"/>
      <c r="G5" s="369"/>
      <c r="H5" s="369"/>
      <c r="I5" s="75" t="s">
        <v>288</v>
      </c>
      <c r="J5" s="76" t="s">
        <v>154</v>
      </c>
      <c r="K5" s="76" t="s">
        <v>155</v>
      </c>
    </row>
    <row r="6" spans="1:11" ht="12.75">
      <c r="A6" s="370">
        <v>1</v>
      </c>
      <c r="B6" s="370"/>
      <c r="C6" s="370"/>
      <c r="D6" s="370"/>
      <c r="E6" s="370"/>
      <c r="F6" s="370"/>
      <c r="G6" s="370"/>
      <c r="H6" s="370"/>
      <c r="I6" s="78">
        <v>2</v>
      </c>
      <c r="J6" s="77">
        <v>3</v>
      </c>
      <c r="K6" s="77">
        <v>4</v>
      </c>
    </row>
    <row r="7" spans="1:11" ht="12.75">
      <c r="A7" s="333" t="s">
        <v>26</v>
      </c>
      <c r="B7" s="334"/>
      <c r="C7" s="334"/>
      <c r="D7" s="334"/>
      <c r="E7" s="334"/>
      <c r="F7" s="334"/>
      <c r="G7" s="334"/>
      <c r="H7" s="356"/>
      <c r="I7" s="6">
        <v>111</v>
      </c>
      <c r="J7" s="19">
        <f>SUM(J8:J9)</f>
        <v>454287411</v>
      </c>
      <c r="K7" s="19">
        <f>SUM(K8:K9)</f>
        <v>495090860.58</v>
      </c>
    </row>
    <row r="8" spans="1:11" ht="12.75">
      <c r="A8" s="343" t="s">
        <v>156</v>
      </c>
      <c r="B8" s="344"/>
      <c r="C8" s="344"/>
      <c r="D8" s="344"/>
      <c r="E8" s="344"/>
      <c r="F8" s="344"/>
      <c r="G8" s="344"/>
      <c r="H8" s="345"/>
      <c r="I8" s="4">
        <v>112</v>
      </c>
      <c r="J8" s="13">
        <v>452045419</v>
      </c>
      <c r="K8" s="13">
        <v>491362197.97999996</v>
      </c>
    </row>
    <row r="9" spans="1:11" ht="12.75">
      <c r="A9" s="343" t="s">
        <v>106</v>
      </c>
      <c r="B9" s="344"/>
      <c r="C9" s="344"/>
      <c r="D9" s="344"/>
      <c r="E9" s="344"/>
      <c r="F9" s="344"/>
      <c r="G9" s="344"/>
      <c r="H9" s="345"/>
      <c r="I9" s="4">
        <v>113</v>
      </c>
      <c r="J9" s="13">
        <v>2241992</v>
      </c>
      <c r="K9" s="13">
        <v>3728662.5999999996</v>
      </c>
    </row>
    <row r="10" spans="1:11" ht="12.75">
      <c r="A10" s="343" t="s">
        <v>12</v>
      </c>
      <c r="B10" s="344"/>
      <c r="C10" s="344"/>
      <c r="D10" s="344"/>
      <c r="E10" s="344"/>
      <c r="F10" s="344"/>
      <c r="G10" s="344"/>
      <c r="H10" s="345"/>
      <c r="I10" s="4">
        <v>114</v>
      </c>
      <c r="J10" s="12">
        <f>J11+J12+J16+J20+J21+J22+J25+J26</f>
        <v>417939033</v>
      </c>
      <c r="K10" s="12">
        <f>K11+K12+K16+K20+K21+K22+K25+K26</f>
        <v>540027065.7260914</v>
      </c>
    </row>
    <row r="11" spans="1:15" ht="12.75">
      <c r="A11" s="343" t="s">
        <v>107</v>
      </c>
      <c r="B11" s="344"/>
      <c r="C11" s="344"/>
      <c r="D11" s="344"/>
      <c r="E11" s="344"/>
      <c r="F11" s="344"/>
      <c r="G11" s="344"/>
      <c r="H11" s="345"/>
      <c r="I11" s="4">
        <v>115</v>
      </c>
      <c r="J11" s="13">
        <v>0</v>
      </c>
      <c r="K11" s="13">
        <v>0</v>
      </c>
      <c r="N11" s="238"/>
      <c r="O11" s="238"/>
    </row>
    <row r="12" spans="1:11" ht="12.75">
      <c r="A12" s="343" t="s">
        <v>22</v>
      </c>
      <c r="B12" s="344"/>
      <c r="C12" s="344"/>
      <c r="D12" s="344"/>
      <c r="E12" s="344"/>
      <c r="F12" s="344"/>
      <c r="G12" s="344"/>
      <c r="H12" s="345"/>
      <c r="I12" s="4">
        <v>116</v>
      </c>
      <c r="J12" s="12">
        <f>SUM(J13:J15)</f>
        <v>254055915</v>
      </c>
      <c r="K12" s="12">
        <f>SUM(K13:K15)</f>
        <v>278115207.5702443</v>
      </c>
    </row>
    <row r="13" spans="1:11" ht="12.75">
      <c r="A13" s="357" t="s">
        <v>150</v>
      </c>
      <c r="B13" s="358"/>
      <c r="C13" s="358"/>
      <c r="D13" s="358"/>
      <c r="E13" s="358"/>
      <c r="F13" s="358"/>
      <c r="G13" s="358"/>
      <c r="H13" s="359"/>
      <c r="I13" s="4">
        <v>117</v>
      </c>
      <c r="J13" s="13">
        <v>5615727</v>
      </c>
      <c r="K13" s="13">
        <v>6031991.199999999</v>
      </c>
    </row>
    <row r="14" spans="1:11" ht="12.75">
      <c r="A14" s="357" t="s">
        <v>151</v>
      </c>
      <c r="B14" s="358"/>
      <c r="C14" s="358"/>
      <c r="D14" s="358"/>
      <c r="E14" s="358"/>
      <c r="F14" s="358"/>
      <c r="G14" s="358"/>
      <c r="H14" s="359"/>
      <c r="I14" s="4">
        <v>118</v>
      </c>
      <c r="J14" s="13">
        <v>867041</v>
      </c>
      <c r="K14" s="13">
        <v>2140141.79</v>
      </c>
    </row>
    <row r="15" spans="1:11" ht="12.75">
      <c r="A15" s="357" t="s">
        <v>63</v>
      </c>
      <c r="B15" s="358"/>
      <c r="C15" s="358"/>
      <c r="D15" s="358"/>
      <c r="E15" s="358"/>
      <c r="F15" s="358"/>
      <c r="G15" s="358"/>
      <c r="H15" s="359"/>
      <c r="I15" s="4">
        <v>119</v>
      </c>
      <c r="J15" s="13">
        <v>247573147</v>
      </c>
      <c r="K15" s="13">
        <v>269943074.5802443</v>
      </c>
    </row>
    <row r="16" spans="1:11" ht="12.75">
      <c r="A16" s="343" t="s">
        <v>23</v>
      </c>
      <c r="B16" s="344"/>
      <c r="C16" s="344"/>
      <c r="D16" s="344"/>
      <c r="E16" s="344"/>
      <c r="F16" s="344"/>
      <c r="G16" s="344"/>
      <c r="H16" s="345"/>
      <c r="I16" s="4">
        <v>120</v>
      </c>
      <c r="J16" s="12">
        <f>SUM(J17:J19)</f>
        <v>48491280</v>
      </c>
      <c r="K16" s="12">
        <f>SUM(K17:K19)</f>
        <v>57642736.62</v>
      </c>
    </row>
    <row r="17" spans="1:11" ht="12.75">
      <c r="A17" s="357" t="s">
        <v>64</v>
      </c>
      <c r="B17" s="358"/>
      <c r="C17" s="358"/>
      <c r="D17" s="358"/>
      <c r="E17" s="358"/>
      <c r="F17" s="358"/>
      <c r="G17" s="358"/>
      <c r="H17" s="359"/>
      <c r="I17" s="4">
        <v>121</v>
      </c>
      <c r="J17" s="13">
        <v>27991861</v>
      </c>
      <c r="K17" s="13">
        <v>34699125.58</v>
      </c>
    </row>
    <row r="18" spans="1:11" ht="12.75">
      <c r="A18" s="357" t="s">
        <v>65</v>
      </c>
      <c r="B18" s="358"/>
      <c r="C18" s="358"/>
      <c r="D18" s="358"/>
      <c r="E18" s="358"/>
      <c r="F18" s="358"/>
      <c r="G18" s="358"/>
      <c r="H18" s="359"/>
      <c r="I18" s="4">
        <v>122</v>
      </c>
      <c r="J18" s="13">
        <v>13636857</v>
      </c>
      <c r="K18" s="13">
        <v>14664947.54</v>
      </c>
    </row>
    <row r="19" spans="1:11" ht="12.75">
      <c r="A19" s="357" t="s">
        <v>66</v>
      </c>
      <c r="B19" s="358"/>
      <c r="C19" s="358"/>
      <c r="D19" s="358"/>
      <c r="E19" s="358"/>
      <c r="F19" s="358"/>
      <c r="G19" s="358"/>
      <c r="H19" s="359"/>
      <c r="I19" s="4">
        <v>123</v>
      </c>
      <c r="J19" s="13">
        <v>6862562</v>
      </c>
      <c r="K19" s="13">
        <v>8278663.5</v>
      </c>
    </row>
    <row r="20" spans="1:11" ht="12.75">
      <c r="A20" s="343" t="s">
        <v>108</v>
      </c>
      <c r="B20" s="344"/>
      <c r="C20" s="344"/>
      <c r="D20" s="344"/>
      <c r="E20" s="344"/>
      <c r="F20" s="344"/>
      <c r="G20" s="344"/>
      <c r="H20" s="345"/>
      <c r="I20" s="4">
        <v>124</v>
      </c>
      <c r="J20" s="13">
        <v>68970411</v>
      </c>
      <c r="K20" s="13">
        <v>150343019.00968704</v>
      </c>
    </row>
    <row r="21" spans="1:17" ht="12.75">
      <c r="A21" s="343" t="s">
        <v>109</v>
      </c>
      <c r="B21" s="344"/>
      <c r="C21" s="344"/>
      <c r="D21" s="344"/>
      <c r="E21" s="344"/>
      <c r="F21" s="344"/>
      <c r="G21" s="344"/>
      <c r="H21" s="345"/>
      <c r="I21" s="4">
        <v>125</v>
      </c>
      <c r="J21" s="13">
        <v>42978003</v>
      </c>
      <c r="K21" s="13">
        <v>46328281</v>
      </c>
      <c r="Q21" s="238"/>
    </row>
    <row r="22" spans="1:11" ht="12.75">
      <c r="A22" s="343" t="s">
        <v>24</v>
      </c>
      <c r="B22" s="344"/>
      <c r="C22" s="344"/>
      <c r="D22" s="344"/>
      <c r="E22" s="344"/>
      <c r="F22" s="344"/>
      <c r="G22" s="344"/>
      <c r="H22" s="345"/>
      <c r="I22" s="4">
        <v>126</v>
      </c>
      <c r="J22" s="12">
        <f>SUM(J23:J24)</f>
        <v>2956590</v>
      </c>
      <c r="K22" s="12">
        <f>SUM(K23:K24)</f>
        <v>2583448.830000001</v>
      </c>
    </row>
    <row r="23" spans="1:11" ht="12.75">
      <c r="A23" s="357" t="s">
        <v>141</v>
      </c>
      <c r="B23" s="358"/>
      <c r="C23" s="358"/>
      <c r="D23" s="358"/>
      <c r="E23" s="358"/>
      <c r="F23" s="358"/>
      <c r="G23" s="358"/>
      <c r="H23" s="359"/>
      <c r="I23" s="4">
        <v>127</v>
      </c>
      <c r="J23" s="13">
        <v>0</v>
      </c>
      <c r="K23" s="13">
        <v>0</v>
      </c>
    </row>
    <row r="24" spans="1:11" ht="12.75">
      <c r="A24" s="357" t="s">
        <v>142</v>
      </c>
      <c r="B24" s="358"/>
      <c r="C24" s="358"/>
      <c r="D24" s="358"/>
      <c r="E24" s="358"/>
      <c r="F24" s="358"/>
      <c r="G24" s="358"/>
      <c r="H24" s="359"/>
      <c r="I24" s="4">
        <v>128</v>
      </c>
      <c r="J24" s="13">
        <v>2956590</v>
      </c>
      <c r="K24" s="13">
        <v>2583448.830000001</v>
      </c>
    </row>
    <row r="25" spans="1:11" ht="12.75">
      <c r="A25" s="343" t="s">
        <v>110</v>
      </c>
      <c r="B25" s="344"/>
      <c r="C25" s="344"/>
      <c r="D25" s="344"/>
      <c r="E25" s="344"/>
      <c r="F25" s="344"/>
      <c r="G25" s="344"/>
      <c r="H25" s="345"/>
      <c r="I25" s="4">
        <v>129</v>
      </c>
      <c r="J25" s="13">
        <v>486834</v>
      </c>
      <c r="K25" s="13">
        <v>5014372.69616</v>
      </c>
    </row>
    <row r="26" spans="1:11" ht="12.75">
      <c r="A26" s="343" t="s">
        <v>52</v>
      </c>
      <c r="B26" s="344"/>
      <c r="C26" s="344"/>
      <c r="D26" s="344"/>
      <c r="E26" s="344"/>
      <c r="F26" s="344"/>
      <c r="G26" s="344"/>
      <c r="H26" s="345"/>
      <c r="I26" s="4">
        <v>130</v>
      </c>
      <c r="J26" s="13">
        <v>0</v>
      </c>
      <c r="K26" s="13">
        <v>0</v>
      </c>
    </row>
    <row r="27" spans="1:11" ht="12.75">
      <c r="A27" s="343" t="s">
        <v>219</v>
      </c>
      <c r="B27" s="344"/>
      <c r="C27" s="344"/>
      <c r="D27" s="344"/>
      <c r="E27" s="344"/>
      <c r="F27" s="344"/>
      <c r="G27" s="344"/>
      <c r="H27" s="345"/>
      <c r="I27" s="4">
        <v>131</v>
      </c>
      <c r="J27" s="12">
        <f>SUM(J28:J32)</f>
        <v>2919640</v>
      </c>
      <c r="K27" s="12">
        <f>SUM(K28:K32)</f>
        <v>6988694.45</v>
      </c>
    </row>
    <row r="28" spans="1:11" ht="25.5" customHeight="1">
      <c r="A28" s="343" t="s">
        <v>233</v>
      </c>
      <c r="B28" s="344"/>
      <c r="C28" s="344"/>
      <c r="D28" s="344"/>
      <c r="E28" s="344"/>
      <c r="F28" s="344"/>
      <c r="G28" s="344"/>
      <c r="H28" s="345"/>
      <c r="I28" s="4">
        <v>132</v>
      </c>
      <c r="J28" s="13">
        <v>0</v>
      </c>
      <c r="K28" s="13">
        <v>0</v>
      </c>
    </row>
    <row r="29" spans="1:14" ht="26.25" customHeight="1">
      <c r="A29" s="343" t="s">
        <v>159</v>
      </c>
      <c r="B29" s="344"/>
      <c r="C29" s="344"/>
      <c r="D29" s="344"/>
      <c r="E29" s="344"/>
      <c r="F29" s="344"/>
      <c r="G29" s="344"/>
      <c r="H29" s="345"/>
      <c r="I29" s="4">
        <v>133</v>
      </c>
      <c r="J29" s="13">
        <v>2919640</v>
      </c>
      <c r="K29" s="13">
        <v>6988694.45</v>
      </c>
      <c r="N29" s="238"/>
    </row>
    <row r="30" spans="1:11" ht="12.75">
      <c r="A30" s="343" t="s">
        <v>143</v>
      </c>
      <c r="B30" s="344"/>
      <c r="C30" s="344"/>
      <c r="D30" s="344"/>
      <c r="E30" s="344"/>
      <c r="F30" s="344"/>
      <c r="G30" s="344"/>
      <c r="H30" s="345"/>
      <c r="I30" s="4">
        <v>134</v>
      </c>
      <c r="J30" s="13">
        <v>0</v>
      </c>
      <c r="K30" s="13">
        <v>0</v>
      </c>
    </row>
    <row r="31" spans="1:11" ht="12.75">
      <c r="A31" s="343" t="s">
        <v>229</v>
      </c>
      <c r="B31" s="344"/>
      <c r="C31" s="344"/>
      <c r="D31" s="344"/>
      <c r="E31" s="344"/>
      <c r="F31" s="344"/>
      <c r="G31" s="344"/>
      <c r="H31" s="345"/>
      <c r="I31" s="4">
        <v>135</v>
      </c>
      <c r="J31" s="13">
        <v>0</v>
      </c>
      <c r="K31" s="13">
        <v>0</v>
      </c>
    </row>
    <row r="32" spans="1:11" ht="12.75">
      <c r="A32" s="343" t="s">
        <v>144</v>
      </c>
      <c r="B32" s="344"/>
      <c r="C32" s="344"/>
      <c r="D32" s="344"/>
      <c r="E32" s="344"/>
      <c r="F32" s="344"/>
      <c r="G32" s="344"/>
      <c r="H32" s="345"/>
      <c r="I32" s="4">
        <v>136</v>
      </c>
      <c r="J32" s="13">
        <v>0</v>
      </c>
      <c r="K32" s="13">
        <v>0</v>
      </c>
    </row>
    <row r="33" spans="1:11" ht="12.75">
      <c r="A33" s="343" t="s">
        <v>220</v>
      </c>
      <c r="B33" s="344"/>
      <c r="C33" s="344"/>
      <c r="D33" s="344"/>
      <c r="E33" s="344"/>
      <c r="F33" s="344"/>
      <c r="G33" s="344"/>
      <c r="H33" s="345"/>
      <c r="I33" s="4">
        <v>137</v>
      </c>
      <c r="J33" s="12">
        <f>SUM(J34:J37)</f>
        <v>25450647</v>
      </c>
      <c r="K33" s="12">
        <f>SUM(K34:K37)</f>
        <v>32553362.760918178</v>
      </c>
    </row>
    <row r="34" spans="1:11" ht="12.75">
      <c r="A34" s="343" t="s">
        <v>68</v>
      </c>
      <c r="B34" s="344"/>
      <c r="C34" s="344"/>
      <c r="D34" s="344"/>
      <c r="E34" s="344"/>
      <c r="F34" s="344"/>
      <c r="G34" s="344"/>
      <c r="H34" s="345"/>
      <c r="I34" s="4">
        <v>138</v>
      </c>
      <c r="J34" s="13">
        <v>0</v>
      </c>
      <c r="K34" s="13">
        <v>0</v>
      </c>
    </row>
    <row r="35" spans="1:14" ht="26.25" customHeight="1">
      <c r="A35" s="343" t="s">
        <v>67</v>
      </c>
      <c r="B35" s="344"/>
      <c r="C35" s="344"/>
      <c r="D35" s="344"/>
      <c r="E35" s="344"/>
      <c r="F35" s="344"/>
      <c r="G35" s="344"/>
      <c r="H35" s="345"/>
      <c r="I35" s="4">
        <v>139</v>
      </c>
      <c r="J35" s="13">
        <v>25450647</v>
      </c>
      <c r="K35" s="13">
        <v>30414988.350918178</v>
      </c>
      <c r="N35" s="238"/>
    </row>
    <row r="36" spans="1:11" ht="12.75">
      <c r="A36" s="343" t="s">
        <v>230</v>
      </c>
      <c r="B36" s="344"/>
      <c r="C36" s="344"/>
      <c r="D36" s="344"/>
      <c r="E36" s="344"/>
      <c r="F36" s="344"/>
      <c r="G36" s="344"/>
      <c r="H36" s="345"/>
      <c r="I36" s="4">
        <v>140</v>
      </c>
      <c r="J36" s="13">
        <v>0</v>
      </c>
      <c r="K36" s="13">
        <v>0</v>
      </c>
    </row>
    <row r="37" spans="1:11" ht="12.75">
      <c r="A37" s="343" t="s">
        <v>69</v>
      </c>
      <c r="B37" s="344"/>
      <c r="C37" s="344"/>
      <c r="D37" s="344"/>
      <c r="E37" s="344"/>
      <c r="F37" s="344"/>
      <c r="G37" s="344"/>
      <c r="H37" s="345"/>
      <c r="I37" s="4">
        <v>141</v>
      </c>
      <c r="J37" s="13">
        <v>0</v>
      </c>
      <c r="K37" s="13">
        <v>2138374.41</v>
      </c>
    </row>
    <row r="38" spans="1:11" ht="12.75">
      <c r="A38" s="343" t="s">
        <v>201</v>
      </c>
      <c r="B38" s="344"/>
      <c r="C38" s="344"/>
      <c r="D38" s="344"/>
      <c r="E38" s="344"/>
      <c r="F38" s="344"/>
      <c r="G38" s="344"/>
      <c r="H38" s="345"/>
      <c r="I38" s="4">
        <v>142</v>
      </c>
      <c r="J38" s="13">
        <v>0</v>
      </c>
      <c r="K38" s="13">
        <v>0</v>
      </c>
    </row>
    <row r="39" spans="1:11" ht="12.75">
      <c r="A39" s="343" t="s">
        <v>202</v>
      </c>
      <c r="B39" s="344"/>
      <c r="C39" s="344"/>
      <c r="D39" s="344"/>
      <c r="E39" s="344"/>
      <c r="F39" s="344"/>
      <c r="G39" s="344"/>
      <c r="H39" s="345"/>
      <c r="I39" s="4">
        <v>143</v>
      </c>
      <c r="J39" s="13">
        <v>0</v>
      </c>
      <c r="K39" s="13">
        <v>0</v>
      </c>
    </row>
    <row r="40" spans="1:11" ht="12.75">
      <c r="A40" s="343" t="s">
        <v>231</v>
      </c>
      <c r="B40" s="344"/>
      <c r="C40" s="344"/>
      <c r="D40" s="344"/>
      <c r="E40" s="344"/>
      <c r="F40" s="344"/>
      <c r="G40" s="344"/>
      <c r="H40" s="345"/>
      <c r="I40" s="4">
        <v>144</v>
      </c>
      <c r="J40" s="13">
        <v>0</v>
      </c>
      <c r="K40" s="13">
        <v>0</v>
      </c>
    </row>
    <row r="41" spans="1:11" ht="12.75">
      <c r="A41" s="343" t="s">
        <v>232</v>
      </c>
      <c r="B41" s="344"/>
      <c r="C41" s="344"/>
      <c r="D41" s="344"/>
      <c r="E41" s="344"/>
      <c r="F41" s="344"/>
      <c r="G41" s="344"/>
      <c r="H41" s="345"/>
      <c r="I41" s="4">
        <v>145</v>
      </c>
      <c r="J41" s="13">
        <v>0</v>
      </c>
      <c r="K41" s="13">
        <v>0</v>
      </c>
    </row>
    <row r="42" spans="1:11" ht="12.75">
      <c r="A42" s="343" t="s">
        <v>221</v>
      </c>
      <c r="B42" s="344"/>
      <c r="C42" s="344"/>
      <c r="D42" s="344"/>
      <c r="E42" s="344"/>
      <c r="F42" s="344"/>
      <c r="G42" s="344"/>
      <c r="H42" s="345"/>
      <c r="I42" s="4">
        <v>146</v>
      </c>
      <c r="J42" s="12">
        <f>J7+J27+J38+J40</f>
        <v>457207051</v>
      </c>
      <c r="K42" s="12">
        <f>K7+K27+K38+K40</f>
        <v>502079555.03</v>
      </c>
    </row>
    <row r="43" spans="1:11" ht="12.75">
      <c r="A43" s="343" t="s">
        <v>222</v>
      </c>
      <c r="B43" s="344"/>
      <c r="C43" s="344"/>
      <c r="D43" s="344"/>
      <c r="E43" s="344"/>
      <c r="F43" s="344"/>
      <c r="G43" s="344"/>
      <c r="H43" s="345"/>
      <c r="I43" s="4">
        <v>147</v>
      </c>
      <c r="J43" s="12">
        <f>J10+J33+J39+J41</f>
        <v>443389680</v>
      </c>
      <c r="K43" s="12">
        <f>K10+K33+K39+K41</f>
        <v>572580428.4870095</v>
      </c>
    </row>
    <row r="44" spans="1:11" ht="12.75">
      <c r="A44" s="343" t="s">
        <v>242</v>
      </c>
      <c r="B44" s="344"/>
      <c r="C44" s="344"/>
      <c r="D44" s="344"/>
      <c r="E44" s="344"/>
      <c r="F44" s="344"/>
      <c r="G44" s="344"/>
      <c r="H44" s="345"/>
      <c r="I44" s="4">
        <v>148</v>
      </c>
      <c r="J44" s="12">
        <f>J42-J43</f>
        <v>13817371</v>
      </c>
      <c r="K44" s="12">
        <f>K42-K43</f>
        <v>-70500873.45700955</v>
      </c>
    </row>
    <row r="45" spans="1:11" ht="12.75">
      <c r="A45" s="350" t="s">
        <v>224</v>
      </c>
      <c r="B45" s="351"/>
      <c r="C45" s="351"/>
      <c r="D45" s="351"/>
      <c r="E45" s="351"/>
      <c r="F45" s="351"/>
      <c r="G45" s="351"/>
      <c r="H45" s="352"/>
      <c r="I45" s="4">
        <v>149</v>
      </c>
      <c r="J45" s="12">
        <f>IF(J42&gt;J43,J42-J43,0)</f>
        <v>13817371</v>
      </c>
      <c r="K45" s="12">
        <f>IF(K42&gt;K43,K42-K43,0)</f>
        <v>0</v>
      </c>
    </row>
    <row r="46" spans="1:11" ht="12.75">
      <c r="A46" s="350" t="s">
        <v>225</v>
      </c>
      <c r="B46" s="351"/>
      <c r="C46" s="351"/>
      <c r="D46" s="351"/>
      <c r="E46" s="351"/>
      <c r="F46" s="351"/>
      <c r="G46" s="351"/>
      <c r="H46" s="352"/>
      <c r="I46" s="4">
        <v>150</v>
      </c>
      <c r="J46" s="12">
        <f>IF(J43&gt;J42,J43-J42,0)</f>
        <v>0</v>
      </c>
      <c r="K46" s="12">
        <f>IF(K43&gt;K42,K43-K42,0)</f>
        <v>70500873.45700955</v>
      </c>
    </row>
    <row r="47" spans="1:11" ht="12.75">
      <c r="A47" s="343" t="s">
        <v>223</v>
      </c>
      <c r="B47" s="344"/>
      <c r="C47" s="344"/>
      <c r="D47" s="344"/>
      <c r="E47" s="344"/>
      <c r="F47" s="344"/>
      <c r="G47" s="344"/>
      <c r="H47" s="345"/>
      <c r="I47" s="4">
        <v>151</v>
      </c>
      <c r="J47" s="13">
        <v>0</v>
      </c>
      <c r="K47" s="13">
        <v>-11613123.67</v>
      </c>
    </row>
    <row r="48" spans="1:12" ht="12.75">
      <c r="A48" s="343" t="s">
        <v>243</v>
      </c>
      <c r="B48" s="344"/>
      <c r="C48" s="344"/>
      <c r="D48" s="344"/>
      <c r="E48" s="344"/>
      <c r="F48" s="344"/>
      <c r="G48" s="344"/>
      <c r="H48" s="345"/>
      <c r="I48" s="4">
        <v>152</v>
      </c>
      <c r="J48" s="12">
        <f>J44-J47</f>
        <v>13817371</v>
      </c>
      <c r="K48" s="12">
        <f>K44-K47</f>
        <v>-58887749.78700955</v>
      </c>
      <c r="L48" s="238"/>
    </row>
    <row r="49" spans="1:11" ht="12.75">
      <c r="A49" s="350" t="s">
        <v>198</v>
      </c>
      <c r="B49" s="351"/>
      <c r="C49" s="351"/>
      <c r="D49" s="351"/>
      <c r="E49" s="351"/>
      <c r="F49" s="351"/>
      <c r="G49" s="351"/>
      <c r="H49" s="352"/>
      <c r="I49" s="4">
        <v>153</v>
      </c>
      <c r="J49" s="12">
        <f>IF(J48&gt;0,J48,0)</f>
        <v>13817371</v>
      </c>
      <c r="K49" s="12">
        <f>IF(K48&gt;0,K48,0)</f>
        <v>0</v>
      </c>
    </row>
    <row r="50" spans="1:11" ht="12.75">
      <c r="A50" s="353" t="s">
        <v>226</v>
      </c>
      <c r="B50" s="354"/>
      <c r="C50" s="354"/>
      <c r="D50" s="354"/>
      <c r="E50" s="354"/>
      <c r="F50" s="354"/>
      <c r="G50" s="354"/>
      <c r="H50" s="355"/>
      <c r="I50" s="5">
        <v>154</v>
      </c>
      <c r="J50" s="17">
        <f>IF(J48&lt;0,-J48,0)</f>
        <v>0</v>
      </c>
      <c r="K50" s="17">
        <f>IF(K48&lt;0,-K48,0)</f>
        <v>58887749.78700955</v>
      </c>
    </row>
    <row r="51" spans="1:11" ht="12.75">
      <c r="A51" s="346" t="s">
        <v>118</v>
      </c>
      <c r="B51" s="347"/>
      <c r="C51" s="347"/>
      <c r="D51" s="347"/>
      <c r="E51" s="347"/>
      <c r="F51" s="347"/>
      <c r="G51" s="347"/>
      <c r="H51" s="347"/>
      <c r="I51" s="348"/>
      <c r="J51" s="348"/>
      <c r="K51" s="349"/>
    </row>
    <row r="52" spans="1:11" ht="12.75">
      <c r="A52" s="333" t="s">
        <v>192</v>
      </c>
      <c r="B52" s="334"/>
      <c r="C52" s="334"/>
      <c r="D52" s="334"/>
      <c r="E52" s="334"/>
      <c r="F52" s="334"/>
      <c r="G52" s="334"/>
      <c r="H52" s="334"/>
      <c r="I52" s="335"/>
      <c r="J52" s="335"/>
      <c r="K52" s="336"/>
    </row>
    <row r="53" spans="1:11" ht="12.75">
      <c r="A53" s="337" t="s">
        <v>240</v>
      </c>
      <c r="B53" s="338"/>
      <c r="C53" s="338"/>
      <c r="D53" s="338"/>
      <c r="E53" s="338"/>
      <c r="F53" s="338"/>
      <c r="G53" s="338"/>
      <c r="H53" s="339"/>
      <c r="I53" s="4">
        <v>155</v>
      </c>
      <c r="J53" s="13">
        <f>J48</f>
        <v>13817371</v>
      </c>
      <c r="K53" s="13">
        <f>K48</f>
        <v>-58887749.78700955</v>
      </c>
    </row>
    <row r="54" spans="1:11" ht="12.75">
      <c r="A54" s="337" t="s">
        <v>241</v>
      </c>
      <c r="B54" s="338"/>
      <c r="C54" s="338"/>
      <c r="D54" s="338"/>
      <c r="E54" s="338"/>
      <c r="F54" s="338"/>
      <c r="G54" s="338"/>
      <c r="H54" s="339"/>
      <c r="I54" s="4">
        <v>156</v>
      </c>
      <c r="J54" s="14">
        <v>0</v>
      </c>
      <c r="K54" s="14">
        <v>0</v>
      </c>
    </row>
    <row r="55" spans="1:11" ht="12.75">
      <c r="A55" s="346" t="s">
        <v>195</v>
      </c>
      <c r="B55" s="347"/>
      <c r="C55" s="347"/>
      <c r="D55" s="347"/>
      <c r="E55" s="347"/>
      <c r="F55" s="347"/>
      <c r="G55" s="347"/>
      <c r="H55" s="347"/>
      <c r="I55" s="348"/>
      <c r="J55" s="348"/>
      <c r="K55" s="349"/>
    </row>
    <row r="56" spans="1:12" ht="12.75">
      <c r="A56" s="333" t="s">
        <v>210</v>
      </c>
      <c r="B56" s="334"/>
      <c r="C56" s="334"/>
      <c r="D56" s="334"/>
      <c r="E56" s="334"/>
      <c r="F56" s="334"/>
      <c r="G56" s="334"/>
      <c r="H56" s="356"/>
      <c r="I56" s="20">
        <v>157</v>
      </c>
      <c r="J56" s="11">
        <f>J48</f>
        <v>13817371</v>
      </c>
      <c r="K56" s="11">
        <f>K48</f>
        <v>-58887749.78700955</v>
      </c>
      <c r="L56" s="91"/>
    </row>
    <row r="57" spans="1:12" ht="12.75">
      <c r="A57" s="343" t="s">
        <v>227</v>
      </c>
      <c r="B57" s="344"/>
      <c r="C57" s="344"/>
      <c r="D57" s="344"/>
      <c r="E57" s="344"/>
      <c r="F57" s="344"/>
      <c r="G57" s="344"/>
      <c r="H57" s="345"/>
      <c r="I57" s="4">
        <v>158</v>
      </c>
      <c r="J57" s="12">
        <f>SUM(J58:J64)</f>
        <v>0</v>
      </c>
      <c r="K57" s="12">
        <f>SUM(K58:K64)</f>
        <v>0</v>
      </c>
      <c r="L57" s="91"/>
    </row>
    <row r="58" spans="1:12" ht="12.75">
      <c r="A58" s="343" t="s">
        <v>234</v>
      </c>
      <c r="B58" s="344"/>
      <c r="C58" s="344"/>
      <c r="D58" s="344"/>
      <c r="E58" s="344"/>
      <c r="F58" s="344"/>
      <c r="G58" s="344"/>
      <c r="H58" s="345"/>
      <c r="I58" s="4">
        <v>159</v>
      </c>
      <c r="J58" s="13">
        <v>0</v>
      </c>
      <c r="K58" s="13">
        <v>0</v>
      </c>
      <c r="L58" s="91"/>
    </row>
    <row r="59" spans="1:12" ht="12.75">
      <c r="A59" s="343" t="s">
        <v>235</v>
      </c>
      <c r="B59" s="344"/>
      <c r="C59" s="344"/>
      <c r="D59" s="344"/>
      <c r="E59" s="344"/>
      <c r="F59" s="344"/>
      <c r="G59" s="344"/>
      <c r="H59" s="345"/>
      <c r="I59" s="4">
        <v>160</v>
      </c>
      <c r="J59" s="13">
        <v>0</v>
      </c>
      <c r="K59" s="13">
        <v>0</v>
      </c>
      <c r="L59" s="91"/>
    </row>
    <row r="60" spans="1:12" ht="24" customHeight="1">
      <c r="A60" s="343" t="s">
        <v>45</v>
      </c>
      <c r="B60" s="344"/>
      <c r="C60" s="344"/>
      <c r="D60" s="344"/>
      <c r="E60" s="344"/>
      <c r="F60" s="344"/>
      <c r="G60" s="344"/>
      <c r="H60" s="345"/>
      <c r="I60" s="4">
        <v>161</v>
      </c>
      <c r="J60" s="13">
        <v>0</v>
      </c>
      <c r="K60" s="13">
        <v>0</v>
      </c>
      <c r="L60" s="91"/>
    </row>
    <row r="61" spans="1:12" ht="12.75">
      <c r="A61" s="343" t="s">
        <v>236</v>
      </c>
      <c r="B61" s="344"/>
      <c r="C61" s="344"/>
      <c r="D61" s="344"/>
      <c r="E61" s="344"/>
      <c r="F61" s="344"/>
      <c r="G61" s="344"/>
      <c r="H61" s="345"/>
      <c r="I61" s="4">
        <v>162</v>
      </c>
      <c r="J61" s="13">
        <v>0</v>
      </c>
      <c r="K61" s="13">
        <v>0</v>
      </c>
      <c r="L61" s="91"/>
    </row>
    <row r="62" spans="1:12" ht="12.75">
      <c r="A62" s="343" t="s">
        <v>237</v>
      </c>
      <c r="B62" s="344"/>
      <c r="C62" s="344"/>
      <c r="D62" s="344"/>
      <c r="E62" s="344"/>
      <c r="F62" s="344"/>
      <c r="G62" s="344"/>
      <c r="H62" s="345"/>
      <c r="I62" s="4">
        <v>163</v>
      </c>
      <c r="J62" s="13">
        <v>0</v>
      </c>
      <c r="K62" s="13">
        <v>0</v>
      </c>
      <c r="L62" s="91"/>
    </row>
    <row r="63" spans="1:12" ht="12.75">
      <c r="A63" s="343" t="s">
        <v>238</v>
      </c>
      <c r="B63" s="344"/>
      <c r="C63" s="344"/>
      <c r="D63" s="344"/>
      <c r="E63" s="344"/>
      <c r="F63" s="344"/>
      <c r="G63" s="344"/>
      <c r="H63" s="345"/>
      <c r="I63" s="4">
        <v>164</v>
      </c>
      <c r="J63" s="13">
        <v>0</v>
      </c>
      <c r="K63" s="13">
        <v>0</v>
      </c>
      <c r="L63" s="91"/>
    </row>
    <row r="64" spans="1:12" ht="12.75">
      <c r="A64" s="343" t="s">
        <v>239</v>
      </c>
      <c r="B64" s="344"/>
      <c r="C64" s="344"/>
      <c r="D64" s="344"/>
      <c r="E64" s="344"/>
      <c r="F64" s="344"/>
      <c r="G64" s="344"/>
      <c r="H64" s="345"/>
      <c r="I64" s="4">
        <v>165</v>
      </c>
      <c r="J64" s="13">
        <v>0</v>
      </c>
      <c r="K64" s="13">
        <v>0</v>
      </c>
      <c r="L64" s="91"/>
    </row>
    <row r="65" spans="1:12" ht="12.75">
      <c r="A65" s="343" t="s">
        <v>228</v>
      </c>
      <c r="B65" s="344"/>
      <c r="C65" s="344"/>
      <c r="D65" s="344"/>
      <c r="E65" s="344"/>
      <c r="F65" s="344"/>
      <c r="G65" s="344"/>
      <c r="H65" s="345"/>
      <c r="I65" s="4">
        <v>166</v>
      </c>
      <c r="J65" s="13">
        <v>0</v>
      </c>
      <c r="K65" s="13">
        <v>0</v>
      </c>
      <c r="L65" s="91"/>
    </row>
    <row r="66" spans="1:12" ht="12.75">
      <c r="A66" s="343" t="s">
        <v>199</v>
      </c>
      <c r="B66" s="344"/>
      <c r="C66" s="344"/>
      <c r="D66" s="344"/>
      <c r="E66" s="344"/>
      <c r="F66" s="344"/>
      <c r="G66" s="344"/>
      <c r="H66" s="345"/>
      <c r="I66" s="4">
        <v>167</v>
      </c>
      <c r="J66" s="12">
        <f>J57-J65</f>
        <v>0</v>
      </c>
      <c r="K66" s="12">
        <f>K57-K65</f>
        <v>0</v>
      </c>
      <c r="L66" s="91"/>
    </row>
    <row r="67" spans="1:12" ht="12.75">
      <c r="A67" s="343" t="s">
        <v>200</v>
      </c>
      <c r="B67" s="344"/>
      <c r="C67" s="344"/>
      <c r="D67" s="344"/>
      <c r="E67" s="344"/>
      <c r="F67" s="344"/>
      <c r="G67" s="344"/>
      <c r="H67" s="345"/>
      <c r="I67" s="4">
        <v>168</v>
      </c>
      <c r="J67" s="17">
        <f>J56+J66</f>
        <v>13817371</v>
      </c>
      <c r="K67" s="17">
        <f>K56+K66</f>
        <v>-58887749.78700955</v>
      </c>
      <c r="L67" s="91"/>
    </row>
    <row r="68" spans="1:11" ht="12.75">
      <c r="A68" s="346" t="s">
        <v>194</v>
      </c>
      <c r="B68" s="347"/>
      <c r="C68" s="347"/>
      <c r="D68" s="347"/>
      <c r="E68" s="347"/>
      <c r="F68" s="347"/>
      <c r="G68" s="347"/>
      <c r="H68" s="347"/>
      <c r="I68" s="348"/>
      <c r="J68" s="348"/>
      <c r="K68" s="349"/>
    </row>
    <row r="69" spans="1:11" ht="12.75">
      <c r="A69" s="333" t="s">
        <v>193</v>
      </c>
      <c r="B69" s="334"/>
      <c r="C69" s="334"/>
      <c r="D69" s="334"/>
      <c r="E69" s="334"/>
      <c r="F69" s="334"/>
      <c r="G69" s="334"/>
      <c r="H69" s="334"/>
      <c r="I69" s="335"/>
      <c r="J69" s="335"/>
      <c r="K69" s="336"/>
    </row>
    <row r="70" spans="1:11" ht="12.75">
      <c r="A70" s="337" t="s">
        <v>240</v>
      </c>
      <c r="B70" s="338"/>
      <c r="C70" s="338"/>
      <c r="D70" s="338"/>
      <c r="E70" s="338"/>
      <c r="F70" s="338"/>
      <c r="G70" s="338"/>
      <c r="H70" s="339"/>
      <c r="I70" s="4">
        <v>169</v>
      </c>
      <c r="J70" s="13">
        <f>J67</f>
        <v>13817371</v>
      </c>
      <c r="K70" s="13">
        <f>K67</f>
        <v>-58887749.78700955</v>
      </c>
    </row>
    <row r="71" spans="1:11" ht="12.75">
      <c r="A71" s="340" t="s">
        <v>241</v>
      </c>
      <c r="B71" s="341"/>
      <c r="C71" s="341"/>
      <c r="D71" s="341"/>
      <c r="E71" s="341"/>
      <c r="F71" s="341"/>
      <c r="G71" s="341"/>
      <c r="H71" s="342"/>
      <c r="I71" s="7">
        <v>170</v>
      </c>
      <c r="J71" s="14">
        <v>0</v>
      </c>
      <c r="K71" s="14">
        <v>0</v>
      </c>
    </row>
  </sheetData>
  <sheetProtection/>
  <mergeCells count="71">
    <mergeCell ref="A8:H8"/>
    <mergeCell ref="A9:H9"/>
    <mergeCell ref="A10:H10"/>
    <mergeCell ref="A11:H11"/>
    <mergeCell ref="A12:H12"/>
    <mergeCell ref="A13:H13"/>
    <mergeCell ref="A14:H14"/>
    <mergeCell ref="A15:H15"/>
    <mergeCell ref="A16:H16"/>
    <mergeCell ref="A1:J1"/>
    <mergeCell ref="K1:K2"/>
    <mergeCell ref="A2:J2"/>
    <mergeCell ref="A4:K4"/>
    <mergeCell ref="A5:H5"/>
    <mergeCell ref="A6:H6"/>
    <mergeCell ref="A7:H7"/>
    <mergeCell ref="A24:H24"/>
    <mergeCell ref="A25:H25"/>
    <mergeCell ref="A26:H26"/>
    <mergeCell ref="A27:H27"/>
    <mergeCell ref="A28:H28"/>
    <mergeCell ref="A29:H29"/>
    <mergeCell ref="A30:H30"/>
    <mergeCell ref="A31:H31"/>
    <mergeCell ref="A32:H32"/>
    <mergeCell ref="A17:H17"/>
    <mergeCell ref="A18:H18"/>
    <mergeCell ref="A19:H19"/>
    <mergeCell ref="A20:H20"/>
    <mergeCell ref="A21:H21"/>
    <mergeCell ref="A22:H22"/>
    <mergeCell ref="A23:H23"/>
    <mergeCell ref="A40:H40"/>
    <mergeCell ref="A41:H41"/>
    <mergeCell ref="A42:H42"/>
    <mergeCell ref="A43:H43"/>
    <mergeCell ref="A44:H44"/>
    <mergeCell ref="A45:H45"/>
    <mergeCell ref="A46:H46"/>
    <mergeCell ref="A47:H47"/>
    <mergeCell ref="A48:H48"/>
    <mergeCell ref="A33:H33"/>
    <mergeCell ref="A34:H34"/>
    <mergeCell ref="A35:H35"/>
    <mergeCell ref="A36:H36"/>
    <mergeCell ref="A37:H37"/>
    <mergeCell ref="A38:H38"/>
    <mergeCell ref="A39:H39"/>
    <mergeCell ref="A56:H56"/>
    <mergeCell ref="A57:H57"/>
    <mergeCell ref="A58:H58"/>
    <mergeCell ref="A59:H59"/>
    <mergeCell ref="A60:H60"/>
    <mergeCell ref="A61:H61"/>
    <mergeCell ref="A62:H62"/>
    <mergeCell ref="A63:H63"/>
    <mergeCell ref="A64:H64"/>
    <mergeCell ref="A49:H49"/>
    <mergeCell ref="A50:H50"/>
    <mergeCell ref="A51:K51"/>
    <mergeCell ref="A52:K52"/>
    <mergeCell ref="A53:H53"/>
    <mergeCell ref="A54:H54"/>
    <mergeCell ref="A55:K55"/>
    <mergeCell ref="A69:K69"/>
    <mergeCell ref="A70:H70"/>
    <mergeCell ref="A71:H71"/>
    <mergeCell ref="A65:H65"/>
    <mergeCell ref="A66:H66"/>
    <mergeCell ref="A67:H67"/>
    <mergeCell ref="A68:K68"/>
  </mergeCells>
  <dataValidations count="3">
    <dataValidation type="whole" operator="notEqual" allowBlank="1" showInputMessage="1" showErrorMessage="1" errorTitle="Pogrešan unos" error="Mogu se unijeti samo cjelobrojne vrijednosti." sqref="J56:K67 J70:K71 J53:K54 J47:K47">
      <formula1>999999999999</formula1>
    </dataValidation>
    <dataValidation type="whole" operator="notEqual" allowBlank="1" showInputMessage="1" showErrorMessage="1" errorTitle="Pogrešan unos" error="Mogu se unijeti samo cjelobrojne pozitivne ili negativne vrijednosti." sqref="J11:K11">
      <formula1>999999999999</formula1>
    </dataValidation>
    <dataValidation type="whole" operator="greaterThanOrEqual" allowBlank="1" showInputMessage="1" showErrorMessage="1" errorTitle="Pogrešan unos" error="Mogu se unijeti samo cjelobrojne pozitivne vrijednosti." sqref="J7:K10 J48:K50 J12:K46">
      <formula1>0</formula1>
    </dataValidation>
  </dataValidations>
  <printOptions/>
  <pageMargins left="0.75" right="0.75" top="1" bottom="1" header="0.5" footer="0.5"/>
  <pageSetup orientation="portrait" paperSize="9" scale="74" r:id="rId1"/>
  <ignoredErrors>
    <ignoredError sqref="A16:I16 A55:K55 A53:I54 A67:K69 A56:I66 A71:I71 A70:I70 A22:I22 A17:I21 A27:I27 A23:I25 A33:I33 A29:I29 A36:I36 A35:I35 A42:I46 A37:I37 A51:K52 A47:I47 A26:I26 A28:I28 A30:I30 A31:I31 A32:I32 A34:I34 A38:I41 K16 K22 K27 K33 K42:K46 A48:I50 K48:K50" formulaRange="1"/>
    <ignoredError sqref="J53:K53 J56:K57 J70:K70 J66:K66" formulaRange="1" unlockedFormula="1"/>
  </ignoredErrors>
</worksheet>
</file>

<file path=xl/worksheets/sheet3.xml><?xml version="1.0" encoding="utf-8"?>
<worksheet xmlns="http://schemas.openxmlformats.org/spreadsheetml/2006/main" xmlns:r="http://schemas.openxmlformats.org/officeDocument/2006/relationships">
  <dimension ref="A1:N128"/>
  <sheetViews>
    <sheetView zoomScale="130" zoomScaleNormal="130" zoomScaleSheetLayoutView="110" zoomScalePageLayoutView="0" workbookViewId="0" topLeftCell="A93">
      <selection activeCell="J116" sqref="J116:K116"/>
    </sheetView>
  </sheetViews>
  <sheetFormatPr defaultColWidth="9.140625" defaultRowHeight="12.75"/>
  <cols>
    <col min="10" max="10" width="11.7109375" style="91" bestFit="1" customWidth="1"/>
    <col min="11" max="11" width="11.140625" style="0" bestFit="1" customWidth="1"/>
    <col min="12" max="12" width="12.28125" style="0" bestFit="1" customWidth="1"/>
    <col min="13" max="13" width="11.7109375" style="0" bestFit="1" customWidth="1"/>
  </cols>
  <sheetData>
    <row r="1" spans="1:11" ht="12.75">
      <c r="A1" s="360" t="s">
        <v>157</v>
      </c>
      <c r="B1" s="361"/>
      <c r="C1" s="361"/>
      <c r="D1" s="361"/>
      <c r="E1" s="361"/>
      <c r="F1" s="361"/>
      <c r="G1" s="361"/>
      <c r="H1" s="361"/>
      <c r="I1" s="361"/>
      <c r="J1" s="361"/>
      <c r="K1" s="389"/>
    </row>
    <row r="2" spans="1:11" ht="12.75">
      <c r="A2" s="364" t="s">
        <v>661</v>
      </c>
      <c r="B2" s="365"/>
      <c r="C2" s="365"/>
      <c r="D2" s="365"/>
      <c r="E2" s="365"/>
      <c r="F2" s="365"/>
      <c r="G2" s="365"/>
      <c r="H2" s="365"/>
      <c r="I2" s="365"/>
      <c r="J2" s="365"/>
      <c r="K2" s="390"/>
    </row>
    <row r="3" spans="1:11" ht="12.75">
      <c r="A3" s="391"/>
      <c r="B3" s="391"/>
      <c r="C3" s="391"/>
      <c r="D3" s="391"/>
      <c r="E3" s="391"/>
      <c r="F3" s="391"/>
      <c r="G3" s="391"/>
      <c r="H3" s="391"/>
      <c r="I3" s="391"/>
      <c r="J3" s="391"/>
      <c r="K3" s="391"/>
    </row>
    <row r="4" spans="1:11" ht="12.75">
      <c r="A4" s="392" t="s">
        <v>343</v>
      </c>
      <c r="B4" s="393"/>
      <c r="C4" s="393"/>
      <c r="D4" s="393"/>
      <c r="E4" s="393"/>
      <c r="F4" s="393"/>
      <c r="G4" s="393"/>
      <c r="H4" s="393"/>
      <c r="I4" s="393"/>
      <c r="J4" s="393"/>
      <c r="K4" s="394"/>
    </row>
    <row r="5" spans="1:11" ht="30.75" thickBot="1">
      <c r="A5" s="395" t="s">
        <v>61</v>
      </c>
      <c r="B5" s="396"/>
      <c r="C5" s="396"/>
      <c r="D5" s="396"/>
      <c r="E5" s="396"/>
      <c r="F5" s="396"/>
      <c r="G5" s="396"/>
      <c r="H5" s="397"/>
      <c r="I5" s="75" t="s">
        <v>286</v>
      </c>
      <c r="J5" s="269" t="s">
        <v>657</v>
      </c>
      <c r="K5" s="76" t="s">
        <v>658</v>
      </c>
    </row>
    <row r="6" spans="1:11" ht="12.75">
      <c r="A6" s="370">
        <v>1</v>
      </c>
      <c r="B6" s="370"/>
      <c r="C6" s="370"/>
      <c r="D6" s="370"/>
      <c r="E6" s="370"/>
      <c r="F6" s="370"/>
      <c r="G6" s="370"/>
      <c r="H6" s="370"/>
      <c r="I6" s="78">
        <v>2</v>
      </c>
      <c r="J6" s="77">
        <v>3</v>
      </c>
      <c r="K6" s="77">
        <v>4</v>
      </c>
    </row>
    <row r="7" spans="1:11" ht="12.75">
      <c r="A7" s="386"/>
      <c r="B7" s="387"/>
      <c r="C7" s="387"/>
      <c r="D7" s="387"/>
      <c r="E7" s="387"/>
      <c r="F7" s="387"/>
      <c r="G7" s="387"/>
      <c r="H7" s="387"/>
      <c r="I7" s="387"/>
      <c r="J7" s="387"/>
      <c r="K7" s="388"/>
    </row>
    <row r="8" spans="1:11" ht="12.75">
      <c r="A8" s="333" t="s">
        <v>62</v>
      </c>
      <c r="B8" s="334"/>
      <c r="C8" s="334"/>
      <c r="D8" s="334"/>
      <c r="E8" s="334"/>
      <c r="F8" s="334"/>
      <c r="G8" s="334"/>
      <c r="H8" s="356"/>
      <c r="I8" s="6">
        <v>1</v>
      </c>
      <c r="J8" s="11">
        <v>0</v>
      </c>
      <c r="K8" s="11">
        <v>0</v>
      </c>
    </row>
    <row r="9" spans="1:12" ht="12.75">
      <c r="A9" s="343" t="s">
        <v>13</v>
      </c>
      <c r="B9" s="344"/>
      <c r="C9" s="344"/>
      <c r="D9" s="344"/>
      <c r="E9" s="344"/>
      <c r="F9" s="344"/>
      <c r="G9" s="344"/>
      <c r="H9" s="345"/>
      <c r="I9" s="4">
        <v>2</v>
      </c>
      <c r="J9" s="12">
        <f>J10+J17+J27+J36+J40</f>
        <v>336736062</v>
      </c>
      <c r="K9" s="12">
        <f>K10+K17+K27+K36+K40</f>
        <v>506124429.03908175</v>
      </c>
      <c r="L9" s="238"/>
    </row>
    <row r="10" spans="1:11" ht="12.75">
      <c r="A10" s="357" t="s">
        <v>211</v>
      </c>
      <c r="B10" s="358"/>
      <c r="C10" s="358"/>
      <c r="D10" s="358"/>
      <c r="E10" s="358"/>
      <c r="F10" s="358"/>
      <c r="G10" s="358"/>
      <c r="H10" s="359"/>
      <c r="I10" s="4">
        <v>3</v>
      </c>
      <c r="J10" s="12">
        <f>SUM(J11:J16)</f>
        <v>42110430</v>
      </c>
      <c r="K10" s="12">
        <f>SUM(K11:K16)</f>
        <v>153630412.66908184</v>
      </c>
    </row>
    <row r="11" spans="1:11" ht="12.75">
      <c r="A11" s="357" t="s">
        <v>115</v>
      </c>
      <c r="B11" s="358"/>
      <c r="C11" s="358"/>
      <c r="D11" s="358"/>
      <c r="E11" s="358"/>
      <c r="F11" s="358"/>
      <c r="G11" s="358"/>
      <c r="H11" s="359"/>
      <c r="I11" s="4">
        <v>4</v>
      </c>
      <c r="J11" s="13">
        <v>0</v>
      </c>
      <c r="K11" s="13">
        <v>0</v>
      </c>
    </row>
    <row r="12" spans="1:13" ht="12.75">
      <c r="A12" s="357" t="s">
        <v>14</v>
      </c>
      <c r="B12" s="358"/>
      <c r="C12" s="358"/>
      <c r="D12" s="358"/>
      <c r="E12" s="358"/>
      <c r="F12" s="358"/>
      <c r="G12" s="358"/>
      <c r="H12" s="359"/>
      <c r="I12" s="4">
        <v>5</v>
      </c>
      <c r="J12" s="13">
        <v>42110430</v>
      </c>
      <c r="K12" s="13">
        <v>34819718.859999985</v>
      </c>
      <c r="L12" s="238"/>
      <c r="M12" s="238"/>
    </row>
    <row r="13" spans="1:13" ht="12.75">
      <c r="A13" s="357" t="s">
        <v>116</v>
      </c>
      <c r="B13" s="358"/>
      <c r="C13" s="358"/>
      <c r="D13" s="358"/>
      <c r="E13" s="358"/>
      <c r="F13" s="358"/>
      <c r="G13" s="358"/>
      <c r="H13" s="359"/>
      <c r="I13" s="4">
        <v>6</v>
      </c>
      <c r="J13" s="13">
        <v>0</v>
      </c>
      <c r="K13" s="13">
        <v>47629368.02908186</v>
      </c>
      <c r="M13" s="238"/>
    </row>
    <row r="14" spans="1:13" ht="12.75">
      <c r="A14" s="357" t="s">
        <v>214</v>
      </c>
      <c r="B14" s="358"/>
      <c r="C14" s="358"/>
      <c r="D14" s="358"/>
      <c r="E14" s="358"/>
      <c r="F14" s="358"/>
      <c r="G14" s="358"/>
      <c r="H14" s="359"/>
      <c r="I14" s="4">
        <v>7</v>
      </c>
      <c r="J14" s="13">
        <v>0</v>
      </c>
      <c r="K14" s="13">
        <v>0</v>
      </c>
      <c r="M14" s="238"/>
    </row>
    <row r="15" spans="1:11" ht="12.75">
      <c r="A15" s="357" t="s">
        <v>215</v>
      </c>
      <c r="B15" s="358"/>
      <c r="C15" s="358"/>
      <c r="D15" s="358"/>
      <c r="E15" s="358"/>
      <c r="F15" s="358"/>
      <c r="G15" s="358"/>
      <c r="H15" s="359"/>
      <c r="I15" s="4">
        <v>8</v>
      </c>
      <c r="J15" s="13">
        <v>0</v>
      </c>
      <c r="K15" s="13">
        <v>0</v>
      </c>
    </row>
    <row r="16" spans="1:11" ht="12.75">
      <c r="A16" s="357" t="s">
        <v>216</v>
      </c>
      <c r="B16" s="358"/>
      <c r="C16" s="358"/>
      <c r="D16" s="358"/>
      <c r="E16" s="358"/>
      <c r="F16" s="358"/>
      <c r="G16" s="358"/>
      <c r="H16" s="359"/>
      <c r="I16" s="4">
        <v>9</v>
      </c>
      <c r="J16" s="13">
        <v>0</v>
      </c>
      <c r="K16" s="13">
        <v>71181325.78</v>
      </c>
    </row>
    <row r="17" spans="1:11" ht="12.75">
      <c r="A17" s="357" t="s">
        <v>212</v>
      </c>
      <c r="B17" s="358"/>
      <c r="C17" s="358"/>
      <c r="D17" s="358"/>
      <c r="E17" s="358"/>
      <c r="F17" s="358"/>
      <c r="G17" s="358"/>
      <c r="H17" s="359"/>
      <c r="I17" s="4">
        <v>10</v>
      </c>
      <c r="J17" s="12">
        <f>SUM(J18:J26)</f>
        <v>290632017</v>
      </c>
      <c r="K17" s="12">
        <f>SUM(K18:K26)</f>
        <v>336754854.3399999</v>
      </c>
    </row>
    <row r="18" spans="1:11" ht="12.75">
      <c r="A18" s="357" t="s">
        <v>217</v>
      </c>
      <c r="B18" s="358"/>
      <c r="C18" s="358"/>
      <c r="D18" s="358"/>
      <c r="E18" s="358"/>
      <c r="F18" s="358"/>
      <c r="G18" s="358"/>
      <c r="H18" s="359"/>
      <c r="I18" s="4">
        <v>11</v>
      </c>
      <c r="J18" s="13">
        <v>23269</v>
      </c>
      <c r="K18" s="13">
        <v>80102.4</v>
      </c>
    </row>
    <row r="19" spans="1:11" ht="12.75">
      <c r="A19" s="357" t="s">
        <v>253</v>
      </c>
      <c r="B19" s="358"/>
      <c r="C19" s="358"/>
      <c r="D19" s="358"/>
      <c r="E19" s="358"/>
      <c r="F19" s="358"/>
      <c r="G19" s="358"/>
      <c r="H19" s="359"/>
      <c r="I19" s="4">
        <v>12</v>
      </c>
      <c r="J19" s="13">
        <v>13038371</v>
      </c>
      <c r="K19" s="13">
        <v>12917935.84</v>
      </c>
    </row>
    <row r="20" spans="1:11" ht="12.75">
      <c r="A20" s="357" t="s">
        <v>218</v>
      </c>
      <c r="B20" s="358"/>
      <c r="C20" s="358"/>
      <c r="D20" s="358"/>
      <c r="E20" s="358"/>
      <c r="F20" s="358"/>
      <c r="G20" s="358"/>
      <c r="H20" s="359"/>
      <c r="I20" s="4">
        <v>13</v>
      </c>
      <c r="J20" s="13">
        <v>272055881</v>
      </c>
      <c r="K20" s="13">
        <v>302859203.3299999</v>
      </c>
    </row>
    <row r="21" spans="1:11" ht="12.75">
      <c r="A21" s="357" t="s">
        <v>27</v>
      </c>
      <c r="B21" s="358"/>
      <c r="C21" s="358"/>
      <c r="D21" s="358"/>
      <c r="E21" s="358"/>
      <c r="F21" s="358"/>
      <c r="G21" s="358"/>
      <c r="H21" s="359"/>
      <c r="I21" s="4">
        <v>14</v>
      </c>
      <c r="J21" s="13">
        <v>803660</v>
      </c>
      <c r="K21" s="13">
        <v>675015.72</v>
      </c>
    </row>
    <row r="22" spans="1:11" ht="12.75">
      <c r="A22" s="357" t="s">
        <v>28</v>
      </c>
      <c r="B22" s="358"/>
      <c r="C22" s="358"/>
      <c r="D22" s="358"/>
      <c r="E22" s="358"/>
      <c r="F22" s="358"/>
      <c r="G22" s="358"/>
      <c r="H22" s="359"/>
      <c r="I22" s="4">
        <v>15</v>
      </c>
      <c r="J22" s="13">
        <v>0</v>
      </c>
      <c r="K22" s="13">
        <v>0</v>
      </c>
    </row>
    <row r="23" spans="1:11" ht="12.75">
      <c r="A23" s="357" t="s">
        <v>74</v>
      </c>
      <c r="B23" s="358"/>
      <c r="C23" s="358"/>
      <c r="D23" s="358"/>
      <c r="E23" s="358"/>
      <c r="F23" s="358"/>
      <c r="G23" s="358"/>
      <c r="H23" s="359"/>
      <c r="I23" s="4">
        <v>16</v>
      </c>
      <c r="J23" s="13">
        <v>0</v>
      </c>
      <c r="K23" s="13">
        <v>0</v>
      </c>
    </row>
    <row r="24" spans="1:11" ht="12.75">
      <c r="A24" s="357" t="s">
        <v>75</v>
      </c>
      <c r="B24" s="358"/>
      <c r="C24" s="358"/>
      <c r="D24" s="358"/>
      <c r="E24" s="358"/>
      <c r="F24" s="358"/>
      <c r="G24" s="358"/>
      <c r="H24" s="359"/>
      <c r="I24" s="4">
        <v>17</v>
      </c>
      <c r="J24" s="13">
        <v>4464148</v>
      </c>
      <c r="K24" s="13">
        <v>19516483.9</v>
      </c>
    </row>
    <row r="25" spans="1:11" ht="12.75">
      <c r="A25" s="357" t="s">
        <v>76</v>
      </c>
      <c r="B25" s="358"/>
      <c r="C25" s="358"/>
      <c r="D25" s="358"/>
      <c r="E25" s="358"/>
      <c r="F25" s="358"/>
      <c r="G25" s="358"/>
      <c r="H25" s="359"/>
      <c r="I25" s="4">
        <v>18</v>
      </c>
      <c r="J25" s="13">
        <v>46822</v>
      </c>
      <c r="K25" s="13">
        <v>46822</v>
      </c>
    </row>
    <row r="26" spans="1:11" ht="12.75">
      <c r="A26" s="357" t="s">
        <v>77</v>
      </c>
      <c r="B26" s="358"/>
      <c r="C26" s="358"/>
      <c r="D26" s="358"/>
      <c r="E26" s="358"/>
      <c r="F26" s="358"/>
      <c r="G26" s="358"/>
      <c r="H26" s="359"/>
      <c r="I26" s="4">
        <v>19</v>
      </c>
      <c r="J26" s="13">
        <v>199866</v>
      </c>
      <c r="K26" s="13">
        <v>659291.1499999985</v>
      </c>
    </row>
    <row r="27" spans="1:11" ht="12.75">
      <c r="A27" s="357" t="s">
        <v>196</v>
      </c>
      <c r="B27" s="358"/>
      <c r="C27" s="358"/>
      <c r="D27" s="358"/>
      <c r="E27" s="358"/>
      <c r="F27" s="358"/>
      <c r="G27" s="358"/>
      <c r="H27" s="359"/>
      <c r="I27" s="4">
        <v>20</v>
      </c>
      <c r="J27" s="12">
        <f>SUM(J28:J35)</f>
        <v>3993615</v>
      </c>
      <c r="K27" s="12">
        <f>SUM(K28:K35)</f>
        <v>4126038.36</v>
      </c>
    </row>
    <row r="28" spans="1:11" ht="12.75">
      <c r="A28" s="357" t="s">
        <v>78</v>
      </c>
      <c r="B28" s="358"/>
      <c r="C28" s="358"/>
      <c r="D28" s="358"/>
      <c r="E28" s="358"/>
      <c r="F28" s="358"/>
      <c r="G28" s="358"/>
      <c r="H28" s="359"/>
      <c r="I28" s="4">
        <v>21</v>
      </c>
      <c r="J28" s="13">
        <v>0</v>
      </c>
      <c r="K28" s="13">
        <v>0</v>
      </c>
    </row>
    <row r="29" spans="1:11" ht="12.75">
      <c r="A29" s="357" t="s">
        <v>79</v>
      </c>
      <c r="B29" s="358"/>
      <c r="C29" s="358"/>
      <c r="D29" s="358"/>
      <c r="E29" s="358"/>
      <c r="F29" s="358"/>
      <c r="G29" s="358"/>
      <c r="H29" s="359"/>
      <c r="I29" s="4">
        <v>22</v>
      </c>
      <c r="J29" s="13">
        <v>0</v>
      </c>
      <c r="K29" s="13">
        <v>0</v>
      </c>
    </row>
    <row r="30" spans="1:11" ht="12.75">
      <c r="A30" s="357" t="s">
        <v>80</v>
      </c>
      <c r="B30" s="358"/>
      <c r="C30" s="358"/>
      <c r="D30" s="358"/>
      <c r="E30" s="358"/>
      <c r="F30" s="358"/>
      <c r="G30" s="358"/>
      <c r="H30" s="359"/>
      <c r="I30" s="4">
        <v>23</v>
      </c>
      <c r="J30" s="13">
        <v>35000</v>
      </c>
      <c r="K30" s="13">
        <v>35000</v>
      </c>
    </row>
    <row r="31" spans="1:11" ht="12.75">
      <c r="A31" s="357" t="s">
        <v>85</v>
      </c>
      <c r="B31" s="358"/>
      <c r="C31" s="358"/>
      <c r="D31" s="358"/>
      <c r="E31" s="358"/>
      <c r="F31" s="358"/>
      <c r="G31" s="358"/>
      <c r="H31" s="359"/>
      <c r="I31" s="4">
        <v>24</v>
      </c>
      <c r="J31" s="13">
        <v>0</v>
      </c>
      <c r="K31" s="13">
        <v>0</v>
      </c>
    </row>
    <row r="32" spans="1:11" ht="12.75">
      <c r="A32" s="357" t="s">
        <v>86</v>
      </c>
      <c r="B32" s="358"/>
      <c r="C32" s="358"/>
      <c r="D32" s="358"/>
      <c r="E32" s="358"/>
      <c r="F32" s="358"/>
      <c r="G32" s="358"/>
      <c r="H32" s="359"/>
      <c r="I32" s="4">
        <v>25</v>
      </c>
      <c r="J32" s="13">
        <v>0</v>
      </c>
      <c r="K32" s="13">
        <v>0</v>
      </c>
    </row>
    <row r="33" spans="1:12" ht="12.75">
      <c r="A33" s="357" t="s">
        <v>87</v>
      </c>
      <c r="B33" s="358"/>
      <c r="C33" s="358"/>
      <c r="D33" s="358"/>
      <c r="E33" s="358"/>
      <c r="F33" s="358"/>
      <c r="G33" s="358"/>
      <c r="H33" s="359"/>
      <c r="I33" s="4">
        <v>26</v>
      </c>
      <c r="J33" s="13">
        <v>3958615</v>
      </c>
      <c r="K33" s="13">
        <v>4091038.36</v>
      </c>
      <c r="L33" s="238"/>
    </row>
    <row r="34" spans="1:11" ht="12.75">
      <c r="A34" s="357" t="s">
        <v>81</v>
      </c>
      <c r="B34" s="358"/>
      <c r="C34" s="358"/>
      <c r="D34" s="358"/>
      <c r="E34" s="358"/>
      <c r="F34" s="358"/>
      <c r="G34" s="358"/>
      <c r="H34" s="359"/>
      <c r="I34" s="4">
        <v>27</v>
      </c>
      <c r="J34" s="13">
        <v>0</v>
      </c>
      <c r="K34" s="13">
        <v>0</v>
      </c>
    </row>
    <row r="35" spans="1:11" ht="12.75">
      <c r="A35" s="357" t="s">
        <v>188</v>
      </c>
      <c r="B35" s="358"/>
      <c r="C35" s="358"/>
      <c r="D35" s="358"/>
      <c r="E35" s="358"/>
      <c r="F35" s="358"/>
      <c r="G35" s="358"/>
      <c r="H35" s="359"/>
      <c r="I35" s="4">
        <v>28</v>
      </c>
      <c r="J35" s="13">
        <v>0</v>
      </c>
      <c r="K35" s="13">
        <v>0</v>
      </c>
    </row>
    <row r="36" spans="1:11" ht="12.75">
      <c r="A36" s="357" t="s">
        <v>189</v>
      </c>
      <c r="B36" s="358"/>
      <c r="C36" s="358"/>
      <c r="D36" s="358"/>
      <c r="E36" s="358"/>
      <c r="F36" s="358"/>
      <c r="G36" s="358"/>
      <c r="H36" s="359"/>
      <c r="I36" s="4">
        <v>29</v>
      </c>
      <c r="J36" s="12">
        <f>SUM(J37:J39)</f>
        <v>0</v>
      </c>
      <c r="K36" s="12">
        <f>SUM(K37:K39)</f>
        <v>0</v>
      </c>
    </row>
    <row r="37" spans="1:11" ht="12.75">
      <c r="A37" s="357" t="s">
        <v>82</v>
      </c>
      <c r="B37" s="358"/>
      <c r="C37" s="358"/>
      <c r="D37" s="358"/>
      <c r="E37" s="358"/>
      <c r="F37" s="358"/>
      <c r="G37" s="358"/>
      <c r="H37" s="359"/>
      <c r="I37" s="4">
        <v>30</v>
      </c>
      <c r="J37" s="13">
        <v>0</v>
      </c>
      <c r="K37" s="13">
        <v>0</v>
      </c>
    </row>
    <row r="38" spans="1:11" ht="12.75">
      <c r="A38" s="357" t="s">
        <v>83</v>
      </c>
      <c r="B38" s="358"/>
      <c r="C38" s="358"/>
      <c r="D38" s="358"/>
      <c r="E38" s="358"/>
      <c r="F38" s="358"/>
      <c r="G38" s="358"/>
      <c r="H38" s="359"/>
      <c r="I38" s="4">
        <v>31</v>
      </c>
      <c r="J38" s="13">
        <v>0</v>
      </c>
      <c r="K38" s="13">
        <v>0</v>
      </c>
    </row>
    <row r="39" spans="1:11" ht="12.75">
      <c r="A39" s="357" t="s">
        <v>84</v>
      </c>
      <c r="B39" s="358"/>
      <c r="C39" s="358"/>
      <c r="D39" s="358"/>
      <c r="E39" s="358"/>
      <c r="F39" s="358"/>
      <c r="G39" s="358"/>
      <c r="H39" s="359"/>
      <c r="I39" s="4">
        <v>32</v>
      </c>
      <c r="J39" s="13">
        <v>0</v>
      </c>
      <c r="K39" s="13">
        <v>0</v>
      </c>
    </row>
    <row r="40" spans="1:11" ht="12.75">
      <c r="A40" s="357" t="s">
        <v>190</v>
      </c>
      <c r="B40" s="358"/>
      <c r="C40" s="358"/>
      <c r="D40" s="358"/>
      <c r="E40" s="358"/>
      <c r="F40" s="358"/>
      <c r="G40" s="358"/>
      <c r="H40" s="359"/>
      <c r="I40" s="4">
        <v>33</v>
      </c>
      <c r="J40" s="13">
        <v>0</v>
      </c>
      <c r="K40" s="13">
        <v>11613123.67</v>
      </c>
    </row>
    <row r="41" spans="1:11" ht="12.75">
      <c r="A41" s="343" t="s">
        <v>246</v>
      </c>
      <c r="B41" s="344"/>
      <c r="C41" s="344"/>
      <c r="D41" s="344"/>
      <c r="E41" s="344"/>
      <c r="F41" s="344"/>
      <c r="G41" s="344"/>
      <c r="H41" s="345"/>
      <c r="I41" s="4">
        <v>34</v>
      </c>
      <c r="J41" s="12">
        <f>J42+J50+J57+J65</f>
        <v>91083606.81515686</v>
      </c>
      <c r="K41" s="12">
        <f>K42+K50+K57+K65</f>
        <v>140699774.14</v>
      </c>
    </row>
    <row r="42" spans="1:12" ht="12.75">
      <c r="A42" s="357" t="s">
        <v>103</v>
      </c>
      <c r="B42" s="358"/>
      <c r="C42" s="358"/>
      <c r="D42" s="358"/>
      <c r="E42" s="358"/>
      <c r="F42" s="358"/>
      <c r="G42" s="358"/>
      <c r="H42" s="359"/>
      <c r="I42" s="4">
        <v>35</v>
      </c>
      <c r="J42" s="12">
        <f>SUM(J43:J49)</f>
        <v>118664</v>
      </c>
      <c r="K42" s="12">
        <f>SUM(K43:K49)</f>
        <v>374811.71</v>
      </c>
      <c r="L42" s="238"/>
    </row>
    <row r="43" spans="1:11" ht="12.75">
      <c r="A43" s="357" t="s">
        <v>121</v>
      </c>
      <c r="B43" s="358"/>
      <c r="C43" s="358"/>
      <c r="D43" s="358"/>
      <c r="E43" s="358"/>
      <c r="F43" s="358"/>
      <c r="G43" s="358"/>
      <c r="H43" s="359"/>
      <c r="I43" s="4">
        <v>36</v>
      </c>
      <c r="J43" s="13">
        <v>0</v>
      </c>
      <c r="K43" s="13">
        <v>0</v>
      </c>
    </row>
    <row r="44" spans="1:11" ht="12.75">
      <c r="A44" s="357" t="s">
        <v>122</v>
      </c>
      <c r="B44" s="358"/>
      <c r="C44" s="358"/>
      <c r="D44" s="358"/>
      <c r="E44" s="358"/>
      <c r="F44" s="358"/>
      <c r="G44" s="358"/>
      <c r="H44" s="359"/>
      <c r="I44" s="4">
        <v>37</v>
      </c>
      <c r="J44" s="13">
        <v>0</v>
      </c>
      <c r="K44" s="13">
        <v>0</v>
      </c>
    </row>
    <row r="45" spans="1:11" ht="12.75">
      <c r="A45" s="357" t="s">
        <v>88</v>
      </c>
      <c r="B45" s="358"/>
      <c r="C45" s="358"/>
      <c r="D45" s="358"/>
      <c r="E45" s="358"/>
      <c r="F45" s="358"/>
      <c r="G45" s="358"/>
      <c r="H45" s="359"/>
      <c r="I45" s="4">
        <v>38</v>
      </c>
      <c r="J45" s="13">
        <v>0</v>
      </c>
      <c r="K45" s="13">
        <v>0</v>
      </c>
    </row>
    <row r="46" spans="1:11" ht="12.75">
      <c r="A46" s="357" t="s">
        <v>89</v>
      </c>
      <c r="B46" s="358"/>
      <c r="C46" s="358"/>
      <c r="D46" s="358"/>
      <c r="E46" s="358"/>
      <c r="F46" s="358"/>
      <c r="G46" s="358"/>
      <c r="H46" s="359"/>
      <c r="I46" s="4">
        <v>39</v>
      </c>
      <c r="J46" s="13">
        <v>118664</v>
      </c>
      <c r="K46" s="13">
        <v>374811.71</v>
      </c>
    </row>
    <row r="47" spans="1:11" ht="12.75">
      <c r="A47" s="357" t="s">
        <v>90</v>
      </c>
      <c r="B47" s="358"/>
      <c r="C47" s="358"/>
      <c r="D47" s="358"/>
      <c r="E47" s="358"/>
      <c r="F47" s="358"/>
      <c r="G47" s="358"/>
      <c r="H47" s="359"/>
      <c r="I47" s="4">
        <v>40</v>
      </c>
      <c r="J47" s="13">
        <v>0</v>
      </c>
      <c r="K47" s="13">
        <v>0</v>
      </c>
    </row>
    <row r="48" spans="1:11" ht="12.75">
      <c r="A48" s="357" t="s">
        <v>91</v>
      </c>
      <c r="B48" s="358"/>
      <c r="C48" s="358"/>
      <c r="D48" s="358"/>
      <c r="E48" s="358"/>
      <c r="F48" s="358"/>
      <c r="G48" s="358"/>
      <c r="H48" s="359"/>
      <c r="I48" s="4">
        <v>41</v>
      </c>
      <c r="J48" s="13">
        <v>0</v>
      </c>
      <c r="K48" s="13">
        <v>0</v>
      </c>
    </row>
    <row r="49" spans="1:11" ht="12.75">
      <c r="A49" s="357" t="s">
        <v>92</v>
      </c>
      <c r="B49" s="358"/>
      <c r="C49" s="358"/>
      <c r="D49" s="358"/>
      <c r="E49" s="358"/>
      <c r="F49" s="358"/>
      <c r="G49" s="358"/>
      <c r="H49" s="359"/>
      <c r="I49" s="4">
        <v>42</v>
      </c>
      <c r="J49" s="13">
        <v>0</v>
      </c>
      <c r="K49" s="13">
        <v>0</v>
      </c>
    </row>
    <row r="50" spans="1:12" ht="12.75">
      <c r="A50" s="357" t="s">
        <v>104</v>
      </c>
      <c r="B50" s="358"/>
      <c r="C50" s="358"/>
      <c r="D50" s="358"/>
      <c r="E50" s="358"/>
      <c r="F50" s="358"/>
      <c r="G50" s="358"/>
      <c r="H50" s="359"/>
      <c r="I50" s="4">
        <v>43</v>
      </c>
      <c r="J50" s="12">
        <f>SUM(J51:J56)</f>
        <v>70499338.81515686</v>
      </c>
      <c r="K50" s="12">
        <f>SUM(K51:K56)</f>
        <v>90183655.94999999</v>
      </c>
      <c r="L50" s="238"/>
    </row>
    <row r="51" spans="1:11" ht="12.75">
      <c r="A51" s="357" t="s">
        <v>206</v>
      </c>
      <c r="B51" s="358"/>
      <c r="C51" s="358"/>
      <c r="D51" s="358"/>
      <c r="E51" s="358"/>
      <c r="F51" s="358"/>
      <c r="G51" s="358"/>
      <c r="H51" s="359"/>
      <c r="I51" s="4">
        <v>44</v>
      </c>
      <c r="J51" s="13">
        <v>0</v>
      </c>
      <c r="K51" s="13">
        <v>0</v>
      </c>
    </row>
    <row r="52" spans="1:11" ht="12.75">
      <c r="A52" s="357" t="s">
        <v>207</v>
      </c>
      <c r="B52" s="358"/>
      <c r="C52" s="358"/>
      <c r="D52" s="358"/>
      <c r="E52" s="358"/>
      <c r="F52" s="358"/>
      <c r="G52" s="358"/>
      <c r="H52" s="359"/>
      <c r="I52" s="4">
        <v>45</v>
      </c>
      <c r="J52" s="13">
        <v>68919153.03</v>
      </c>
      <c r="K52" s="13">
        <v>88791725.66</v>
      </c>
    </row>
    <row r="53" spans="1:11" ht="12.75">
      <c r="A53" s="357" t="s">
        <v>208</v>
      </c>
      <c r="B53" s="358"/>
      <c r="C53" s="358"/>
      <c r="D53" s="358"/>
      <c r="E53" s="358"/>
      <c r="F53" s="358"/>
      <c r="G53" s="358"/>
      <c r="H53" s="359"/>
      <c r="I53" s="4">
        <v>46</v>
      </c>
      <c r="J53" s="13">
        <v>0</v>
      </c>
      <c r="K53" s="13">
        <v>0</v>
      </c>
    </row>
    <row r="54" spans="1:11" ht="12.75">
      <c r="A54" s="357" t="s">
        <v>209</v>
      </c>
      <c r="B54" s="358"/>
      <c r="C54" s="358"/>
      <c r="D54" s="358"/>
      <c r="E54" s="358"/>
      <c r="F54" s="358"/>
      <c r="G54" s="358"/>
      <c r="H54" s="359"/>
      <c r="I54" s="4">
        <v>47</v>
      </c>
      <c r="J54" s="13">
        <v>28713</v>
      </c>
      <c r="K54" s="13">
        <v>26477.94</v>
      </c>
    </row>
    <row r="55" spans="1:11" ht="12.75">
      <c r="A55" s="357" t="s">
        <v>10</v>
      </c>
      <c r="B55" s="358"/>
      <c r="C55" s="358"/>
      <c r="D55" s="358"/>
      <c r="E55" s="358"/>
      <c r="F55" s="358"/>
      <c r="G55" s="358"/>
      <c r="H55" s="359"/>
      <c r="I55" s="4">
        <v>48</v>
      </c>
      <c r="J55" s="13">
        <v>189719.78515686002</v>
      </c>
      <c r="K55" s="13">
        <v>295517.95999999996</v>
      </c>
    </row>
    <row r="56" spans="1:11" ht="12.75">
      <c r="A56" s="357" t="s">
        <v>11</v>
      </c>
      <c r="B56" s="358"/>
      <c r="C56" s="358"/>
      <c r="D56" s="358"/>
      <c r="E56" s="358"/>
      <c r="F56" s="358"/>
      <c r="G56" s="358"/>
      <c r="H56" s="359"/>
      <c r="I56" s="4">
        <v>49</v>
      </c>
      <c r="J56" s="13">
        <v>1361753</v>
      </c>
      <c r="K56" s="13">
        <v>1069934.3900000001</v>
      </c>
    </row>
    <row r="57" spans="1:11" ht="12.75">
      <c r="A57" s="357" t="s">
        <v>105</v>
      </c>
      <c r="B57" s="358"/>
      <c r="C57" s="358"/>
      <c r="D57" s="358"/>
      <c r="E57" s="358"/>
      <c r="F57" s="358"/>
      <c r="G57" s="358"/>
      <c r="H57" s="359"/>
      <c r="I57" s="4">
        <v>50</v>
      </c>
      <c r="J57" s="12">
        <f>SUM(J58:J64)</f>
        <v>10795139</v>
      </c>
      <c r="K57" s="12">
        <f>SUM(K58:K64)</f>
        <v>3999</v>
      </c>
    </row>
    <row r="58" spans="1:11" ht="12.75">
      <c r="A58" s="357" t="s">
        <v>78</v>
      </c>
      <c r="B58" s="358"/>
      <c r="C58" s="358"/>
      <c r="D58" s="358"/>
      <c r="E58" s="358"/>
      <c r="F58" s="358"/>
      <c r="G58" s="358"/>
      <c r="H58" s="359"/>
      <c r="I58" s="4">
        <v>51</v>
      </c>
      <c r="J58" s="13">
        <v>0</v>
      </c>
      <c r="K58" s="13">
        <v>0</v>
      </c>
    </row>
    <row r="59" spans="1:11" ht="12.75">
      <c r="A59" s="357" t="s">
        <v>79</v>
      </c>
      <c r="B59" s="358"/>
      <c r="C59" s="358"/>
      <c r="D59" s="358"/>
      <c r="E59" s="358"/>
      <c r="F59" s="358"/>
      <c r="G59" s="358"/>
      <c r="H59" s="359"/>
      <c r="I59" s="4">
        <v>52</v>
      </c>
      <c r="J59" s="13">
        <v>0</v>
      </c>
      <c r="K59" s="13">
        <v>0</v>
      </c>
    </row>
    <row r="60" spans="1:11" ht="12.75">
      <c r="A60" s="357" t="s">
        <v>248</v>
      </c>
      <c r="B60" s="358"/>
      <c r="C60" s="358"/>
      <c r="D60" s="358"/>
      <c r="E60" s="358"/>
      <c r="F60" s="358"/>
      <c r="G60" s="358"/>
      <c r="H60" s="359"/>
      <c r="I60" s="4">
        <v>53</v>
      </c>
      <c r="J60" s="13">
        <v>0</v>
      </c>
      <c r="K60" s="13">
        <v>0</v>
      </c>
    </row>
    <row r="61" spans="1:11" ht="12.75">
      <c r="A61" s="357" t="s">
        <v>85</v>
      </c>
      <c r="B61" s="358"/>
      <c r="C61" s="358"/>
      <c r="D61" s="358"/>
      <c r="E61" s="358"/>
      <c r="F61" s="358"/>
      <c r="G61" s="358"/>
      <c r="H61" s="359"/>
      <c r="I61" s="4">
        <v>54</v>
      </c>
      <c r="J61" s="13">
        <v>0</v>
      </c>
      <c r="K61" s="13">
        <v>0</v>
      </c>
    </row>
    <row r="62" spans="1:11" ht="12.75">
      <c r="A62" s="357" t="s">
        <v>86</v>
      </c>
      <c r="B62" s="358"/>
      <c r="C62" s="358"/>
      <c r="D62" s="358"/>
      <c r="E62" s="358"/>
      <c r="F62" s="358"/>
      <c r="G62" s="358"/>
      <c r="H62" s="359"/>
      <c r="I62" s="4">
        <v>55</v>
      </c>
      <c r="J62" s="13">
        <v>0</v>
      </c>
      <c r="K62" s="13">
        <v>0</v>
      </c>
    </row>
    <row r="63" spans="1:11" ht="12.75">
      <c r="A63" s="357" t="s">
        <v>87</v>
      </c>
      <c r="B63" s="358"/>
      <c r="C63" s="358"/>
      <c r="D63" s="358"/>
      <c r="E63" s="358"/>
      <c r="F63" s="358"/>
      <c r="G63" s="358"/>
      <c r="H63" s="359"/>
      <c r="I63" s="4">
        <v>56</v>
      </c>
      <c r="J63" s="13">
        <v>10795139</v>
      </c>
      <c r="K63" s="13">
        <v>3999</v>
      </c>
    </row>
    <row r="64" spans="1:11" ht="12.75">
      <c r="A64" s="357" t="s">
        <v>46</v>
      </c>
      <c r="B64" s="358"/>
      <c r="C64" s="358"/>
      <c r="D64" s="358"/>
      <c r="E64" s="358"/>
      <c r="F64" s="358"/>
      <c r="G64" s="358"/>
      <c r="H64" s="359"/>
      <c r="I64" s="4">
        <v>57</v>
      </c>
      <c r="J64" s="13">
        <v>0</v>
      </c>
      <c r="K64" s="13">
        <v>0</v>
      </c>
    </row>
    <row r="65" spans="1:11" ht="12.75">
      <c r="A65" s="357" t="s">
        <v>213</v>
      </c>
      <c r="B65" s="358"/>
      <c r="C65" s="358"/>
      <c r="D65" s="358"/>
      <c r="E65" s="358"/>
      <c r="F65" s="358"/>
      <c r="G65" s="358"/>
      <c r="H65" s="359"/>
      <c r="I65" s="4">
        <v>58</v>
      </c>
      <c r="J65" s="13">
        <v>9670465</v>
      </c>
      <c r="K65" s="13">
        <v>50137307.48</v>
      </c>
    </row>
    <row r="66" spans="1:11" ht="12.75">
      <c r="A66" s="343" t="s">
        <v>58</v>
      </c>
      <c r="B66" s="344"/>
      <c r="C66" s="344"/>
      <c r="D66" s="344"/>
      <c r="E66" s="344"/>
      <c r="F66" s="344"/>
      <c r="G66" s="344"/>
      <c r="H66" s="345"/>
      <c r="I66" s="4">
        <v>59</v>
      </c>
      <c r="J66" s="13">
        <v>10412975</v>
      </c>
      <c r="K66" s="13">
        <v>10446694.4</v>
      </c>
    </row>
    <row r="67" spans="1:11" ht="12.75">
      <c r="A67" s="343" t="s">
        <v>247</v>
      </c>
      <c r="B67" s="344"/>
      <c r="C67" s="344"/>
      <c r="D67" s="344"/>
      <c r="E67" s="344"/>
      <c r="F67" s="344"/>
      <c r="G67" s="344"/>
      <c r="H67" s="345"/>
      <c r="I67" s="4">
        <v>60</v>
      </c>
      <c r="J67" s="12">
        <f>J8+J9+J41+J66</f>
        <v>438232643.8151569</v>
      </c>
      <c r="K67" s="12">
        <f>K8+K9+K41+K66</f>
        <v>657270897.5790817</v>
      </c>
    </row>
    <row r="68" spans="1:11" ht="12.75">
      <c r="A68" s="381" t="s">
        <v>93</v>
      </c>
      <c r="B68" s="382"/>
      <c r="C68" s="382"/>
      <c r="D68" s="382"/>
      <c r="E68" s="382"/>
      <c r="F68" s="382"/>
      <c r="G68" s="382"/>
      <c r="H68" s="383"/>
      <c r="I68" s="5">
        <v>61</v>
      </c>
      <c r="J68" s="14">
        <v>319189241</v>
      </c>
      <c r="K68" s="14">
        <v>382241412.56</v>
      </c>
    </row>
    <row r="69" spans="1:11" ht="12.75">
      <c r="A69" s="346" t="s">
        <v>60</v>
      </c>
      <c r="B69" s="384"/>
      <c r="C69" s="384"/>
      <c r="D69" s="384"/>
      <c r="E69" s="384"/>
      <c r="F69" s="384"/>
      <c r="G69" s="384"/>
      <c r="H69" s="384"/>
      <c r="I69" s="384"/>
      <c r="J69" s="384"/>
      <c r="K69" s="385"/>
    </row>
    <row r="70" spans="1:11" ht="12.75">
      <c r="A70" s="333" t="s">
        <v>197</v>
      </c>
      <c r="B70" s="334"/>
      <c r="C70" s="334"/>
      <c r="D70" s="334"/>
      <c r="E70" s="334"/>
      <c r="F70" s="334"/>
      <c r="G70" s="334"/>
      <c r="H70" s="356"/>
      <c r="I70" s="6">
        <v>62</v>
      </c>
      <c r="J70" s="19">
        <f>J71+J72+J73+J79+J80+J83+J86</f>
        <v>45870096.62163067</v>
      </c>
      <c r="K70" s="19">
        <f>K71+K72+K73+K79+K80+K83+K86</f>
        <v>19395870</v>
      </c>
    </row>
    <row r="71" spans="1:11" ht="12.75">
      <c r="A71" s="357" t="s">
        <v>145</v>
      </c>
      <c r="B71" s="358"/>
      <c r="C71" s="358"/>
      <c r="D71" s="358"/>
      <c r="E71" s="358"/>
      <c r="F71" s="358"/>
      <c r="G71" s="358"/>
      <c r="H71" s="359"/>
      <c r="I71" s="4">
        <v>63</v>
      </c>
      <c r="J71" s="13">
        <v>635568080</v>
      </c>
      <c r="K71" s="13">
        <v>694432640</v>
      </c>
    </row>
    <row r="72" spans="1:11" ht="12.75">
      <c r="A72" s="357" t="s">
        <v>146</v>
      </c>
      <c r="B72" s="358"/>
      <c r="C72" s="358"/>
      <c r="D72" s="358"/>
      <c r="E72" s="358"/>
      <c r="F72" s="358"/>
      <c r="G72" s="358"/>
      <c r="H72" s="359"/>
      <c r="I72" s="4">
        <v>64</v>
      </c>
      <c r="J72" s="13">
        <v>194354000</v>
      </c>
      <c r="K72" s="13">
        <v>178234433</v>
      </c>
    </row>
    <row r="73" spans="1:11" ht="12.75">
      <c r="A73" s="357" t="s">
        <v>147</v>
      </c>
      <c r="B73" s="358"/>
      <c r="C73" s="358"/>
      <c r="D73" s="358"/>
      <c r="E73" s="358"/>
      <c r="F73" s="358"/>
      <c r="G73" s="358"/>
      <c r="H73" s="359"/>
      <c r="I73" s="4">
        <v>65</v>
      </c>
      <c r="J73" s="12">
        <f>J74+J75-J76+J77+J78</f>
        <v>24677448</v>
      </c>
      <c r="K73" s="12">
        <f>K74+K75-K76+K77+K78</f>
        <v>16451632.000000002</v>
      </c>
    </row>
    <row r="74" spans="1:11" ht="12.75">
      <c r="A74" s="357" t="s">
        <v>148</v>
      </c>
      <c r="B74" s="358"/>
      <c r="C74" s="358"/>
      <c r="D74" s="358"/>
      <c r="E74" s="358"/>
      <c r="F74" s="358"/>
      <c r="G74" s="358"/>
      <c r="H74" s="359"/>
      <c r="I74" s="4">
        <v>66</v>
      </c>
      <c r="J74" s="13">
        <v>0</v>
      </c>
      <c r="K74" s="13">
        <v>0</v>
      </c>
    </row>
    <row r="75" spans="1:11" ht="12.75">
      <c r="A75" s="357" t="s">
        <v>149</v>
      </c>
      <c r="B75" s="358"/>
      <c r="C75" s="358"/>
      <c r="D75" s="358"/>
      <c r="E75" s="358"/>
      <c r="F75" s="358"/>
      <c r="G75" s="358"/>
      <c r="H75" s="359"/>
      <c r="I75" s="4">
        <v>67</v>
      </c>
      <c r="J75" s="13">
        <v>0</v>
      </c>
      <c r="K75" s="13">
        <v>0</v>
      </c>
    </row>
    <row r="76" spans="1:11" ht="12.75">
      <c r="A76" s="357" t="s">
        <v>137</v>
      </c>
      <c r="B76" s="358"/>
      <c r="C76" s="358"/>
      <c r="D76" s="358"/>
      <c r="E76" s="358"/>
      <c r="F76" s="358"/>
      <c r="G76" s="358"/>
      <c r="H76" s="359"/>
      <c r="I76" s="4">
        <v>68</v>
      </c>
      <c r="J76" s="13">
        <v>0</v>
      </c>
      <c r="K76" s="13">
        <v>0</v>
      </c>
    </row>
    <row r="77" spans="1:11" ht="12.75">
      <c r="A77" s="357" t="s">
        <v>138</v>
      </c>
      <c r="B77" s="358"/>
      <c r="C77" s="358"/>
      <c r="D77" s="358"/>
      <c r="E77" s="358"/>
      <c r="F77" s="358"/>
      <c r="G77" s="358"/>
      <c r="H77" s="359"/>
      <c r="I77" s="4">
        <v>69</v>
      </c>
      <c r="J77" s="13">
        <v>0</v>
      </c>
      <c r="K77" s="13">
        <v>0</v>
      </c>
    </row>
    <row r="78" spans="1:11" ht="12.75">
      <c r="A78" s="357" t="s">
        <v>139</v>
      </c>
      <c r="B78" s="358"/>
      <c r="C78" s="358"/>
      <c r="D78" s="358"/>
      <c r="E78" s="358"/>
      <c r="F78" s="358"/>
      <c r="G78" s="358"/>
      <c r="H78" s="359"/>
      <c r="I78" s="4">
        <v>70</v>
      </c>
      <c r="J78" s="13">
        <v>24677448</v>
      </c>
      <c r="K78" s="13">
        <v>16451632.000000002</v>
      </c>
    </row>
    <row r="79" spans="1:11" ht="12.75">
      <c r="A79" s="357" t="s">
        <v>140</v>
      </c>
      <c r="B79" s="358"/>
      <c r="C79" s="358"/>
      <c r="D79" s="358"/>
      <c r="E79" s="358"/>
      <c r="F79" s="358"/>
      <c r="G79" s="358"/>
      <c r="H79" s="359"/>
      <c r="I79" s="4">
        <v>71</v>
      </c>
      <c r="J79" s="13">
        <v>0</v>
      </c>
      <c r="K79" s="13">
        <v>0</v>
      </c>
    </row>
    <row r="80" spans="1:11" ht="12.75">
      <c r="A80" s="357" t="s">
        <v>244</v>
      </c>
      <c r="B80" s="358"/>
      <c r="C80" s="358"/>
      <c r="D80" s="358"/>
      <c r="E80" s="358"/>
      <c r="F80" s="358"/>
      <c r="G80" s="358"/>
      <c r="H80" s="359"/>
      <c r="I80" s="4">
        <v>72</v>
      </c>
      <c r="J80" s="12">
        <f>J81-J82</f>
        <v>-822546802.3783693</v>
      </c>
      <c r="K80" s="12">
        <f>K81-K82</f>
        <v>-810835085</v>
      </c>
    </row>
    <row r="81" spans="1:11" ht="12.75">
      <c r="A81" s="350" t="s">
        <v>173</v>
      </c>
      <c r="B81" s="351"/>
      <c r="C81" s="351"/>
      <c r="D81" s="351"/>
      <c r="E81" s="351"/>
      <c r="F81" s="351"/>
      <c r="G81" s="351"/>
      <c r="H81" s="352"/>
      <c r="I81" s="4">
        <v>73</v>
      </c>
      <c r="J81" s="13">
        <v>0</v>
      </c>
      <c r="K81" s="13">
        <v>0</v>
      </c>
    </row>
    <row r="82" spans="1:11" ht="12.75">
      <c r="A82" s="350" t="s">
        <v>174</v>
      </c>
      <c r="B82" s="351"/>
      <c r="C82" s="351"/>
      <c r="D82" s="351"/>
      <c r="E82" s="351"/>
      <c r="F82" s="351"/>
      <c r="G82" s="351"/>
      <c r="H82" s="352"/>
      <c r="I82" s="4">
        <v>74</v>
      </c>
      <c r="J82" s="13">
        <v>822546802.3783693</v>
      </c>
      <c r="K82" s="13">
        <v>810835085</v>
      </c>
    </row>
    <row r="83" spans="1:11" ht="12.75">
      <c r="A83" s="357" t="s">
        <v>245</v>
      </c>
      <c r="B83" s="358"/>
      <c r="C83" s="358"/>
      <c r="D83" s="358"/>
      <c r="E83" s="358"/>
      <c r="F83" s="358"/>
      <c r="G83" s="358"/>
      <c r="H83" s="359"/>
      <c r="I83" s="4">
        <v>75</v>
      </c>
      <c r="J83" s="12">
        <f>J84-J85</f>
        <v>13817371</v>
      </c>
      <c r="K83" s="12">
        <f>K84-K85</f>
        <v>-58887750</v>
      </c>
    </row>
    <row r="84" spans="1:11" ht="12.75">
      <c r="A84" s="350" t="s">
        <v>175</v>
      </c>
      <c r="B84" s="351"/>
      <c r="C84" s="351"/>
      <c r="D84" s="351"/>
      <c r="E84" s="351"/>
      <c r="F84" s="351"/>
      <c r="G84" s="351"/>
      <c r="H84" s="352"/>
      <c r="I84" s="4">
        <v>76</v>
      </c>
      <c r="J84" s="13">
        <v>13817371</v>
      </c>
      <c r="K84" s="13"/>
    </row>
    <row r="85" spans="1:12" ht="12.75">
      <c r="A85" s="350" t="s">
        <v>176</v>
      </c>
      <c r="B85" s="351"/>
      <c r="C85" s="351"/>
      <c r="D85" s="351"/>
      <c r="E85" s="351"/>
      <c r="F85" s="351"/>
      <c r="G85" s="351"/>
      <c r="H85" s="352"/>
      <c r="I85" s="4">
        <v>77</v>
      </c>
      <c r="J85" s="13">
        <v>0</v>
      </c>
      <c r="K85" s="13">
        <v>58887750</v>
      </c>
      <c r="L85" s="238"/>
    </row>
    <row r="86" spans="1:11" ht="12.75">
      <c r="A86" s="357" t="s">
        <v>177</v>
      </c>
      <c r="B86" s="358"/>
      <c r="C86" s="358"/>
      <c r="D86" s="358"/>
      <c r="E86" s="358"/>
      <c r="F86" s="358"/>
      <c r="G86" s="358"/>
      <c r="H86" s="359"/>
      <c r="I86" s="4">
        <v>78</v>
      </c>
      <c r="J86" s="13">
        <v>0</v>
      </c>
      <c r="K86" s="13">
        <v>0</v>
      </c>
    </row>
    <row r="87" spans="1:11" ht="12.75">
      <c r="A87" s="343" t="s">
        <v>19</v>
      </c>
      <c r="B87" s="344"/>
      <c r="C87" s="344"/>
      <c r="D87" s="344"/>
      <c r="E87" s="344"/>
      <c r="F87" s="344"/>
      <c r="G87" s="344"/>
      <c r="H87" s="345"/>
      <c r="I87" s="4">
        <v>79</v>
      </c>
      <c r="J87" s="12">
        <f>SUM(J88:J90)</f>
        <v>166832</v>
      </c>
      <c r="K87" s="12">
        <f>SUM(K88:K90)</f>
        <v>376069.73000000004</v>
      </c>
    </row>
    <row r="88" spans="1:12" ht="12.75">
      <c r="A88" s="357" t="s">
        <v>133</v>
      </c>
      <c r="B88" s="358"/>
      <c r="C88" s="358"/>
      <c r="D88" s="358"/>
      <c r="E88" s="358"/>
      <c r="F88" s="358"/>
      <c r="G88" s="358"/>
      <c r="H88" s="359"/>
      <c r="I88" s="4">
        <v>80</v>
      </c>
      <c r="J88" s="13">
        <v>166832</v>
      </c>
      <c r="K88" s="13">
        <v>376069.73000000004</v>
      </c>
      <c r="L88" s="238"/>
    </row>
    <row r="89" spans="1:11" ht="12.75">
      <c r="A89" s="357" t="s">
        <v>134</v>
      </c>
      <c r="B89" s="358"/>
      <c r="C89" s="358"/>
      <c r="D89" s="358"/>
      <c r="E89" s="358"/>
      <c r="F89" s="358"/>
      <c r="G89" s="358"/>
      <c r="H89" s="359"/>
      <c r="I89" s="4">
        <v>81</v>
      </c>
      <c r="J89" s="13">
        <v>0</v>
      </c>
      <c r="K89" s="13">
        <v>0</v>
      </c>
    </row>
    <row r="90" spans="1:11" ht="12.75">
      <c r="A90" s="357" t="s">
        <v>135</v>
      </c>
      <c r="B90" s="358"/>
      <c r="C90" s="358"/>
      <c r="D90" s="358"/>
      <c r="E90" s="358"/>
      <c r="F90" s="358"/>
      <c r="G90" s="358"/>
      <c r="H90" s="359"/>
      <c r="I90" s="4">
        <v>82</v>
      </c>
      <c r="J90" s="13">
        <v>0</v>
      </c>
      <c r="K90" s="13">
        <v>0</v>
      </c>
    </row>
    <row r="91" spans="1:11" ht="12.75">
      <c r="A91" s="343" t="s">
        <v>20</v>
      </c>
      <c r="B91" s="344"/>
      <c r="C91" s="344"/>
      <c r="D91" s="344"/>
      <c r="E91" s="344"/>
      <c r="F91" s="344"/>
      <c r="G91" s="344"/>
      <c r="H91" s="345"/>
      <c r="I91" s="4">
        <v>83</v>
      </c>
      <c r="J91" s="12">
        <f>SUM(J92:J100)</f>
        <v>267039455.00333333</v>
      </c>
      <c r="K91" s="12">
        <f>SUM(K92:K100)</f>
        <v>338644083.76</v>
      </c>
    </row>
    <row r="92" spans="1:11" ht="12.75">
      <c r="A92" s="357" t="s">
        <v>136</v>
      </c>
      <c r="B92" s="358"/>
      <c r="C92" s="358"/>
      <c r="D92" s="358"/>
      <c r="E92" s="358"/>
      <c r="F92" s="358"/>
      <c r="G92" s="358"/>
      <c r="H92" s="359"/>
      <c r="I92" s="4">
        <v>84</v>
      </c>
      <c r="J92" s="13">
        <v>0</v>
      </c>
      <c r="K92" s="13">
        <v>0</v>
      </c>
    </row>
    <row r="93" spans="1:11" ht="12.75">
      <c r="A93" s="357" t="s">
        <v>249</v>
      </c>
      <c r="B93" s="358"/>
      <c r="C93" s="358"/>
      <c r="D93" s="358"/>
      <c r="E93" s="358"/>
      <c r="F93" s="358"/>
      <c r="G93" s="358"/>
      <c r="H93" s="359"/>
      <c r="I93" s="4">
        <v>85</v>
      </c>
      <c r="J93" s="13">
        <v>0</v>
      </c>
      <c r="K93" s="13">
        <v>0</v>
      </c>
    </row>
    <row r="94" spans="1:11" ht="12.75">
      <c r="A94" s="357" t="s">
        <v>0</v>
      </c>
      <c r="B94" s="358"/>
      <c r="C94" s="358"/>
      <c r="D94" s="358"/>
      <c r="E94" s="358"/>
      <c r="F94" s="358"/>
      <c r="G94" s="358"/>
      <c r="H94" s="359"/>
      <c r="I94" s="4">
        <v>86</v>
      </c>
      <c r="J94" s="13">
        <v>200215904</v>
      </c>
      <c r="K94" s="13">
        <v>213837006.05999997</v>
      </c>
    </row>
    <row r="95" spans="1:11" ht="12.75">
      <c r="A95" s="357" t="s">
        <v>250</v>
      </c>
      <c r="B95" s="358"/>
      <c r="C95" s="358"/>
      <c r="D95" s="358"/>
      <c r="E95" s="358"/>
      <c r="F95" s="358"/>
      <c r="G95" s="358"/>
      <c r="H95" s="359"/>
      <c r="I95" s="4">
        <v>87</v>
      </c>
      <c r="J95" s="13">
        <v>0</v>
      </c>
      <c r="K95" s="13">
        <v>0</v>
      </c>
    </row>
    <row r="96" spans="1:11" ht="12.75">
      <c r="A96" s="357" t="s">
        <v>251</v>
      </c>
      <c r="B96" s="358"/>
      <c r="C96" s="358"/>
      <c r="D96" s="358"/>
      <c r="E96" s="358"/>
      <c r="F96" s="358"/>
      <c r="G96" s="358"/>
      <c r="H96" s="359"/>
      <c r="I96" s="4">
        <v>88</v>
      </c>
      <c r="J96" s="13">
        <v>2226404</v>
      </c>
      <c r="K96" s="13">
        <v>34585315.57000001</v>
      </c>
    </row>
    <row r="97" spans="1:11" ht="12.75">
      <c r="A97" s="357" t="s">
        <v>252</v>
      </c>
      <c r="B97" s="358"/>
      <c r="C97" s="358"/>
      <c r="D97" s="358"/>
      <c r="E97" s="358"/>
      <c r="F97" s="358"/>
      <c r="G97" s="358"/>
      <c r="H97" s="359"/>
      <c r="I97" s="4">
        <v>89</v>
      </c>
      <c r="J97" s="13">
        <v>64597147.00333333</v>
      </c>
      <c r="K97" s="13">
        <v>90221762.13000001</v>
      </c>
    </row>
    <row r="98" spans="1:11" ht="12.75">
      <c r="A98" s="357" t="s">
        <v>96</v>
      </c>
      <c r="B98" s="358"/>
      <c r="C98" s="358"/>
      <c r="D98" s="358"/>
      <c r="E98" s="358"/>
      <c r="F98" s="358"/>
      <c r="G98" s="358"/>
      <c r="H98" s="359"/>
      <c r="I98" s="4">
        <v>90</v>
      </c>
      <c r="J98" s="13">
        <v>0</v>
      </c>
      <c r="K98" s="13">
        <v>0</v>
      </c>
    </row>
    <row r="99" spans="1:11" ht="12.75">
      <c r="A99" s="357" t="s">
        <v>94</v>
      </c>
      <c r="B99" s="358"/>
      <c r="C99" s="358"/>
      <c r="D99" s="358"/>
      <c r="E99" s="358"/>
      <c r="F99" s="358"/>
      <c r="G99" s="358"/>
      <c r="H99" s="359"/>
      <c r="I99" s="4">
        <v>91</v>
      </c>
      <c r="J99" s="13">
        <v>0</v>
      </c>
      <c r="K99" s="13">
        <v>0</v>
      </c>
    </row>
    <row r="100" spans="1:11" ht="12.75">
      <c r="A100" s="357" t="s">
        <v>95</v>
      </c>
      <c r="B100" s="358"/>
      <c r="C100" s="358"/>
      <c r="D100" s="358"/>
      <c r="E100" s="358"/>
      <c r="F100" s="358"/>
      <c r="G100" s="358"/>
      <c r="H100" s="359"/>
      <c r="I100" s="4">
        <v>92</v>
      </c>
      <c r="J100" s="13">
        <v>0</v>
      </c>
      <c r="K100" s="13">
        <v>0</v>
      </c>
    </row>
    <row r="101" spans="1:11" ht="12.75">
      <c r="A101" s="343" t="s">
        <v>21</v>
      </c>
      <c r="B101" s="344"/>
      <c r="C101" s="344"/>
      <c r="D101" s="344"/>
      <c r="E101" s="344"/>
      <c r="F101" s="344"/>
      <c r="G101" s="344"/>
      <c r="H101" s="345"/>
      <c r="I101" s="4">
        <v>93</v>
      </c>
      <c r="J101" s="12">
        <f>SUM(J102:J113)</f>
        <v>93111947.37666667</v>
      </c>
      <c r="K101" s="12">
        <f>SUM(K102:K113)</f>
        <v>249920791.39000002</v>
      </c>
    </row>
    <row r="102" spans="1:11" ht="12.75">
      <c r="A102" s="357" t="s">
        <v>136</v>
      </c>
      <c r="B102" s="358"/>
      <c r="C102" s="358"/>
      <c r="D102" s="358"/>
      <c r="E102" s="358"/>
      <c r="F102" s="358"/>
      <c r="G102" s="358"/>
      <c r="H102" s="359"/>
      <c r="I102" s="4">
        <v>94</v>
      </c>
      <c r="J102" s="13">
        <v>0</v>
      </c>
      <c r="K102" s="13">
        <v>0</v>
      </c>
    </row>
    <row r="103" spans="1:11" ht="12.75">
      <c r="A103" s="357" t="s">
        <v>249</v>
      </c>
      <c r="B103" s="358"/>
      <c r="C103" s="358"/>
      <c r="D103" s="358"/>
      <c r="E103" s="358"/>
      <c r="F103" s="358"/>
      <c r="G103" s="358"/>
      <c r="H103" s="359"/>
      <c r="I103" s="4">
        <v>95</v>
      </c>
      <c r="J103" s="13">
        <v>0</v>
      </c>
      <c r="K103" s="13">
        <v>0</v>
      </c>
    </row>
    <row r="104" spans="1:11" ht="12.75">
      <c r="A104" s="357" t="s">
        <v>0</v>
      </c>
      <c r="B104" s="358"/>
      <c r="C104" s="358"/>
      <c r="D104" s="358"/>
      <c r="E104" s="358"/>
      <c r="F104" s="358"/>
      <c r="G104" s="358"/>
      <c r="H104" s="359"/>
      <c r="I104" s="4">
        <v>96</v>
      </c>
      <c r="J104" s="13">
        <v>8673864</v>
      </c>
      <c r="K104" s="13">
        <v>36304911.48</v>
      </c>
    </row>
    <row r="105" spans="1:11" ht="12.75">
      <c r="A105" s="357" t="s">
        <v>250</v>
      </c>
      <c r="B105" s="358"/>
      <c r="C105" s="358"/>
      <c r="D105" s="358"/>
      <c r="E105" s="358"/>
      <c r="F105" s="358"/>
      <c r="G105" s="358"/>
      <c r="H105" s="359"/>
      <c r="I105" s="4">
        <v>97</v>
      </c>
      <c r="J105" s="13">
        <v>0</v>
      </c>
      <c r="K105" s="13">
        <v>0</v>
      </c>
    </row>
    <row r="106" spans="1:11" ht="12.75">
      <c r="A106" s="357" t="s">
        <v>251</v>
      </c>
      <c r="B106" s="358"/>
      <c r="C106" s="358"/>
      <c r="D106" s="358"/>
      <c r="E106" s="358"/>
      <c r="F106" s="358"/>
      <c r="G106" s="358"/>
      <c r="H106" s="359"/>
      <c r="I106" s="4">
        <v>98</v>
      </c>
      <c r="J106" s="13">
        <v>68256781.38</v>
      </c>
      <c r="K106" s="13">
        <v>185818747.21</v>
      </c>
    </row>
    <row r="107" spans="1:11" ht="12.75">
      <c r="A107" s="357" t="s">
        <v>252</v>
      </c>
      <c r="B107" s="358"/>
      <c r="C107" s="358"/>
      <c r="D107" s="358"/>
      <c r="E107" s="358"/>
      <c r="F107" s="358"/>
      <c r="G107" s="358"/>
      <c r="H107" s="359"/>
      <c r="I107" s="4">
        <v>99</v>
      </c>
      <c r="J107" s="13">
        <v>7060061.996666667</v>
      </c>
      <c r="K107" s="13">
        <v>15585150.03</v>
      </c>
    </row>
    <row r="108" spans="1:11" ht="12.75">
      <c r="A108" s="357" t="s">
        <v>96</v>
      </c>
      <c r="B108" s="358"/>
      <c r="C108" s="358"/>
      <c r="D108" s="358"/>
      <c r="E108" s="358"/>
      <c r="F108" s="358"/>
      <c r="G108" s="358"/>
      <c r="H108" s="359"/>
      <c r="I108" s="4">
        <v>100</v>
      </c>
      <c r="J108" s="13">
        <v>0</v>
      </c>
      <c r="K108" s="13">
        <v>0</v>
      </c>
    </row>
    <row r="109" spans="1:11" ht="12.75">
      <c r="A109" s="357" t="s">
        <v>97</v>
      </c>
      <c r="B109" s="358"/>
      <c r="C109" s="358"/>
      <c r="D109" s="358"/>
      <c r="E109" s="358"/>
      <c r="F109" s="358"/>
      <c r="G109" s="358"/>
      <c r="H109" s="359"/>
      <c r="I109" s="4">
        <v>101</v>
      </c>
      <c r="J109" s="13">
        <v>3306646</v>
      </c>
      <c r="K109" s="13">
        <v>2972633.61</v>
      </c>
    </row>
    <row r="110" spans="1:11" ht="12.75">
      <c r="A110" s="357" t="s">
        <v>98</v>
      </c>
      <c r="B110" s="358"/>
      <c r="C110" s="358"/>
      <c r="D110" s="358"/>
      <c r="E110" s="358"/>
      <c r="F110" s="358"/>
      <c r="G110" s="358"/>
      <c r="H110" s="359"/>
      <c r="I110" s="4">
        <v>102</v>
      </c>
      <c r="J110" s="13">
        <v>4774534</v>
      </c>
      <c r="K110" s="13">
        <v>7518922.06</v>
      </c>
    </row>
    <row r="111" spans="1:11" ht="12.75">
      <c r="A111" s="357" t="s">
        <v>101</v>
      </c>
      <c r="B111" s="358"/>
      <c r="C111" s="358"/>
      <c r="D111" s="358"/>
      <c r="E111" s="358"/>
      <c r="F111" s="358"/>
      <c r="G111" s="358"/>
      <c r="H111" s="359"/>
      <c r="I111" s="4">
        <v>103</v>
      </c>
      <c r="J111" s="13">
        <v>0</v>
      </c>
      <c r="K111" s="13">
        <v>0</v>
      </c>
    </row>
    <row r="112" spans="1:11" ht="12.75">
      <c r="A112" s="357" t="s">
        <v>99</v>
      </c>
      <c r="B112" s="358"/>
      <c r="C112" s="358"/>
      <c r="D112" s="358"/>
      <c r="E112" s="358"/>
      <c r="F112" s="358"/>
      <c r="G112" s="358"/>
      <c r="H112" s="359"/>
      <c r="I112" s="4">
        <v>104</v>
      </c>
      <c r="J112" s="13">
        <v>0</v>
      </c>
      <c r="K112" s="13">
        <v>0</v>
      </c>
    </row>
    <row r="113" spans="1:11" ht="12.75">
      <c r="A113" s="357" t="s">
        <v>100</v>
      </c>
      <c r="B113" s="358"/>
      <c r="C113" s="358"/>
      <c r="D113" s="358"/>
      <c r="E113" s="358"/>
      <c r="F113" s="358"/>
      <c r="G113" s="358"/>
      <c r="H113" s="359"/>
      <c r="I113" s="4">
        <v>105</v>
      </c>
      <c r="J113" s="13">
        <v>1040060</v>
      </c>
      <c r="K113" s="13">
        <v>1720427</v>
      </c>
    </row>
    <row r="114" spans="1:11" ht="12.75">
      <c r="A114" s="343" t="s">
        <v>1</v>
      </c>
      <c r="B114" s="344"/>
      <c r="C114" s="344"/>
      <c r="D114" s="344"/>
      <c r="E114" s="344"/>
      <c r="F114" s="344"/>
      <c r="G114" s="344"/>
      <c r="H114" s="345"/>
      <c r="I114" s="4">
        <v>106</v>
      </c>
      <c r="J114" s="13">
        <v>32044312.65</v>
      </c>
      <c r="K114" s="13">
        <v>48934082.84</v>
      </c>
    </row>
    <row r="115" spans="1:14" ht="12.75">
      <c r="A115" s="343" t="s">
        <v>25</v>
      </c>
      <c r="B115" s="344"/>
      <c r="C115" s="344"/>
      <c r="D115" s="344"/>
      <c r="E115" s="344"/>
      <c r="F115" s="344"/>
      <c r="G115" s="344"/>
      <c r="H115" s="345"/>
      <c r="I115" s="4">
        <v>107</v>
      </c>
      <c r="J115" s="12">
        <f>J70+J87+J91+J101+J114</f>
        <v>438232643.65163064</v>
      </c>
      <c r="K115" s="12">
        <f>K70+K87+K91+K101+K114</f>
        <v>657270897.72</v>
      </c>
      <c r="L115" s="238"/>
      <c r="M115" s="238"/>
      <c r="N115" s="238"/>
    </row>
    <row r="116" spans="1:11" ht="12.75">
      <c r="A116" s="373" t="s">
        <v>59</v>
      </c>
      <c r="B116" s="374"/>
      <c r="C116" s="374"/>
      <c r="D116" s="374"/>
      <c r="E116" s="374"/>
      <c r="F116" s="374"/>
      <c r="G116" s="374"/>
      <c r="H116" s="375"/>
      <c r="I116" s="5">
        <v>108</v>
      </c>
      <c r="J116" s="14">
        <v>319189241</v>
      </c>
      <c r="K116" s="14">
        <v>382241412.56</v>
      </c>
    </row>
    <row r="117" spans="1:11" ht="12.75">
      <c r="A117" s="346" t="s">
        <v>287</v>
      </c>
      <c r="B117" s="347"/>
      <c r="C117" s="347"/>
      <c r="D117" s="347"/>
      <c r="E117" s="347"/>
      <c r="F117" s="347"/>
      <c r="G117" s="347"/>
      <c r="H117" s="347"/>
      <c r="I117" s="376"/>
      <c r="J117" s="376"/>
      <c r="K117" s="377"/>
    </row>
    <row r="118" spans="1:11" ht="12.75">
      <c r="A118" s="333" t="s">
        <v>191</v>
      </c>
      <c r="B118" s="334"/>
      <c r="C118" s="334"/>
      <c r="D118" s="334"/>
      <c r="E118" s="334"/>
      <c r="F118" s="334"/>
      <c r="G118" s="334"/>
      <c r="H118" s="334"/>
      <c r="I118" s="335"/>
      <c r="J118" s="335"/>
      <c r="K118" s="336"/>
    </row>
    <row r="119" spans="1:11" ht="12.75">
      <c r="A119" s="357" t="s">
        <v>8</v>
      </c>
      <c r="B119" s="358"/>
      <c r="C119" s="358"/>
      <c r="D119" s="358"/>
      <c r="E119" s="358"/>
      <c r="F119" s="358"/>
      <c r="G119" s="358"/>
      <c r="H119" s="359"/>
      <c r="I119" s="4">
        <v>109</v>
      </c>
      <c r="J119" s="13">
        <f>J70</f>
        <v>45870096.62163067</v>
      </c>
      <c r="K119" s="13">
        <f>K70</f>
        <v>19395870</v>
      </c>
    </row>
    <row r="120" spans="1:11" ht="12.75">
      <c r="A120" s="378" t="s">
        <v>9</v>
      </c>
      <c r="B120" s="379"/>
      <c r="C120" s="379"/>
      <c r="D120" s="379"/>
      <c r="E120" s="379"/>
      <c r="F120" s="379"/>
      <c r="G120" s="379"/>
      <c r="H120" s="380"/>
      <c r="I120" s="7">
        <v>110</v>
      </c>
      <c r="J120" s="14"/>
      <c r="K120" s="14"/>
    </row>
    <row r="121" spans="1:11" ht="12.75">
      <c r="A121" s="1"/>
      <c r="B121" s="1"/>
      <c r="C121" s="1"/>
      <c r="D121" s="1"/>
      <c r="E121" s="1"/>
      <c r="F121" s="1"/>
      <c r="G121" s="1"/>
      <c r="H121" s="1"/>
      <c r="I121" s="2"/>
      <c r="J121" s="3"/>
      <c r="K121" s="3"/>
    </row>
    <row r="122" spans="1:11" ht="12.75">
      <c r="A122" s="371" t="s">
        <v>102</v>
      </c>
      <c r="B122" s="372"/>
      <c r="C122" s="372"/>
      <c r="D122" s="372"/>
      <c r="E122" s="372"/>
      <c r="F122" s="372"/>
      <c r="G122" s="372"/>
      <c r="H122" s="372"/>
      <c r="I122" s="372"/>
      <c r="J122" s="372"/>
      <c r="K122" s="372"/>
    </row>
    <row r="123" spans="1:11" ht="12.75">
      <c r="A123" s="371"/>
      <c r="B123" s="372"/>
      <c r="C123" s="372"/>
      <c r="D123" s="372"/>
      <c r="E123" s="372"/>
      <c r="F123" s="372"/>
      <c r="G123" s="372"/>
      <c r="H123" s="372"/>
      <c r="I123" s="372"/>
      <c r="J123" s="372"/>
      <c r="K123" s="372"/>
    </row>
    <row r="125" spans="10:11" ht="12.75">
      <c r="J125" s="265"/>
      <c r="K125" s="265"/>
    </row>
    <row r="126" spans="10:11" ht="12.75">
      <c r="J126" s="267">
        <f>J115-J67</f>
        <v>-0.1635262370109558</v>
      </c>
      <c r="K126" s="267">
        <f>K115-K67</f>
        <v>0.14091837406158447</v>
      </c>
    </row>
    <row r="127" spans="10:11" ht="12.75">
      <c r="J127" s="267">
        <f>J116-J68</f>
        <v>0</v>
      </c>
      <c r="K127" s="267">
        <f>K116-K68</f>
        <v>0</v>
      </c>
    </row>
    <row r="128" spans="10:11" ht="12.75">
      <c r="J128" s="265"/>
      <c r="K128" s="267">
        <f>IF(RDG!K48-K83=0,"",K83-RDG!K48)</f>
        <v>-0.21299044787883759</v>
      </c>
    </row>
  </sheetData>
  <sheetProtection/>
  <mergeCells count="123">
    <mergeCell ref="A6:H6"/>
    <mergeCell ref="A7:K7"/>
    <mergeCell ref="A1:J1"/>
    <mergeCell ref="K1:K2"/>
    <mergeCell ref="A2:J2"/>
    <mergeCell ref="A3:K3"/>
    <mergeCell ref="A4:K4"/>
    <mergeCell ref="A5:H5"/>
    <mergeCell ref="A22:H22"/>
    <mergeCell ref="A23:H23"/>
    <mergeCell ref="A18:H18"/>
    <mergeCell ref="A19:H19"/>
    <mergeCell ref="A8:H8"/>
    <mergeCell ref="A9:H9"/>
    <mergeCell ref="A10:H10"/>
    <mergeCell ref="A11:H11"/>
    <mergeCell ref="A12:H12"/>
    <mergeCell ref="A13:H13"/>
    <mergeCell ref="A14:H14"/>
    <mergeCell ref="A15:H15"/>
    <mergeCell ref="A16:H16"/>
    <mergeCell ref="A17:H17"/>
    <mergeCell ref="A20:H20"/>
    <mergeCell ref="A21:H21"/>
    <mergeCell ref="A38:H38"/>
    <mergeCell ref="A39:H39"/>
    <mergeCell ref="A34:H34"/>
    <mergeCell ref="A35:H35"/>
    <mergeCell ref="A24:H24"/>
    <mergeCell ref="A25:H25"/>
    <mergeCell ref="A26:H26"/>
    <mergeCell ref="A27:H27"/>
    <mergeCell ref="A28:H28"/>
    <mergeCell ref="A29:H29"/>
    <mergeCell ref="A30:H30"/>
    <mergeCell ref="A31:H31"/>
    <mergeCell ref="A32:H32"/>
    <mergeCell ref="A33:H33"/>
    <mergeCell ref="A36:H36"/>
    <mergeCell ref="A37:H37"/>
    <mergeCell ref="A54:H54"/>
    <mergeCell ref="A55:H55"/>
    <mergeCell ref="A50:H50"/>
    <mergeCell ref="A51:H51"/>
    <mergeCell ref="A40:H40"/>
    <mergeCell ref="A41:H41"/>
    <mergeCell ref="A42:H42"/>
    <mergeCell ref="A43:H43"/>
    <mergeCell ref="A44:H44"/>
    <mergeCell ref="A45:H45"/>
    <mergeCell ref="A46:H46"/>
    <mergeCell ref="A47:H47"/>
    <mergeCell ref="A48:H48"/>
    <mergeCell ref="A49:H49"/>
    <mergeCell ref="A52:H52"/>
    <mergeCell ref="A53:H53"/>
    <mergeCell ref="A70:H70"/>
    <mergeCell ref="A71:H71"/>
    <mergeCell ref="A66:H66"/>
    <mergeCell ref="A67:H67"/>
    <mergeCell ref="A56:H56"/>
    <mergeCell ref="A57:H57"/>
    <mergeCell ref="A58:H58"/>
    <mergeCell ref="A59:H59"/>
    <mergeCell ref="A60:H60"/>
    <mergeCell ref="A61:H61"/>
    <mergeCell ref="A62:H62"/>
    <mergeCell ref="A63:H63"/>
    <mergeCell ref="A64:H64"/>
    <mergeCell ref="A65:H65"/>
    <mergeCell ref="A68:H68"/>
    <mergeCell ref="A69:K69"/>
    <mergeCell ref="A86:H86"/>
    <mergeCell ref="A87:H87"/>
    <mergeCell ref="A82:H82"/>
    <mergeCell ref="A83:H83"/>
    <mergeCell ref="A72:H72"/>
    <mergeCell ref="A73:H73"/>
    <mergeCell ref="A74:H74"/>
    <mergeCell ref="A75:H75"/>
    <mergeCell ref="A76:H76"/>
    <mergeCell ref="A77:H77"/>
    <mergeCell ref="A78:H78"/>
    <mergeCell ref="A79:H79"/>
    <mergeCell ref="A80:H80"/>
    <mergeCell ref="A81:H81"/>
    <mergeCell ref="A84:H84"/>
    <mergeCell ref="A85:H85"/>
    <mergeCell ref="A102:H102"/>
    <mergeCell ref="A103:H103"/>
    <mergeCell ref="A98:H98"/>
    <mergeCell ref="A99:H99"/>
    <mergeCell ref="A88:H88"/>
    <mergeCell ref="A89:H89"/>
    <mergeCell ref="A90:H90"/>
    <mergeCell ref="A91:H91"/>
    <mergeCell ref="A92:H92"/>
    <mergeCell ref="A93:H93"/>
    <mergeCell ref="A94:H94"/>
    <mergeCell ref="A95:H95"/>
    <mergeCell ref="A96:H96"/>
    <mergeCell ref="A97:H97"/>
    <mergeCell ref="A100:H100"/>
    <mergeCell ref="A101:H101"/>
    <mergeCell ref="A122:K122"/>
    <mergeCell ref="A114:H114"/>
    <mergeCell ref="A115:H115"/>
    <mergeCell ref="A104:H104"/>
    <mergeCell ref="A105:H105"/>
    <mergeCell ref="A106:H106"/>
    <mergeCell ref="A107:H107"/>
    <mergeCell ref="A108:H108"/>
    <mergeCell ref="A109:H109"/>
    <mergeCell ref="A123:K123"/>
    <mergeCell ref="A116:H116"/>
    <mergeCell ref="A117:K117"/>
    <mergeCell ref="A118:K118"/>
    <mergeCell ref="A119:H119"/>
    <mergeCell ref="A110:H110"/>
    <mergeCell ref="A111:H111"/>
    <mergeCell ref="A112:H112"/>
    <mergeCell ref="A113:H113"/>
    <mergeCell ref="A120:H120"/>
  </mergeCells>
  <dataValidations count="5">
    <dataValidation type="whole" operator="notEqual" allowBlank="1" showInputMessage="1" showErrorMessage="1" errorTitle="Pogrešan unos" error="Mogu se unijeti samo cjelobrojne vrijednosti." sqref="J119:K120 J86:K86">
      <formula1>999999999999</formula1>
    </dataValidation>
    <dataValidation type="whole" operator="notEqual" allowBlank="1" showInputMessage="1" showErrorMessage="1" errorTitle="Pogrešan unos" error="Mogu se unijeti samo cjelobrojne pozitivne ili negativne vrijednosti." sqref="J70:K70">
      <formula1>999999999999</formula1>
    </dataValidation>
    <dataValidation type="whole" operator="notEqual" allowBlank="1" showInputMessage="1" showErrorMessage="1" errorTitle="Pogrešan unos" error="Mogu se unijeti samo cjelobrojne pozitivne ili negativne vrijednosti." sqref="J72:K72">
      <formula1>9999999999</formula1>
    </dataValidation>
    <dataValidation type="whole" operator="notEqual" allowBlank="1" showInputMessage="1" showErrorMessage="1" errorTitle="Pogrešan unos" error="Mogu se unijeti samo cjelobrojne vrijednosti. Ova AOP oznaka može se unijeti i s negativnim predznakom" sqref="J79:K79">
      <formula1>9999999999</formula1>
    </dataValidation>
    <dataValidation type="whole" operator="greaterThanOrEqual" allowBlank="1" showInputMessage="1" showErrorMessage="1" errorTitle="Pogrešan unos" error="Mogu se unijeti samo cjelobrojne pozitivne vrijednosti." sqref="J73:K78 J80:K85 J87:K116 J71:K71 J8:K68">
      <formula1>0</formula1>
    </dataValidation>
  </dataValidations>
  <printOptions/>
  <pageMargins left="0.75" right="0.75" top="1" bottom="1" header="0.5" footer="0.5"/>
  <pageSetup orientation="portrait" paperSize="9" scale="81" r:id="rId1"/>
  <rowBreaks count="1" manualBreakCount="1">
    <brk id="68" max="255" man="1"/>
  </rowBreaks>
  <ignoredErrors>
    <ignoredError sqref="J119:K119" unlockedFormula="1"/>
  </ignoredErrors>
</worksheet>
</file>

<file path=xl/worksheets/sheet4.xml><?xml version="1.0" encoding="utf-8"?>
<worksheet xmlns="http://schemas.openxmlformats.org/spreadsheetml/2006/main" xmlns:r="http://schemas.openxmlformats.org/officeDocument/2006/relationships">
  <sheetPr>
    <tabColor theme="0" tint="-0.1499900072813034"/>
  </sheetPr>
  <dimension ref="A1:P58"/>
  <sheetViews>
    <sheetView zoomScale="120" zoomScaleNormal="120" zoomScaleSheetLayoutView="110" zoomScalePageLayoutView="0" workbookViewId="0" topLeftCell="A28">
      <selection activeCell="A47" sqref="A47:H47"/>
    </sheetView>
  </sheetViews>
  <sheetFormatPr defaultColWidth="9.140625" defaultRowHeight="12.75"/>
  <cols>
    <col min="10" max="10" width="9.8515625" style="91" bestFit="1" customWidth="1"/>
    <col min="11" max="11" width="10.57421875" style="91" bestFit="1" customWidth="1"/>
    <col min="12" max="12" width="9.7109375" style="0" bestFit="1" customWidth="1"/>
    <col min="13" max="16" width="10.140625" style="0" bestFit="1" customWidth="1"/>
  </cols>
  <sheetData>
    <row r="1" spans="1:11" ht="12.75">
      <c r="A1" s="403" t="s">
        <v>168</v>
      </c>
      <c r="B1" s="404"/>
      <c r="C1" s="404"/>
      <c r="D1" s="404"/>
      <c r="E1" s="404"/>
      <c r="F1" s="404"/>
      <c r="G1" s="404"/>
      <c r="H1" s="404"/>
      <c r="I1" s="404"/>
      <c r="J1" s="405"/>
      <c r="K1" s="389"/>
    </row>
    <row r="2" spans="1:11" ht="12.75">
      <c r="A2" s="407" t="s">
        <v>660</v>
      </c>
      <c r="B2" s="408"/>
      <c r="C2" s="408"/>
      <c r="D2" s="408"/>
      <c r="E2" s="408"/>
      <c r="F2" s="408"/>
      <c r="G2" s="408"/>
      <c r="H2" s="408"/>
      <c r="I2" s="408"/>
      <c r="J2" s="405"/>
      <c r="K2" s="406"/>
    </row>
    <row r="3" spans="1:11" ht="12.75">
      <c r="A3" s="81"/>
      <c r="B3" s="82"/>
      <c r="C3" s="82"/>
      <c r="D3" s="82"/>
      <c r="E3" s="82"/>
      <c r="F3" s="82"/>
      <c r="G3" s="82"/>
      <c r="H3" s="82"/>
      <c r="I3" s="82"/>
      <c r="J3" s="270"/>
      <c r="K3" s="3"/>
    </row>
    <row r="4" spans="1:11" ht="12.75">
      <c r="A4" s="409" t="s">
        <v>343</v>
      </c>
      <c r="B4" s="410"/>
      <c r="C4" s="410"/>
      <c r="D4" s="410"/>
      <c r="E4" s="410"/>
      <c r="F4" s="410"/>
      <c r="G4" s="410"/>
      <c r="H4" s="410"/>
      <c r="I4" s="410"/>
      <c r="J4" s="410"/>
      <c r="K4" s="411"/>
    </row>
    <row r="5" spans="1:11" ht="22.5" thickBot="1">
      <c r="A5" s="412" t="s">
        <v>61</v>
      </c>
      <c r="B5" s="412"/>
      <c r="C5" s="412"/>
      <c r="D5" s="412"/>
      <c r="E5" s="412"/>
      <c r="F5" s="412"/>
      <c r="G5" s="412"/>
      <c r="H5" s="412"/>
      <c r="I5" s="83" t="s">
        <v>288</v>
      </c>
      <c r="J5" s="84" t="s">
        <v>154</v>
      </c>
      <c r="K5" s="84" t="s">
        <v>155</v>
      </c>
    </row>
    <row r="6" spans="1:11" ht="12.75">
      <c r="A6" s="402">
        <v>1</v>
      </c>
      <c r="B6" s="402"/>
      <c r="C6" s="402"/>
      <c r="D6" s="402"/>
      <c r="E6" s="402"/>
      <c r="F6" s="402"/>
      <c r="G6" s="402"/>
      <c r="H6" s="402"/>
      <c r="I6" s="85">
        <v>2</v>
      </c>
      <c r="J6" s="86" t="s">
        <v>292</v>
      </c>
      <c r="K6" s="86" t="s">
        <v>293</v>
      </c>
    </row>
    <row r="7" spans="1:11" ht="12.75">
      <c r="A7" s="398" t="s">
        <v>160</v>
      </c>
      <c r="B7" s="399"/>
      <c r="C7" s="399"/>
      <c r="D7" s="399"/>
      <c r="E7" s="399"/>
      <c r="F7" s="399"/>
      <c r="G7" s="399"/>
      <c r="H7" s="399"/>
      <c r="I7" s="400"/>
      <c r="J7" s="400"/>
      <c r="K7" s="401"/>
    </row>
    <row r="8" spans="1:11" ht="12.75">
      <c r="A8" s="357" t="s">
        <v>40</v>
      </c>
      <c r="B8" s="358"/>
      <c r="C8" s="358"/>
      <c r="D8" s="358"/>
      <c r="E8" s="358"/>
      <c r="F8" s="358"/>
      <c r="G8" s="358"/>
      <c r="H8" s="358"/>
      <c r="I8" s="4">
        <v>1</v>
      </c>
      <c r="J8" s="13">
        <v>13817371</v>
      </c>
      <c r="K8" s="13">
        <v>-70500873.45700955</v>
      </c>
    </row>
    <row r="9" spans="1:11" ht="12.75">
      <c r="A9" s="357" t="s">
        <v>41</v>
      </c>
      <c r="B9" s="358"/>
      <c r="C9" s="358"/>
      <c r="D9" s="358"/>
      <c r="E9" s="358"/>
      <c r="F9" s="358"/>
      <c r="G9" s="358"/>
      <c r="H9" s="358"/>
      <c r="I9" s="4">
        <v>2</v>
      </c>
      <c r="J9" s="13">
        <v>68970411</v>
      </c>
      <c r="K9" s="13">
        <v>150343019.00968704</v>
      </c>
    </row>
    <row r="10" spans="1:11" ht="12.75">
      <c r="A10" s="357" t="s">
        <v>42</v>
      </c>
      <c r="B10" s="358"/>
      <c r="C10" s="358"/>
      <c r="D10" s="358"/>
      <c r="E10" s="358"/>
      <c r="F10" s="358"/>
      <c r="G10" s="358"/>
      <c r="H10" s="358"/>
      <c r="I10" s="4">
        <v>3</v>
      </c>
      <c r="J10" s="13">
        <v>0</v>
      </c>
      <c r="K10" s="13">
        <v>53257058</v>
      </c>
    </row>
    <row r="11" spans="1:11" ht="12.75">
      <c r="A11" s="357" t="s">
        <v>43</v>
      </c>
      <c r="B11" s="358"/>
      <c r="C11" s="358"/>
      <c r="D11" s="358"/>
      <c r="E11" s="358"/>
      <c r="F11" s="358"/>
      <c r="G11" s="358"/>
      <c r="H11" s="358"/>
      <c r="I11" s="4">
        <v>4</v>
      </c>
      <c r="J11" s="13">
        <v>0</v>
      </c>
      <c r="K11" s="13">
        <v>6232456</v>
      </c>
    </row>
    <row r="12" spans="1:11" ht="12.75">
      <c r="A12" s="357" t="s">
        <v>44</v>
      </c>
      <c r="B12" s="358"/>
      <c r="C12" s="358"/>
      <c r="D12" s="358"/>
      <c r="E12" s="358"/>
      <c r="F12" s="358"/>
      <c r="G12" s="358"/>
      <c r="H12" s="358"/>
      <c r="I12" s="4">
        <v>5</v>
      </c>
      <c r="J12" s="13">
        <v>0</v>
      </c>
      <c r="K12" s="13">
        <v>0</v>
      </c>
    </row>
    <row r="13" spans="1:16" ht="12.75">
      <c r="A13" s="357" t="s">
        <v>53</v>
      </c>
      <c r="B13" s="358"/>
      <c r="C13" s="358"/>
      <c r="D13" s="358"/>
      <c r="E13" s="358"/>
      <c r="F13" s="358"/>
      <c r="G13" s="358"/>
      <c r="H13" s="358"/>
      <c r="I13" s="4">
        <v>6</v>
      </c>
      <c r="J13" s="13">
        <v>1673011</v>
      </c>
      <c r="K13" s="13">
        <v>6179624</v>
      </c>
      <c r="N13" s="238"/>
      <c r="O13" s="238"/>
      <c r="P13" s="238"/>
    </row>
    <row r="14" spans="1:11" ht="12.75">
      <c r="A14" s="343" t="s">
        <v>161</v>
      </c>
      <c r="B14" s="344"/>
      <c r="C14" s="344"/>
      <c r="D14" s="344"/>
      <c r="E14" s="344"/>
      <c r="F14" s="344"/>
      <c r="G14" s="344"/>
      <c r="H14" s="344"/>
      <c r="I14" s="4">
        <v>7</v>
      </c>
      <c r="J14" s="12">
        <f>SUM(J8:J13)</f>
        <v>84460793</v>
      </c>
      <c r="K14" s="12">
        <f>SUM(K8:K13)</f>
        <v>145511283.55267748</v>
      </c>
    </row>
    <row r="15" spans="1:11" ht="12.75">
      <c r="A15" s="357" t="s">
        <v>54</v>
      </c>
      <c r="B15" s="358"/>
      <c r="C15" s="358"/>
      <c r="D15" s="358"/>
      <c r="E15" s="358"/>
      <c r="F15" s="358"/>
      <c r="G15" s="358"/>
      <c r="H15" s="358"/>
      <c r="I15" s="4">
        <v>8</v>
      </c>
      <c r="J15" s="13">
        <v>15478182</v>
      </c>
      <c r="K15" s="13"/>
    </row>
    <row r="16" spans="1:11" ht="12.75">
      <c r="A16" s="357" t="s">
        <v>55</v>
      </c>
      <c r="B16" s="358"/>
      <c r="C16" s="358"/>
      <c r="D16" s="358"/>
      <c r="E16" s="358"/>
      <c r="F16" s="358"/>
      <c r="G16" s="358"/>
      <c r="H16" s="358"/>
      <c r="I16" s="4">
        <v>9</v>
      </c>
      <c r="J16" s="13">
        <v>3090554.8151568472</v>
      </c>
      <c r="K16" s="13"/>
    </row>
    <row r="17" spans="1:11" ht="12.75">
      <c r="A17" s="357" t="s">
        <v>56</v>
      </c>
      <c r="B17" s="358"/>
      <c r="C17" s="358"/>
      <c r="D17" s="358"/>
      <c r="E17" s="358"/>
      <c r="F17" s="358"/>
      <c r="G17" s="358"/>
      <c r="H17" s="358"/>
      <c r="I17" s="4">
        <v>10</v>
      </c>
      <c r="J17" s="13">
        <v>9869</v>
      </c>
      <c r="K17" s="271">
        <v>131301</v>
      </c>
    </row>
    <row r="18" spans="1:15" ht="12.75">
      <c r="A18" s="357" t="s">
        <v>57</v>
      </c>
      <c r="B18" s="358"/>
      <c r="C18" s="358"/>
      <c r="D18" s="358"/>
      <c r="E18" s="358"/>
      <c r="F18" s="358"/>
      <c r="G18" s="358"/>
      <c r="H18" s="358"/>
      <c r="I18" s="4">
        <v>11</v>
      </c>
      <c r="J18" s="13">
        <v>6688354.184843149</v>
      </c>
      <c r="K18" s="13"/>
      <c r="N18" s="238"/>
      <c r="O18" s="238"/>
    </row>
    <row r="19" spans="1:11" ht="12.75">
      <c r="A19" s="343" t="s">
        <v>162</v>
      </c>
      <c r="B19" s="344"/>
      <c r="C19" s="344"/>
      <c r="D19" s="344"/>
      <c r="E19" s="344"/>
      <c r="F19" s="344"/>
      <c r="G19" s="344"/>
      <c r="H19" s="344"/>
      <c r="I19" s="4">
        <v>12</v>
      </c>
      <c r="J19" s="12">
        <f>SUM(J15:J18)</f>
        <v>25266959.999999996</v>
      </c>
      <c r="K19" s="12">
        <f>SUM(K15:K18)</f>
        <v>131301</v>
      </c>
    </row>
    <row r="20" spans="1:11" ht="12.75">
      <c r="A20" s="343" t="s">
        <v>36</v>
      </c>
      <c r="B20" s="344"/>
      <c r="C20" s="344"/>
      <c r="D20" s="344"/>
      <c r="E20" s="344"/>
      <c r="F20" s="344"/>
      <c r="G20" s="344"/>
      <c r="H20" s="344"/>
      <c r="I20" s="4">
        <v>13</v>
      </c>
      <c r="J20" s="12">
        <f>IF(J14&gt;J19,J14-J19,0)</f>
        <v>59193833</v>
      </c>
      <c r="K20" s="12">
        <f>IF(K14&gt;K19,K14-K19,0)</f>
        <v>145379982.55267748</v>
      </c>
    </row>
    <row r="21" spans="1:11" ht="12.75">
      <c r="A21" s="343" t="s">
        <v>37</v>
      </c>
      <c r="B21" s="344"/>
      <c r="C21" s="344"/>
      <c r="D21" s="344"/>
      <c r="E21" s="344"/>
      <c r="F21" s="344"/>
      <c r="G21" s="344"/>
      <c r="H21" s="344"/>
      <c r="I21" s="4">
        <v>14</v>
      </c>
      <c r="J21" s="12">
        <f>IF(J19&gt;J14,J19-J14,0)</f>
        <v>0</v>
      </c>
      <c r="K21" s="12">
        <f>IF(K19&gt;K14,K19-K14,0)</f>
        <v>0</v>
      </c>
    </row>
    <row r="22" spans="1:11" ht="12.75">
      <c r="A22" s="398" t="s">
        <v>163</v>
      </c>
      <c r="B22" s="399"/>
      <c r="C22" s="399"/>
      <c r="D22" s="399"/>
      <c r="E22" s="399"/>
      <c r="F22" s="399"/>
      <c r="G22" s="399"/>
      <c r="H22" s="399"/>
      <c r="I22" s="400"/>
      <c r="J22" s="400"/>
      <c r="K22" s="401"/>
    </row>
    <row r="23" spans="1:11" ht="12.75">
      <c r="A23" s="357" t="s">
        <v>183</v>
      </c>
      <c r="B23" s="358"/>
      <c r="C23" s="358"/>
      <c r="D23" s="358"/>
      <c r="E23" s="358"/>
      <c r="F23" s="358"/>
      <c r="G23" s="358"/>
      <c r="H23" s="358"/>
      <c r="I23" s="4">
        <v>15</v>
      </c>
      <c r="J23" s="13">
        <v>1053028.73</v>
      </c>
      <c r="K23" s="13">
        <v>0</v>
      </c>
    </row>
    <row r="24" spans="1:11" ht="12.75">
      <c r="A24" s="357" t="s">
        <v>184</v>
      </c>
      <c r="B24" s="358"/>
      <c r="C24" s="358"/>
      <c r="D24" s="358"/>
      <c r="E24" s="358"/>
      <c r="F24" s="358"/>
      <c r="G24" s="358"/>
      <c r="H24" s="358"/>
      <c r="I24" s="4">
        <v>16</v>
      </c>
      <c r="J24" s="13">
        <v>0</v>
      </c>
      <c r="K24" s="271">
        <v>0</v>
      </c>
    </row>
    <row r="25" spans="1:11" ht="12.75">
      <c r="A25" s="357" t="s">
        <v>185</v>
      </c>
      <c r="B25" s="358"/>
      <c r="C25" s="358"/>
      <c r="D25" s="358"/>
      <c r="E25" s="358"/>
      <c r="F25" s="358"/>
      <c r="G25" s="358"/>
      <c r="H25" s="358"/>
      <c r="I25" s="4">
        <v>17</v>
      </c>
      <c r="J25" s="13">
        <v>0</v>
      </c>
      <c r="K25" s="271">
        <v>0</v>
      </c>
    </row>
    <row r="26" spans="1:11" ht="12.75">
      <c r="A26" s="357" t="s">
        <v>186</v>
      </c>
      <c r="B26" s="358"/>
      <c r="C26" s="358"/>
      <c r="D26" s="358"/>
      <c r="E26" s="358"/>
      <c r="F26" s="358"/>
      <c r="G26" s="358"/>
      <c r="H26" s="358"/>
      <c r="I26" s="4">
        <v>18</v>
      </c>
      <c r="J26" s="13">
        <v>0</v>
      </c>
      <c r="K26" s="271">
        <v>0</v>
      </c>
    </row>
    <row r="27" spans="1:11" ht="12.75">
      <c r="A27" s="357" t="s">
        <v>187</v>
      </c>
      <c r="B27" s="358"/>
      <c r="C27" s="358"/>
      <c r="D27" s="358"/>
      <c r="E27" s="358"/>
      <c r="F27" s="358"/>
      <c r="G27" s="358"/>
      <c r="H27" s="358"/>
      <c r="I27" s="4">
        <v>19</v>
      </c>
      <c r="J27" s="13">
        <v>10194</v>
      </c>
      <c r="K27" s="271">
        <v>662180</v>
      </c>
    </row>
    <row r="28" spans="1:11" ht="12.75">
      <c r="A28" s="343" t="s">
        <v>172</v>
      </c>
      <c r="B28" s="344"/>
      <c r="C28" s="344"/>
      <c r="D28" s="344"/>
      <c r="E28" s="344"/>
      <c r="F28" s="344"/>
      <c r="G28" s="344"/>
      <c r="H28" s="344"/>
      <c r="I28" s="4">
        <v>20</v>
      </c>
      <c r="J28" s="12">
        <f>SUM(J23:J27)</f>
        <v>1063222.73</v>
      </c>
      <c r="K28" s="12">
        <f>SUM(K23:K27)</f>
        <v>662180</v>
      </c>
    </row>
    <row r="29" spans="1:11" ht="12.75">
      <c r="A29" s="357" t="s">
        <v>119</v>
      </c>
      <c r="B29" s="358"/>
      <c r="C29" s="358"/>
      <c r="D29" s="358"/>
      <c r="E29" s="358"/>
      <c r="F29" s="358"/>
      <c r="G29" s="358"/>
      <c r="H29" s="358"/>
      <c r="I29" s="4">
        <v>21</v>
      </c>
      <c r="J29" s="13">
        <v>37055675.730000004</v>
      </c>
      <c r="K29" s="13">
        <v>49840124</v>
      </c>
    </row>
    <row r="30" spans="1:11" ht="12.75">
      <c r="A30" s="357" t="s">
        <v>120</v>
      </c>
      <c r="B30" s="358"/>
      <c r="C30" s="358"/>
      <c r="D30" s="358"/>
      <c r="E30" s="358"/>
      <c r="F30" s="358"/>
      <c r="G30" s="358"/>
      <c r="H30" s="358"/>
      <c r="I30" s="4">
        <v>22</v>
      </c>
      <c r="J30" s="13">
        <v>0</v>
      </c>
      <c r="K30" s="271">
        <v>0</v>
      </c>
    </row>
    <row r="31" spans="1:11" ht="12.75">
      <c r="A31" s="357" t="s">
        <v>16</v>
      </c>
      <c r="B31" s="358"/>
      <c r="C31" s="358"/>
      <c r="D31" s="358"/>
      <c r="E31" s="358"/>
      <c r="F31" s="358"/>
      <c r="G31" s="358"/>
      <c r="H31" s="358"/>
      <c r="I31" s="4">
        <v>23</v>
      </c>
      <c r="J31" s="13">
        <v>0</v>
      </c>
      <c r="K31" s="271">
        <v>0</v>
      </c>
    </row>
    <row r="32" spans="1:11" ht="12.75">
      <c r="A32" s="343" t="s">
        <v>5</v>
      </c>
      <c r="B32" s="344"/>
      <c r="C32" s="344"/>
      <c r="D32" s="344"/>
      <c r="E32" s="344"/>
      <c r="F32" s="344"/>
      <c r="G32" s="344"/>
      <c r="H32" s="344"/>
      <c r="I32" s="4">
        <v>24</v>
      </c>
      <c r="J32" s="12">
        <f>SUM(J29:J31)</f>
        <v>37055675.730000004</v>
      </c>
      <c r="K32" s="12">
        <f>SUM(K29:K31)</f>
        <v>49840124</v>
      </c>
    </row>
    <row r="33" spans="1:11" ht="12.75">
      <c r="A33" s="343" t="s">
        <v>38</v>
      </c>
      <c r="B33" s="344"/>
      <c r="C33" s="344"/>
      <c r="D33" s="344"/>
      <c r="E33" s="344"/>
      <c r="F33" s="344"/>
      <c r="G33" s="344"/>
      <c r="H33" s="344"/>
      <c r="I33" s="4">
        <v>25</v>
      </c>
      <c r="J33" s="12">
        <f>IF(J28&gt;J32,J28-J32,0)</f>
        <v>0</v>
      </c>
      <c r="K33" s="12">
        <f>IF(K28&gt;K32,K28-K32,0)</f>
        <v>0</v>
      </c>
    </row>
    <row r="34" spans="1:11" ht="12.75">
      <c r="A34" s="343" t="s">
        <v>39</v>
      </c>
      <c r="B34" s="344"/>
      <c r="C34" s="344"/>
      <c r="D34" s="344"/>
      <c r="E34" s="344"/>
      <c r="F34" s="344"/>
      <c r="G34" s="344"/>
      <c r="H34" s="344"/>
      <c r="I34" s="4">
        <v>26</v>
      </c>
      <c r="J34" s="12">
        <f>IF(J32&gt;J28,J32-J28,0)</f>
        <v>35992453.00000001</v>
      </c>
      <c r="K34" s="12">
        <f>IF(K32&gt;K28,K32-K28,0)</f>
        <v>49177944</v>
      </c>
    </row>
    <row r="35" spans="1:11" ht="12.75">
      <c r="A35" s="398" t="s">
        <v>164</v>
      </c>
      <c r="B35" s="399"/>
      <c r="C35" s="399"/>
      <c r="D35" s="399"/>
      <c r="E35" s="399"/>
      <c r="F35" s="399"/>
      <c r="G35" s="399"/>
      <c r="H35" s="399"/>
      <c r="I35" s="400"/>
      <c r="J35" s="400"/>
      <c r="K35" s="401"/>
    </row>
    <row r="36" spans="1:11" ht="12.75">
      <c r="A36" s="357" t="s">
        <v>178</v>
      </c>
      <c r="B36" s="358"/>
      <c r="C36" s="358"/>
      <c r="D36" s="358"/>
      <c r="E36" s="358"/>
      <c r="F36" s="358"/>
      <c r="G36" s="358"/>
      <c r="H36" s="358"/>
      <c r="I36" s="4">
        <v>27</v>
      </c>
      <c r="J36" s="13">
        <v>0</v>
      </c>
      <c r="K36" s="13">
        <v>0</v>
      </c>
    </row>
    <row r="37" spans="1:11" ht="12.75">
      <c r="A37" s="357" t="s">
        <v>29</v>
      </c>
      <c r="B37" s="358"/>
      <c r="C37" s="358"/>
      <c r="D37" s="358"/>
      <c r="E37" s="358"/>
      <c r="F37" s="358"/>
      <c r="G37" s="358"/>
      <c r="H37" s="358"/>
      <c r="I37" s="4">
        <v>28</v>
      </c>
      <c r="J37" s="13">
        <v>0</v>
      </c>
      <c r="K37" s="13">
        <v>0</v>
      </c>
    </row>
    <row r="38" spans="1:11" ht="12.75">
      <c r="A38" s="357" t="s">
        <v>30</v>
      </c>
      <c r="B38" s="358"/>
      <c r="C38" s="358"/>
      <c r="D38" s="358"/>
      <c r="E38" s="358"/>
      <c r="F38" s="358"/>
      <c r="G38" s="358"/>
      <c r="H38" s="358"/>
      <c r="I38" s="4">
        <v>29</v>
      </c>
      <c r="J38" s="13">
        <v>0</v>
      </c>
      <c r="K38" s="13">
        <v>0</v>
      </c>
    </row>
    <row r="39" spans="1:11" ht="12.75">
      <c r="A39" s="343" t="s">
        <v>70</v>
      </c>
      <c r="B39" s="344"/>
      <c r="C39" s="344"/>
      <c r="D39" s="344"/>
      <c r="E39" s="344"/>
      <c r="F39" s="344"/>
      <c r="G39" s="344"/>
      <c r="H39" s="344"/>
      <c r="I39" s="4">
        <v>30</v>
      </c>
      <c r="J39" s="12">
        <f>SUM(J36:J38)</f>
        <v>0</v>
      </c>
      <c r="K39" s="12">
        <f>SUM(K36:K38)</f>
        <v>0</v>
      </c>
    </row>
    <row r="40" spans="1:11" ht="12.75">
      <c r="A40" s="357" t="s">
        <v>31</v>
      </c>
      <c r="B40" s="358"/>
      <c r="C40" s="358"/>
      <c r="D40" s="358"/>
      <c r="E40" s="358"/>
      <c r="F40" s="358"/>
      <c r="G40" s="358"/>
      <c r="H40" s="358"/>
      <c r="I40" s="4">
        <v>31</v>
      </c>
      <c r="J40" s="13">
        <v>274351</v>
      </c>
      <c r="K40" s="271">
        <v>21079144</v>
      </c>
    </row>
    <row r="41" spans="1:11" ht="12.75">
      <c r="A41" s="357" t="s">
        <v>32</v>
      </c>
      <c r="B41" s="358"/>
      <c r="C41" s="358"/>
      <c r="D41" s="358"/>
      <c r="E41" s="358"/>
      <c r="F41" s="358"/>
      <c r="G41" s="358"/>
      <c r="H41" s="358"/>
      <c r="I41" s="4">
        <v>32</v>
      </c>
      <c r="J41" s="13">
        <v>0</v>
      </c>
      <c r="K41" s="13">
        <v>0</v>
      </c>
    </row>
    <row r="42" spans="1:11" ht="12.75">
      <c r="A42" s="357" t="s">
        <v>33</v>
      </c>
      <c r="B42" s="358"/>
      <c r="C42" s="358"/>
      <c r="D42" s="358"/>
      <c r="E42" s="358"/>
      <c r="F42" s="358"/>
      <c r="G42" s="358"/>
      <c r="H42" s="358"/>
      <c r="I42" s="4">
        <v>33</v>
      </c>
      <c r="J42" s="13">
        <v>0</v>
      </c>
      <c r="K42" s="13">
        <v>0</v>
      </c>
    </row>
    <row r="43" spans="1:11" ht="12.75">
      <c r="A43" s="357" t="s">
        <v>34</v>
      </c>
      <c r="B43" s="358"/>
      <c r="C43" s="358"/>
      <c r="D43" s="358"/>
      <c r="E43" s="358"/>
      <c r="F43" s="358"/>
      <c r="G43" s="358"/>
      <c r="H43" s="358"/>
      <c r="I43" s="4">
        <v>34</v>
      </c>
      <c r="J43" s="13">
        <v>0</v>
      </c>
      <c r="K43" s="13">
        <v>0</v>
      </c>
    </row>
    <row r="44" spans="1:11" ht="12.75">
      <c r="A44" s="357" t="s">
        <v>35</v>
      </c>
      <c r="B44" s="358"/>
      <c r="C44" s="358"/>
      <c r="D44" s="358"/>
      <c r="E44" s="358"/>
      <c r="F44" s="358"/>
      <c r="G44" s="358"/>
      <c r="H44" s="358"/>
      <c r="I44" s="4">
        <v>35</v>
      </c>
      <c r="J44" s="13">
        <v>33674596</v>
      </c>
      <c r="K44" s="271">
        <v>34656053</v>
      </c>
    </row>
    <row r="45" spans="1:11" ht="12.75">
      <c r="A45" s="343" t="s">
        <v>71</v>
      </c>
      <c r="B45" s="344"/>
      <c r="C45" s="344"/>
      <c r="D45" s="344"/>
      <c r="E45" s="344"/>
      <c r="F45" s="344"/>
      <c r="G45" s="344"/>
      <c r="H45" s="344"/>
      <c r="I45" s="4">
        <v>36</v>
      </c>
      <c r="J45" s="12">
        <f>SUM(J40:J44)</f>
        <v>33948947</v>
      </c>
      <c r="K45" s="12">
        <f>SUM(K40:K44)</f>
        <v>55735197</v>
      </c>
    </row>
    <row r="46" spans="1:11" ht="25.5" customHeight="1">
      <c r="A46" s="343" t="s">
        <v>17</v>
      </c>
      <c r="B46" s="344"/>
      <c r="C46" s="344"/>
      <c r="D46" s="344"/>
      <c r="E46" s="344"/>
      <c r="F46" s="344"/>
      <c r="G46" s="344"/>
      <c r="H46" s="344"/>
      <c r="I46" s="4">
        <v>37</v>
      </c>
      <c r="J46" s="12">
        <f>IF(J39&gt;J45,J39-J45,0)</f>
        <v>0</v>
      </c>
      <c r="K46" s="12">
        <f>IF(K39&gt;K45,K39-K45,0)</f>
        <v>0</v>
      </c>
    </row>
    <row r="47" spans="1:11" ht="25.5" customHeight="1">
      <c r="A47" s="343" t="s">
        <v>18</v>
      </c>
      <c r="B47" s="344"/>
      <c r="C47" s="344"/>
      <c r="D47" s="344"/>
      <c r="E47" s="344"/>
      <c r="F47" s="344"/>
      <c r="G47" s="344"/>
      <c r="H47" s="344"/>
      <c r="I47" s="4">
        <v>38</v>
      </c>
      <c r="J47" s="12">
        <f>IF(J45&gt;J39,J45-J39,0)</f>
        <v>33948947</v>
      </c>
      <c r="K47" s="12">
        <f>IF(K45&gt;K39,K45-K39,0)</f>
        <v>55735197</v>
      </c>
    </row>
    <row r="48" spans="1:11" ht="12.75">
      <c r="A48" s="357" t="s">
        <v>72</v>
      </c>
      <c r="B48" s="358"/>
      <c r="C48" s="358"/>
      <c r="D48" s="358"/>
      <c r="E48" s="358"/>
      <c r="F48" s="358"/>
      <c r="G48" s="358"/>
      <c r="H48" s="358"/>
      <c r="I48" s="4">
        <v>39</v>
      </c>
      <c r="J48" s="12">
        <f>IF(J20-J21+J33-J34+J46-J47&gt;0,J20-J21+J33-J34+J46-J47,0)</f>
        <v>0</v>
      </c>
      <c r="K48" s="12">
        <f>IF(K20-K21+K33-K34+K46-K47&gt;0,K20-K21+K33-K34+K46-K47,0)</f>
        <v>40466841.55267748</v>
      </c>
    </row>
    <row r="49" spans="1:11" ht="12.75">
      <c r="A49" s="357" t="s">
        <v>73</v>
      </c>
      <c r="B49" s="358"/>
      <c r="C49" s="358"/>
      <c r="D49" s="358"/>
      <c r="E49" s="358"/>
      <c r="F49" s="358"/>
      <c r="G49" s="358"/>
      <c r="H49" s="358"/>
      <c r="I49" s="4">
        <v>40</v>
      </c>
      <c r="J49" s="12">
        <f>IF(J21-J20+J34-J33+J47-J46&gt;0,J21-J20+J34-J33+J47-J46,0)</f>
        <v>10747567.000000007</v>
      </c>
      <c r="K49" s="12">
        <f>IF(K21-K20+K34-K33+K47-K46&gt;0,K21-K20+K34-K33+K47-K46,0)</f>
        <v>0</v>
      </c>
    </row>
    <row r="50" spans="1:11" ht="12.75">
      <c r="A50" s="357" t="s">
        <v>165</v>
      </c>
      <c r="B50" s="358"/>
      <c r="C50" s="358"/>
      <c r="D50" s="358"/>
      <c r="E50" s="358"/>
      <c r="F50" s="358"/>
      <c r="G50" s="358"/>
      <c r="H50" s="358"/>
      <c r="I50" s="4">
        <v>41</v>
      </c>
      <c r="J50" s="13">
        <v>20418032</v>
      </c>
      <c r="K50" s="13">
        <v>9670464.999999993</v>
      </c>
    </row>
    <row r="51" spans="1:11" ht="12.75">
      <c r="A51" s="357" t="s">
        <v>180</v>
      </c>
      <c r="B51" s="358"/>
      <c r="C51" s="358"/>
      <c r="D51" s="358"/>
      <c r="E51" s="358"/>
      <c r="F51" s="358"/>
      <c r="G51" s="358"/>
      <c r="H51" s="358"/>
      <c r="I51" s="4">
        <v>42</v>
      </c>
      <c r="J51" s="13">
        <f>IF(J48=0,0,J48)</f>
        <v>0</v>
      </c>
      <c r="K51" s="13">
        <f>IF(K48=0,0,K48)</f>
        <v>40466841.55267748</v>
      </c>
    </row>
    <row r="52" spans="1:11" ht="12.75">
      <c r="A52" s="357" t="s">
        <v>181</v>
      </c>
      <c r="B52" s="358"/>
      <c r="C52" s="358"/>
      <c r="D52" s="358"/>
      <c r="E52" s="358"/>
      <c r="F52" s="358"/>
      <c r="G52" s="358"/>
      <c r="H52" s="358"/>
      <c r="I52" s="4">
        <v>43</v>
      </c>
      <c r="J52" s="13">
        <f>IF(J49=0,0,J49)</f>
        <v>10747567.000000007</v>
      </c>
      <c r="K52" s="13">
        <f>IF(K49=0,0,K49)</f>
        <v>0</v>
      </c>
    </row>
    <row r="53" spans="1:12" ht="12.75">
      <c r="A53" s="378" t="s">
        <v>182</v>
      </c>
      <c r="B53" s="379"/>
      <c r="C53" s="379"/>
      <c r="D53" s="379"/>
      <c r="E53" s="379"/>
      <c r="F53" s="379"/>
      <c r="G53" s="379"/>
      <c r="H53" s="379"/>
      <c r="I53" s="7">
        <v>44</v>
      </c>
      <c r="J53" s="17">
        <f>J50+J51-J52</f>
        <v>9670464.999999993</v>
      </c>
      <c r="K53" s="17">
        <f>K50+K51-K52</f>
        <v>50137306.552677475</v>
      </c>
      <c r="L53" s="111">
        <f>K53-Bilanca!K65</f>
        <v>-0.9273225218057632</v>
      </c>
    </row>
    <row r="55" ht="12.75">
      <c r="K55" s="260"/>
    </row>
    <row r="56" ht="12" customHeight="1"/>
    <row r="57" spans="10:11" ht="12.75" hidden="1">
      <c r="J57" s="260">
        <f>+J53-K50</f>
        <v>0</v>
      </c>
      <c r="K57" s="260">
        <f>+Bilanca!K65</f>
        <v>50137307.48</v>
      </c>
    </row>
    <row r="58" ht="12.75" hidden="1">
      <c r="K58" s="260">
        <f>+K53-K57</f>
        <v>-0.9273225218057632</v>
      </c>
    </row>
  </sheetData>
  <sheetProtection/>
  <mergeCells count="53">
    <mergeCell ref="A6:H6"/>
    <mergeCell ref="A7:K7"/>
    <mergeCell ref="A8:H8"/>
    <mergeCell ref="A1:J1"/>
    <mergeCell ref="K1:K2"/>
    <mergeCell ref="A2:J2"/>
    <mergeCell ref="A4:K4"/>
    <mergeCell ref="A5:H5"/>
    <mergeCell ref="A18:H18"/>
    <mergeCell ref="A11:H11"/>
    <mergeCell ref="A12:H12"/>
    <mergeCell ref="A19:H19"/>
    <mergeCell ref="A20:H20"/>
    <mergeCell ref="A21:H21"/>
    <mergeCell ref="A33:H33"/>
    <mergeCell ref="A9:H9"/>
    <mergeCell ref="A10:H10"/>
    <mergeCell ref="A27:H27"/>
    <mergeCell ref="A28:H28"/>
    <mergeCell ref="A13:H13"/>
    <mergeCell ref="A14:H14"/>
    <mergeCell ref="A15:H15"/>
    <mergeCell ref="A16:H16"/>
    <mergeCell ref="A17:H17"/>
    <mergeCell ref="A34:H34"/>
    <mergeCell ref="A22:K22"/>
    <mergeCell ref="A23:H23"/>
    <mergeCell ref="A25:H25"/>
    <mergeCell ref="A26:H26"/>
    <mergeCell ref="A24:H24"/>
    <mergeCell ref="A29:H29"/>
    <mergeCell ref="A30:H30"/>
    <mergeCell ref="A31:H31"/>
    <mergeCell ref="A32:H32"/>
    <mergeCell ref="A41:H41"/>
    <mergeCell ref="A42:H42"/>
    <mergeCell ref="A45:H45"/>
    <mergeCell ref="A46:H46"/>
    <mergeCell ref="A47:H47"/>
    <mergeCell ref="A44:H44"/>
    <mergeCell ref="A43:H43"/>
    <mergeCell ref="A35:K35"/>
    <mergeCell ref="A36:H36"/>
    <mergeCell ref="A37:H37"/>
    <mergeCell ref="A38:H38"/>
    <mergeCell ref="A39:H39"/>
    <mergeCell ref="A40:H40"/>
    <mergeCell ref="A53:H53"/>
    <mergeCell ref="A49:H49"/>
    <mergeCell ref="A50:H50"/>
    <mergeCell ref="A51:H51"/>
    <mergeCell ref="A52:H52"/>
    <mergeCell ref="A48:H48"/>
  </mergeCells>
  <dataValidations count="2">
    <dataValidation type="whole" operator="notEqual" allowBlank="1" showInputMessage="1" showErrorMessage="1" errorTitle="Pogrešan unos" error="Mogu se unijeti samo cjelobrojne vrijednosti." sqref="J29:K31 J15:K18 J40:K44 J36:K38 J8:K13 J23:K27 J50:K52">
      <formula1>9999999998</formula1>
    </dataValidation>
    <dataValidation type="whole" operator="greaterThanOrEqual" allowBlank="1" showInputMessage="1" showErrorMessage="1" errorTitle="Pogrešan unos" error="Mogu se unijeti samo cjelobrojne pozitivne vrijednosti." sqref="J53:K53 J45:K49 J28:K28 J14:K14 J32:K34 J19:K21 J39:K39">
      <formula1>0</formula1>
    </dataValidation>
  </dataValidations>
  <printOptions/>
  <pageMargins left="0.75" right="0.75" top="1" bottom="1" header="0.5" footer="0.5"/>
  <pageSetup horizontalDpi="600" verticalDpi="600" orientation="portrait" paperSize="9" scale="86" r:id="rId1"/>
  <ignoredErrors>
    <ignoredError sqref="K52" unlockedFormula="1"/>
  </ignoredErrors>
</worksheet>
</file>

<file path=xl/worksheets/sheet5.xml><?xml version="1.0" encoding="utf-8"?>
<worksheet xmlns="http://schemas.openxmlformats.org/spreadsheetml/2006/main" xmlns:r="http://schemas.openxmlformats.org/officeDocument/2006/relationships">
  <dimension ref="A1:K55"/>
  <sheetViews>
    <sheetView view="pageBreakPreview" zoomScale="110" zoomScaleSheetLayoutView="110" zoomScalePageLayoutView="0" workbookViewId="0" topLeftCell="A1">
      <selection activeCell="A1" sqref="A1:J1"/>
    </sheetView>
  </sheetViews>
  <sheetFormatPr defaultColWidth="9.140625" defaultRowHeight="12.75"/>
  <sheetData>
    <row r="1" spans="1:11" ht="12.75">
      <c r="A1" s="403" t="s">
        <v>203</v>
      </c>
      <c r="B1" s="404"/>
      <c r="C1" s="404"/>
      <c r="D1" s="404"/>
      <c r="E1" s="404"/>
      <c r="F1" s="404"/>
      <c r="G1" s="404"/>
      <c r="H1" s="404"/>
      <c r="I1" s="404"/>
      <c r="J1" s="405"/>
      <c r="K1" s="417"/>
    </row>
    <row r="2" spans="1:11" ht="12.75">
      <c r="A2" s="407" t="s">
        <v>6</v>
      </c>
      <c r="B2" s="408"/>
      <c r="C2" s="408"/>
      <c r="D2" s="408"/>
      <c r="E2" s="408"/>
      <c r="F2" s="408"/>
      <c r="G2" s="408"/>
      <c r="H2" s="408"/>
      <c r="I2" s="408"/>
      <c r="J2" s="405"/>
      <c r="K2" s="406"/>
    </row>
    <row r="3" spans="1:11" ht="12.75">
      <c r="A3" s="15"/>
      <c r="B3" s="16"/>
      <c r="C3" s="16"/>
      <c r="D3" s="16"/>
      <c r="E3" s="16"/>
      <c r="F3" s="16"/>
      <c r="G3" s="16"/>
      <c r="H3" s="16"/>
      <c r="I3" s="16"/>
      <c r="J3" s="18"/>
      <c r="K3" s="3"/>
    </row>
    <row r="4" spans="1:11" ht="12.75">
      <c r="A4" s="409" t="s">
        <v>7</v>
      </c>
      <c r="B4" s="410"/>
      <c r="C4" s="410"/>
      <c r="D4" s="410"/>
      <c r="E4" s="410"/>
      <c r="F4" s="410"/>
      <c r="G4" s="410"/>
      <c r="H4" s="410"/>
      <c r="I4" s="410"/>
      <c r="J4" s="410"/>
      <c r="K4" s="411"/>
    </row>
    <row r="5" spans="1:11" ht="22.5" thickBot="1">
      <c r="A5" s="412" t="s">
        <v>61</v>
      </c>
      <c r="B5" s="412"/>
      <c r="C5" s="412"/>
      <c r="D5" s="412"/>
      <c r="E5" s="412"/>
      <c r="F5" s="412"/>
      <c r="G5" s="412"/>
      <c r="H5" s="412"/>
      <c r="I5" s="83" t="s">
        <v>288</v>
      </c>
      <c r="J5" s="84" t="s">
        <v>154</v>
      </c>
      <c r="K5" s="84" t="s">
        <v>155</v>
      </c>
    </row>
    <row r="6" spans="1:11" ht="12.75">
      <c r="A6" s="402">
        <v>1</v>
      </c>
      <c r="B6" s="402"/>
      <c r="C6" s="402"/>
      <c r="D6" s="402"/>
      <c r="E6" s="402"/>
      <c r="F6" s="402"/>
      <c r="G6" s="402"/>
      <c r="H6" s="402"/>
      <c r="I6" s="85">
        <v>2</v>
      </c>
      <c r="J6" s="86" t="s">
        <v>292</v>
      </c>
      <c r="K6" s="86" t="s">
        <v>293</v>
      </c>
    </row>
    <row r="7" spans="1:11" ht="12.75">
      <c r="A7" s="398" t="s">
        <v>160</v>
      </c>
      <c r="B7" s="399"/>
      <c r="C7" s="399"/>
      <c r="D7" s="399"/>
      <c r="E7" s="399"/>
      <c r="F7" s="399"/>
      <c r="G7" s="399"/>
      <c r="H7" s="399"/>
      <c r="I7" s="400"/>
      <c r="J7" s="400"/>
      <c r="K7" s="401"/>
    </row>
    <row r="8" spans="1:11" ht="12.75">
      <c r="A8" s="357" t="s">
        <v>205</v>
      </c>
      <c r="B8" s="358"/>
      <c r="C8" s="358"/>
      <c r="D8" s="358"/>
      <c r="E8" s="358"/>
      <c r="F8" s="358"/>
      <c r="G8" s="358"/>
      <c r="H8" s="358"/>
      <c r="I8" s="4">
        <v>1</v>
      </c>
      <c r="J8" s="8"/>
      <c r="K8" s="13"/>
    </row>
    <row r="9" spans="1:11" ht="12.75">
      <c r="A9" s="357" t="s">
        <v>123</v>
      </c>
      <c r="B9" s="358"/>
      <c r="C9" s="358"/>
      <c r="D9" s="358"/>
      <c r="E9" s="358"/>
      <c r="F9" s="358"/>
      <c r="G9" s="358"/>
      <c r="H9" s="358"/>
      <c r="I9" s="4">
        <v>2</v>
      </c>
      <c r="J9" s="8"/>
      <c r="K9" s="13"/>
    </row>
    <row r="10" spans="1:11" ht="12.75">
      <c r="A10" s="357" t="s">
        <v>124</v>
      </c>
      <c r="B10" s="358"/>
      <c r="C10" s="358"/>
      <c r="D10" s="358"/>
      <c r="E10" s="358"/>
      <c r="F10" s="358"/>
      <c r="G10" s="358"/>
      <c r="H10" s="358"/>
      <c r="I10" s="4">
        <v>3</v>
      </c>
      <c r="J10" s="8"/>
      <c r="K10" s="13"/>
    </row>
    <row r="11" spans="1:11" ht="12.75">
      <c r="A11" s="357" t="s">
        <v>125</v>
      </c>
      <c r="B11" s="358"/>
      <c r="C11" s="358"/>
      <c r="D11" s="358"/>
      <c r="E11" s="358"/>
      <c r="F11" s="358"/>
      <c r="G11" s="358"/>
      <c r="H11" s="358"/>
      <c r="I11" s="4">
        <v>4</v>
      </c>
      <c r="J11" s="8"/>
      <c r="K11" s="13"/>
    </row>
    <row r="12" spans="1:11" ht="12.75">
      <c r="A12" s="357" t="s">
        <v>126</v>
      </c>
      <c r="B12" s="358"/>
      <c r="C12" s="358"/>
      <c r="D12" s="358"/>
      <c r="E12" s="358"/>
      <c r="F12" s="358"/>
      <c r="G12" s="358"/>
      <c r="H12" s="358"/>
      <c r="I12" s="4">
        <v>5</v>
      </c>
      <c r="J12" s="8"/>
      <c r="K12" s="13"/>
    </row>
    <row r="13" spans="1:11" ht="12.75">
      <c r="A13" s="343" t="s">
        <v>204</v>
      </c>
      <c r="B13" s="344"/>
      <c r="C13" s="344"/>
      <c r="D13" s="344"/>
      <c r="E13" s="344"/>
      <c r="F13" s="344"/>
      <c r="G13" s="344"/>
      <c r="H13" s="344"/>
      <c r="I13" s="4">
        <v>6</v>
      </c>
      <c r="J13" s="9">
        <f>SUM(J8:J12)</f>
        <v>0</v>
      </c>
      <c r="K13" s="12">
        <f>SUM(K8:K12)</f>
        <v>0</v>
      </c>
    </row>
    <row r="14" spans="1:11" ht="12.75">
      <c r="A14" s="357" t="s">
        <v>127</v>
      </c>
      <c r="B14" s="358"/>
      <c r="C14" s="358"/>
      <c r="D14" s="358"/>
      <c r="E14" s="358"/>
      <c r="F14" s="358"/>
      <c r="G14" s="358"/>
      <c r="H14" s="358"/>
      <c r="I14" s="4">
        <v>7</v>
      </c>
      <c r="J14" s="8"/>
      <c r="K14" s="13"/>
    </row>
    <row r="15" spans="1:11" ht="12.75">
      <c r="A15" s="357" t="s">
        <v>128</v>
      </c>
      <c r="B15" s="358"/>
      <c r="C15" s="358"/>
      <c r="D15" s="358"/>
      <c r="E15" s="358"/>
      <c r="F15" s="358"/>
      <c r="G15" s="358"/>
      <c r="H15" s="358"/>
      <c r="I15" s="4">
        <v>8</v>
      </c>
      <c r="J15" s="8"/>
      <c r="K15" s="13"/>
    </row>
    <row r="16" spans="1:11" ht="12.75">
      <c r="A16" s="357" t="s">
        <v>129</v>
      </c>
      <c r="B16" s="358"/>
      <c r="C16" s="358"/>
      <c r="D16" s="358"/>
      <c r="E16" s="358"/>
      <c r="F16" s="358"/>
      <c r="G16" s="358"/>
      <c r="H16" s="358"/>
      <c r="I16" s="4">
        <v>9</v>
      </c>
      <c r="J16" s="8"/>
      <c r="K16" s="13"/>
    </row>
    <row r="17" spans="1:11" ht="12.75">
      <c r="A17" s="357" t="s">
        <v>130</v>
      </c>
      <c r="B17" s="358"/>
      <c r="C17" s="358"/>
      <c r="D17" s="358"/>
      <c r="E17" s="358"/>
      <c r="F17" s="358"/>
      <c r="G17" s="358"/>
      <c r="H17" s="358"/>
      <c r="I17" s="4">
        <v>10</v>
      </c>
      <c r="J17" s="8"/>
      <c r="K17" s="13"/>
    </row>
    <row r="18" spans="1:11" ht="12.75">
      <c r="A18" s="357" t="s">
        <v>131</v>
      </c>
      <c r="B18" s="358"/>
      <c r="C18" s="358"/>
      <c r="D18" s="358"/>
      <c r="E18" s="358"/>
      <c r="F18" s="358"/>
      <c r="G18" s="358"/>
      <c r="H18" s="358"/>
      <c r="I18" s="4">
        <v>11</v>
      </c>
      <c r="J18" s="8"/>
      <c r="K18" s="13"/>
    </row>
    <row r="19" spans="1:11" ht="12.75">
      <c r="A19" s="357" t="s">
        <v>132</v>
      </c>
      <c r="B19" s="358"/>
      <c r="C19" s="358"/>
      <c r="D19" s="358"/>
      <c r="E19" s="358"/>
      <c r="F19" s="358"/>
      <c r="G19" s="358"/>
      <c r="H19" s="358"/>
      <c r="I19" s="4">
        <v>12</v>
      </c>
      <c r="J19" s="8"/>
      <c r="K19" s="13"/>
    </row>
    <row r="20" spans="1:11" ht="12.75">
      <c r="A20" s="343" t="s">
        <v>47</v>
      </c>
      <c r="B20" s="344"/>
      <c r="C20" s="344"/>
      <c r="D20" s="344"/>
      <c r="E20" s="344"/>
      <c r="F20" s="344"/>
      <c r="G20" s="344"/>
      <c r="H20" s="344"/>
      <c r="I20" s="4">
        <v>13</v>
      </c>
      <c r="J20" s="9">
        <f>SUM(J14:J19)</f>
        <v>0</v>
      </c>
      <c r="K20" s="12">
        <f>SUM(K14:K19)</f>
        <v>0</v>
      </c>
    </row>
    <row r="21" spans="1:11" ht="12.75">
      <c r="A21" s="343" t="s">
        <v>111</v>
      </c>
      <c r="B21" s="413"/>
      <c r="C21" s="413"/>
      <c r="D21" s="413"/>
      <c r="E21" s="413"/>
      <c r="F21" s="413"/>
      <c r="G21" s="413"/>
      <c r="H21" s="414"/>
      <c r="I21" s="4">
        <v>14</v>
      </c>
      <c r="J21" s="9">
        <f>IF(J13&gt;J20,J13-J20,0)</f>
        <v>0</v>
      </c>
      <c r="K21" s="12">
        <f>IF(K13&gt;K20,K13-K20,0)</f>
        <v>0</v>
      </c>
    </row>
    <row r="22" spans="1:11" ht="12.75">
      <c r="A22" s="381" t="s">
        <v>112</v>
      </c>
      <c r="B22" s="415"/>
      <c r="C22" s="415"/>
      <c r="D22" s="415"/>
      <c r="E22" s="415"/>
      <c r="F22" s="415"/>
      <c r="G22" s="415"/>
      <c r="H22" s="416"/>
      <c r="I22" s="4">
        <v>15</v>
      </c>
      <c r="J22" s="9">
        <f>IF(J20&gt;J13,J20-J13,0)</f>
        <v>0</v>
      </c>
      <c r="K22" s="12">
        <f>IF(K20&gt;K13,K20-K13,0)</f>
        <v>0</v>
      </c>
    </row>
    <row r="23" spans="1:11" ht="12.75">
      <c r="A23" s="398" t="s">
        <v>163</v>
      </c>
      <c r="B23" s="399"/>
      <c r="C23" s="399"/>
      <c r="D23" s="399"/>
      <c r="E23" s="399"/>
      <c r="F23" s="399"/>
      <c r="G23" s="399"/>
      <c r="H23" s="399"/>
      <c r="I23" s="400"/>
      <c r="J23" s="400"/>
      <c r="K23" s="401"/>
    </row>
    <row r="24" spans="1:11" ht="12.75">
      <c r="A24" s="357" t="s">
        <v>169</v>
      </c>
      <c r="B24" s="358"/>
      <c r="C24" s="358"/>
      <c r="D24" s="358"/>
      <c r="E24" s="358"/>
      <c r="F24" s="358"/>
      <c r="G24" s="358"/>
      <c r="H24" s="358"/>
      <c r="I24" s="4">
        <v>16</v>
      </c>
      <c r="J24" s="8"/>
      <c r="K24" s="13"/>
    </row>
    <row r="25" spans="1:11" ht="12.75">
      <c r="A25" s="357" t="s">
        <v>170</v>
      </c>
      <c r="B25" s="358"/>
      <c r="C25" s="358"/>
      <c r="D25" s="358"/>
      <c r="E25" s="358"/>
      <c r="F25" s="358"/>
      <c r="G25" s="358"/>
      <c r="H25" s="358"/>
      <c r="I25" s="4">
        <v>17</v>
      </c>
      <c r="J25" s="8"/>
      <c r="K25" s="13"/>
    </row>
    <row r="26" spans="1:11" ht="12.75">
      <c r="A26" s="357" t="s">
        <v>48</v>
      </c>
      <c r="B26" s="358"/>
      <c r="C26" s="358"/>
      <c r="D26" s="358"/>
      <c r="E26" s="358"/>
      <c r="F26" s="358"/>
      <c r="G26" s="358"/>
      <c r="H26" s="358"/>
      <c r="I26" s="4">
        <v>18</v>
      </c>
      <c r="J26" s="8"/>
      <c r="K26" s="13"/>
    </row>
    <row r="27" spans="1:11" ht="12.75">
      <c r="A27" s="357" t="s">
        <v>49</v>
      </c>
      <c r="B27" s="358"/>
      <c r="C27" s="358"/>
      <c r="D27" s="358"/>
      <c r="E27" s="358"/>
      <c r="F27" s="358"/>
      <c r="G27" s="358"/>
      <c r="H27" s="358"/>
      <c r="I27" s="4">
        <v>19</v>
      </c>
      <c r="J27" s="8"/>
      <c r="K27" s="13"/>
    </row>
    <row r="28" spans="1:11" ht="12.75">
      <c r="A28" s="357" t="s">
        <v>171</v>
      </c>
      <c r="B28" s="358"/>
      <c r="C28" s="358"/>
      <c r="D28" s="358"/>
      <c r="E28" s="358"/>
      <c r="F28" s="358"/>
      <c r="G28" s="358"/>
      <c r="H28" s="358"/>
      <c r="I28" s="4">
        <v>20</v>
      </c>
      <c r="J28" s="8"/>
      <c r="K28" s="13"/>
    </row>
    <row r="29" spans="1:11" ht="12.75">
      <c r="A29" s="343" t="s">
        <v>117</v>
      </c>
      <c r="B29" s="344"/>
      <c r="C29" s="344"/>
      <c r="D29" s="344"/>
      <c r="E29" s="344"/>
      <c r="F29" s="344"/>
      <c r="G29" s="344"/>
      <c r="H29" s="344"/>
      <c r="I29" s="4">
        <v>21</v>
      </c>
      <c r="J29" s="9">
        <f>SUM(J24:J28)</f>
        <v>0</v>
      </c>
      <c r="K29" s="12">
        <f>SUM(K24:K28)</f>
        <v>0</v>
      </c>
    </row>
    <row r="30" spans="1:11" ht="12.75">
      <c r="A30" s="357" t="s">
        <v>2</v>
      </c>
      <c r="B30" s="358"/>
      <c r="C30" s="358"/>
      <c r="D30" s="358"/>
      <c r="E30" s="358"/>
      <c r="F30" s="358"/>
      <c r="G30" s="358"/>
      <c r="H30" s="358"/>
      <c r="I30" s="4">
        <v>22</v>
      </c>
      <c r="J30" s="8"/>
      <c r="K30" s="13"/>
    </row>
    <row r="31" spans="1:11" ht="12.75">
      <c r="A31" s="357" t="s">
        <v>3</v>
      </c>
      <c r="B31" s="358"/>
      <c r="C31" s="358"/>
      <c r="D31" s="358"/>
      <c r="E31" s="358"/>
      <c r="F31" s="358"/>
      <c r="G31" s="358"/>
      <c r="H31" s="358"/>
      <c r="I31" s="4">
        <v>23</v>
      </c>
      <c r="J31" s="8"/>
      <c r="K31" s="13"/>
    </row>
    <row r="32" spans="1:11" ht="12.75">
      <c r="A32" s="357" t="s">
        <v>4</v>
      </c>
      <c r="B32" s="358"/>
      <c r="C32" s="358"/>
      <c r="D32" s="358"/>
      <c r="E32" s="358"/>
      <c r="F32" s="358"/>
      <c r="G32" s="358"/>
      <c r="H32" s="358"/>
      <c r="I32" s="4">
        <v>24</v>
      </c>
      <c r="J32" s="8"/>
      <c r="K32" s="13"/>
    </row>
    <row r="33" spans="1:11" ht="12.75">
      <c r="A33" s="343" t="s">
        <v>50</v>
      </c>
      <c r="B33" s="344"/>
      <c r="C33" s="344"/>
      <c r="D33" s="344"/>
      <c r="E33" s="344"/>
      <c r="F33" s="344"/>
      <c r="G33" s="344"/>
      <c r="H33" s="344"/>
      <c r="I33" s="4">
        <v>25</v>
      </c>
      <c r="J33" s="9">
        <f>SUM(J30:J32)</f>
        <v>0</v>
      </c>
      <c r="K33" s="12">
        <f>SUM(K30:K32)</f>
        <v>0</v>
      </c>
    </row>
    <row r="34" spans="1:11" ht="12.75">
      <c r="A34" s="343" t="s">
        <v>113</v>
      </c>
      <c r="B34" s="344"/>
      <c r="C34" s="344"/>
      <c r="D34" s="344"/>
      <c r="E34" s="344"/>
      <c r="F34" s="344"/>
      <c r="G34" s="344"/>
      <c r="H34" s="344"/>
      <c r="I34" s="4">
        <v>26</v>
      </c>
      <c r="J34" s="9">
        <f>IF(J29&gt;J33,J29-J33,0)</f>
        <v>0</v>
      </c>
      <c r="K34" s="12">
        <f>IF(K29&gt;K33,K29-K33,0)</f>
        <v>0</v>
      </c>
    </row>
    <row r="35" spans="1:11" ht="12.75">
      <c r="A35" s="343" t="s">
        <v>114</v>
      </c>
      <c r="B35" s="344"/>
      <c r="C35" s="344"/>
      <c r="D35" s="344"/>
      <c r="E35" s="344"/>
      <c r="F35" s="344"/>
      <c r="G35" s="344"/>
      <c r="H35" s="344"/>
      <c r="I35" s="4">
        <v>27</v>
      </c>
      <c r="J35" s="9">
        <f>IF(J33&gt;J29,J33-J29,0)</f>
        <v>0</v>
      </c>
      <c r="K35" s="12">
        <f>IF(K33&gt;K29,K33-K29,0)</f>
        <v>0</v>
      </c>
    </row>
    <row r="36" spans="1:11" ht="12.75">
      <c r="A36" s="398" t="s">
        <v>164</v>
      </c>
      <c r="B36" s="399"/>
      <c r="C36" s="399"/>
      <c r="D36" s="399"/>
      <c r="E36" s="399"/>
      <c r="F36" s="399"/>
      <c r="G36" s="399"/>
      <c r="H36" s="399"/>
      <c r="I36" s="400">
        <v>0</v>
      </c>
      <c r="J36" s="400"/>
      <c r="K36" s="401"/>
    </row>
    <row r="37" spans="1:11" ht="12.75">
      <c r="A37" s="357" t="s">
        <v>178</v>
      </c>
      <c r="B37" s="358"/>
      <c r="C37" s="358"/>
      <c r="D37" s="358"/>
      <c r="E37" s="358"/>
      <c r="F37" s="358"/>
      <c r="G37" s="358"/>
      <c r="H37" s="358"/>
      <c r="I37" s="4">
        <v>28</v>
      </c>
      <c r="J37" s="8"/>
      <c r="K37" s="13"/>
    </row>
    <row r="38" spans="1:11" ht="12.75">
      <c r="A38" s="357" t="s">
        <v>29</v>
      </c>
      <c r="B38" s="358"/>
      <c r="C38" s="358"/>
      <c r="D38" s="358"/>
      <c r="E38" s="358"/>
      <c r="F38" s="358"/>
      <c r="G38" s="358"/>
      <c r="H38" s="358"/>
      <c r="I38" s="4">
        <v>29</v>
      </c>
      <c r="J38" s="8"/>
      <c r="K38" s="13"/>
    </row>
    <row r="39" spans="1:11" ht="12.75">
      <c r="A39" s="357" t="s">
        <v>30</v>
      </c>
      <c r="B39" s="358"/>
      <c r="C39" s="358"/>
      <c r="D39" s="358"/>
      <c r="E39" s="358"/>
      <c r="F39" s="358"/>
      <c r="G39" s="358"/>
      <c r="H39" s="358"/>
      <c r="I39" s="4">
        <v>30</v>
      </c>
      <c r="J39" s="8"/>
      <c r="K39" s="13"/>
    </row>
    <row r="40" spans="1:11" ht="12.75">
      <c r="A40" s="343" t="s">
        <v>51</v>
      </c>
      <c r="B40" s="344"/>
      <c r="C40" s="344"/>
      <c r="D40" s="344"/>
      <c r="E40" s="344"/>
      <c r="F40" s="344"/>
      <c r="G40" s="344"/>
      <c r="H40" s="344"/>
      <c r="I40" s="4">
        <v>31</v>
      </c>
      <c r="J40" s="9">
        <f>SUM(J37:J39)</f>
        <v>0</v>
      </c>
      <c r="K40" s="12">
        <f>SUM(K37:K39)</f>
        <v>0</v>
      </c>
    </row>
    <row r="41" spans="1:11" ht="12.75">
      <c r="A41" s="357" t="s">
        <v>31</v>
      </c>
      <c r="B41" s="358"/>
      <c r="C41" s="358"/>
      <c r="D41" s="358"/>
      <c r="E41" s="358"/>
      <c r="F41" s="358"/>
      <c r="G41" s="358"/>
      <c r="H41" s="358"/>
      <c r="I41" s="4">
        <v>32</v>
      </c>
      <c r="J41" s="8"/>
      <c r="K41" s="13"/>
    </row>
    <row r="42" spans="1:11" ht="12.75">
      <c r="A42" s="357" t="s">
        <v>32</v>
      </c>
      <c r="B42" s="358"/>
      <c r="C42" s="358"/>
      <c r="D42" s="358"/>
      <c r="E42" s="358"/>
      <c r="F42" s="358"/>
      <c r="G42" s="358"/>
      <c r="H42" s="358"/>
      <c r="I42" s="4">
        <v>33</v>
      </c>
      <c r="J42" s="8"/>
      <c r="K42" s="13"/>
    </row>
    <row r="43" spans="1:11" ht="12.75">
      <c r="A43" s="357" t="s">
        <v>33</v>
      </c>
      <c r="B43" s="358"/>
      <c r="C43" s="358"/>
      <c r="D43" s="358"/>
      <c r="E43" s="358"/>
      <c r="F43" s="358"/>
      <c r="G43" s="358"/>
      <c r="H43" s="358"/>
      <c r="I43" s="4">
        <v>34</v>
      </c>
      <c r="J43" s="8"/>
      <c r="K43" s="13"/>
    </row>
    <row r="44" spans="1:11" ht="12.75">
      <c r="A44" s="357" t="s">
        <v>34</v>
      </c>
      <c r="B44" s="358"/>
      <c r="C44" s="358"/>
      <c r="D44" s="358"/>
      <c r="E44" s="358"/>
      <c r="F44" s="358"/>
      <c r="G44" s="358"/>
      <c r="H44" s="358"/>
      <c r="I44" s="4">
        <v>35</v>
      </c>
      <c r="J44" s="8"/>
      <c r="K44" s="13"/>
    </row>
    <row r="45" spans="1:11" ht="12.75">
      <c r="A45" s="357" t="s">
        <v>35</v>
      </c>
      <c r="B45" s="358"/>
      <c r="C45" s="358"/>
      <c r="D45" s="358"/>
      <c r="E45" s="358"/>
      <c r="F45" s="358"/>
      <c r="G45" s="358"/>
      <c r="H45" s="358"/>
      <c r="I45" s="4">
        <v>36</v>
      </c>
      <c r="J45" s="8"/>
      <c r="K45" s="13"/>
    </row>
    <row r="46" spans="1:11" ht="12.75">
      <c r="A46" s="343" t="s">
        <v>152</v>
      </c>
      <c r="B46" s="344"/>
      <c r="C46" s="344"/>
      <c r="D46" s="344"/>
      <c r="E46" s="344"/>
      <c r="F46" s="344"/>
      <c r="G46" s="344"/>
      <c r="H46" s="344"/>
      <c r="I46" s="4">
        <v>37</v>
      </c>
      <c r="J46" s="9">
        <f>SUM(J41:J45)</f>
        <v>0</v>
      </c>
      <c r="K46" s="12">
        <f>SUM(K41:K45)</f>
        <v>0</v>
      </c>
    </row>
    <row r="47" spans="1:11" ht="12.75">
      <c r="A47" s="343" t="s">
        <v>166</v>
      </c>
      <c r="B47" s="344"/>
      <c r="C47" s="344"/>
      <c r="D47" s="344"/>
      <c r="E47" s="344"/>
      <c r="F47" s="344"/>
      <c r="G47" s="344"/>
      <c r="H47" s="344"/>
      <c r="I47" s="4">
        <v>38</v>
      </c>
      <c r="J47" s="9">
        <f>IF(J40&gt;J46,J40-J46,0)</f>
        <v>0</v>
      </c>
      <c r="K47" s="12">
        <f>IF(K40&gt;K46,K40-K46,0)</f>
        <v>0</v>
      </c>
    </row>
    <row r="48" spans="1:11" ht="12.75">
      <c r="A48" s="343" t="s">
        <v>167</v>
      </c>
      <c r="B48" s="344"/>
      <c r="C48" s="344"/>
      <c r="D48" s="344"/>
      <c r="E48" s="344"/>
      <c r="F48" s="344"/>
      <c r="G48" s="344"/>
      <c r="H48" s="344"/>
      <c r="I48" s="4">
        <v>39</v>
      </c>
      <c r="J48" s="9">
        <f>IF(J46&gt;J40,J46-J40,0)</f>
        <v>0</v>
      </c>
      <c r="K48" s="12">
        <f>IF(K46&gt;K40,K46-K40,0)</f>
        <v>0</v>
      </c>
    </row>
    <row r="49" spans="1:11" ht="12.75">
      <c r="A49" s="343" t="s">
        <v>153</v>
      </c>
      <c r="B49" s="344"/>
      <c r="C49" s="344"/>
      <c r="D49" s="344"/>
      <c r="E49" s="344"/>
      <c r="F49" s="344"/>
      <c r="G49" s="344"/>
      <c r="H49" s="344"/>
      <c r="I49" s="4">
        <v>40</v>
      </c>
      <c r="J49" s="9">
        <f>IF(J21-J22+J34-J35+J47-J48&gt;0,J21-J22+J34-J35+J47-J48,0)</f>
        <v>0</v>
      </c>
      <c r="K49" s="12">
        <f>IF(K21-K22+K34-K35+K47-K48&gt;0,K21-K22+K34-K35+K47-K48,0)</f>
        <v>0</v>
      </c>
    </row>
    <row r="50" spans="1:11" ht="12.75">
      <c r="A50" s="343" t="s">
        <v>15</v>
      </c>
      <c r="B50" s="344"/>
      <c r="C50" s="344"/>
      <c r="D50" s="344"/>
      <c r="E50" s="344"/>
      <c r="F50" s="344"/>
      <c r="G50" s="344"/>
      <c r="H50" s="344"/>
      <c r="I50" s="4">
        <v>41</v>
      </c>
      <c r="J50" s="9">
        <f>IF(J22-J21+J35-J34+J48-J47&gt;0,J22-J21+J35-J34+J48-J47,0)</f>
        <v>0</v>
      </c>
      <c r="K50" s="12">
        <f>IF(K22-K21+K35-K34+K48-K47&gt;0,K22-K21+K35-K34+K48-K47,0)</f>
        <v>0</v>
      </c>
    </row>
    <row r="51" spans="1:11" ht="12.75">
      <c r="A51" s="343" t="s">
        <v>165</v>
      </c>
      <c r="B51" s="344"/>
      <c r="C51" s="344"/>
      <c r="D51" s="344"/>
      <c r="E51" s="344"/>
      <c r="F51" s="344"/>
      <c r="G51" s="344"/>
      <c r="H51" s="344"/>
      <c r="I51" s="4">
        <v>42</v>
      </c>
      <c r="J51" s="8"/>
      <c r="K51" s="13"/>
    </row>
    <row r="52" spans="1:11" ht="12.75">
      <c r="A52" s="343" t="s">
        <v>180</v>
      </c>
      <c r="B52" s="344"/>
      <c r="C52" s="344"/>
      <c r="D52" s="344"/>
      <c r="E52" s="344"/>
      <c r="F52" s="344"/>
      <c r="G52" s="344"/>
      <c r="H52" s="344"/>
      <c r="I52" s="4">
        <v>43</v>
      </c>
      <c r="J52" s="8"/>
      <c r="K52" s="13"/>
    </row>
    <row r="53" spans="1:11" ht="12.75">
      <c r="A53" s="343" t="s">
        <v>181</v>
      </c>
      <c r="B53" s="344"/>
      <c r="C53" s="344"/>
      <c r="D53" s="344"/>
      <c r="E53" s="344"/>
      <c r="F53" s="344"/>
      <c r="G53" s="344"/>
      <c r="H53" s="344"/>
      <c r="I53" s="4">
        <v>44</v>
      </c>
      <c r="J53" s="8"/>
      <c r="K53" s="13"/>
    </row>
    <row r="54" spans="1:11" ht="12.75">
      <c r="A54" s="381" t="s">
        <v>182</v>
      </c>
      <c r="B54" s="382"/>
      <c r="C54" s="382"/>
      <c r="D54" s="382"/>
      <c r="E54" s="382"/>
      <c r="F54" s="382"/>
      <c r="G54" s="382"/>
      <c r="H54" s="382"/>
      <c r="I54" s="7">
        <v>45</v>
      </c>
      <c r="J54" s="10">
        <f>J51+J52-J53</f>
        <v>0</v>
      </c>
      <c r="K54" s="17">
        <f>K51+K52-K53</f>
        <v>0</v>
      </c>
    </row>
    <row r="55" spans="1:11" ht="12.75">
      <c r="A55" s="87" t="s">
        <v>179</v>
      </c>
      <c r="B55" s="79"/>
      <c r="C55" s="79"/>
      <c r="D55" s="79"/>
      <c r="E55" s="79"/>
      <c r="F55" s="79"/>
      <c r="G55" s="79"/>
      <c r="H55" s="79"/>
      <c r="I55" s="79"/>
      <c r="J55" s="79"/>
      <c r="K55" s="79"/>
    </row>
  </sheetData>
  <sheetProtection/>
  <mergeCells count="54">
    <mergeCell ref="A8:H8"/>
    <mergeCell ref="A9:H9"/>
    <mergeCell ref="A10:H10"/>
    <mergeCell ref="A11:H11"/>
    <mergeCell ref="A12:H12"/>
    <mergeCell ref="A13:H13"/>
    <mergeCell ref="A14:H14"/>
    <mergeCell ref="A15:H15"/>
    <mergeCell ref="A16:H16"/>
    <mergeCell ref="A1:J1"/>
    <mergeCell ref="K1:K2"/>
    <mergeCell ref="A2:J2"/>
    <mergeCell ref="A4:K4"/>
    <mergeCell ref="A5:H5"/>
    <mergeCell ref="A6:H6"/>
    <mergeCell ref="A7:K7"/>
    <mergeCell ref="A24:H24"/>
    <mergeCell ref="A25:H25"/>
    <mergeCell ref="A26:H26"/>
    <mergeCell ref="A27:H27"/>
    <mergeCell ref="A28:H28"/>
    <mergeCell ref="A29:H29"/>
    <mergeCell ref="A30:H30"/>
    <mergeCell ref="A31:H31"/>
    <mergeCell ref="A32:H32"/>
    <mergeCell ref="A17:H17"/>
    <mergeCell ref="A18:H18"/>
    <mergeCell ref="A19:H19"/>
    <mergeCell ref="A20:H20"/>
    <mergeCell ref="A21:H21"/>
    <mergeCell ref="A22:H22"/>
    <mergeCell ref="A23:K23"/>
    <mergeCell ref="A40:H40"/>
    <mergeCell ref="A41:H41"/>
    <mergeCell ref="A42:H42"/>
    <mergeCell ref="A43:H43"/>
    <mergeCell ref="A44:H44"/>
    <mergeCell ref="A45:H45"/>
    <mergeCell ref="A46:H46"/>
    <mergeCell ref="A47:H47"/>
    <mergeCell ref="A48:H48"/>
    <mergeCell ref="A33:H33"/>
    <mergeCell ref="A34:H34"/>
    <mergeCell ref="A35:H35"/>
    <mergeCell ref="A36:K36"/>
    <mergeCell ref="A37:H37"/>
    <mergeCell ref="A38:H38"/>
    <mergeCell ref="A39:H39"/>
    <mergeCell ref="A53:H53"/>
    <mergeCell ref="A54:H54"/>
    <mergeCell ref="A49:H49"/>
    <mergeCell ref="A50:H50"/>
    <mergeCell ref="A51:H51"/>
    <mergeCell ref="A52:H52"/>
  </mergeCells>
  <dataValidations count="3">
    <dataValidation type="whole" operator="notEqual" allowBlank="1" showInputMessage="1" showErrorMessage="1" errorTitle="Pogrešan unos" error="Mogu se unijeti samo cjelobrojne pozitivne vrijednosti." sqref="J54:K54">
      <formula1>9999999999</formula1>
    </dataValidation>
    <dataValidation type="whole" operator="notEqual" allowBlank="1" showInputMessage="1" showErrorMessage="1" errorTitle="Pogrešan unos" error="Mogu se unijeti samo cjelobrojne vrijednosti." sqref="J51:K53 J8:K12 J14:K19 J24:K28 J30:K32 J37:K39 J41:K45">
      <formula1>9999999998</formula1>
    </dataValidation>
    <dataValidation type="whole" operator="greaterThanOrEqual" allowBlank="1" showInputMessage="1" showErrorMessage="1" errorTitle="Pogrešan unos" error="Mogu se unijeti samo cjelobrojne pozitivne vrijednosti." sqref="J13:K13 J20:K23 J29:K29 J33:K36 J40:K40 J46:K50">
      <formula1>0</formula1>
    </dataValidation>
  </dataValidations>
  <printOptions/>
  <pageMargins left="0.75" right="0.75" top="1" bottom="1" header="0.5" footer="0.5"/>
  <pageSetup horizontalDpi="600" verticalDpi="600" orientation="portrait" paperSize="9" scale="87" r:id="rId1"/>
</worksheet>
</file>

<file path=xl/worksheets/sheet6.xml><?xml version="1.0" encoding="utf-8"?>
<worksheet xmlns="http://schemas.openxmlformats.org/spreadsheetml/2006/main" xmlns:r="http://schemas.openxmlformats.org/officeDocument/2006/relationships">
  <dimension ref="A1:M26"/>
  <sheetViews>
    <sheetView zoomScaleSheetLayoutView="110" zoomScalePageLayoutView="0" workbookViewId="0" topLeftCell="A1">
      <selection activeCell="P19" sqref="P19"/>
    </sheetView>
  </sheetViews>
  <sheetFormatPr defaultColWidth="9.140625" defaultRowHeight="12.75"/>
  <cols>
    <col min="1" max="4" width="9.140625" style="91" customWidth="1"/>
    <col min="5" max="5" width="10.140625" style="91" bestFit="1" customWidth="1"/>
    <col min="6" max="9" width="9.140625" style="91" customWidth="1"/>
    <col min="10" max="11" width="10.421875" style="91" bestFit="1" customWidth="1"/>
    <col min="12" max="12" width="9.140625" style="91" customWidth="1"/>
    <col min="13" max="13" width="11.140625" style="91" bestFit="1" customWidth="1"/>
    <col min="14" max="16384" width="9.140625" style="91" customWidth="1"/>
  </cols>
  <sheetData>
    <row r="1" spans="1:12" ht="12.75">
      <c r="A1" s="424" t="s">
        <v>290</v>
      </c>
      <c r="B1" s="425"/>
      <c r="C1" s="425"/>
      <c r="D1" s="425"/>
      <c r="E1" s="425"/>
      <c r="F1" s="425"/>
      <c r="G1" s="425"/>
      <c r="H1" s="425"/>
      <c r="I1" s="425"/>
      <c r="J1" s="425"/>
      <c r="K1" s="425"/>
      <c r="L1" s="90"/>
    </row>
    <row r="2" spans="1:12" ht="15">
      <c r="A2" s="88"/>
      <c r="B2" s="89"/>
      <c r="C2" s="432" t="s">
        <v>291</v>
      </c>
      <c r="D2" s="432"/>
      <c r="E2" s="93">
        <v>42736</v>
      </c>
      <c r="F2" s="92" t="s">
        <v>256</v>
      </c>
      <c r="G2" s="433">
        <v>43100</v>
      </c>
      <c r="H2" s="434"/>
      <c r="I2" s="89"/>
      <c r="J2" s="89"/>
      <c r="K2" s="89"/>
      <c r="L2" s="94"/>
    </row>
    <row r="3" spans="1:11" ht="22.5" thickBot="1">
      <c r="A3" s="418" t="s">
        <v>61</v>
      </c>
      <c r="B3" s="418"/>
      <c r="C3" s="418"/>
      <c r="D3" s="418"/>
      <c r="E3" s="418"/>
      <c r="F3" s="418"/>
      <c r="G3" s="418"/>
      <c r="H3" s="418"/>
      <c r="I3" s="95" t="s">
        <v>314</v>
      </c>
      <c r="J3" s="268" t="s">
        <v>154</v>
      </c>
      <c r="K3" s="96" t="s">
        <v>155</v>
      </c>
    </row>
    <row r="4" spans="1:11" ht="12.75">
      <c r="A4" s="419">
        <v>1</v>
      </c>
      <c r="B4" s="419"/>
      <c r="C4" s="419"/>
      <c r="D4" s="419"/>
      <c r="E4" s="419"/>
      <c r="F4" s="419"/>
      <c r="G4" s="419"/>
      <c r="H4" s="419"/>
      <c r="I4" s="98">
        <v>2</v>
      </c>
      <c r="J4" s="86" t="s">
        <v>292</v>
      </c>
      <c r="K4" s="97" t="s">
        <v>293</v>
      </c>
    </row>
    <row r="5" spans="1:13" ht="12.75">
      <c r="A5" s="420" t="s">
        <v>294</v>
      </c>
      <c r="B5" s="421"/>
      <c r="C5" s="421"/>
      <c r="D5" s="421"/>
      <c r="E5" s="421"/>
      <c r="F5" s="421"/>
      <c r="G5" s="421"/>
      <c r="H5" s="421"/>
      <c r="I5" s="99">
        <v>1</v>
      </c>
      <c r="J5" s="100">
        <v>635568080</v>
      </c>
      <c r="K5" s="100">
        <v>694432640</v>
      </c>
      <c r="M5" s="260"/>
    </row>
    <row r="6" spans="1:11" ht="12.75">
      <c r="A6" s="420" t="s">
        <v>295</v>
      </c>
      <c r="B6" s="421"/>
      <c r="C6" s="421"/>
      <c r="D6" s="421"/>
      <c r="E6" s="421"/>
      <c r="F6" s="421"/>
      <c r="G6" s="421"/>
      <c r="H6" s="421"/>
      <c r="I6" s="99">
        <v>2</v>
      </c>
      <c r="J6" s="101">
        <v>194354000</v>
      </c>
      <c r="K6" s="101">
        <v>178234433</v>
      </c>
    </row>
    <row r="7" spans="1:11" ht="12.75">
      <c r="A7" s="420" t="s">
        <v>296</v>
      </c>
      <c r="B7" s="421"/>
      <c r="C7" s="421"/>
      <c r="D7" s="421"/>
      <c r="E7" s="421"/>
      <c r="F7" s="421"/>
      <c r="G7" s="421"/>
      <c r="H7" s="421"/>
      <c r="I7" s="99">
        <v>3</v>
      </c>
      <c r="J7" s="101">
        <v>24677448</v>
      </c>
      <c r="K7" s="101">
        <v>16451632.000000002</v>
      </c>
    </row>
    <row r="8" spans="1:11" ht="12.75">
      <c r="A8" s="420" t="s">
        <v>297</v>
      </c>
      <c r="B8" s="421"/>
      <c r="C8" s="421"/>
      <c r="D8" s="421"/>
      <c r="E8" s="421"/>
      <c r="F8" s="421"/>
      <c r="G8" s="421"/>
      <c r="H8" s="421"/>
      <c r="I8" s="99">
        <v>4</v>
      </c>
      <c r="J8" s="101">
        <v>-822546802.3783693</v>
      </c>
      <c r="K8" s="101">
        <v>-810835085</v>
      </c>
    </row>
    <row r="9" spans="1:11" ht="12.75">
      <c r="A9" s="420" t="s">
        <v>298</v>
      </c>
      <c r="B9" s="421"/>
      <c r="C9" s="421"/>
      <c r="D9" s="421"/>
      <c r="E9" s="421"/>
      <c r="F9" s="421"/>
      <c r="G9" s="421"/>
      <c r="H9" s="421"/>
      <c r="I9" s="99">
        <v>5</v>
      </c>
      <c r="J9" s="101">
        <v>13817371</v>
      </c>
      <c r="K9" s="101">
        <v>-58887750</v>
      </c>
    </row>
    <row r="10" spans="1:11" ht="12.75">
      <c r="A10" s="420" t="s">
        <v>299</v>
      </c>
      <c r="B10" s="421"/>
      <c r="C10" s="421"/>
      <c r="D10" s="421"/>
      <c r="E10" s="421"/>
      <c r="F10" s="421"/>
      <c r="G10" s="421"/>
      <c r="H10" s="421"/>
      <c r="I10" s="99">
        <v>6</v>
      </c>
      <c r="J10" s="101">
        <v>0</v>
      </c>
      <c r="K10" s="101">
        <v>0</v>
      </c>
    </row>
    <row r="11" spans="1:11" ht="12.75">
      <c r="A11" s="420" t="s">
        <v>300</v>
      </c>
      <c r="B11" s="421"/>
      <c r="C11" s="421"/>
      <c r="D11" s="421"/>
      <c r="E11" s="421"/>
      <c r="F11" s="421"/>
      <c r="G11" s="421"/>
      <c r="H11" s="421"/>
      <c r="I11" s="99">
        <v>7</v>
      </c>
      <c r="J11" s="101">
        <v>0</v>
      </c>
      <c r="K11" s="101">
        <v>0</v>
      </c>
    </row>
    <row r="12" spans="1:11" ht="12.75">
      <c r="A12" s="420" t="s">
        <v>301</v>
      </c>
      <c r="B12" s="421"/>
      <c r="C12" s="421"/>
      <c r="D12" s="421"/>
      <c r="E12" s="421"/>
      <c r="F12" s="421"/>
      <c r="G12" s="421"/>
      <c r="H12" s="421"/>
      <c r="I12" s="99">
        <v>8</v>
      </c>
      <c r="J12" s="101">
        <v>0</v>
      </c>
      <c r="K12" s="101">
        <v>0</v>
      </c>
    </row>
    <row r="13" spans="1:11" ht="12.75">
      <c r="A13" s="420" t="s">
        <v>302</v>
      </c>
      <c r="B13" s="421"/>
      <c r="C13" s="421"/>
      <c r="D13" s="421"/>
      <c r="E13" s="421"/>
      <c r="F13" s="421"/>
      <c r="G13" s="421"/>
      <c r="H13" s="421"/>
      <c r="I13" s="99">
        <v>9</v>
      </c>
      <c r="J13" s="101">
        <v>0</v>
      </c>
      <c r="K13" s="101">
        <v>0</v>
      </c>
    </row>
    <row r="14" spans="1:11" ht="12.75">
      <c r="A14" s="426" t="s">
        <v>303</v>
      </c>
      <c r="B14" s="427"/>
      <c r="C14" s="427"/>
      <c r="D14" s="427"/>
      <c r="E14" s="427"/>
      <c r="F14" s="427"/>
      <c r="G14" s="427"/>
      <c r="H14" s="427"/>
      <c r="I14" s="99">
        <v>10</v>
      </c>
      <c r="J14" s="102">
        <f>SUM(J5:J13)</f>
        <v>45870096.62163067</v>
      </c>
      <c r="K14" s="102">
        <f>SUM(K5:K13)</f>
        <v>19395870</v>
      </c>
    </row>
    <row r="15" spans="1:11" ht="12.75">
      <c r="A15" s="420" t="s">
        <v>304</v>
      </c>
      <c r="B15" s="421"/>
      <c r="C15" s="421"/>
      <c r="D15" s="421"/>
      <c r="E15" s="421"/>
      <c r="F15" s="421"/>
      <c r="G15" s="421"/>
      <c r="H15" s="421"/>
      <c r="I15" s="99">
        <v>11</v>
      </c>
      <c r="J15" s="13">
        <v>0</v>
      </c>
      <c r="K15" s="101">
        <v>0</v>
      </c>
    </row>
    <row r="16" spans="1:11" ht="12.75">
      <c r="A16" s="420" t="s">
        <v>305</v>
      </c>
      <c r="B16" s="421"/>
      <c r="C16" s="421"/>
      <c r="D16" s="421"/>
      <c r="E16" s="421"/>
      <c r="F16" s="421"/>
      <c r="G16" s="421"/>
      <c r="H16" s="421"/>
      <c r="I16" s="99">
        <v>12</v>
      </c>
      <c r="J16" s="13">
        <v>0</v>
      </c>
      <c r="K16" s="101">
        <v>0</v>
      </c>
    </row>
    <row r="17" spans="1:11" ht="12.75">
      <c r="A17" s="420" t="s">
        <v>306</v>
      </c>
      <c r="B17" s="421"/>
      <c r="C17" s="421"/>
      <c r="D17" s="421"/>
      <c r="E17" s="421"/>
      <c r="F17" s="421"/>
      <c r="G17" s="421"/>
      <c r="H17" s="421"/>
      <c r="I17" s="99">
        <v>13</v>
      </c>
      <c r="J17" s="13">
        <v>0</v>
      </c>
      <c r="K17" s="101">
        <v>0</v>
      </c>
    </row>
    <row r="18" spans="1:11" ht="12.75">
      <c r="A18" s="420" t="s">
        <v>307</v>
      </c>
      <c r="B18" s="421"/>
      <c r="C18" s="421"/>
      <c r="D18" s="421"/>
      <c r="E18" s="421"/>
      <c r="F18" s="421"/>
      <c r="G18" s="421"/>
      <c r="H18" s="421"/>
      <c r="I18" s="99">
        <v>14</v>
      </c>
      <c r="J18" s="13">
        <v>0</v>
      </c>
      <c r="K18" s="101">
        <v>0</v>
      </c>
    </row>
    <row r="19" spans="1:11" ht="12.75">
      <c r="A19" s="420" t="s">
        <v>308</v>
      </c>
      <c r="B19" s="421"/>
      <c r="C19" s="421"/>
      <c r="D19" s="421"/>
      <c r="E19" s="421"/>
      <c r="F19" s="421"/>
      <c r="G19" s="421"/>
      <c r="H19" s="421"/>
      <c r="I19" s="99">
        <v>15</v>
      </c>
      <c r="J19" s="13">
        <v>0</v>
      </c>
      <c r="K19" s="101">
        <v>0</v>
      </c>
    </row>
    <row r="20" spans="1:11" ht="12.75">
      <c r="A20" s="420" t="s">
        <v>309</v>
      </c>
      <c r="B20" s="421"/>
      <c r="C20" s="421"/>
      <c r="D20" s="421"/>
      <c r="E20" s="421"/>
      <c r="F20" s="421"/>
      <c r="G20" s="421"/>
      <c r="H20" s="421"/>
      <c r="I20" s="99">
        <v>16</v>
      </c>
      <c r="J20" s="13">
        <v>0</v>
      </c>
      <c r="K20" s="101">
        <v>0</v>
      </c>
    </row>
    <row r="21" spans="1:11" ht="12.75">
      <c r="A21" s="426" t="s">
        <v>310</v>
      </c>
      <c r="B21" s="427"/>
      <c r="C21" s="427"/>
      <c r="D21" s="427"/>
      <c r="E21" s="427"/>
      <c r="F21" s="427"/>
      <c r="G21" s="427"/>
      <c r="H21" s="427"/>
      <c r="I21" s="99">
        <v>17</v>
      </c>
      <c r="J21" s="17">
        <f>SUM(J15:J20)</f>
        <v>0</v>
      </c>
      <c r="K21" s="103">
        <f>SUM(K15:K20)</f>
        <v>0</v>
      </c>
    </row>
    <row r="22" spans="1:11" ht="12.75">
      <c r="A22" s="428"/>
      <c r="B22" s="429"/>
      <c r="C22" s="429"/>
      <c r="D22" s="429"/>
      <c r="E22" s="429"/>
      <c r="F22" s="429"/>
      <c r="G22" s="429"/>
      <c r="H22" s="429"/>
      <c r="I22" s="430"/>
      <c r="J22" s="430"/>
      <c r="K22" s="431"/>
    </row>
    <row r="23" spans="1:11" ht="12.75">
      <c r="A23" s="435" t="s">
        <v>311</v>
      </c>
      <c r="B23" s="436"/>
      <c r="C23" s="436"/>
      <c r="D23" s="436"/>
      <c r="E23" s="436"/>
      <c r="F23" s="436"/>
      <c r="G23" s="436"/>
      <c r="H23" s="436"/>
      <c r="I23" s="104">
        <v>18</v>
      </c>
      <c r="J23" s="11">
        <f>J14</f>
        <v>45870096.62163067</v>
      </c>
      <c r="K23" s="100">
        <f>K14</f>
        <v>19395870</v>
      </c>
    </row>
    <row r="24" spans="1:11" ht="23.25" customHeight="1">
      <c r="A24" s="437" t="s">
        <v>312</v>
      </c>
      <c r="B24" s="438"/>
      <c r="C24" s="438"/>
      <c r="D24" s="438"/>
      <c r="E24" s="438"/>
      <c r="F24" s="438"/>
      <c r="G24" s="438"/>
      <c r="H24" s="438"/>
      <c r="I24" s="105">
        <v>19</v>
      </c>
      <c r="J24" s="17"/>
      <c r="K24" s="103"/>
    </row>
    <row r="25" spans="1:11" ht="30" customHeight="1">
      <c r="A25" s="422" t="s">
        <v>313</v>
      </c>
      <c r="B25" s="423"/>
      <c r="C25" s="423"/>
      <c r="D25" s="423"/>
      <c r="E25" s="423"/>
      <c r="F25" s="423"/>
      <c r="G25" s="423"/>
      <c r="H25" s="423"/>
      <c r="I25" s="423"/>
      <c r="J25" s="423"/>
      <c r="K25" s="423"/>
    </row>
    <row r="26" spans="10:11" ht="12.75">
      <c r="J26" s="260"/>
      <c r="K26" s="260"/>
    </row>
  </sheetData>
  <sheetProtection/>
  <protectedRanges>
    <protectedRange sqref="E2" name="Range1_1"/>
    <protectedRange sqref="G2:H2" name="Range1"/>
  </protectedRanges>
  <mergeCells count="26">
    <mergeCell ref="A13:H13"/>
    <mergeCell ref="A14:H14"/>
    <mergeCell ref="A23:H23"/>
    <mergeCell ref="A24:H24"/>
    <mergeCell ref="A17:H17"/>
    <mergeCell ref="A18:H18"/>
    <mergeCell ref="A15:H15"/>
    <mergeCell ref="A16:H16"/>
    <mergeCell ref="A25:K25"/>
    <mergeCell ref="A1:K1"/>
    <mergeCell ref="A19:H19"/>
    <mergeCell ref="A20:H20"/>
    <mergeCell ref="A21:H21"/>
    <mergeCell ref="A22:K22"/>
    <mergeCell ref="C2:D2"/>
    <mergeCell ref="G2:H2"/>
    <mergeCell ref="A7:H7"/>
    <mergeCell ref="A8:H8"/>
    <mergeCell ref="A3:H3"/>
    <mergeCell ref="A4:H4"/>
    <mergeCell ref="A11:H11"/>
    <mergeCell ref="A12:H12"/>
    <mergeCell ref="A5:H5"/>
    <mergeCell ref="A6:H6"/>
    <mergeCell ref="A9:H9"/>
    <mergeCell ref="A10:H10"/>
  </mergeCells>
  <conditionalFormatting sqref="G2">
    <cfRule type="cellIs" priority="1" dxfId="0" operator="lessThan" stopIfTrue="1">
      <formula>PK!#REF!</formula>
    </cfRule>
  </conditionalFormatting>
  <dataValidations count="4">
    <dataValidation type="whole" operator="notEqual" allowBlank="1" showInputMessage="1" showErrorMessage="1" errorTitle="Pogrešan unos" error="Mogu se unijeti samo cjelobrojne vrijednosti." sqref="J23:K24">
      <formula1>9999999999</formula1>
    </dataValidation>
    <dataValidation type="whole" operator="notEqual" allowBlank="1" showInputMessage="1" showErrorMessage="1" errorTitle="Pogrešan unos" error="Mogu se unijeti samo cjelobrojne vrijednosti." sqref="J15:K20 J5:K13">
      <formula1>999999999999</formula1>
    </dataValidation>
    <dataValidation type="whole" operator="greaterThanOrEqual" allowBlank="1" showInputMessage="1" showErrorMessage="1" errorTitle="Pogrešan unos" error="Mogu se unijeti samo cjelobrojne pozitivne vrijednosti." sqref="J21:K22 J14:K14">
      <formula1>0</formula1>
    </dataValidation>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G2">
      <formula1>39448</formula1>
    </dataValidation>
  </dataValidations>
  <printOptions/>
  <pageMargins left="0.75" right="0.75" top="1" bottom="1" header="0.5" footer="0.5"/>
  <pageSetup horizontalDpi="600" verticalDpi="600" orientation="landscape" paperSize="9" r:id="rId1"/>
  <ignoredErrors>
    <ignoredError sqref="J23:K23" unlockedFormula="1"/>
  </ignoredErrors>
</worksheet>
</file>

<file path=xl/worksheets/sheet7.xml><?xml version="1.0" encoding="utf-8"?>
<worksheet xmlns="http://schemas.openxmlformats.org/spreadsheetml/2006/main" xmlns:r="http://schemas.openxmlformats.org/officeDocument/2006/relationships">
  <dimension ref="A1:I507"/>
  <sheetViews>
    <sheetView zoomScaleSheetLayoutView="110" zoomScalePageLayoutView="0" workbookViewId="0" topLeftCell="A449">
      <selection activeCell="D460" sqref="D460"/>
    </sheetView>
  </sheetViews>
  <sheetFormatPr defaultColWidth="9.140625" defaultRowHeight="12.75"/>
  <cols>
    <col min="1" max="1" width="30.00390625" style="112" customWidth="1"/>
    <col min="2" max="2" width="12.7109375" style="112" customWidth="1"/>
    <col min="3" max="3" width="13.00390625" style="112" customWidth="1"/>
    <col min="4" max="4" width="12.28125" style="112" bestFit="1" customWidth="1"/>
    <col min="5" max="5" width="13.28125" style="112" customWidth="1"/>
    <col min="6" max="6" width="10.00390625" style="112" bestFit="1" customWidth="1"/>
    <col min="7" max="7" width="9.140625" style="112" customWidth="1"/>
    <col min="8" max="8" width="9.140625" style="112" bestFit="1" customWidth="1"/>
    <col min="9" max="9" width="9.57421875" style="112" bestFit="1" customWidth="1"/>
    <col min="10" max="16384" width="9.140625" style="113" customWidth="1"/>
  </cols>
  <sheetData>
    <row r="1" spans="1:9" ht="21">
      <c r="A1" s="451" t="s">
        <v>289</v>
      </c>
      <c r="B1" s="451"/>
      <c r="C1" s="451"/>
      <c r="D1" s="451"/>
      <c r="E1" s="451"/>
      <c r="F1" s="451"/>
      <c r="G1" s="451"/>
      <c r="H1" s="451"/>
      <c r="I1" s="451"/>
    </row>
    <row r="2" ht="12.75">
      <c r="A2" s="114"/>
    </row>
    <row r="3" spans="1:9" ht="41.25" customHeight="1">
      <c r="A3" s="452" t="s">
        <v>637</v>
      </c>
      <c r="B3" s="452"/>
      <c r="C3" s="452"/>
      <c r="D3" s="452"/>
      <c r="E3" s="452"/>
      <c r="F3" s="452"/>
      <c r="G3" s="452"/>
      <c r="H3" s="452"/>
      <c r="I3" s="452"/>
    </row>
    <row r="4" spans="1:9" ht="45" customHeight="1">
      <c r="A4" s="452" t="s">
        <v>576</v>
      </c>
      <c r="B4" s="452"/>
      <c r="C4" s="452"/>
      <c r="D4" s="452"/>
      <c r="E4" s="452"/>
      <c r="F4" s="452"/>
      <c r="G4" s="452"/>
      <c r="H4" s="452"/>
      <c r="I4" s="452"/>
    </row>
    <row r="5" spans="1:9" ht="12.75">
      <c r="A5" s="189"/>
      <c r="B5" s="189"/>
      <c r="C5" s="189"/>
      <c r="D5" s="189"/>
      <c r="E5" s="189"/>
      <c r="F5" s="189"/>
      <c r="G5" s="189"/>
      <c r="H5" s="189"/>
      <c r="I5" s="189"/>
    </row>
    <row r="6" spans="1:9" ht="12.75" customHeight="1">
      <c r="A6" s="449" t="s">
        <v>344</v>
      </c>
      <c r="B6" s="449"/>
      <c r="C6" s="449"/>
      <c r="D6" s="449"/>
      <c r="E6" s="449"/>
      <c r="F6" s="449"/>
      <c r="G6" s="449"/>
      <c r="H6" s="449"/>
      <c r="I6" s="449"/>
    </row>
    <row r="7" spans="1:9" ht="12.75" customHeight="1">
      <c r="A7" s="115"/>
      <c r="B7" s="115"/>
      <c r="C7" s="115"/>
      <c r="D7" s="115"/>
      <c r="E7" s="115"/>
      <c r="F7" s="115"/>
      <c r="G7" s="115"/>
      <c r="H7" s="115"/>
      <c r="I7" s="115"/>
    </row>
    <row r="8" spans="1:9" ht="12.75" customHeight="1">
      <c r="A8" s="439" t="s">
        <v>345</v>
      </c>
      <c r="B8" s="439"/>
      <c r="C8" s="439"/>
      <c r="D8" s="439"/>
      <c r="E8" s="439"/>
      <c r="F8" s="439"/>
      <c r="G8" s="439"/>
      <c r="H8" s="439"/>
      <c r="I8" s="439"/>
    </row>
    <row r="9" spans="1:9" ht="29.25" customHeight="1">
      <c r="A9" s="441" t="s">
        <v>346</v>
      </c>
      <c r="B9" s="441"/>
      <c r="C9" s="441"/>
      <c r="D9" s="441"/>
      <c r="E9" s="441"/>
      <c r="F9" s="441"/>
      <c r="G9" s="441"/>
      <c r="H9" s="441"/>
      <c r="I9" s="441"/>
    </row>
    <row r="10" spans="1:9" ht="41.25" customHeight="1">
      <c r="A10" s="441" t="s">
        <v>347</v>
      </c>
      <c r="B10" s="441"/>
      <c r="C10" s="441"/>
      <c r="D10" s="441"/>
      <c r="E10" s="441"/>
      <c r="F10" s="441"/>
      <c r="G10" s="441"/>
      <c r="H10" s="441"/>
      <c r="I10" s="441"/>
    </row>
    <row r="11" spans="1:9" ht="12.75" customHeight="1">
      <c r="A11" s="116"/>
      <c r="B11" s="116"/>
      <c r="C11" s="116"/>
      <c r="D11" s="116"/>
      <c r="E11" s="116"/>
      <c r="F11" s="116"/>
      <c r="G11" s="116"/>
      <c r="H11" s="116"/>
      <c r="I11" s="116"/>
    </row>
    <row r="12" spans="1:9" ht="12.75" customHeight="1">
      <c r="A12" s="439" t="s">
        <v>348</v>
      </c>
      <c r="B12" s="439"/>
      <c r="C12" s="439"/>
      <c r="D12" s="439"/>
      <c r="E12" s="439"/>
      <c r="F12" s="439"/>
      <c r="G12" s="439"/>
      <c r="H12" s="439"/>
      <c r="I12" s="439"/>
    </row>
    <row r="13" spans="1:9" ht="28.5" customHeight="1">
      <c r="A13" s="441" t="s">
        <v>349</v>
      </c>
      <c r="B13" s="441"/>
      <c r="C13" s="441"/>
      <c r="D13" s="441"/>
      <c r="E13" s="441"/>
      <c r="F13" s="441"/>
      <c r="G13" s="441"/>
      <c r="H13" s="441"/>
      <c r="I13" s="441"/>
    </row>
    <row r="14" spans="1:9" ht="12.75" customHeight="1">
      <c r="A14" s="116" t="s">
        <v>350</v>
      </c>
      <c r="B14" s="116"/>
      <c r="C14" s="116"/>
      <c r="D14" s="116"/>
      <c r="E14" s="116"/>
      <c r="F14" s="116"/>
      <c r="G14" s="116"/>
      <c r="H14" s="116"/>
      <c r="I14" s="116"/>
    </row>
    <row r="15" spans="1:9" ht="27" customHeight="1">
      <c r="A15" s="441" t="s">
        <v>351</v>
      </c>
      <c r="B15" s="441"/>
      <c r="C15" s="441"/>
      <c r="D15" s="441"/>
      <c r="E15" s="441"/>
      <c r="F15" s="441"/>
      <c r="G15" s="441"/>
      <c r="H15" s="441"/>
      <c r="I15" s="441"/>
    </row>
    <row r="16" spans="1:9" ht="12.75" customHeight="1">
      <c r="A16" s="116"/>
      <c r="B16" s="116"/>
      <c r="C16" s="116"/>
      <c r="D16" s="116"/>
      <c r="E16" s="116"/>
      <c r="F16" s="116"/>
      <c r="G16" s="116"/>
      <c r="H16" s="116"/>
      <c r="I16" s="116"/>
    </row>
    <row r="17" spans="1:9" ht="67.5" customHeight="1">
      <c r="A17" s="441" t="s">
        <v>352</v>
      </c>
      <c r="B17" s="441"/>
      <c r="C17" s="441"/>
      <c r="D17" s="441"/>
      <c r="E17" s="441"/>
      <c r="F17" s="441"/>
      <c r="G17" s="441"/>
      <c r="H17" s="441"/>
      <c r="I17" s="441"/>
    </row>
    <row r="18" spans="1:9" ht="12.75">
      <c r="A18" s="218"/>
      <c r="B18" s="218"/>
      <c r="C18" s="218"/>
      <c r="D18" s="218"/>
      <c r="E18" s="218"/>
      <c r="F18" s="218"/>
      <c r="G18" s="218"/>
      <c r="H18" s="218"/>
      <c r="I18" s="218"/>
    </row>
    <row r="19" spans="1:9" ht="27" customHeight="1">
      <c r="A19" s="441" t="s">
        <v>353</v>
      </c>
      <c r="B19" s="441"/>
      <c r="C19" s="441"/>
      <c r="D19" s="441"/>
      <c r="E19" s="441"/>
      <c r="F19" s="441"/>
      <c r="G19" s="441"/>
      <c r="H19" s="441"/>
      <c r="I19" s="441"/>
    </row>
    <row r="20" spans="1:9" ht="12.75">
      <c r="A20" s="441" t="s">
        <v>354</v>
      </c>
      <c r="B20" s="441"/>
      <c r="C20" s="441"/>
      <c r="D20" s="441"/>
      <c r="E20" s="441"/>
      <c r="F20" s="441"/>
      <c r="G20" s="441"/>
      <c r="H20" s="441"/>
      <c r="I20" s="441"/>
    </row>
    <row r="21" spans="1:9" ht="26.25" customHeight="1">
      <c r="A21" s="441" t="s">
        <v>539</v>
      </c>
      <c r="B21" s="441"/>
      <c r="C21" s="441"/>
      <c r="D21" s="441"/>
      <c r="E21" s="441"/>
      <c r="F21" s="441"/>
      <c r="G21" s="441"/>
      <c r="H21" s="441"/>
      <c r="I21" s="441"/>
    </row>
    <row r="22" spans="1:9" ht="12.75" customHeight="1">
      <c r="A22" s="441" t="s">
        <v>355</v>
      </c>
      <c r="B22" s="441"/>
      <c r="C22" s="441"/>
      <c r="D22" s="441"/>
      <c r="E22" s="441"/>
      <c r="F22" s="441"/>
      <c r="G22" s="441"/>
      <c r="H22" s="441"/>
      <c r="I22" s="441"/>
    </row>
    <row r="23" spans="1:9" ht="27" customHeight="1">
      <c r="A23" s="491" t="s">
        <v>356</v>
      </c>
      <c r="B23" s="491"/>
      <c r="C23" s="491"/>
      <c r="D23" s="491"/>
      <c r="E23" s="491"/>
      <c r="F23" s="491"/>
      <c r="G23" s="491"/>
      <c r="H23" s="491"/>
      <c r="I23" s="491"/>
    </row>
    <row r="24" ht="12.75">
      <c r="A24" s="116"/>
    </row>
    <row r="25" spans="1:2" ht="12.75">
      <c r="A25" s="441" t="s">
        <v>554</v>
      </c>
      <c r="B25" s="441"/>
    </row>
    <row r="26" spans="1:9" ht="26.25">
      <c r="A26" s="118" t="s">
        <v>357</v>
      </c>
      <c r="B26" s="119" t="s">
        <v>358</v>
      </c>
      <c r="C26" s="489"/>
      <c r="D26" s="489"/>
      <c r="E26" s="489"/>
      <c r="F26" s="489"/>
      <c r="G26" s="489"/>
      <c r="H26" s="489"/>
      <c r="I26" s="489"/>
    </row>
    <row r="27" spans="1:2" ht="12.75">
      <c r="A27" s="116" t="s">
        <v>359</v>
      </c>
      <c r="B27" s="120">
        <v>1</v>
      </c>
    </row>
    <row r="28" spans="1:2" ht="12.75">
      <c r="A28" s="116" t="s">
        <v>360</v>
      </c>
      <c r="B28" s="120">
        <v>1</v>
      </c>
    </row>
    <row r="29" spans="1:9" ht="26.25">
      <c r="A29" s="116" t="s">
        <v>361</v>
      </c>
      <c r="B29" s="120">
        <v>1</v>
      </c>
      <c r="C29" s="490"/>
      <c r="D29" s="490"/>
      <c r="E29" s="490"/>
      <c r="F29" s="490"/>
      <c r="G29" s="490"/>
      <c r="H29" s="490"/>
      <c r="I29" s="490"/>
    </row>
    <row r="30" spans="1:2" ht="12.75">
      <c r="A30" s="116"/>
      <c r="B30" s="116"/>
    </row>
    <row r="31" spans="1:9" ht="12.75">
      <c r="A31" s="441" t="s">
        <v>362</v>
      </c>
      <c r="B31" s="441"/>
      <c r="C31" s="441"/>
      <c r="D31" s="441"/>
      <c r="E31" s="441"/>
      <c r="F31" s="441"/>
      <c r="G31" s="441"/>
      <c r="H31" s="441"/>
      <c r="I31" s="441"/>
    </row>
    <row r="32" spans="1:9" ht="12.75">
      <c r="A32" s="121"/>
      <c r="B32" s="121"/>
      <c r="C32" s="121"/>
      <c r="D32" s="121"/>
      <c r="E32" s="121"/>
      <c r="F32" s="121"/>
      <c r="G32" s="121"/>
      <c r="H32" s="121"/>
      <c r="I32" s="121"/>
    </row>
    <row r="33" ht="12.75">
      <c r="A33" s="116"/>
    </row>
    <row r="34" spans="1:9" ht="12.75">
      <c r="A34" s="439" t="s">
        <v>363</v>
      </c>
      <c r="B34" s="439"/>
      <c r="C34" s="439"/>
      <c r="D34" s="439"/>
      <c r="E34" s="439"/>
      <c r="F34" s="439"/>
      <c r="G34" s="439"/>
      <c r="H34" s="439"/>
      <c r="I34" s="439"/>
    </row>
    <row r="35" spans="1:9" ht="12.75" customHeight="1">
      <c r="A35" s="440" t="s">
        <v>577</v>
      </c>
      <c r="B35" s="441"/>
      <c r="C35" s="441"/>
      <c r="D35" s="441"/>
      <c r="E35" s="441"/>
      <c r="F35" s="441"/>
      <c r="G35" s="441"/>
      <c r="H35" s="441"/>
      <c r="I35" s="441"/>
    </row>
    <row r="36" ht="12.75">
      <c r="A36" s="122"/>
    </row>
    <row r="37" ht="12.75">
      <c r="A37" s="122"/>
    </row>
    <row r="38" spans="1:9" ht="12.75">
      <c r="A38" s="439" t="s">
        <v>364</v>
      </c>
      <c r="B38" s="439"/>
      <c r="C38" s="439"/>
      <c r="D38" s="439"/>
      <c r="E38" s="439"/>
      <c r="F38" s="439"/>
      <c r="G38" s="439"/>
      <c r="H38" s="439"/>
      <c r="I38" s="439"/>
    </row>
    <row r="39" ht="12.75">
      <c r="A39" s="116"/>
    </row>
    <row r="40" spans="1:9" ht="12.75">
      <c r="A40" s="439" t="s">
        <v>555</v>
      </c>
      <c r="B40" s="439"/>
      <c r="C40" s="439"/>
      <c r="D40" s="439"/>
      <c r="E40" s="439"/>
      <c r="F40" s="439"/>
      <c r="G40" s="439"/>
      <c r="H40" s="439"/>
      <c r="I40" s="439"/>
    </row>
    <row r="41" spans="1:9" s="247" customFormat="1" ht="12.75">
      <c r="A41" s="248" t="s">
        <v>365</v>
      </c>
      <c r="B41" s="444" t="s">
        <v>578</v>
      </c>
      <c r="C41" s="444"/>
      <c r="D41" s="444"/>
      <c r="E41" s="444"/>
      <c r="F41" s="444"/>
      <c r="G41" s="444"/>
      <c r="H41" s="444"/>
      <c r="I41" s="444"/>
    </row>
    <row r="42" spans="1:9" s="247" customFormat="1" ht="12.75">
      <c r="A42" s="248" t="s">
        <v>573</v>
      </c>
      <c r="B42" s="249" t="s">
        <v>579</v>
      </c>
      <c r="C42" s="249"/>
      <c r="D42" s="249"/>
      <c r="E42" s="249"/>
      <c r="F42" s="249"/>
      <c r="G42" s="249"/>
      <c r="H42" s="249"/>
      <c r="I42" s="249"/>
    </row>
    <row r="43" spans="1:9" s="247" customFormat="1" ht="12.75">
      <c r="A43" s="248" t="s">
        <v>367</v>
      </c>
      <c r="B43" s="444" t="s">
        <v>580</v>
      </c>
      <c r="C43" s="444"/>
      <c r="D43" s="444"/>
      <c r="E43" s="444"/>
      <c r="F43" s="444"/>
      <c r="G43" s="444"/>
      <c r="H43" s="444"/>
      <c r="I43" s="444"/>
    </row>
    <row r="44" spans="1:9" s="247" customFormat="1" ht="12.75">
      <c r="A44" s="248" t="s">
        <v>574</v>
      </c>
      <c r="B44" s="444" t="s">
        <v>581</v>
      </c>
      <c r="C44" s="444"/>
      <c r="D44" s="444"/>
      <c r="E44" s="444"/>
      <c r="F44" s="444"/>
      <c r="G44" s="444"/>
      <c r="H44" s="444"/>
      <c r="I44" s="444"/>
    </row>
    <row r="45" spans="1:9" s="247" customFormat="1" ht="12.75">
      <c r="A45" s="248" t="s">
        <v>366</v>
      </c>
      <c r="B45" s="444" t="s">
        <v>582</v>
      </c>
      <c r="C45" s="444"/>
      <c r="D45" s="444"/>
      <c r="E45" s="444"/>
      <c r="F45" s="444"/>
      <c r="G45" s="444"/>
      <c r="H45" s="444"/>
      <c r="I45" s="444"/>
    </row>
    <row r="46" spans="1:9" s="247" customFormat="1" ht="12.75">
      <c r="A46" s="248" t="s">
        <v>575</v>
      </c>
      <c r="B46" s="444" t="s">
        <v>595</v>
      </c>
      <c r="C46" s="444"/>
      <c r="D46" s="444"/>
      <c r="E46" s="444"/>
      <c r="F46" s="444"/>
      <c r="G46" s="444"/>
      <c r="H46" s="444"/>
      <c r="I46" s="444"/>
    </row>
    <row r="49" spans="1:9" ht="12.75">
      <c r="A49" s="439" t="s">
        <v>368</v>
      </c>
      <c r="B49" s="439"/>
      <c r="C49" s="439"/>
      <c r="D49" s="439"/>
      <c r="E49" s="439"/>
      <c r="F49" s="439"/>
      <c r="G49" s="439"/>
      <c r="H49" s="439"/>
      <c r="I49" s="439"/>
    </row>
    <row r="50" spans="1:9" s="247" customFormat="1" ht="12.75">
      <c r="A50" s="248" t="s">
        <v>369</v>
      </c>
      <c r="B50" s="249" t="s">
        <v>583</v>
      </c>
      <c r="C50" s="249"/>
      <c r="D50" s="249"/>
      <c r="E50" s="249"/>
      <c r="F50" s="249"/>
      <c r="G50" s="249"/>
      <c r="H50" s="249"/>
      <c r="I50" s="249"/>
    </row>
    <row r="51" spans="1:9" s="247" customFormat="1" ht="12.75">
      <c r="A51" s="248" t="s">
        <v>584</v>
      </c>
      <c r="B51" s="249" t="s">
        <v>585</v>
      </c>
      <c r="C51" s="249"/>
      <c r="D51" s="249"/>
      <c r="E51" s="249"/>
      <c r="F51" s="249"/>
      <c r="G51" s="249"/>
      <c r="H51" s="249"/>
      <c r="I51" s="249"/>
    </row>
    <row r="52" spans="1:9" s="247" customFormat="1" ht="12.75">
      <c r="A52" s="248" t="s">
        <v>370</v>
      </c>
      <c r="B52" s="249" t="s">
        <v>586</v>
      </c>
      <c r="C52" s="249"/>
      <c r="D52" s="249"/>
      <c r="E52" s="249"/>
      <c r="F52" s="249"/>
      <c r="G52" s="249"/>
      <c r="H52" s="249"/>
      <c r="I52" s="249"/>
    </row>
    <row r="53" spans="1:9" s="247" customFormat="1" ht="12.75">
      <c r="A53" s="91" t="s">
        <v>587</v>
      </c>
      <c r="B53" s="249" t="s">
        <v>588</v>
      </c>
      <c r="C53" s="249"/>
      <c r="D53" s="249"/>
      <c r="E53" s="249"/>
      <c r="F53" s="249"/>
      <c r="G53" s="249"/>
      <c r="H53" s="249"/>
      <c r="I53" s="249"/>
    </row>
    <row r="54" spans="1:9" s="247" customFormat="1" ht="12.75">
      <c r="A54" s="248" t="s">
        <v>371</v>
      </c>
      <c r="B54" s="249" t="s">
        <v>580</v>
      </c>
      <c r="C54" s="249"/>
      <c r="D54" s="249"/>
      <c r="E54" s="249"/>
      <c r="F54" s="249"/>
      <c r="G54" s="249"/>
      <c r="H54" s="249"/>
      <c r="I54" s="249"/>
    </row>
    <row r="55" spans="1:9" s="250" customFormat="1" ht="12.75">
      <c r="A55" s="248" t="s">
        <v>372</v>
      </c>
      <c r="B55" s="249" t="s">
        <v>589</v>
      </c>
      <c r="C55" s="249"/>
      <c r="D55" s="249"/>
      <c r="E55" s="249"/>
      <c r="F55" s="249"/>
      <c r="G55" s="249"/>
      <c r="H55" s="249"/>
      <c r="I55" s="249"/>
    </row>
    <row r="56" spans="1:9" s="250" customFormat="1" ht="12.75">
      <c r="A56" s="251" t="s">
        <v>590</v>
      </c>
      <c r="B56" s="249" t="s">
        <v>581</v>
      </c>
      <c r="C56" s="249"/>
      <c r="D56" s="249"/>
      <c r="E56" s="249"/>
      <c r="F56" s="249"/>
      <c r="G56" s="249"/>
      <c r="H56" s="249"/>
      <c r="I56" s="249"/>
    </row>
    <row r="57" spans="1:9" s="250" customFormat="1" ht="12.75">
      <c r="A57" s="251" t="s">
        <v>628</v>
      </c>
      <c r="B57" s="249" t="s">
        <v>581</v>
      </c>
      <c r="C57" s="249"/>
      <c r="D57" s="249"/>
      <c r="E57" s="249"/>
      <c r="F57" s="249"/>
      <c r="G57" s="249"/>
      <c r="H57" s="249"/>
      <c r="I57" s="249"/>
    </row>
    <row r="58" spans="1:9" s="250" customFormat="1" ht="12.75">
      <c r="A58" s="251" t="s">
        <v>591</v>
      </c>
      <c r="B58" s="249" t="s">
        <v>592</v>
      </c>
      <c r="C58" s="249"/>
      <c r="D58" s="249"/>
      <c r="E58" s="249"/>
      <c r="F58" s="249"/>
      <c r="G58" s="249"/>
      <c r="H58" s="249"/>
      <c r="I58" s="249"/>
    </row>
    <row r="59" spans="1:9" s="250" customFormat="1" ht="12.75">
      <c r="A59" s="251" t="s">
        <v>593</v>
      </c>
      <c r="B59" s="249" t="s">
        <v>581</v>
      </c>
      <c r="C59" s="249"/>
      <c r="D59" s="249"/>
      <c r="E59" s="249"/>
      <c r="F59" s="249"/>
      <c r="G59" s="249"/>
      <c r="H59" s="249"/>
      <c r="I59" s="249"/>
    </row>
    <row r="60" spans="1:9" s="250" customFormat="1" ht="12.75">
      <c r="A60" s="251" t="s">
        <v>594</v>
      </c>
      <c r="B60" s="249" t="s">
        <v>581</v>
      </c>
      <c r="C60" s="249"/>
      <c r="D60" s="249"/>
      <c r="E60" s="249"/>
      <c r="F60" s="249"/>
      <c r="G60" s="249"/>
      <c r="H60" s="249"/>
      <c r="I60" s="249"/>
    </row>
    <row r="61" spans="1:9" s="250" customFormat="1" ht="12.75">
      <c r="A61" s="251" t="s">
        <v>629</v>
      </c>
      <c r="B61" s="256" t="s">
        <v>630</v>
      </c>
      <c r="C61" s="256"/>
      <c r="D61" s="256"/>
      <c r="E61" s="256"/>
      <c r="F61" s="256"/>
      <c r="G61" s="256"/>
      <c r="H61" s="256"/>
      <c r="I61" s="256"/>
    </row>
    <row r="62" spans="1:9" s="250" customFormat="1" ht="12.75">
      <c r="A62" s="251" t="s">
        <v>631</v>
      </c>
      <c r="B62" s="256" t="s">
        <v>632</v>
      </c>
      <c r="C62" s="256"/>
      <c r="D62" s="256"/>
      <c r="E62" s="256"/>
      <c r="F62" s="256"/>
      <c r="G62" s="256"/>
      <c r="H62" s="256"/>
      <c r="I62" s="256"/>
    </row>
    <row r="63" ht="12.75">
      <c r="A63" s="116"/>
    </row>
    <row r="64" spans="1:9" ht="12.75">
      <c r="A64" s="454" t="s">
        <v>373</v>
      </c>
      <c r="B64" s="454"/>
      <c r="C64" s="454"/>
      <c r="D64" s="454"/>
      <c r="E64" s="454"/>
      <c r="F64" s="454"/>
      <c r="G64" s="454"/>
      <c r="H64" s="454"/>
      <c r="I64" s="454"/>
    </row>
    <row r="65" spans="1:9" ht="12.75">
      <c r="A65" s="123"/>
      <c r="B65" s="123"/>
      <c r="C65" s="123"/>
      <c r="D65" s="123"/>
      <c r="E65" s="123"/>
      <c r="F65" s="123"/>
      <c r="G65" s="123"/>
      <c r="H65" s="123"/>
      <c r="I65" s="123"/>
    </row>
    <row r="66" spans="1:9" ht="12.75">
      <c r="A66" s="454" t="s">
        <v>374</v>
      </c>
      <c r="B66" s="454"/>
      <c r="C66" s="454"/>
      <c r="D66" s="454"/>
      <c r="E66" s="454"/>
      <c r="F66" s="454"/>
      <c r="G66" s="454"/>
      <c r="H66" s="454"/>
      <c r="I66" s="454"/>
    </row>
    <row r="67" spans="1:9" ht="41.25" customHeight="1">
      <c r="A67" s="441" t="s">
        <v>375</v>
      </c>
      <c r="B67" s="441"/>
      <c r="C67" s="441"/>
      <c r="D67" s="441"/>
      <c r="E67" s="441"/>
      <c r="F67" s="441"/>
      <c r="G67" s="441"/>
      <c r="H67" s="441"/>
      <c r="I67" s="441"/>
    </row>
    <row r="68" spans="1:9" ht="12.75">
      <c r="A68" s="117"/>
      <c r="B68" s="117"/>
      <c r="C68" s="117"/>
      <c r="D68" s="117"/>
      <c r="E68" s="117"/>
      <c r="F68" s="117"/>
      <c r="G68" s="117"/>
      <c r="H68" s="117"/>
      <c r="I68" s="117"/>
    </row>
    <row r="69" spans="1:9" ht="12.75">
      <c r="A69" s="454" t="s">
        <v>376</v>
      </c>
      <c r="B69" s="454"/>
      <c r="C69" s="454"/>
      <c r="D69" s="454"/>
      <c r="E69" s="454"/>
      <c r="F69" s="454"/>
      <c r="G69" s="454"/>
      <c r="H69" s="454"/>
      <c r="I69" s="454"/>
    </row>
    <row r="70" spans="1:9" ht="27.75" customHeight="1">
      <c r="A70" s="485" t="s">
        <v>596</v>
      </c>
      <c r="B70" s="450"/>
      <c r="C70" s="450"/>
      <c r="D70" s="450"/>
      <c r="E70" s="450"/>
      <c r="F70" s="450"/>
      <c r="G70" s="450"/>
      <c r="H70" s="450"/>
      <c r="I70" s="450"/>
    </row>
    <row r="71" spans="1:9" ht="12.75">
      <c r="A71" s="121"/>
      <c r="B71" s="121"/>
      <c r="C71" s="121"/>
      <c r="D71" s="121"/>
      <c r="E71" s="121"/>
      <c r="F71" s="121"/>
      <c r="G71" s="121"/>
      <c r="H71" s="121"/>
      <c r="I71" s="121"/>
    </row>
    <row r="72" spans="1:9" ht="12.75">
      <c r="A72" s="121"/>
      <c r="B72" s="121"/>
      <c r="C72" s="121"/>
      <c r="D72" s="121"/>
      <c r="E72" s="121"/>
      <c r="F72" s="121"/>
      <c r="G72" s="121"/>
      <c r="H72" s="121"/>
      <c r="I72" s="121"/>
    </row>
    <row r="73" ht="12.75">
      <c r="A73" s="114" t="s">
        <v>643</v>
      </c>
    </row>
    <row r="74" spans="1:5" ht="12.75">
      <c r="A74" s="124"/>
      <c r="B74" s="125" t="s">
        <v>556</v>
      </c>
      <c r="C74" s="125" t="s">
        <v>552</v>
      </c>
      <c r="D74" s="114"/>
      <c r="E74" s="114"/>
    </row>
    <row r="75" spans="1:5" ht="12.75">
      <c r="A75" s="126" t="s">
        <v>377</v>
      </c>
      <c r="B75" s="127">
        <v>207083635</v>
      </c>
      <c r="C75" s="127">
        <v>229834842</v>
      </c>
      <c r="D75" s="114"/>
      <c r="E75" s="219"/>
    </row>
    <row r="76" spans="1:5" ht="12.75">
      <c r="A76" s="126" t="s">
        <v>378</v>
      </c>
      <c r="B76" s="127">
        <v>84443121</v>
      </c>
      <c r="C76" s="127">
        <v>110252227</v>
      </c>
      <c r="D76" s="114"/>
      <c r="E76" s="219"/>
    </row>
    <row r="77" spans="1:5" ht="12.75">
      <c r="A77" s="126" t="s">
        <v>379</v>
      </c>
      <c r="B77" s="127">
        <v>110068203</v>
      </c>
      <c r="C77" s="127">
        <v>100803291</v>
      </c>
      <c r="D77" s="114"/>
      <c r="E77" s="219"/>
    </row>
    <row r="78" spans="1:5" ht="12.75">
      <c r="A78" s="126" t="s">
        <v>380</v>
      </c>
      <c r="B78" s="127">
        <v>23415022</v>
      </c>
      <c r="C78" s="127">
        <v>32327613</v>
      </c>
      <c r="D78" s="114"/>
      <c r="E78" s="219"/>
    </row>
    <row r="79" spans="1:5" ht="12.75">
      <c r="A79" s="126" t="s">
        <v>381</v>
      </c>
      <c r="B79" s="127">
        <v>24864437</v>
      </c>
      <c r="C79" s="127">
        <v>23986234</v>
      </c>
      <c r="D79" s="114"/>
      <c r="E79" s="219"/>
    </row>
    <row r="80" spans="1:5" ht="12.75">
      <c r="A80" s="126" t="s">
        <v>382</v>
      </c>
      <c r="B80" s="127">
        <v>3467740</v>
      </c>
      <c r="C80" s="127">
        <v>4575612</v>
      </c>
      <c r="D80" s="114"/>
      <c r="E80" s="219"/>
    </row>
    <row r="81" spans="1:5" ht="12.75">
      <c r="A81" s="126" t="s">
        <v>383</v>
      </c>
      <c r="B81" s="127">
        <v>0</v>
      </c>
      <c r="C81" s="127">
        <v>0</v>
      </c>
      <c r="D81" s="114"/>
      <c r="E81" s="219"/>
    </row>
    <row r="82" spans="1:5" ht="12.75">
      <c r="A82" s="126" t="s">
        <v>384</v>
      </c>
      <c r="B82" s="127">
        <v>98340</v>
      </c>
      <c r="C82" s="127">
        <v>116121</v>
      </c>
      <c r="D82" s="114"/>
      <c r="E82" s="219"/>
    </row>
    <row r="83" spans="1:5" ht="13.5" thickBot="1">
      <c r="A83" s="126" t="s">
        <v>385</v>
      </c>
      <c r="B83" s="128">
        <v>2769243</v>
      </c>
      <c r="C83" s="128">
        <v>2696349</v>
      </c>
      <c r="D83" s="114"/>
      <c r="E83" s="219"/>
    </row>
    <row r="84" spans="1:5" ht="13.5" thickBot="1">
      <c r="A84" s="129"/>
      <c r="B84" s="130">
        <f>SUM(B75:B83)</f>
        <v>456209741</v>
      </c>
      <c r="C84" s="130">
        <f>SUM(C75:C83)</f>
        <v>504592289</v>
      </c>
      <c r="D84" s="114"/>
      <c r="E84" s="114"/>
    </row>
    <row r="87" ht="12.75">
      <c r="A87" s="114" t="s">
        <v>644</v>
      </c>
    </row>
    <row r="88" spans="1:5" ht="12.75">
      <c r="A88" s="132"/>
      <c r="B88" s="125" t="s">
        <v>556</v>
      </c>
      <c r="C88" s="125" t="s">
        <v>552</v>
      </c>
      <c r="D88" s="133"/>
      <c r="E88" s="133"/>
    </row>
    <row r="89" spans="1:5" ht="26.25">
      <c r="A89" s="134" t="s">
        <v>386</v>
      </c>
      <c r="B89" s="135">
        <v>10761470</v>
      </c>
      <c r="C89" s="135">
        <v>1492674</v>
      </c>
      <c r="D89" s="133"/>
      <c r="E89" s="133"/>
    </row>
    <row r="90" spans="1:5" ht="12.75">
      <c r="A90" s="134" t="s">
        <v>540</v>
      </c>
      <c r="B90" s="135">
        <v>0</v>
      </c>
      <c r="C90" s="135">
        <v>75546</v>
      </c>
      <c r="D90" s="133"/>
      <c r="E90" s="133"/>
    </row>
    <row r="91" spans="1:5" ht="12.75">
      <c r="A91" s="220" t="s">
        <v>387</v>
      </c>
      <c r="B91" s="135">
        <v>2595292</v>
      </c>
      <c r="C91" s="135">
        <v>1787783</v>
      </c>
      <c r="D91" s="133"/>
      <c r="E91" s="133"/>
    </row>
    <row r="92" spans="1:5" ht="12.75">
      <c r="A92" s="134" t="s">
        <v>388</v>
      </c>
      <c r="B92" s="135">
        <v>692931</v>
      </c>
      <c r="C92" s="135">
        <v>397813</v>
      </c>
      <c r="D92" s="133"/>
      <c r="E92" s="133"/>
    </row>
    <row r="93" spans="1:5" ht="26.25">
      <c r="A93" s="220" t="s">
        <v>541</v>
      </c>
      <c r="B93" s="135">
        <v>0</v>
      </c>
      <c r="C93" s="135">
        <v>2300171</v>
      </c>
      <c r="D93" s="133"/>
      <c r="E93" s="133"/>
    </row>
    <row r="94" spans="1:5" ht="13.5" thickBot="1">
      <c r="A94" s="134" t="s">
        <v>389</v>
      </c>
      <c r="B94" s="136">
        <v>16116015</v>
      </c>
      <c r="C94" s="136">
        <v>1639464</v>
      </c>
      <c r="D94" s="133"/>
      <c r="E94" s="133"/>
    </row>
    <row r="95" spans="1:5" ht="13.5" thickBot="1">
      <c r="A95" s="137"/>
      <c r="B95" s="138">
        <f>SUM(B89:B94)</f>
        <v>30165708</v>
      </c>
      <c r="C95" s="138">
        <f>SUM(C89:C94)</f>
        <v>7693451</v>
      </c>
      <c r="D95" s="133"/>
      <c r="E95" s="133"/>
    </row>
    <row r="96" spans="1:5" ht="12.75">
      <c r="A96" s="488"/>
      <c r="B96" s="488"/>
      <c r="C96" s="488"/>
      <c r="D96" s="139"/>
      <c r="E96" s="139"/>
    </row>
    <row r="97" spans="1:5" ht="12.75">
      <c r="A97" s="488"/>
      <c r="B97" s="488"/>
      <c r="C97" s="488"/>
      <c r="D97" s="139"/>
      <c r="E97" s="139"/>
    </row>
    <row r="98" spans="1:5" ht="12.75">
      <c r="A98" s="488" t="s">
        <v>645</v>
      </c>
      <c r="B98" s="488"/>
      <c r="C98" s="488"/>
      <c r="D98" s="139"/>
      <c r="E98" s="139"/>
    </row>
    <row r="99" spans="1:5" ht="12.75">
      <c r="A99" s="257"/>
      <c r="B99" s="125" t="s">
        <v>556</v>
      </c>
      <c r="C99" s="125" t="s">
        <v>552</v>
      </c>
      <c r="D99" s="139"/>
      <c r="E99" s="139"/>
    </row>
    <row r="100" spans="1:5" ht="12.75">
      <c r="A100" s="126" t="s">
        <v>390</v>
      </c>
      <c r="B100" s="258">
        <v>18516844</v>
      </c>
      <c r="C100" s="258">
        <v>17203428</v>
      </c>
      <c r="D100" s="139"/>
      <c r="E100" s="139"/>
    </row>
    <row r="101" spans="1:5" ht="12.75">
      <c r="A101" s="126" t="s">
        <v>391</v>
      </c>
      <c r="B101" s="258">
        <v>5956629</v>
      </c>
      <c r="C101" s="258">
        <v>2030718</v>
      </c>
      <c r="D101" s="139"/>
      <c r="E101" s="139"/>
    </row>
    <row r="102" spans="1:8" ht="12.75">
      <c r="A102" s="126" t="s">
        <v>392</v>
      </c>
      <c r="B102" s="258">
        <v>4647580</v>
      </c>
      <c r="C102" s="258">
        <v>5449947</v>
      </c>
      <c r="D102" s="139"/>
      <c r="E102" s="139"/>
      <c r="H102" s="140"/>
    </row>
    <row r="103" spans="1:5" ht="12.75">
      <c r="A103" s="126" t="s">
        <v>393</v>
      </c>
      <c r="B103" s="258">
        <v>38176370</v>
      </c>
      <c r="C103" s="258">
        <v>44275303</v>
      </c>
      <c r="D103" s="139"/>
      <c r="E103" s="139"/>
    </row>
    <row r="104" spans="1:5" ht="12.75">
      <c r="A104" s="126" t="s">
        <v>394</v>
      </c>
      <c r="B104" s="258">
        <v>2249756</v>
      </c>
      <c r="C104" s="258">
        <v>4350165</v>
      </c>
      <c r="D104" s="139"/>
      <c r="E104" s="139"/>
    </row>
    <row r="105" spans="1:5" ht="12.75">
      <c r="A105" s="126" t="s">
        <v>395</v>
      </c>
      <c r="B105" s="258">
        <v>8409239</v>
      </c>
      <c r="C105" s="258">
        <v>8835188</v>
      </c>
      <c r="D105" s="139"/>
      <c r="E105" s="139"/>
    </row>
    <row r="106" spans="1:5" ht="12.75">
      <c r="A106" s="126" t="s">
        <v>396</v>
      </c>
      <c r="B106" s="258">
        <v>2492688</v>
      </c>
      <c r="C106" s="258">
        <v>5544260</v>
      </c>
      <c r="D106" s="139"/>
      <c r="E106" s="139"/>
    </row>
    <row r="107" spans="1:9" ht="12.75">
      <c r="A107" s="126" t="s">
        <v>397</v>
      </c>
      <c r="B107" s="258">
        <v>56500241</v>
      </c>
      <c r="C107" s="258">
        <v>61342765</v>
      </c>
      <c r="D107" s="139"/>
      <c r="E107" s="139"/>
      <c r="I107" s="131"/>
    </row>
    <row r="108" spans="1:9" ht="12.75">
      <c r="A108" s="126" t="s">
        <v>398</v>
      </c>
      <c r="B108" s="258">
        <v>152697303</v>
      </c>
      <c r="C108" s="258">
        <v>176484347</v>
      </c>
      <c r="D108" s="139"/>
      <c r="E108" s="139"/>
      <c r="I108" s="131"/>
    </row>
    <row r="109" spans="1:9" ht="12.75">
      <c r="A109" s="126" t="s">
        <v>399</v>
      </c>
      <c r="B109" s="258">
        <v>343006</v>
      </c>
      <c r="C109" s="258">
        <v>5437011</v>
      </c>
      <c r="D109" s="139"/>
      <c r="E109" s="139"/>
      <c r="I109" s="131"/>
    </row>
    <row r="110" spans="1:9" ht="13.5" thickBot="1">
      <c r="A110" s="126" t="s">
        <v>400</v>
      </c>
      <c r="B110" s="141">
        <v>5366881</v>
      </c>
      <c r="C110" s="141">
        <v>5750504</v>
      </c>
      <c r="D110" s="139"/>
      <c r="E110" s="139"/>
      <c r="I110" s="131"/>
    </row>
    <row r="111" spans="1:9" ht="13.5" thickBot="1">
      <c r="A111" s="259"/>
      <c r="B111" s="142">
        <f>SUM(B100:B110)</f>
        <v>295356537</v>
      </c>
      <c r="C111" s="142">
        <f>SUM(C100:C110)</f>
        <v>336703636</v>
      </c>
      <c r="D111" s="139"/>
      <c r="E111" s="139"/>
      <c r="I111" s="131"/>
    </row>
    <row r="112" spans="1:9" ht="12.75">
      <c r="A112" s="458"/>
      <c r="B112" s="458"/>
      <c r="C112" s="458"/>
      <c r="D112" s="139"/>
      <c r="E112" s="139"/>
      <c r="I112" s="131"/>
    </row>
    <row r="113" spans="1:9" ht="12.75">
      <c r="A113" s="458"/>
      <c r="B113" s="458"/>
      <c r="C113" s="458"/>
      <c r="D113" s="139"/>
      <c r="E113" s="139"/>
      <c r="I113" s="131"/>
    </row>
    <row r="114" spans="1:9" ht="12.75">
      <c r="A114" s="459" t="s">
        <v>646</v>
      </c>
      <c r="B114" s="459"/>
      <c r="C114" s="459"/>
      <c r="D114" s="459"/>
      <c r="E114" s="459"/>
      <c r="F114" s="459"/>
      <c r="I114" s="131"/>
    </row>
    <row r="115" spans="1:9" ht="12.75">
      <c r="A115" s="124"/>
      <c r="B115" s="125" t="s">
        <v>556</v>
      </c>
      <c r="C115" s="125" t="s">
        <v>552</v>
      </c>
      <c r="I115" s="131"/>
    </row>
    <row r="116" spans="1:9" ht="12.75">
      <c r="A116" s="143" t="s">
        <v>401</v>
      </c>
      <c r="B116" s="144">
        <v>38380367</v>
      </c>
      <c r="C116" s="144">
        <v>29796286</v>
      </c>
      <c r="I116" s="131"/>
    </row>
    <row r="117" spans="1:9" ht="12.75">
      <c r="A117" s="143" t="s">
        <v>402</v>
      </c>
      <c r="B117" s="144">
        <v>22854878</v>
      </c>
      <c r="C117" s="144">
        <v>15907471</v>
      </c>
      <c r="I117" s="131"/>
    </row>
    <row r="118" spans="1:9" ht="13.5" thickBot="1">
      <c r="A118" s="143" t="s">
        <v>403</v>
      </c>
      <c r="B118" s="141">
        <v>10213173</v>
      </c>
      <c r="C118" s="141">
        <v>6939807</v>
      </c>
      <c r="E118" s="145"/>
      <c r="I118" s="131"/>
    </row>
    <row r="119" spans="1:9" ht="13.5" thickBot="1">
      <c r="A119" s="146"/>
      <c r="B119" s="147">
        <f>SUM(B116:B118)</f>
        <v>71448418</v>
      </c>
      <c r="C119" s="147">
        <f>SUM(C116:C118)</f>
        <v>52643564</v>
      </c>
      <c r="H119" s="145"/>
      <c r="I119" s="131"/>
    </row>
    <row r="120" spans="1:9" ht="12.75">
      <c r="A120" s="446"/>
      <c r="B120" s="446"/>
      <c r="C120" s="446"/>
      <c r="D120" s="446"/>
      <c r="E120" s="446"/>
      <c r="F120" s="446"/>
      <c r="I120" s="131"/>
    </row>
    <row r="121" spans="1:9" ht="26.25">
      <c r="A121" s="148" t="s">
        <v>557</v>
      </c>
      <c r="B121" s="148">
        <v>406</v>
      </c>
      <c r="C121" s="149">
        <v>424</v>
      </c>
      <c r="I121" s="131"/>
    </row>
    <row r="122" spans="1:9" ht="12.75">
      <c r="A122" s="443"/>
      <c r="B122" s="443"/>
      <c r="C122" s="443"/>
      <c r="D122" s="443"/>
      <c r="E122" s="443"/>
      <c r="F122" s="443"/>
      <c r="I122" s="131"/>
    </row>
    <row r="123" spans="1:9" ht="12.75">
      <c r="A123" s="443"/>
      <c r="B123" s="443"/>
      <c r="C123" s="443"/>
      <c r="D123" s="443"/>
      <c r="E123" s="443"/>
      <c r="F123" s="443"/>
      <c r="G123" s="131"/>
      <c r="H123" s="131"/>
      <c r="I123" s="131"/>
    </row>
    <row r="124" spans="1:9" ht="12.75">
      <c r="A124" s="445" t="s">
        <v>647</v>
      </c>
      <c r="B124" s="445"/>
      <c r="C124" s="445"/>
      <c r="D124" s="445"/>
      <c r="E124" s="445"/>
      <c r="F124" s="445"/>
      <c r="G124" s="131"/>
      <c r="H124" s="131"/>
      <c r="I124" s="131"/>
    </row>
    <row r="125" spans="1:9" ht="12.75">
      <c r="A125" s="112" t="s">
        <v>350</v>
      </c>
      <c r="B125" s="125" t="s">
        <v>556</v>
      </c>
      <c r="C125" s="125" t="s">
        <v>552</v>
      </c>
      <c r="G125" s="131"/>
      <c r="H125" s="131"/>
      <c r="I125" s="131"/>
    </row>
    <row r="126" spans="1:9" ht="26.25">
      <c r="A126" s="134" t="s">
        <v>404</v>
      </c>
      <c r="B126" s="135">
        <v>24031699</v>
      </c>
      <c r="C126" s="135">
        <v>25756815</v>
      </c>
      <c r="G126" s="131"/>
      <c r="H126" s="131"/>
      <c r="I126" s="131"/>
    </row>
    <row r="127" spans="1:9" ht="27" thickBot="1">
      <c r="A127" s="134" t="s">
        <v>405</v>
      </c>
      <c r="B127" s="136">
        <v>52718521</v>
      </c>
      <c r="C127" s="136">
        <v>47940678</v>
      </c>
      <c r="E127" s="145"/>
      <c r="G127" s="131"/>
      <c r="H127" s="131"/>
      <c r="I127" s="131"/>
    </row>
    <row r="128" spans="1:9" ht="13.5" thickBot="1">
      <c r="A128" s="137"/>
      <c r="B128" s="138">
        <f>SUM(B126:B127)</f>
        <v>76750220</v>
      </c>
      <c r="C128" s="138">
        <f>SUM(C126:C127)</f>
        <v>73697493</v>
      </c>
      <c r="G128" s="131"/>
      <c r="H128" s="131"/>
      <c r="I128" s="131"/>
    </row>
    <row r="129" spans="1:9" ht="12.75">
      <c r="A129" s="446"/>
      <c r="B129" s="446"/>
      <c r="C129" s="446"/>
      <c r="D129" s="446"/>
      <c r="E129" s="446"/>
      <c r="F129" s="446"/>
      <c r="G129" s="131"/>
      <c r="H129" s="131"/>
      <c r="I129" s="131"/>
    </row>
    <row r="130" spans="7:9" ht="12.75">
      <c r="G130" s="131"/>
      <c r="H130" s="131"/>
      <c r="I130" s="131"/>
    </row>
    <row r="131" spans="1:9" ht="12.75">
      <c r="A131" s="114" t="s">
        <v>648</v>
      </c>
      <c r="G131" s="131"/>
      <c r="H131" s="131"/>
      <c r="I131" s="131"/>
    </row>
    <row r="132" spans="1:9" ht="12.75">
      <c r="A132" s="114"/>
      <c r="B132" s="125" t="s">
        <v>556</v>
      </c>
      <c r="C132" s="125" t="s">
        <v>552</v>
      </c>
      <c r="G132" s="131"/>
      <c r="H132" s="131"/>
      <c r="I132" s="131"/>
    </row>
    <row r="133" spans="1:9" ht="12.75">
      <c r="A133" s="148" t="s">
        <v>406</v>
      </c>
      <c r="B133" s="135">
        <v>2782996</v>
      </c>
      <c r="C133" s="135">
        <v>2582996</v>
      </c>
      <c r="G133" s="131"/>
      <c r="H133" s="131"/>
      <c r="I133" s="131"/>
    </row>
    <row r="134" spans="1:9" ht="12.75">
      <c r="A134" s="148" t="s">
        <v>407</v>
      </c>
      <c r="B134" s="135">
        <v>614768</v>
      </c>
      <c r="C134" s="135">
        <v>1379824</v>
      </c>
      <c r="G134" s="131"/>
      <c r="H134" s="131"/>
      <c r="I134" s="131"/>
    </row>
    <row r="135" spans="1:9" ht="12.75">
      <c r="A135" s="148" t="s">
        <v>408</v>
      </c>
      <c r="B135" s="135">
        <v>1394994</v>
      </c>
      <c r="C135" s="135">
        <v>1137596</v>
      </c>
      <c r="G135" s="131"/>
      <c r="H135" s="131"/>
      <c r="I135" s="131"/>
    </row>
    <row r="136" spans="1:9" ht="12.75">
      <c r="A136" s="148" t="s">
        <v>409</v>
      </c>
      <c r="B136" s="135">
        <v>618105</v>
      </c>
      <c r="C136" s="135">
        <v>3147255</v>
      </c>
      <c r="G136" s="131"/>
      <c r="H136" s="131"/>
      <c r="I136" s="131"/>
    </row>
    <row r="137" spans="1:9" ht="12.75">
      <c r="A137" s="148" t="s">
        <v>410</v>
      </c>
      <c r="B137" s="240">
        <v>1027119</v>
      </c>
      <c r="C137" s="240">
        <v>1285444</v>
      </c>
      <c r="G137" s="131"/>
      <c r="H137" s="131"/>
      <c r="I137" s="131"/>
    </row>
    <row r="138" spans="1:9" ht="26.25">
      <c r="A138" s="148" t="s">
        <v>542</v>
      </c>
      <c r="B138" s="135">
        <v>3536593</v>
      </c>
      <c r="C138" s="135">
        <v>145680</v>
      </c>
      <c r="G138" s="131"/>
      <c r="H138" s="131"/>
      <c r="I138" s="131"/>
    </row>
    <row r="139" spans="1:3" ht="12.75">
      <c r="A139" s="148" t="s">
        <v>411</v>
      </c>
      <c r="B139" s="135">
        <v>612948</v>
      </c>
      <c r="C139" s="135">
        <v>514562</v>
      </c>
    </row>
    <row r="140" spans="1:9" ht="26.25">
      <c r="A140" s="239" t="s">
        <v>553</v>
      </c>
      <c r="B140" s="135">
        <v>6177235</v>
      </c>
      <c r="C140" s="135">
        <v>3196932</v>
      </c>
      <c r="D140" s="236"/>
      <c r="E140" s="236"/>
      <c r="F140" s="236"/>
      <c r="G140" s="236"/>
      <c r="H140" s="236"/>
      <c r="I140" s="236"/>
    </row>
    <row r="141" spans="1:3" ht="13.5" thickBot="1">
      <c r="A141" s="148" t="s">
        <v>412</v>
      </c>
      <c r="B141" s="136">
        <v>1506828</v>
      </c>
      <c r="C141" s="136">
        <v>2767778</v>
      </c>
    </row>
    <row r="142" spans="1:3" ht="13.5" thickBot="1">
      <c r="A142" s="148"/>
      <c r="B142" s="150">
        <f>SUM(B133:B141)</f>
        <v>18271586</v>
      </c>
      <c r="C142" s="150">
        <f>SUM(C133:C141)</f>
        <v>16158067</v>
      </c>
    </row>
    <row r="144" spans="1:9" ht="29.25" customHeight="1">
      <c r="A144" s="441" t="s">
        <v>413</v>
      </c>
      <c r="B144" s="441"/>
      <c r="C144" s="441"/>
      <c r="D144" s="441"/>
      <c r="E144" s="441"/>
      <c r="F144" s="441"/>
      <c r="G144" s="441"/>
      <c r="H144" s="441"/>
      <c r="I144" s="441"/>
    </row>
    <row r="145" ht="12.75">
      <c r="A145" s="114"/>
    </row>
    <row r="146" spans="1:9" ht="12.75">
      <c r="A146" s="114"/>
      <c r="B146" s="114"/>
      <c r="C146" s="114"/>
      <c r="D146" s="114"/>
      <c r="E146" s="114"/>
      <c r="F146" s="114"/>
      <c r="G146" s="114"/>
      <c r="H146" s="114"/>
      <c r="I146" s="114"/>
    </row>
    <row r="147" ht="12.75">
      <c r="A147" s="114" t="s">
        <v>543</v>
      </c>
    </row>
    <row r="148" spans="1:3" ht="12.75">
      <c r="A148" s="139"/>
      <c r="B148" s="125" t="s">
        <v>556</v>
      </c>
      <c r="C148" s="125" t="s">
        <v>552</v>
      </c>
    </row>
    <row r="149" spans="1:7" ht="12.75">
      <c r="A149" s="134" t="s">
        <v>414</v>
      </c>
      <c r="B149" s="135">
        <v>5188971</v>
      </c>
      <c r="C149" s="135">
        <v>7724131</v>
      </c>
      <c r="G149" s="145"/>
    </row>
    <row r="150" spans="1:9" ht="26.25">
      <c r="A150" s="252" t="s">
        <v>633</v>
      </c>
      <c r="B150" s="135">
        <v>19452109</v>
      </c>
      <c r="C150" s="135">
        <v>0</v>
      </c>
      <c r="D150" s="242"/>
      <c r="E150" s="242"/>
      <c r="F150" s="242"/>
      <c r="G150" s="145"/>
      <c r="H150" s="242"/>
      <c r="I150" s="242"/>
    </row>
    <row r="151" spans="1:3" ht="13.5" thickBot="1">
      <c r="A151" s="151" t="s">
        <v>415</v>
      </c>
      <c r="B151" s="136">
        <v>534339</v>
      </c>
      <c r="C151" s="136">
        <v>800762</v>
      </c>
    </row>
    <row r="152" spans="1:6" ht="13.5" thickBot="1">
      <c r="A152" s="137"/>
      <c r="B152" s="138">
        <f>SUM(B149:B151)</f>
        <v>25175419</v>
      </c>
      <c r="C152" s="138">
        <f>SUM(C149:C151)</f>
        <v>8524893</v>
      </c>
      <c r="F152" s="261"/>
    </row>
    <row r="153" ht="12.75">
      <c r="A153" s="114"/>
    </row>
    <row r="154" ht="12.75">
      <c r="A154" s="114"/>
    </row>
    <row r="155" ht="12.75">
      <c r="A155" s="114" t="s">
        <v>544</v>
      </c>
    </row>
    <row r="156" spans="1:3" ht="12.75">
      <c r="A156" s="139"/>
      <c r="B156" s="125" t="s">
        <v>556</v>
      </c>
      <c r="C156" s="125" t="s">
        <v>552</v>
      </c>
    </row>
    <row r="157" spans="1:3" ht="12.75">
      <c r="A157" s="134" t="s">
        <v>416</v>
      </c>
      <c r="B157" s="135">
        <v>19930229</v>
      </c>
      <c r="C157" s="135">
        <v>51209984</v>
      </c>
    </row>
    <row r="158" spans="1:3" ht="12.75">
      <c r="A158" s="134" t="s">
        <v>417</v>
      </c>
      <c r="B158" s="135">
        <v>42483</v>
      </c>
      <c r="C158" s="135">
        <v>272250</v>
      </c>
    </row>
    <row r="159" spans="1:9" ht="26.25">
      <c r="A159" s="252" t="s">
        <v>597</v>
      </c>
      <c r="B159" s="135">
        <v>3065080</v>
      </c>
      <c r="C159" s="135">
        <v>0</v>
      </c>
      <c r="D159" s="242"/>
      <c r="E159" s="242"/>
      <c r="F159" s="242"/>
      <c r="G159" s="242"/>
      <c r="H159" s="242"/>
      <c r="I159" s="242"/>
    </row>
    <row r="160" spans="1:4" ht="13.5" thickBot="1">
      <c r="A160" s="134" t="s">
        <v>418</v>
      </c>
      <c r="B160" s="136">
        <v>0</v>
      </c>
      <c r="C160" s="136">
        <v>7928874</v>
      </c>
      <c r="D160" s="145"/>
    </row>
    <row r="161" spans="1:3" ht="13.5" thickBot="1">
      <c r="A161" s="137"/>
      <c r="B161" s="138">
        <f>SUM(B157:B160)</f>
        <v>23037792</v>
      </c>
      <c r="C161" s="138">
        <f>SUM(C157:C160)</f>
        <v>59411108</v>
      </c>
    </row>
    <row r="163" spans="1:9" ht="27" customHeight="1">
      <c r="A163" s="441" t="s">
        <v>419</v>
      </c>
      <c r="B163" s="441"/>
      <c r="C163" s="441"/>
      <c r="D163" s="441"/>
      <c r="E163" s="441"/>
      <c r="F163" s="441"/>
      <c r="G163" s="441"/>
      <c r="H163" s="441"/>
      <c r="I163" s="441"/>
    </row>
    <row r="164" spans="1:9" ht="12.75">
      <c r="A164" s="235"/>
      <c r="B164" s="235"/>
      <c r="C164" s="235"/>
      <c r="D164" s="235"/>
      <c r="E164" s="235"/>
      <c r="F164" s="235"/>
      <c r="G164" s="235"/>
      <c r="H164" s="235"/>
      <c r="I164" s="235"/>
    </row>
    <row r="165" ht="12.75">
      <c r="A165" s="114"/>
    </row>
    <row r="166" ht="12.75">
      <c r="A166" s="114" t="s">
        <v>420</v>
      </c>
    </row>
    <row r="167" spans="1:5" ht="20.25">
      <c r="A167" s="152"/>
      <c r="B167" s="153" t="s">
        <v>421</v>
      </c>
      <c r="C167" s="153" t="s">
        <v>422</v>
      </c>
      <c r="D167" s="153" t="s">
        <v>423</v>
      </c>
      <c r="E167" s="153" t="s">
        <v>424</v>
      </c>
    </row>
    <row r="168" spans="1:5" ht="13.5" thickBot="1">
      <c r="A168" s="154" t="s">
        <v>425</v>
      </c>
      <c r="B168" s="155"/>
      <c r="C168" s="155"/>
      <c r="D168" s="155"/>
      <c r="E168" s="155"/>
    </row>
    <row r="169" spans="1:5" ht="13.5" thickBot="1">
      <c r="A169" s="154" t="s">
        <v>558</v>
      </c>
      <c r="B169" s="156">
        <v>62364332</v>
      </c>
      <c r="C169" s="156">
        <v>82767288</v>
      </c>
      <c r="D169" s="157">
        <v>0</v>
      </c>
      <c r="E169" s="156">
        <f>SUM(B169:D169)</f>
        <v>145131620</v>
      </c>
    </row>
    <row r="170" spans="1:5" ht="12.75">
      <c r="A170" s="158" t="s">
        <v>426</v>
      </c>
      <c r="B170" s="221">
        <v>27225177</v>
      </c>
      <c r="C170" s="221">
        <v>0</v>
      </c>
      <c r="D170" s="221">
        <v>6139054</v>
      </c>
      <c r="E170" s="160">
        <f>SUM(B170:D170)</f>
        <v>33364231</v>
      </c>
    </row>
    <row r="171" spans="1:5" ht="12.75">
      <c r="A171" s="158" t="s">
        <v>427</v>
      </c>
      <c r="B171" s="221">
        <v>0</v>
      </c>
      <c r="C171" s="221">
        <v>6139054</v>
      </c>
      <c r="D171" s="221">
        <v>-6139054</v>
      </c>
      <c r="E171" s="159">
        <f>SUM(B171:D171)</f>
        <v>0</v>
      </c>
    </row>
    <row r="172" spans="1:5" ht="13.5" thickBot="1">
      <c r="A172" s="158" t="s">
        <v>428</v>
      </c>
      <c r="B172" s="221">
        <v>0</v>
      </c>
      <c r="C172" s="221">
        <v>0</v>
      </c>
      <c r="D172" s="221">
        <v>0</v>
      </c>
      <c r="E172" s="160">
        <f>SUM(B172:D172)</f>
        <v>0</v>
      </c>
    </row>
    <row r="173" spans="1:9" ht="13.5" thickBot="1">
      <c r="A173" s="154" t="s">
        <v>559</v>
      </c>
      <c r="B173" s="156">
        <f>SUM(B169:B172)</f>
        <v>89589509</v>
      </c>
      <c r="C173" s="156">
        <f>SUM(C169:C172)</f>
        <v>88906342</v>
      </c>
      <c r="D173" s="156">
        <f>SUM(D169:D172)</f>
        <v>0</v>
      </c>
      <c r="E173" s="156">
        <f>SUM(B173:D173)</f>
        <v>178495851</v>
      </c>
      <c r="I173" s="145"/>
    </row>
    <row r="174" spans="1:5" ht="12.75">
      <c r="A174" s="162"/>
      <c r="B174" s="163"/>
      <c r="C174" s="163"/>
      <c r="D174" s="163"/>
      <c r="E174" s="159"/>
    </row>
    <row r="175" spans="1:5" ht="13.5" thickBot="1">
      <c r="A175" s="154" t="s">
        <v>429</v>
      </c>
      <c r="B175" s="163"/>
      <c r="C175" s="163"/>
      <c r="D175" s="163"/>
      <c r="E175" s="163"/>
    </row>
    <row r="176" spans="1:5" ht="13.5" thickBot="1">
      <c r="A176" s="154" t="s">
        <v>558</v>
      </c>
      <c r="B176" s="156">
        <v>23258343</v>
      </c>
      <c r="C176" s="156">
        <v>70441398</v>
      </c>
      <c r="D176" s="157">
        <v>0</v>
      </c>
      <c r="E176" s="156">
        <f>SUM(B176:D176)</f>
        <v>93699741</v>
      </c>
    </row>
    <row r="177" spans="1:5" ht="12.75">
      <c r="A177" s="158" t="s">
        <v>430</v>
      </c>
      <c r="B177" s="160">
        <v>20161008</v>
      </c>
      <c r="C177" s="160">
        <v>3870691</v>
      </c>
      <c r="D177" s="159">
        <v>0</v>
      </c>
      <c r="E177" s="160">
        <f>SUM(B177:D177)</f>
        <v>24031699</v>
      </c>
    </row>
    <row r="178" spans="1:5" ht="13.5" thickBot="1">
      <c r="A178" s="158" t="s">
        <v>428</v>
      </c>
      <c r="B178" s="164">
        <v>0</v>
      </c>
      <c r="C178" s="165">
        <v>0</v>
      </c>
      <c r="D178" s="164">
        <v>0</v>
      </c>
      <c r="E178" s="160">
        <f>SUM(B178:D178)</f>
        <v>0</v>
      </c>
    </row>
    <row r="179" spans="1:5" ht="13.5" thickBot="1">
      <c r="A179" s="154" t="s">
        <v>560</v>
      </c>
      <c r="B179" s="156">
        <f>SUM(B176:B178)</f>
        <v>43419351</v>
      </c>
      <c r="C179" s="156">
        <f>SUM(C176:C178)</f>
        <v>74312089</v>
      </c>
      <c r="D179" s="166">
        <f>SUM(D176:D178)</f>
        <v>0</v>
      </c>
      <c r="E179" s="156">
        <f>SUM(B179:D179)</f>
        <v>117731440</v>
      </c>
    </row>
    <row r="180" spans="1:5" ht="12.75">
      <c r="A180" s="158"/>
      <c r="B180" s="159"/>
      <c r="C180" s="159"/>
      <c r="D180" s="159"/>
      <c r="E180" s="159"/>
    </row>
    <row r="181" spans="1:5" ht="13.5" thickBot="1">
      <c r="A181" s="154" t="s">
        <v>431</v>
      </c>
      <c r="B181" s="159"/>
      <c r="C181" s="159"/>
      <c r="D181" s="159"/>
      <c r="E181" s="159"/>
    </row>
    <row r="182" spans="1:5" ht="13.5" thickBot="1">
      <c r="A182" s="154" t="s">
        <v>561</v>
      </c>
      <c r="B182" s="156">
        <f>B173-B179</f>
        <v>46170158</v>
      </c>
      <c r="C182" s="156">
        <f>C173-C179</f>
        <v>14594253</v>
      </c>
      <c r="D182" s="166">
        <f>D173-D179</f>
        <v>0</v>
      </c>
      <c r="E182" s="156">
        <f>SUM(B182:D182)</f>
        <v>60764411</v>
      </c>
    </row>
    <row r="184" ht="12.75">
      <c r="A184" s="114"/>
    </row>
    <row r="185" ht="12.75">
      <c r="A185" s="114" t="s">
        <v>432</v>
      </c>
    </row>
    <row r="186" spans="1:9" ht="30">
      <c r="A186" s="167"/>
      <c r="B186" s="153" t="s">
        <v>433</v>
      </c>
      <c r="C186" s="153" t="s">
        <v>434</v>
      </c>
      <c r="D186" s="153" t="s">
        <v>435</v>
      </c>
      <c r="E186" s="153" t="s">
        <v>436</v>
      </c>
      <c r="F186" s="153" t="s">
        <v>437</v>
      </c>
      <c r="G186" s="153" t="s">
        <v>423</v>
      </c>
      <c r="H186" s="153" t="s">
        <v>438</v>
      </c>
      <c r="I186" s="153" t="s">
        <v>424</v>
      </c>
    </row>
    <row r="187" spans="1:9" ht="12.75">
      <c r="A187" s="154" t="s">
        <v>425</v>
      </c>
      <c r="B187" s="153"/>
      <c r="C187" s="153"/>
      <c r="D187" s="153"/>
      <c r="E187" s="153"/>
      <c r="F187" s="153"/>
      <c r="G187" s="153"/>
      <c r="H187" s="153"/>
      <c r="I187" s="153"/>
    </row>
    <row r="188" spans="1:9" ht="13.5" thickBot="1">
      <c r="A188" s="154" t="s">
        <v>558</v>
      </c>
      <c r="B188" s="168">
        <v>23269</v>
      </c>
      <c r="C188" s="168">
        <v>26937036</v>
      </c>
      <c r="D188" s="168">
        <v>611178042</v>
      </c>
      <c r="E188" s="168">
        <v>6199635.65</v>
      </c>
      <c r="F188" s="168">
        <v>46822</v>
      </c>
      <c r="G188" s="168">
        <v>8640361</v>
      </c>
      <c r="H188" s="168">
        <v>4807796</v>
      </c>
      <c r="I188" s="168">
        <f>SUM(B188:H188)</f>
        <v>657832961.65</v>
      </c>
    </row>
    <row r="189" spans="1:9" ht="12.75">
      <c r="A189" s="158" t="s">
        <v>426</v>
      </c>
      <c r="B189" s="161">
        <v>0</v>
      </c>
      <c r="C189" s="161">
        <v>0</v>
      </c>
      <c r="D189" s="161">
        <v>3902583</v>
      </c>
      <c r="E189" s="161">
        <v>1002889</v>
      </c>
      <c r="F189" s="161">
        <v>0</v>
      </c>
      <c r="G189" s="161">
        <v>21499973</v>
      </c>
      <c r="H189" s="161">
        <v>5400</v>
      </c>
      <c r="I189" s="161">
        <f>SUM(B189:H189)</f>
        <v>26410845</v>
      </c>
    </row>
    <row r="190" spans="1:9" ht="12.75">
      <c r="A190" s="158" t="s">
        <v>427</v>
      </c>
      <c r="B190" s="161">
        <v>0</v>
      </c>
      <c r="C190" s="161">
        <v>76449</v>
      </c>
      <c r="D190" s="161">
        <v>23620802</v>
      </c>
      <c r="E190" s="161">
        <v>113120</v>
      </c>
      <c r="F190" s="161">
        <v>0</v>
      </c>
      <c r="G190" s="161">
        <v>-23811847</v>
      </c>
      <c r="H190" s="161">
        <v>1476</v>
      </c>
      <c r="I190" s="161">
        <f>SUM(B190:H190)</f>
        <v>0</v>
      </c>
    </row>
    <row r="191" spans="1:9" ht="13.5" thickBot="1">
      <c r="A191" s="158" t="s">
        <v>439</v>
      </c>
      <c r="B191" s="169">
        <v>0</v>
      </c>
      <c r="C191" s="169">
        <v>-7305609</v>
      </c>
      <c r="D191" s="169">
        <v>-7324740</v>
      </c>
      <c r="E191" s="169">
        <v>-2449010</v>
      </c>
      <c r="F191" s="169">
        <v>0</v>
      </c>
      <c r="G191" s="169">
        <v>0</v>
      </c>
      <c r="H191" s="169">
        <v>0</v>
      </c>
      <c r="I191" s="169">
        <f>SUM(B191:H191)</f>
        <v>-17079359</v>
      </c>
    </row>
    <row r="192" spans="1:9" ht="13.5" thickBot="1">
      <c r="A192" s="154" t="s">
        <v>562</v>
      </c>
      <c r="B192" s="170">
        <f aca="true" t="shared" si="0" ref="B192:H192">SUM(B188:B191)</f>
        <v>23269</v>
      </c>
      <c r="C192" s="170">
        <f t="shared" si="0"/>
        <v>19707876</v>
      </c>
      <c r="D192" s="170">
        <f t="shared" si="0"/>
        <v>631376687</v>
      </c>
      <c r="E192" s="170">
        <f t="shared" si="0"/>
        <v>4866634.65</v>
      </c>
      <c r="F192" s="170">
        <f t="shared" si="0"/>
        <v>46822</v>
      </c>
      <c r="G192" s="170">
        <f t="shared" si="0"/>
        <v>6328487</v>
      </c>
      <c r="H192" s="170">
        <f t="shared" si="0"/>
        <v>4814672</v>
      </c>
      <c r="I192" s="170">
        <f>SUM(B192:H192)</f>
        <v>667164447.65</v>
      </c>
    </row>
    <row r="193" spans="1:9" ht="12.75">
      <c r="A193" s="162"/>
      <c r="B193" s="171"/>
      <c r="C193" s="171"/>
      <c r="D193" s="171"/>
      <c r="E193" s="171"/>
      <c r="F193" s="171"/>
      <c r="G193" s="171"/>
      <c r="H193" s="171"/>
      <c r="I193" s="171"/>
    </row>
    <row r="194" spans="1:9" ht="12.75">
      <c r="A194" s="154" t="s">
        <v>429</v>
      </c>
      <c r="B194" s="161"/>
      <c r="C194" s="161"/>
      <c r="D194" s="161"/>
      <c r="E194" s="161"/>
      <c r="F194" s="161"/>
      <c r="G194" s="161"/>
      <c r="H194" s="161"/>
      <c r="I194" s="161"/>
    </row>
    <row r="195" spans="1:9" ht="13.5" thickBot="1">
      <c r="A195" s="154" t="s">
        <v>558</v>
      </c>
      <c r="B195" s="168">
        <v>0</v>
      </c>
      <c r="C195" s="168">
        <v>6265895</v>
      </c>
      <c r="D195" s="168">
        <v>289270210</v>
      </c>
      <c r="E195" s="168">
        <v>4538969</v>
      </c>
      <c r="F195" s="168">
        <v>0</v>
      </c>
      <c r="G195" s="168">
        <v>0</v>
      </c>
      <c r="H195" s="168">
        <v>4040174</v>
      </c>
      <c r="I195" s="168">
        <f>SUM(B195:H195)</f>
        <v>304115248</v>
      </c>
    </row>
    <row r="196" spans="1:9" ht="12.75">
      <c r="A196" s="158" t="s">
        <v>430</v>
      </c>
      <c r="B196" s="161">
        <v>0</v>
      </c>
      <c r="C196" s="161">
        <v>1456684.0000000002</v>
      </c>
      <c r="D196" s="161">
        <v>50535537</v>
      </c>
      <c r="E196" s="161">
        <v>514505</v>
      </c>
      <c r="F196" s="161">
        <v>0</v>
      </c>
      <c r="G196" s="161">
        <v>0</v>
      </c>
      <c r="H196" s="161">
        <v>211795</v>
      </c>
      <c r="I196" s="161">
        <f>SUM(B196:H196)</f>
        <v>52718521</v>
      </c>
    </row>
    <row r="197" spans="1:9" ht="12.75">
      <c r="A197" s="158" t="s">
        <v>439</v>
      </c>
      <c r="B197" s="161">
        <v>0</v>
      </c>
      <c r="C197" s="161">
        <v>-2014510.9999999697</v>
      </c>
      <c r="D197" s="161">
        <v>-4661483.010000018</v>
      </c>
      <c r="E197" s="161">
        <v>-1433640</v>
      </c>
      <c r="F197" s="161">
        <v>0</v>
      </c>
      <c r="G197" s="161">
        <v>0</v>
      </c>
      <c r="H197" s="161">
        <v>0</v>
      </c>
      <c r="I197" s="161">
        <f>SUM(B197:H197)</f>
        <v>-8109634.009999989</v>
      </c>
    </row>
    <row r="198" spans="1:9" ht="13.5" thickBot="1">
      <c r="A198" s="154" t="s">
        <v>563</v>
      </c>
      <c r="B198" s="168">
        <f>SUM(B195:B197)</f>
        <v>0</v>
      </c>
      <c r="C198" s="168">
        <f aca="true" t="shared" si="1" ref="C198:H198">SUM(C195:C197)</f>
        <v>5708068.00000003</v>
      </c>
      <c r="D198" s="168">
        <f t="shared" si="1"/>
        <v>335144263.99</v>
      </c>
      <c r="E198" s="168">
        <f t="shared" si="1"/>
        <v>3619834</v>
      </c>
      <c r="F198" s="168">
        <f t="shared" si="1"/>
        <v>0</v>
      </c>
      <c r="G198" s="168">
        <f t="shared" si="1"/>
        <v>0</v>
      </c>
      <c r="H198" s="168">
        <f t="shared" si="1"/>
        <v>4251969</v>
      </c>
      <c r="I198" s="168">
        <f>SUM(B198:H198)</f>
        <v>348724134.99</v>
      </c>
    </row>
    <row r="199" spans="1:9" ht="12.75">
      <c r="A199" s="158"/>
      <c r="B199" s="161"/>
      <c r="C199" s="161"/>
      <c r="D199" s="161"/>
      <c r="E199" s="161"/>
      <c r="F199" s="161"/>
      <c r="G199" s="161"/>
      <c r="H199" s="161"/>
      <c r="I199" s="161"/>
    </row>
    <row r="200" spans="1:9" ht="12.75">
      <c r="A200" s="154" t="s">
        <v>440</v>
      </c>
      <c r="B200" s="161"/>
      <c r="C200" s="161"/>
      <c r="D200" s="161"/>
      <c r="E200" s="161"/>
      <c r="F200" s="161"/>
      <c r="G200" s="161"/>
      <c r="H200" s="161"/>
      <c r="I200" s="161"/>
    </row>
    <row r="201" spans="1:9" ht="13.5" thickBot="1">
      <c r="A201" s="154" t="s">
        <v>564</v>
      </c>
      <c r="B201" s="168">
        <f>B192-B198</f>
        <v>23269</v>
      </c>
      <c r="C201" s="168">
        <f aca="true" t="shared" si="2" ref="C201:H201">C192-C198</f>
        <v>13999807.99999997</v>
      </c>
      <c r="D201" s="168">
        <f t="shared" si="2"/>
        <v>296232423.01</v>
      </c>
      <c r="E201" s="168">
        <f t="shared" si="2"/>
        <v>1246800.6500000004</v>
      </c>
      <c r="F201" s="168">
        <f t="shared" si="2"/>
        <v>46822</v>
      </c>
      <c r="G201" s="168">
        <f t="shared" si="2"/>
        <v>6328487</v>
      </c>
      <c r="H201" s="168">
        <f t="shared" si="2"/>
        <v>562703</v>
      </c>
      <c r="I201" s="168">
        <f>SUM(B201:H201)</f>
        <v>318440312.65999997</v>
      </c>
    </row>
    <row r="202" spans="1:9" ht="12.75">
      <c r="A202" s="172"/>
      <c r="B202" s="173"/>
      <c r="C202" s="173"/>
      <c r="D202" s="173"/>
      <c r="E202" s="173"/>
      <c r="F202" s="173"/>
      <c r="G202" s="173"/>
      <c r="H202" s="174"/>
      <c r="I202" s="175"/>
    </row>
    <row r="203" spans="1:9" ht="12.75">
      <c r="A203" s="172"/>
      <c r="B203" s="173"/>
      <c r="C203" s="173"/>
      <c r="D203" s="173"/>
      <c r="E203" s="173"/>
      <c r="F203" s="173"/>
      <c r="G203" s="173"/>
      <c r="H203" s="173"/>
      <c r="I203" s="173"/>
    </row>
    <row r="204" spans="1:7" ht="12.75">
      <c r="A204" s="114" t="s">
        <v>441</v>
      </c>
      <c r="C204" s="145"/>
      <c r="D204" s="145"/>
      <c r="G204" s="145"/>
    </row>
    <row r="205" spans="1:3" ht="12.75">
      <c r="A205" s="139"/>
      <c r="B205" s="125" t="s">
        <v>556</v>
      </c>
      <c r="C205" s="222">
        <v>41639</v>
      </c>
    </row>
    <row r="206" spans="1:3" ht="12.75">
      <c r="A206" s="176" t="s">
        <v>442</v>
      </c>
      <c r="B206" s="135">
        <v>14454675</v>
      </c>
      <c r="C206" s="135">
        <v>14478158</v>
      </c>
    </row>
    <row r="207" spans="1:6" ht="26.25">
      <c r="A207" s="176" t="s">
        <v>443</v>
      </c>
      <c r="B207" s="135">
        <v>37421673</v>
      </c>
      <c r="C207" s="135">
        <v>36988703</v>
      </c>
      <c r="F207" s="145"/>
    </row>
    <row r="208" spans="1:6" ht="12.75">
      <c r="A208" s="176" t="s">
        <v>444</v>
      </c>
      <c r="B208" s="135">
        <v>3502197</v>
      </c>
      <c r="C208" s="135">
        <v>3520059</v>
      </c>
      <c r="F208" s="145"/>
    </row>
    <row r="209" spans="1:3" ht="13.5" thickBot="1">
      <c r="A209" s="176" t="s">
        <v>545</v>
      </c>
      <c r="B209" s="136">
        <v>35000</v>
      </c>
      <c r="C209" s="136">
        <v>35000</v>
      </c>
    </row>
    <row r="210" spans="1:3" ht="12.75">
      <c r="A210" s="177"/>
      <c r="B210" s="178">
        <f>SUM(B206:B209)</f>
        <v>55413545</v>
      </c>
      <c r="C210" s="178">
        <f>SUM(C206:C209)</f>
        <v>55021920</v>
      </c>
    </row>
    <row r="211" spans="1:3" ht="13.5" thickBot="1">
      <c r="A211" s="176" t="s">
        <v>445</v>
      </c>
      <c r="B211" s="179">
        <v>-40955972</v>
      </c>
      <c r="C211" s="179">
        <v>-51466861</v>
      </c>
    </row>
    <row r="212" spans="1:3" ht="13.5" thickBot="1">
      <c r="A212" s="177"/>
      <c r="B212" s="180">
        <f>SUM(B210:B211)</f>
        <v>14457573</v>
      </c>
      <c r="C212" s="180">
        <f>SUM(C210:C211)</f>
        <v>3555059</v>
      </c>
    </row>
    <row r="213" spans="1:3" ht="15" customHeight="1">
      <c r="A213" s="181"/>
      <c r="B213" s="182"/>
      <c r="C213" s="182"/>
    </row>
    <row r="214" spans="1:9" ht="27" customHeight="1">
      <c r="A214" s="440" t="s">
        <v>655</v>
      </c>
      <c r="B214" s="440"/>
      <c r="C214" s="440"/>
      <c r="D214" s="440"/>
      <c r="E214" s="440"/>
      <c r="F214" s="440"/>
      <c r="G214" s="440"/>
      <c r="H214" s="440"/>
      <c r="I214" s="440"/>
    </row>
    <row r="215" spans="1:9" ht="12.75" customHeight="1">
      <c r="A215" s="487" t="s">
        <v>547</v>
      </c>
      <c r="B215" s="487"/>
      <c r="C215" s="487"/>
      <c r="D215" s="487"/>
      <c r="E215" s="487"/>
      <c r="F215" s="487"/>
      <c r="G215" s="487"/>
      <c r="H215" s="487"/>
      <c r="I215" s="487"/>
    </row>
    <row r="216" spans="1:9" ht="12.75" customHeight="1">
      <c r="A216" s="237"/>
      <c r="B216" s="237"/>
      <c r="C216" s="237"/>
      <c r="D216" s="237"/>
      <c r="E216" s="237"/>
      <c r="F216" s="237"/>
      <c r="G216" s="237"/>
      <c r="H216" s="237"/>
      <c r="I216" s="237"/>
    </row>
    <row r="217" spans="1:9" ht="12.75">
      <c r="A217" s="486" t="s">
        <v>546</v>
      </c>
      <c r="B217" s="486"/>
      <c r="C217" s="486"/>
      <c r="D217" s="486"/>
      <c r="E217" s="486"/>
      <c r="F217" s="486"/>
      <c r="G217" s="486"/>
      <c r="H217" s="486"/>
      <c r="I217" s="486"/>
    </row>
    <row r="218" spans="1:9" ht="12.75">
      <c r="A218" s="113"/>
      <c r="B218" s="224" t="s">
        <v>556</v>
      </c>
      <c r="C218" s="223"/>
      <c r="D218" s="223"/>
      <c r="E218" s="223"/>
      <c r="F218" s="223"/>
      <c r="G218" s="223"/>
      <c r="H218" s="223"/>
      <c r="I218" s="223"/>
    </row>
    <row r="219" spans="1:9" ht="12.75">
      <c r="A219" s="223" t="s">
        <v>565</v>
      </c>
      <c r="B219" s="183">
        <v>51466861.00000001</v>
      </c>
      <c r="C219" s="223"/>
      <c r="D219" s="223"/>
      <c r="E219" s="223"/>
      <c r="F219" s="223"/>
      <c r="G219" s="223"/>
      <c r="H219" s="223"/>
      <c r="I219" s="223"/>
    </row>
    <row r="220" spans="1:9" ht="12.75">
      <c r="A220" s="223" t="s">
        <v>455</v>
      </c>
      <c r="B220" s="183">
        <v>0</v>
      </c>
      <c r="C220" s="223"/>
      <c r="D220" s="223"/>
      <c r="E220" s="223"/>
      <c r="F220" s="223"/>
      <c r="G220" s="223"/>
      <c r="H220" s="223"/>
      <c r="I220" s="223"/>
    </row>
    <row r="221" spans="1:9" ht="12.75">
      <c r="A221" s="253" t="s">
        <v>634</v>
      </c>
      <c r="B221" s="183">
        <v>-10762618.75</v>
      </c>
      <c r="C221" s="244"/>
      <c r="D221" s="244"/>
      <c r="E221" s="254"/>
      <c r="F221" s="244"/>
      <c r="G221" s="244"/>
      <c r="H221" s="244"/>
      <c r="I221" s="244"/>
    </row>
    <row r="222" spans="1:9" ht="13.5" thickBot="1">
      <c r="A222" s="134" t="s">
        <v>457</v>
      </c>
      <c r="B222" s="136">
        <v>251729.74999999255</v>
      </c>
      <c r="C222" s="223"/>
      <c r="D222" s="223"/>
      <c r="E222" s="254"/>
      <c r="F222" s="223"/>
      <c r="G222" s="223"/>
      <c r="H222" s="223"/>
      <c r="I222" s="223"/>
    </row>
    <row r="223" spans="1:9" ht="13.5" thickBot="1">
      <c r="A223" s="225" t="s">
        <v>458</v>
      </c>
      <c r="B223" s="180">
        <f>SUM(B219:B222)</f>
        <v>40955972</v>
      </c>
      <c r="C223" s="223"/>
      <c r="D223" s="223"/>
      <c r="E223" s="254"/>
      <c r="F223" s="223"/>
      <c r="G223" s="223"/>
      <c r="H223" s="223"/>
      <c r="I223" s="223"/>
    </row>
    <row r="224" spans="1:9" ht="12.75">
      <c r="A224" s="223"/>
      <c r="B224" s="223"/>
      <c r="C224" s="223"/>
      <c r="D224" s="223"/>
      <c r="E224" s="223"/>
      <c r="F224" s="223"/>
      <c r="G224" s="223"/>
      <c r="H224" s="223"/>
      <c r="I224" s="223"/>
    </row>
    <row r="225" spans="1:8" ht="12.75">
      <c r="A225" s="116"/>
      <c r="H225" s="145"/>
    </row>
    <row r="226" ht="12.75">
      <c r="G226" s="145"/>
    </row>
    <row r="227" ht="12.75">
      <c r="A227" s="114" t="s">
        <v>649</v>
      </c>
    </row>
    <row r="228" spans="2:3" ht="12.75">
      <c r="B228" s="222">
        <v>42004</v>
      </c>
      <c r="C228" s="222">
        <v>41639</v>
      </c>
    </row>
    <row r="229" spans="1:3" ht="12.75">
      <c r="A229" s="148" t="s">
        <v>446</v>
      </c>
      <c r="B229" s="183">
        <v>75078442</v>
      </c>
      <c r="C229" s="183">
        <v>84616921</v>
      </c>
    </row>
    <row r="230" spans="1:8" ht="12.75">
      <c r="A230" s="134" t="s">
        <v>447</v>
      </c>
      <c r="B230" s="183">
        <v>18825</v>
      </c>
      <c r="C230" s="183">
        <v>40629</v>
      </c>
      <c r="H230" s="140"/>
    </row>
    <row r="231" spans="1:3" ht="26.25">
      <c r="A231" s="134" t="s">
        <v>448</v>
      </c>
      <c r="B231" s="135">
        <v>167199</v>
      </c>
      <c r="C231" s="135">
        <v>394134</v>
      </c>
    </row>
    <row r="232" spans="1:3" ht="13.5" thickBot="1">
      <c r="A232" s="134" t="s">
        <v>449</v>
      </c>
      <c r="B232" s="136">
        <v>1795021</v>
      </c>
      <c r="C232" s="136">
        <v>1280781</v>
      </c>
    </row>
    <row r="233" spans="1:3" ht="13.5" thickBot="1">
      <c r="A233" s="148"/>
      <c r="B233" s="180">
        <f>SUM(B229:B232)</f>
        <v>77059487</v>
      </c>
      <c r="C233" s="180">
        <f>SUM(C229:C232)</f>
        <v>86332465</v>
      </c>
    </row>
    <row r="236" ht="12.75">
      <c r="A236" s="114" t="s">
        <v>650</v>
      </c>
    </row>
    <row r="237" spans="2:3" ht="12.75">
      <c r="B237" s="222">
        <v>42004</v>
      </c>
      <c r="C237" s="222">
        <v>41639</v>
      </c>
    </row>
    <row r="238" spans="1:3" ht="12.75">
      <c r="A238" s="148" t="s">
        <v>450</v>
      </c>
      <c r="B238" s="183">
        <v>99097435</v>
      </c>
      <c r="C238" s="183">
        <v>102485484</v>
      </c>
    </row>
    <row r="239" spans="1:3" ht="26.25">
      <c r="A239" s="148" t="s">
        <v>451</v>
      </c>
      <c r="B239" s="184">
        <v>5800560</v>
      </c>
      <c r="C239" s="184">
        <v>9689205</v>
      </c>
    </row>
    <row r="240" spans="1:3" ht="13.5" thickBot="1">
      <c r="A240" s="148" t="s">
        <v>452</v>
      </c>
      <c r="B240" s="185">
        <v>0</v>
      </c>
      <c r="C240" s="185">
        <v>51514</v>
      </c>
    </row>
    <row r="241" spans="1:5" ht="12.75">
      <c r="A241" s="148"/>
      <c r="B241" s="186">
        <f>SUM(B238:B240)</f>
        <v>104897995</v>
      </c>
      <c r="C241" s="186">
        <f>SUM(C238:C240)</f>
        <v>112226203</v>
      </c>
      <c r="E241" s="145"/>
    </row>
    <row r="242" spans="1:7" ht="27" thickBot="1">
      <c r="A242" s="148" t="s">
        <v>453</v>
      </c>
      <c r="B242" s="179">
        <v>-29819553</v>
      </c>
      <c r="C242" s="179">
        <v>-27609282</v>
      </c>
      <c r="G242" s="145"/>
    </row>
    <row r="243" spans="1:5" ht="13.5" thickBot="1">
      <c r="A243" s="148"/>
      <c r="B243" s="180">
        <f>SUM(B241:B242)</f>
        <v>75078442</v>
      </c>
      <c r="C243" s="180">
        <f>SUM(C241:C242)</f>
        <v>84616921</v>
      </c>
      <c r="E243" s="145"/>
    </row>
    <row r="245" spans="1:9" ht="12.75" customHeight="1">
      <c r="A245" s="441" t="s">
        <v>454</v>
      </c>
      <c r="B245" s="441"/>
      <c r="C245" s="441"/>
      <c r="D245" s="441"/>
      <c r="E245" s="441"/>
      <c r="F245" s="441"/>
      <c r="G245" s="441"/>
      <c r="H245" s="441"/>
      <c r="I245" s="441"/>
    </row>
    <row r="246" spans="1:2" ht="12.75">
      <c r="A246" s="116"/>
      <c r="B246" s="152" t="s">
        <v>556</v>
      </c>
    </row>
    <row r="247" spans="1:9" ht="12.75">
      <c r="A247" s="187" t="s">
        <v>566</v>
      </c>
      <c r="B247" s="188">
        <v>27609282</v>
      </c>
      <c r="I247" s="145"/>
    </row>
    <row r="248" spans="1:2" ht="12.75">
      <c r="A248" s="187" t="s">
        <v>455</v>
      </c>
      <c r="B248" s="188">
        <v>0</v>
      </c>
    </row>
    <row r="249" spans="1:2" ht="12.75">
      <c r="A249" s="187" t="s">
        <v>456</v>
      </c>
      <c r="B249" s="188">
        <v>-943735</v>
      </c>
    </row>
    <row r="250" spans="1:2" ht="13.5" thickBot="1">
      <c r="A250" s="187" t="s">
        <v>457</v>
      </c>
      <c r="B250" s="141">
        <v>3154005.18</v>
      </c>
    </row>
    <row r="251" spans="1:3" ht="13.5" thickBot="1">
      <c r="A251" s="118" t="s">
        <v>458</v>
      </c>
      <c r="B251" s="142">
        <f>SUM(B247:B250)</f>
        <v>29819552.18</v>
      </c>
      <c r="C251" s="145"/>
    </row>
    <row r="253" ht="12.75">
      <c r="A253" s="112" t="s">
        <v>548</v>
      </c>
    </row>
    <row r="254" spans="1:2" ht="12.75">
      <c r="A254" s="189"/>
      <c r="B254" s="190" t="s">
        <v>556</v>
      </c>
    </row>
    <row r="255" spans="1:8" ht="12.75">
      <c r="A255" s="189" t="s">
        <v>459</v>
      </c>
      <c r="B255" s="183">
        <v>47779513</v>
      </c>
      <c r="H255" s="145"/>
    </row>
    <row r="256" spans="1:2" ht="12.75">
      <c r="A256" s="189" t="s">
        <v>460</v>
      </c>
      <c r="B256" s="183">
        <v>20667471.43</v>
      </c>
    </row>
    <row r="257" spans="1:2" ht="12.75">
      <c r="A257" s="189" t="s">
        <v>461</v>
      </c>
      <c r="B257" s="183">
        <v>6096544</v>
      </c>
    </row>
    <row r="258" spans="1:2" ht="13.5" thickBot="1">
      <c r="A258" s="189" t="s">
        <v>462</v>
      </c>
      <c r="B258" s="185">
        <v>30354466.95</v>
      </c>
    </row>
    <row r="259" spans="1:2" ht="13.5" thickBot="1">
      <c r="A259" s="191"/>
      <c r="B259" s="150">
        <f>SUM(B255:B258)</f>
        <v>104897995.38000001</v>
      </c>
    </row>
    <row r="262" ht="12.75">
      <c r="A262" s="114" t="s">
        <v>651</v>
      </c>
    </row>
    <row r="263" spans="2:3" ht="12.75">
      <c r="B263" s="222">
        <v>42004</v>
      </c>
      <c r="C263" s="222">
        <v>41639</v>
      </c>
    </row>
    <row r="264" spans="1:3" ht="27" customHeight="1">
      <c r="A264" s="134" t="s">
        <v>463</v>
      </c>
      <c r="B264" s="135">
        <v>5874020</v>
      </c>
      <c r="C264" s="135">
        <v>3449019</v>
      </c>
    </row>
    <row r="265" spans="1:3" ht="12.75">
      <c r="A265" s="134" t="s">
        <v>464</v>
      </c>
      <c r="B265" s="135">
        <v>1440615</v>
      </c>
      <c r="C265" s="135">
        <v>786331</v>
      </c>
    </row>
    <row r="266" spans="1:3" ht="13.5" thickBot="1">
      <c r="A266" s="134" t="s">
        <v>449</v>
      </c>
      <c r="B266" s="226">
        <v>111682</v>
      </c>
      <c r="C266" s="226">
        <v>133532</v>
      </c>
    </row>
    <row r="267" spans="1:3" ht="12.75">
      <c r="A267" s="134"/>
      <c r="B267" s="227">
        <f>SUM(B264:B266)</f>
        <v>7426317</v>
      </c>
      <c r="C267" s="227">
        <f>SUM(C264:C266)</f>
        <v>4368882</v>
      </c>
    </row>
    <row r="268" spans="1:3" ht="27" thickBot="1">
      <c r="A268" s="134" t="s">
        <v>465</v>
      </c>
      <c r="B268" s="179">
        <v>-5631296</v>
      </c>
      <c r="C268" s="179">
        <v>-3088101</v>
      </c>
    </row>
    <row r="269" spans="1:3" ht="13.5" thickBot="1">
      <c r="A269" s="114"/>
      <c r="B269" s="180">
        <f>SUM(B267:B268)</f>
        <v>1795021</v>
      </c>
      <c r="C269" s="180">
        <f>SUM(C267:C268)</f>
        <v>1280781</v>
      </c>
    </row>
    <row r="270" ht="12.75">
      <c r="A270" s="114"/>
    </row>
    <row r="271" ht="12.75">
      <c r="A271" s="114"/>
    </row>
    <row r="272" ht="12.75">
      <c r="A272" s="114" t="s">
        <v>652</v>
      </c>
    </row>
    <row r="273" spans="1:3" ht="12.75">
      <c r="A273" s="139"/>
      <c r="B273" s="222">
        <v>42004</v>
      </c>
      <c r="C273" s="222">
        <v>41639</v>
      </c>
    </row>
    <row r="274" spans="1:3" ht="12.75">
      <c r="A274" s="134" t="s">
        <v>466</v>
      </c>
      <c r="B274" s="135">
        <v>3410</v>
      </c>
      <c r="C274" s="135">
        <v>0</v>
      </c>
    </row>
    <row r="275" spans="1:3" ht="13.5" thickBot="1">
      <c r="A275" s="134" t="s">
        <v>467</v>
      </c>
      <c r="B275" s="136">
        <v>1435882</v>
      </c>
      <c r="C275" s="136">
        <v>1248272</v>
      </c>
    </row>
    <row r="276" spans="1:3" ht="13.5" thickBot="1">
      <c r="A276" s="189"/>
      <c r="B276" s="192">
        <f>SUM(B274:B275)</f>
        <v>1439292</v>
      </c>
      <c r="C276" s="192">
        <f>SUM(C274:C275)</f>
        <v>1248272</v>
      </c>
    </row>
    <row r="277" ht="12.75">
      <c r="A277" s="116"/>
    </row>
    <row r="279" ht="12.75">
      <c r="A279" s="114" t="s">
        <v>653</v>
      </c>
    </row>
    <row r="280" spans="1:3" ht="12.75">
      <c r="A280" s="139"/>
      <c r="B280" s="222">
        <v>42004</v>
      </c>
      <c r="C280" s="222">
        <v>41639</v>
      </c>
    </row>
    <row r="281" spans="1:3" ht="12.75">
      <c r="A281" s="134" t="s">
        <v>468</v>
      </c>
      <c r="B281" s="135">
        <v>25837204</v>
      </c>
      <c r="C281" s="135">
        <v>62671227</v>
      </c>
    </row>
    <row r="282" spans="1:3" ht="12.75">
      <c r="A282" s="134" t="s">
        <v>549</v>
      </c>
      <c r="B282" s="135">
        <v>106915</v>
      </c>
      <c r="C282" s="135">
        <v>5230370</v>
      </c>
    </row>
    <row r="283" spans="1:3" ht="13.5" thickBot="1">
      <c r="A283" s="134" t="s">
        <v>469</v>
      </c>
      <c r="B283" s="136">
        <v>10112</v>
      </c>
      <c r="C283" s="136">
        <v>22345</v>
      </c>
    </row>
    <row r="284" spans="1:3" ht="13.5" thickBot="1">
      <c r="A284" s="137"/>
      <c r="B284" s="193">
        <f>SUM(B281:B283)</f>
        <v>25954231</v>
      </c>
      <c r="C284" s="193">
        <f>SUM(C281:C283)</f>
        <v>67923942</v>
      </c>
    </row>
    <row r="287" ht="12.75">
      <c r="A287" s="114"/>
    </row>
    <row r="288" ht="12.75">
      <c r="A288" s="114" t="s">
        <v>654</v>
      </c>
    </row>
    <row r="289" spans="1:3" ht="12.75">
      <c r="A289" s="194"/>
      <c r="B289" s="222">
        <v>42004</v>
      </c>
      <c r="C289" s="222">
        <v>41639</v>
      </c>
    </row>
    <row r="290" spans="1:3" ht="26.25">
      <c r="A290" s="134" t="s">
        <v>470</v>
      </c>
      <c r="B290" s="135">
        <v>0</v>
      </c>
      <c r="C290" s="135">
        <v>23609859</v>
      </c>
    </row>
    <row r="291" spans="1:3" ht="12.75">
      <c r="A291" s="134" t="s">
        <v>471</v>
      </c>
      <c r="B291" s="135">
        <v>0</v>
      </c>
      <c r="C291" s="135">
        <v>0</v>
      </c>
    </row>
    <row r="292" spans="1:3" ht="13.5" thickBot="1">
      <c r="A292" s="134" t="s">
        <v>472</v>
      </c>
      <c r="B292" s="135">
        <v>13577942</v>
      </c>
      <c r="C292" s="135">
        <v>14606815</v>
      </c>
    </row>
    <row r="293" spans="1:3" ht="13.5" thickBot="1">
      <c r="A293" s="132"/>
      <c r="B293" s="193">
        <f>SUM(B290:B292)</f>
        <v>13577942</v>
      </c>
      <c r="C293" s="193">
        <f>SUM(C290:C292)</f>
        <v>38216674</v>
      </c>
    </row>
    <row r="295" spans="1:9" ht="28.5" customHeight="1">
      <c r="A295" s="440" t="s">
        <v>627</v>
      </c>
      <c r="B295" s="441"/>
      <c r="C295" s="441"/>
      <c r="D295" s="441"/>
      <c r="E295" s="441"/>
      <c r="F295" s="441"/>
      <c r="G295" s="441"/>
      <c r="H295" s="441"/>
      <c r="I295" s="441"/>
    </row>
    <row r="296" spans="1:9" ht="12.75">
      <c r="A296" s="245"/>
      <c r="B296" s="245"/>
      <c r="C296" s="245"/>
      <c r="D296" s="245"/>
      <c r="E296" s="245"/>
      <c r="F296" s="245"/>
      <c r="G296" s="245"/>
      <c r="H296" s="245"/>
      <c r="I296" s="245"/>
    </row>
    <row r="297" ht="12.75">
      <c r="A297" s="114"/>
    </row>
    <row r="298" ht="12.75">
      <c r="A298" s="114" t="s">
        <v>550</v>
      </c>
    </row>
    <row r="299" spans="1:9" s="250" customFormat="1" ht="53.25" customHeight="1">
      <c r="A299" s="440" t="s">
        <v>618</v>
      </c>
      <c r="B299" s="440"/>
      <c r="C299" s="440"/>
      <c r="D299" s="440"/>
      <c r="E299" s="440"/>
      <c r="F299" s="440"/>
      <c r="G299" s="440"/>
      <c r="H299" s="440"/>
      <c r="I299" s="440"/>
    </row>
    <row r="300" spans="1:9" s="250" customFormat="1" ht="54" customHeight="1">
      <c r="A300" s="440" t="s">
        <v>619</v>
      </c>
      <c r="B300" s="440"/>
      <c r="C300" s="440"/>
      <c r="D300" s="440"/>
      <c r="E300" s="440"/>
      <c r="F300" s="440"/>
      <c r="G300" s="440"/>
      <c r="H300" s="440"/>
      <c r="I300" s="440"/>
    </row>
    <row r="301" spans="1:9" s="250" customFormat="1" ht="89.25" customHeight="1">
      <c r="A301" s="440" t="s">
        <v>620</v>
      </c>
      <c r="B301" s="440"/>
      <c r="C301" s="440"/>
      <c r="D301" s="440"/>
      <c r="E301" s="440"/>
      <c r="F301" s="440"/>
      <c r="G301" s="440"/>
      <c r="H301" s="440"/>
      <c r="I301" s="440"/>
    </row>
    <row r="302" spans="1:9" ht="12.75">
      <c r="A302" s="441"/>
      <c r="B302" s="441"/>
      <c r="C302" s="441"/>
      <c r="D302" s="441"/>
      <c r="E302" s="441"/>
      <c r="F302" s="441"/>
      <c r="G302" s="441"/>
      <c r="H302" s="441"/>
      <c r="I302" s="441"/>
    </row>
    <row r="303" spans="1:9" ht="12.75" customHeight="1">
      <c r="A303" s="441" t="s">
        <v>567</v>
      </c>
      <c r="B303" s="441"/>
      <c r="C303" s="441"/>
      <c r="D303" s="441"/>
      <c r="E303" s="441"/>
      <c r="F303" s="441"/>
      <c r="G303" s="441"/>
      <c r="H303" s="441"/>
      <c r="I303" s="441"/>
    </row>
    <row r="304" spans="1:9" ht="12.75">
      <c r="A304" s="121"/>
      <c r="B304" s="121"/>
      <c r="C304" s="121"/>
      <c r="D304" s="121"/>
      <c r="E304" s="121"/>
      <c r="F304" s="121"/>
      <c r="G304" s="121"/>
      <c r="H304" s="121"/>
      <c r="I304" s="121"/>
    </row>
    <row r="305" spans="1:9" ht="12.75">
      <c r="A305" s="243" t="s">
        <v>598</v>
      </c>
      <c r="B305" s="195">
        <v>19481797</v>
      </c>
      <c r="C305" s="121"/>
      <c r="D305" s="121"/>
      <c r="E305" s="121"/>
      <c r="F305" s="121"/>
      <c r="G305" s="121"/>
      <c r="H305" s="121"/>
      <c r="I305" s="121"/>
    </row>
    <row r="306" spans="1:9" ht="12.75">
      <c r="A306" s="121" t="s">
        <v>473</v>
      </c>
      <c r="B306" s="195">
        <v>63265919</v>
      </c>
      <c r="C306" s="121"/>
      <c r="D306" s="121"/>
      <c r="E306" s="121"/>
      <c r="F306" s="121"/>
      <c r="G306" s="121"/>
      <c r="H306" s="121"/>
      <c r="I306" s="121"/>
    </row>
    <row r="307" spans="1:9" ht="12.75">
      <c r="A307" s="243" t="s">
        <v>599</v>
      </c>
      <c r="B307" s="196">
        <f>B305/B306</f>
        <v>0.30793509851646983</v>
      </c>
      <c r="C307" s="121"/>
      <c r="D307" s="121"/>
      <c r="E307" s="121"/>
      <c r="F307" s="121"/>
      <c r="G307" s="121"/>
      <c r="H307" s="121"/>
      <c r="I307" s="121"/>
    </row>
    <row r="308" spans="1:9" ht="12.75">
      <c r="A308" s="121"/>
      <c r="B308" s="121"/>
      <c r="C308" s="121"/>
      <c r="D308" s="121"/>
      <c r="E308" s="121"/>
      <c r="F308" s="121"/>
      <c r="G308" s="121"/>
      <c r="H308" s="121"/>
      <c r="I308" s="121"/>
    </row>
    <row r="309" spans="1:9" ht="12.75" customHeight="1">
      <c r="A309" s="440" t="s">
        <v>572</v>
      </c>
      <c r="B309" s="441"/>
      <c r="C309" s="441"/>
      <c r="D309" s="441"/>
      <c r="E309" s="441"/>
      <c r="F309" s="197"/>
      <c r="G309" s="197"/>
      <c r="H309" s="197"/>
      <c r="I309" s="197"/>
    </row>
    <row r="310" spans="1:6" ht="12.75">
      <c r="A310" s="441"/>
      <c r="B310" s="441"/>
      <c r="C310" s="441"/>
      <c r="D310" s="441"/>
      <c r="E310" s="441"/>
      <c r="F310" s="114"/>
    </row>
    <row r="311" spans="1:6" ht="13.5" thickBot="1">
      <c r="A311" s="112" t="s">
        <v>568</v>
      </c>
      <c r="F311" s="198"/>
    </row>
    <row r="312" spans="1:9" s="200" customFormat="1" ht="12">
      <c r="A312" s="476"/>
      <c r="B312" s="477"/>
      <c r="C312" s="477"/>
      <c r="D312" s="477"/>
      <c r="E312" s="473" t="s">
        <v>474</v>
      </c>
      <c r="F312" s="474"/>
      <c r="G312" s="475" t="s">
        <v>475</v>
      </c>
      <c r="H312" s="474"/>
      <c r="I312" s="199"/>
    </row>
    <row r="313" spans="1:9" s="200" customFormat="1" ht="12">
      <c r="A313" s="478" t="s">
        <v>476</v>
      </c>
      <c r="B313" s="479"/>
      <c r="C313" s="479"/>
      <c r="D313" s="480"/>
      <c r="E313" s="481">
        <v>255830.44</v>
      </c>
      <c r="F313" s="482"/>
      <c r="G313" s="483">
        <v>40.4373</v>
      </c>
      <c r="H313" s="484"/>
      <c r="I313" s="199"/>
    </row>
    <row r="314" spans="1:9" s="200" customFormat="1" ht="15.75" customHeight="1">
      <c r="A314" s="455" t="s">
        <v>600</v>
      </c>
      <c r="B314" s="456"/>
      <c r="C314" s="456"/>
      <c r="D314" s="457"/>
      <c r="E314" s="469">
        <v>120901.9</v>
      </c>
      <c r="F314" s="470"/>
      <c r="G314" s="464">
        <v>19.1101</v>
      </c>
      <c r="H314" s="465"/>
      <c r="I314" s="199"/>
    </row>
    <row r="315" spans="1:9" s="200" customFormat="1" ht="15.75" customHeight="1">
      <c r="A315" s="455" t="s">
        <v>601</v>
      </c>
      <c r="B315" s="456"/>
      <c r="C315" s="456"/>
      <c r="D315" s="457"/>
      <c r="E315" s="469">
        <v>23922.81</v>
      </c>
      <c r="F315" s="470"/>
      <c r="G315" s="464">
        <v>3.7813</v>
      </c>
      <c r="H315" s="465"/>
      <c r="I315" s="199"/>
    </row>
    <row r="316" spans="1:9" s="200" customFormat="1" ht="12">
      <c r="A316" s="455" t="s">
        <v>602</v>
      </c>
      <c r="B316" s="456"/>
      <c r="C316" s="456"/>
      <c r="D316" s="457"/>
      <c r="E316" s="469">
        <v>21246.23</v>
      </c>
      <c r="F316" s="470"/>
      <c r="G316" s="464">
        <v>3.3582</v>
      </c>
      <c r="H316" s="465"/>
      <c r="I316" s="199"/>
    </row>
    <row r="317" spans="1:9" s="200" customFormat="1" ht="12">
      <c r="A317" s="455" t="s">
        <v>603</v>
      </c>
      <c r="B317" s="456"/>
      <c r="C317" s="456"/>
      <c r="D317" s="457"/>
      <c r="E317" s="469">
        <v>17005.69</v>
      </c>
      <c r="F317" s="470"/>
      <c r="G317" s="464">
        <v>2.688</v>
      </c>
      <c r="H317" s="465"/>
      <c r="I317" s="199"/>
    </row>
    <row r="318" spans="1:9" s="200" customFormat="1" ht="12.75" customHeight="1">
      <c r="A318" s="455" t="s">
        <v>604</v>
      </c>
      <c r="B318" s="456"/>
      <c r="C318" s="456"/>
      <c r="D318" s="457"/>
      <c r="E318" s="469">
        <v>11920.85</v>
      </c>
      <c r="F318" s="470"/>
      <c r="G318" s="464">
        <v>1.8842</v>
      </c>
      <c r="H318" s="465"/>
      <c r="I318" s="199"/>
    </row>
    <row r="319" spans="1:9" s="200" customFormat="1" ht="12.75" customHeight="1">
      <c r="A319" s="455" t="s">
        <v>605</v>
      </c>
      <c r="B319" s="456"/>
      <c r="C319" s="456"/>
      <c r="D319" s="457"/>
      <c r="E319" s="469">
        <v>10854.3</v>
      </c>
      <c r="F319" s="470"/>
      <c r="G319" s="464">
        <v>1.7157</v>
      </c>
      <c r="H319" s="465"/>
      <c r="I319" s="199"/>
    </row>
    <row r="320" spans="1:9" s="200" customFormat="1" ht="26.25" customHeight="1">
      <c r="A320" s="455" t="s">
        <v>606</v>
      </c>
      <c r="B320" s="456"/>
      <c r="C320" s="456"/>
      <c r="D320" s="457"/>
      <c r="E320" s="469">
        <v>9873.39</v>
      </c>
      <c r="F320" s="470"/>
      <c r="G320" s="464">
        <v>1.5606</v>
      </c>
      <c r="H320" s="465"/>
      <c r="I320" s="199"/>
    </row>
    <row r="321" spans="1:9" s="200" customFormat="1" ht="12.75" customHeight="1">
      <c r="A321" s="455" t="s">
        <v>607</v>
      </c>
      <c r="B321" s="456"/>
      <c r="C321" s="456"/>
      <c r="D321" s="457"/>
      <c r="E321" s="469">
        <v>9406.93</v>
      </c>
      <c r="F321" s="470"/>
      <c r="G321" s="464">
        <v>1.4869</v>
      </c>
      <c r="H321" s="465"/>
      <c r="I321" s="199"/>
    </row>
    <row r="322" spans="1:9" s="200" customFormat="1" ht="12">
      <c r="A322" s="455" t="s">
        <v>608</v>
      </c>
      <c r="B322" s="456"/>
      <c r="C322" s="456"/>
      <c r="D322" s="457"/>
      <c r="E322" s="469">
        <v>8109.43</v>
      </c>
      <c r="F322" s="470"/>
      <c r="G322" s="464">
        <v>1.2818</v>
      </c>
      <c r="H322" s="465"/>
      <c r="I322" s="199"/>
    </row>
    <row r="323" spans="1:9" s="200" customFormat="1" ht="27" customHeight="1">
      <c r="A323" s="455" t="s">
        <v>610</v>
      </c>
      <c r="B323" s="456"/>
      <c r="C323" s="456"/>
      <c r="D323" s="457"/>
      <c r="E323" s="469">
        <v>6759.16</v>
      </c>
      <c r="F323" s="470"/>
      <c r="G323" s="464">
        <v>1.0684</v>
      </c>
      <c r="H323" s="465"/>
      <c r="I323" s="199"/>
    </row>
    <row r="324" spans="1:9" s="200" customFormat="1" ht="12">
      <c r="A324" s="455" t="s">
        <v>621</v>
      </c>
      <c r="B324" s="456"/>
      <c r="C324" s="456"/>
      <c r="D324" s="457"/>
      <c r="E324" s="469">
        <v>5889.38</v>
      </c>
      <c r="F324" s="470"/>
      <c r="G324" s="464">
        <v>0.9309</v>
      </c>
      <c r="H324" s="465"/>
      <c r="I324" s="199"/>
    </row>
    <row r="325" spans="1:9" s="200" customFormat="1" ht="12">
      <c r="A325" s="455" t="s">
        <v>611</v>
      </c>
      <c r="B325" s="456"/>
      <c r="C325" s="456"/>
      <c r="D325" s="457"/>
      <c r="E325" s="469">
        <v>5676.6</v>
      </c>
      <c r="F325" s="470"/>
      <c r="G325" s="464">
        <v>0.8973</v>
      </c>
      <c r="H325" s="465"/>
      <c r="I325" s="199"/>
    </row>
    <row r="326" spans="1:9" s="200" customFormat="1" ht="12.75" customHeight="1">
      <c r="A326" s="455" t="s">
        <v>612</v>
      </c>
      <c r="B326" s="456"/>
      <c r="C326" s="456"/>
      <c r="D326" s="457"/>
      <c r="E326" s="469">
        <v>5676.6</v>
      </c>
      <c r="F326" s="470"/>
      <c r="G326" s="464">
        <v>0.8973</v>
      </c>
      <c r="H326" s="465"/>
      <c r="I326" s="199"/>
    </row>
    <row r="327" spans="1:9" s="200" customFormat="1" ht="12.75" customHeight="1">
      <c r="A327" s="455" t="s">
        <v>613</v>
      </c>
      <c r="B327" s="456"/>
      <c r="C327" s="456"/>
      <c r="D327" s="457"/>
      <c r="E327" s="469">
        <v>5676.6</v>
      </c>
      <c r="F327" s="470"/>
      <c r="G327" s="464">
        <v>0.8973</v>
      </c>
      <c r="H327" s="465"/>
      <c r="I327" s="199"/>
    </row>
    <row r="328" spans="1:9" s="200" customFormat="1" ht="12.75" customHeight="1">
      <c r="A328" s="455" t="s">
        <v>614</v>
      </c>
      <c r="B328" s="456"/>
      <c r="C328" s="456"/>
      <c r="D328" s="457"/>
      <c r="E328" s="469">
        <v>5473.86</v>
      </c>
      <c r="F328" s="470"/>
      <c r="G328" s="464">
        <v>0.8652</v>
      </c>
      <c r="H328" s="465"/>
      <c r="I328" s="199"/>
    </row>
    <row r="329" spans="1:9" s="200" customFormat="1" ht="12.75" customHeight="1">
      <c r="A329" s="455" t="s">
        <v>615</v>
      </c>
      <c r="B329" s="456"/>
      <c r="C329" s="456"/>
      <c r="D329" s="457"/>
      <c r="E329" s="469">
        <v>5333.16</v>
      </c>
      <c r="F329" s="470"/>
      <c r="G329" s="464">
        <v>0.843</v>
      </c>
      <c r="H329" s="465"/>
      <c r="I329" s="199"/>
    </row>
    <row r="330" spans="1:9" s="200" customFormat="1" ht="25.5" customHeight="1">
      <c r="A330" s="455" t="s">
        <v>609</v>
      </c>
      <c r="B330" s="456"/>
      <c r="C330" s="456"/>
      <c r="D330" s="457"/>
      <c r="E330" s="469">
        <v>5260.02</v>
      </c>
      <c r="F330" s="470"/>
      <c r="G330" s="464">
        <v>0.8314</v>
      </c>
      <c r="H330" s="465"/>
      <c r="I330" s="199"/>
    </row>
    <row r="331" spans="1:9" s="200" customFormat="1" ht="12.75" customHeight="1">
      <c r="A331" s="455" t="s">
        <v>622</v>
      </c>
      <c r="B331" s="456"/>
      <c r="C331" s="456"/>
      <c r="D331" s="457"/>
      <c r="E331" s="469">
        <v>5165</v>
      </c>
      <c r="F331" s="470"/>
      <c r="G331" s="464">
        <v>0.8164</v>
      </c>
      <c r="H331" s="465"/>
      <c r="I331" s="199"/>
    </row>
    <row r="332" spans="1:9" s="200" customFormat="1" ht="12.75" customHeight="1">
      <c r="A332" s="466" t="s">
        <v>616</v>
      </c>
      <c r="B332" s="467"/>
      <c r="C332" s="467"/>
      <c r="D332" s="468"/>
      <c r="E332" s="498">
        <v>4840.86</v>
      </c>
      <c r="F332" s="499"/>
      <c r="G332" s="500">
        <v>0.7652</v>
      </c>
      <c r="H332" s="501"/>
      <c r="I332" s="199"/>
    </row>
    <row r="333" spans="1:9" s="200" customFormat="1" ht="12">
      <c r="A333" s="460"/>
      <c r="B333" s="461"/>
      <c r="C333" s="461"/>
      <c r="D333" s="461"/>
      <c r="E333" s="502">
        <f>SUM(E313:F332)</f>
        <v>544823.2099999998</v>
      </c>
      <c r="F333" s="503"/>
      <c r="G333" s="504">
        <f>SUM(G313:H332)</f>
        <v>86.1165</v>
      </c>
      <c r="H333" s="505"/>
      <c r="I333" s="199"/>
    </row>
    <row r="334" spans="1:9" s="200" customFormat="1" ht="12">
      <c r="A334" s="460" t="s">
        <v>617</v>
      </c>
      <c r="B334" s="461"/>
      <c r="C334" s="461"/>
      <c r="D334" s="461"/>
      <c r="E334" s="492">
        <v>87836</v>
      </c>
      <c r="F334" s="493"/>
      <c r="G334" s="494">
        <v>13.88</v>
      </c>
      <c r="H334" s="495"/>
      <c r="I334" s="199"/>
    </row>
    <row r="335" spans="1:9" s="200" customFormat="1" ht="12.75" customHeight="1" thickBot="1">
      <c r="A335" s="462"/>
      <c r="B335" s="463"/>
      <c r="C335" s="463"/>
      <c r="D335" s="463"/>
      <c r="E335" s="471">
        <f>E334+E333</f>
        <v>632659.2099999998</v>
      </c>
      <c r="F335" s="472"/>
      <c r="G335" s="496">
        <f>G334+G333</f>
        <v>99.9965</v>
      </c>
      <c r="H335" s="497"/>
      <c r="I335" s="199"/>
    </row>
    <row r="336" spans="1:9" ht="12.75">
      <c r="A336" s="233"/>
      <c r="B336" s="233"/>
      <c r="C336" s="233"/>
      <c r="D336" s="233"/>
      <c r="E336" s="232"/>
      <c r="F336" s="234"/>
      <c r="G336" s="232"/>
      <c r="H336" s="234"/>
      <c r="I336" s="231"/>
    </row>
    <row r="337" spans="1:9" ht="12.75">
      <c r="A337" s="233"/>
      <c r="B337" s="233"/>
      <c r="C337" s="233"/>
      <c r="D337" s="233"/>
      <c r="E337" s="232"/>
      <c r="F337" s="234"/>
      <c r="G337" s="232"/>
      <c r="H337" s="234"/>
      <c r="I337" s="231"/>
    </row>
    <row r="338" spans="1:7" ht="12.75">
      <c r="A338" s="445" t="s">
        <v>638</v>
      </c>
      <c r="B338" s="445"/>
      <c r="C338" s="445"/>
      <c r="D338" s="445"/>
      <c r="E338" s="445"/>
      <c r="F338" s="114"/>
      <c r="G338" s="145"/>
    </row>
    <row r="339" spans="2:6" ht="12.75">
      <c r="B339" s="222">
        <v>42004</v>
      </c>
      <c r="C339" s="222">
        <v>41639</v>
      </c>
      <c r="F339" s="114"/>
    </row>
    <row r="340" spans="1:6" ht="12.75">
      <c r="A340" s="201" t="s">
        <v>477</v>
      </c>
      <c r="B340" s="202">
        <v>3882024</v>
      </c>
      <c r="C340" s="202">
        <v>13773674</v>
      </c>
      <c r="F340" s="114"/>
    </row>
    <row r="341" spans="1:6" ht="26.25">
      <c r="A341" s="201" t="s">
        <v>478</v>
      </c>
      <c r="B341" s="184">
        <v>271164891</v>
      </c>
      <c r="C341" s="184">
        <v>0</v>
      </c>
      <c r="F341" s="114"/>
    </row>
    <row r="342" spans="1:9" ht="26.25">
      <c r="A342" s="255" t="s">
        <v>635</v>
      </c>
      <c r="B342" s="184">
        <v>56746079</v>
      </c>
      <c r="C342" s="184">
        <v>0</v>
      </c>
      <c r="D342" s="245"/>
      <c r="E342" s="245"/>
      <c r="F342" s="246"/>
      <c r="G342" s="245"/>
      <c r="H342" s="245"/>
      <c r="I342" s="245"/>
    </row>
    <row r="343" spans="1:9" ht="12.75">
      <c r="A343" s="255" t="s">
        <v>481</v>
      </c>
      <c r="B343" s="184">
        <v>75350599</v>
      </c>
      <c r="C343" s="184">
        <v>0</v>
      </c>
      <c r="D343" s="245"/>
      <c r="E343" s="245"/>
      <c r="F343" s="246"/>
      <c r="G343" s="245"/>
      <c r="H343" s="245"/>
      <c r="I343" s="245"/>
    </row>
    <row r="344" spans="1:9" ht="26.25">
      <c r="A344" s="255" t="s">
        <v>636</v>
      </c>
      <c r="B344" s="184">
        <v>41368816</v>
      </c>
      <c r="C344" s="184">
        <v>33121423</v>
      </c>
      <c r="D344" s="263"/>
      <c r="E344" s="263"/>
      <c r="F344" s="262"/>
      <c r="G344" s="263"/>
      <c r="H344" s="263"/>
      <c r="I344" s="263"/>
    </row>
    <row r="345" spans="1:6" ht="13.5" thickBot="1">
      <c r="A345" s="201" t="s">
        <v>551</v>
      </c>
      <c r="B345" s="185">
        <v>460545</v>
      </c>
      <c r="C345" s="185">
        <v>962958</v>
      </c>
      <c r="F345" s="114"/>
    </row>
    <row r="346" spans="1:6" ht="13.5" thickBot="1">
      <c r="A346" s="201"/>
      <c r="B346" s="203">
        <f>SUM(B340:B345)</f>
        <v>448972954</v>
      </c>
      <c r="C346" s="203">
        <f>SUM(C340:C345)</f>
        <v>47858055</v>
      </c>
      <c r="F346" s="114"/>
    </row>
    <row r="347" spans="1:6" ht="12.75">
      <c r="A347" s="445"/>
      <c r="B347" s="445"/>
      <c r="C347" s="445"/>
      <c r="D347" s="445"/>
      <c r="E347" s="445"/>
      <c r="F347" s="114"/>
    </row>
    <row r="348" spans="1:9" ht="12.75">
      <c r="A348" s="453" t="s">
        <v>571</v>
      </c>
      <c r="B348" s="454"/>
      <c r="C348" s="454"/>
      <c r="D348" s="454"/>
      <c r="E348" s="454"/>
      <c r="F348" s="454"/>
      <c r="G348" s="454"/>
      <c r="H348" s="454"/>
      <c r="I348" s="454"/>
    </row>
    <row r="349" ht="12.75">
      <c r="A349" s="114"/>
    </row>
    <row r="350" spans="1:5" ht="13.5" customHeight="1">
      <c r="A350" s="445" t="s">
        <v>624</v>
      </c>
      <c r="B350" s="445"/>
      <c r="C350" s="445"/>
      <c r="D350" s="445"/>
      <c r="E350" s="445"/>
    </row>
    <row r="351" spans="1:9" ht="43.5" customHeight="1">
      <c r="A351" s="441" t="s">
        <v>569</v>
      </c>
      <c r="B351" s="441"/>
      <c r="C351" s="441"/>
      <c r="D351" s="441"/>
      <c r="E351" s="441"/>
      <c r="F351" s="441"/>
      <c r="G351" s="441"/>
      <c r="H351" s="441"/>
      <c r="I351" s="441"/>
    </row>
    <row r="352" spans="1:9" s="250" customFormat="1" ht="66" customHeight="1">
      <c r="A352" s="440" t="s">
        <v>623</v>
      </c>
      <c r="B352" s="440"/>
      <c r="C352" s="440"/>
      <c r="D352" s="440"/>
      <c r="E352" s="440"/>
      <c r="F352" s="440"/>
      <c r="G352" s="440"/>
      <c r="H352" s="440"/>
      <c r="I352" s="440"/>
    </row>
    <row r="353" ht="13.5" customHeight="1">
      <c r="A353" s="114"/>
    </row>
    <row r="354" spans="1:3" ht="13.5" customHeight="1">
      <c r="A354" s="114"/>
      <c r="B354" s="222">
        <v>42004</v>
      </c>
      <c r="C354" s="222">
        <v>41639</v>
      </c>
    </row>
    <row r="355" spans="1:3" ht="12.75">
      <c r="A355" s="148" t="s">
        <v>487</v>
      </c>
      <c r="B355" s="228">
        <v>75000000</v>
      </c>
      <c r="C355" s="228">
        <v>250000000</v>
      </c>
    </row>
    <row r="356" spans="1:3" ht="12.75">
      <c r="A356" s="148" t="s">
        <v>488</v>
      </c>
      <c r="B356" s="229">
        <v>0</v>
      </c>
      <c r="C356" s="229">
        <v>0</v>
      </c>
    </row>
    <row r="357" spans="1:3" ht="27" thickBot="1">
      <c r="A357" s="148" t="s">
        <v>489</v>
      </c>
      <c r="B357" s="230">
        <v>350599</v>
      </c>
      <c r="C357" s="230">
        <v>43687500</v>
      </c>
    </row>
    <row r="358" spans="1:3" ht="13.5" customHeight="1" thickBot="1">
      <c r="A358" s="148"/>
      <c r="B358" s="192">
        <f>SUM(B355:B357)</f>
        <v>75350599</v>
      </c>
      <c r="C358" s="192">
        <f>SUM(C355:C357)</f>
        <v>293687500</v>
      </c>
    </row>
    <row r="359" spans="2:3" ht="13.5" customHeight="1">
      <c r="B359" s="145"/>
      <c r="C359" s="145"/>
    </row>
    <row r="360" ht="13.5" customHeight="1"/>
    <row r="361" ht="12.75">
      <c r="A361" s="114" t="s">
        <v>639</v>
      </c>
    </row>
    <row r="362" spans="2:6" ht="12.75">
      <c r="B362" s="222">
        <v>42004</v>
      </c>
      <c r="C362" s="222">
        <v>41639</v>
      </c>
      <c r="F362" s="145"/>
    </row>
    <row r="363" spans="1:6" ht="12.75">
      <c r="A363" s="148" t="s">
        <v>479</v>
      </c>
      <c r="B363" s="183">
        <v>0</v>
      </c>
      <c r="C363" s="183">
        <v>2902951</v>
      </c>
      <c r="F363" s="145"/>
    </row>
    <row r="364" spans="1:3" ht="26.25">
      <c r="A364" s="148" t="s">
        <v>478</v>
      </c>
      <c r="B364" s="183">
        <v>3422617</v>
      </c>
      <c r="C364" s="183">
        <v>546095248</v>
      </c>
    </row>
    <row r="365" spans="1:3" ht="26.25">
      <c r="A365" s="148" t="s">
        <v>480</v>
      </c>
      <c r="B365" s="183">
        <v>1500</v>
      </c>
      <c r="C365" s="183">
        <v>53019194</v>
      </c>
    </row>
    <row r="366" spans="1:3" ht="12.75">
      <c r="A366" s="148" t="s">
        <v>481</v>
      </c>
      <c r="B366" s="184">
        <v>0</v>
      </c>
      <c r="C366" s="184">
        <v>293687500</v>
      </c>
    </row>
    <row r="367" spans="1:3" ht="12.75">
      <c r="A367" s="148" t="s">
        <v>482</v>
      </c>
      <c r="B367" s="184"/>
      <c r="C367" s="184">
        <v>0</v>
      </c>
    </row>
    <row r="368" spans="1:3" ht="12.75">
      <c r="A368" s="148" t="s">
        <v>483</v>
      </c>
      <c r="B368" s="183">
        <v>49072191</v>
      </c>
      <c r="C368" s="183">
        <v>239634539</v>
      </c>
    </row>
    <row r="369" spans="1:3" ht="12.75">
      <c r="A369" s="134" t="s">
        <v>484</v>
      </c>
      <c r="B369" s="183">
        <v>2829058</v>
      </c>
      <c r="C369" s="183">
        <v>2786048</v>
      </c>
    </row>
    <row r="370" spans="1:3" ht="26.25">
      <c r="A370" s="134" t="s">
        <v>485</v>
      </c>
      <c r="B370" s="183">
        <v>5003902</v>
      </c>
      <c r="C370" s="183">
        <v>13262411</v>
      </c>
    </row>
    <row r="371" spans="1:3" ht="13.5" thickBot="1">
      <c r="A371" s="134" t="s">
        <v>486</v>
      </c>
      <c r="B371" s="185">
        <v>27241</v>
      </c>
      <c r="C371" s="185">
        <v>71110</v>
      </c>
    </row>
    <row r="372" spans="1:3" ht="13.5" thickBot="1">
      <c r="A372" s="148"/>
      <c r="B372" s="150">
        <f>SUM(B363:B371)</f>
        <v>60356509</v>
      </c>
      <c r="C372" s="150">
        <f>SUM(C363:C371)</f>
        <v>1151459001</v>
      </c>
    </row>
    <row r="373" ht="12.75">
      <c r="A373" s="114"/>
    </row>
    <row r="374" ht="12.75">
      <c r="A374" s="114"/>
    </row>
    <row r="375" ht="13.5" customHeight="1">
      <c r="A375" s="114" t="s">
        <v>640</v>
      </c>
    </row>
    <row r="376" spans="1:3" ht="13.5" customHeight="1">
      <c r="A376" s="139"/>
      <c r="B376" s="222">
        <v>42004</v>
      </c>
      <c r="C376" s="222">
        <v>41639</v>
      </c>
    </row>
    <row r="377" spans="1:3" ht="26.25">
      <c r="A377" s="176" t="s">
        <v>490</v>
      </c>
      <c r="B377" s="135">
        <v>46819555</v>
      </c>
      <c r="C377" s="135">
        <v>233182832</v>
      </c>
    </row>
    <row r="378" spans="1:3" ht="27" thickBot="1">
      <c r="A378" s="176" t="s">
        <v>491</v>
      </c>
      <c r="B378" s="136">
        <v>2252636</v>
      </c>
      <c r="C378" s="136">
        <v>6451707</v>
      </c>
    </row>
    <row r="379" spans="1:6" ht="13.5" customHeight="1" thickBot="1">
      <c r="A379" s="137"/>
      <c r="B379" s="138">
        <f>SUM(B377:B378)</f>
        <v>49072191</v>
      </c>
      <c r="C379" s="138">
        <f>SUM(C377:C378)</f>
        <v>239634539</v>
      </c>
      <c r="F379" s="145"/>
    </row>
    <row r="380" ht="13.5" customHeight="1"/>
    <row r="381" ht="13.5" customHeight="1"/>
    <row r="382" ht="13.5" customHeight="1">
      <c r="A382" s="114" t="s">
        <v>641</v>
      </c>
    </row>
    <row r="383" spans="1:3" ht="13.5" customHeight="1">
      <c r="A383" s="139"/>
      <c r="B383" s="222">
        <v>42004</v>
      </c>
      <c r="C383" s="222">
        <v>41639</v>
      </c>
    </row>
    <row r="384" spans="1:3" ht="26.25">
      <c r="A384" s="176" t="s">
        <v>492</v>
      </c>
      <c r="B384" s="135">
        <v>3121360</v>
      </c>
      <c r="C384" s="135">
        <v>10510034</v>
      </c>
    </row>
    <row r="385" spans="1:3" ht="26.25">
      <c r="A385" s="176" t="s">
        <v>493</v>
      </c>
      <c r="B385" s="135">
        <v>1725029</v>
      </c>
      <c r="C385" s="135">
        <v>1963165</v>
      </c>
    </row>
    <row r="386" spans="1:3" ht="27" thickBot="1">
      <c r="A386" s="176" t="s">
        <v>494</v>
      </c>
      <c r="B386" s="136">
        <v>157513</v>
      </c>
      <c r="C386" s="136">
        <v>789212</v>
      </c>
    </row>
    <row r="387" spans="1:3" ht="13.5" customHeight="1" thickBot="1">
      <c r="A387" s="137"/>
      <c r="B387" s="138">
        <f>SUM(B384:B386)</f>
        <v>5003902</v>
      </c>
      <c r="C387" s="138">
        <f>SUM(C384:C386)</f>
        <v>13262411</v>
      </c>
    </row>
    <row r="388" ht="13.5" customHeight="1">
      <c r="A388" s="114"/>
    </row>
    <row r="389" ht="13.5" customHeight="1">
      <c r="A389" s="114"/>
    </row>
    <row r="390" ht="13.5" customHeight="1">
      <c r="A390" s="114" t="s">
        <v>642</v>
      </c>
    </row>
    <row r="391" spans="2:3" ht="13.5" customHeight="1">
      <c r="B391" s="222">
        <v>42004</v>
      </c>
      <c r="C391" s="222">
        <v>41639</v>
      </c>
    </row>
    <row r="392" spans="1:3" ht="39">
      <c r="A392" s="148" t="s">
        <v>495</v>
      </c>
      <c r="B392" s="183">
        <v>6736711</v>
      </c>
      <c r="C392" s="183">
        <v>6634309</v>
      </c>
    </row>
    <row r="393" spans="1:3" ht="39">
      <c r="A393" s="148" t="s">
        <v>496</v>
      </c>
      <c r="B393" s="183">
        <v>3465242</v>
      </c>
      <c r="C393" s="183">
        <v>4068943</v>
      </c>
    </row>
    <row r="394" spans="1:3" ht="12.75">
      <c r="A394" s="148" t="s">
        <v>497</v>
      </c>
      <c r="B394" s="183">
        <v>22457550</v>
      </c>
      <c r="C394" s="183">
        <v>12506568</v>
      </c>
    </row>
    <row r="395" spans="1:3" ht="27" thickBot="1">
      <c r="A395" s="148" t="s">
        <v>498</v>
      </c>
      <c r="B395" s="185">
        <v>3690399</v>
      </c>
      <c r="C395" s="185">
        <v>3756641</v>
      </c>
    </row>
    <row r="396" spans="1:3" ht="13.5" customHeight="1" thickBot="1">
      <c r="A396" s="148"/>
      <c r="B396" s="150">
        <f>SUM(B392:B395)</f>
        <v>36349902</v>
      </c>
      <c r="C396" s="150">
        <f>SUM(C392:C395)</f>
        <v>26966461</v>
      </c>
    </row>
    <row r="397" ht="13.5" customHeight="1">
      <c r="A397" s="114"/>
    </row>
    <row r="398" ht="13.5" customHeight="1"/>
    <row r="399" ht="13.5" customHeight="1">
      <c r="A399" s="114" t="s">
        <v>499</v>
      </c>
    </row>
    <row r="400" spans="1:9" ht="42" customHeight="1">
      <c r="A400" s="441" t="s">
        <v>500</v>
      </c>
      <c r="B400" s="441"/>
      <c r="C400" s="441"/>
      <c r="D400" s="441"/>
      <c r="E400" s="441"/>
      <c r="F400" s="441"/>
      <c r="G400" s="441"/>
      <c r="H400" s="441"/>
      <c r="I400" s="441"/>
    </row>
    <row r="401" spans="1:9" s="206" customFormat="1" ht="13.5" customHeight="1">
      <c r="A401" s="204"/>
      <c r="B401" s="205"/>
      <c r="C401" s="205"/>
      <c r="D401" s="205"/>
      <c r="E401" s="205"/>
      <c r="F401" s="205"/>
      <c r="G401" s="205"/>
      <c r="H401" s="205"/>
      <c r="I401" s="205"/>
    </row>
    <row r="402" spans="1:9" s="206" customFormat="1" ht="13.5" customHeight="1">
      <c r="A402" s="204"/>
      <c r="B402" s="205"/>
      <c r="C402" s="205"/>
      <c r="D402" s="205"/>
      <c r="E402" s="205"/>
      <c r="F402" s="205"/>
      <c r="G402" s="205"/>
      <c r="H402" s="205"/>
      <c r="I402" s="205"/>
    </row>
    <row r="403" spans="1:9" ht="13.5" customHeight="1">
      <c r="A403" s="439" t="s">
        <v>501</v>
      </c>
      <c r="B403" s="439"/>
      <c r="C403" s="439"/>
      <c r="D403" s="439"/>
      <c r="E403" s="439"/>
      <c r="F403" s="439"/>
      <c r="G403" s="439"/>
      <c r="H403" s="439"/>
      <c r="I403" s="439"/>
    </row>
    <row r="404" spans="1:9" ht="40.5" customHeight="1">
      <c r="A404" s="441" t="s">
        <v>502</v>
      </c>
      <c r="B404" s="441"/>
      <c r="C404" s="441"/>
      <c r="D404" s="441"/>
      <c r="E404" s="441"/>
      <c r="F404" s="441"/>
      <c r="G404" s="441"/>
      <c r="H404" s="441"/>
      <c r="I404" s="441"/>
    </row>
    <row r="405" spans="1:9" ht="13.5" customHeight="1">
      <c r="A405" s="441"/>
      <c r="B405" s="441"/>
      <c r="C405" s="441"/>
      <c r="D405" s="441"/>
      <c r="E405" s="441"/>
      <c r="F405" s="441"/>
      <c r="G405" s="441"/>
      <c r="H405" s="441"/>
      <c r="I405" s="441"/>
    </row>
    <row r="406" spans="1:9" ht="12.75">
      <c r="A406" s="441" t="s">
        <v>503</v>
      </c>
      <c r="B406" s="441"/>
      <c r="C406" s="441"/>
      <c r="D406" s="441"/>
      <c r="E406" s="441"/>
      <c r="F406" s="441"/>
      <c r="G406" s="441"/>
      <c r="H406" s="441"/>
      <c r="I406" s="441"/>
    </row>
    <row r="407" spans="1:9" s="206" customFormat="1" ht="13.5" customHeight="1">
      <c r="A407" s="207"/>
      <c r="B407" s="205"/>
      <c r="C407" s="205"/>
      <c r="D407" s="205"/>
      <c r="E407" s="205"/>
      <c r="F407" s="205"/>
      <c r="G407" s="205"/>
      <c r="H407" s="205"/>
      <c r="I407" s="205"/>
    </row>
    <row r="408" spans="1:5" ht="13.5" customHeight="1">
      <c r="A408" s="116"/>
      <c r="B408" s="447" t="s">
        <v>504</v>
      </c>
      <c r="C408" s="447"/>
      <c r="D408" s="447" t="s">
        <v>505</v>
      </c>
      <c r="E408" s="447"/>
    </row>
    <row r="409" spans="1:5" ht="13.5" customHeight="1">
      <c r="A409" s="116"/>
      <c r="B409" s="208" t="s">
        <v>556</v>
      </c>
      <c r="C409" s="208" t="s">
        <v>552</v>
      </c>
      <c r="D409" s="208" t="s">
        <v>556</v>
      </c>
      <c r="E409" s="208" t="s">
        <v>552</v>
      </c>
    </row>
    <row r="410" spans="1:5" ht="13.5" customHeight="1">
      <c r="A410" s="116"/>
      <c r="B410" s="209" t="s">
        <v>506</v>
      </c>
      <c r="C410" s="209" t="s">
        <v>506</v>
      </c>
      <c r="D410" s="209" t="s">
        <v>506</v>
      </c>
      <c r="E410" s="209" t="s">
        <v>506</v>
      </c>
    </row>
    <row r="411" spans="1:5" ht="13.5" customHeight="1">
      <c r="A411" s="116"/>
      <c r="B411" s="208"/>
      <c r="C411" s="208"/>
      <c r="D411" s="208"/>
      <c r="E411" s="208"/>
    </row>
    <row r="412" spans="1:5" ht="13.5" customHeight="1">
      <c r="A412" s="210" t="s">
        <v>507</v>
      </c>
      <c r="B412" s="211">
        <v>235696</v>
      </c>
      <c r="C412" s="211">
        <v>607621</v>
      </c>
      <c r="D412" s="211">
        <v>-14941</v>
      </c>
      <c r="E412" s="211">
        <v>-23524</v>
      </c>
    </row>
    <row r="413" spans="1:5" ht="13.5" customHeight="1">
      <c r="A413" s="210" t="s">
        <v>508</v>
      </c>
      <c r="B413" s="211">
        <v>266</v>
      </c>
      <c r="C413" s="211">
        <v>1581</v>
      </c>
      <c r="D413" s="210">
        <v>0</v>
      </c>
      <c r="E413" s="210">
        <v>0</v>
      </c>
    </row>
    <row r="414" spans="1:5" ht="13.5" customHeight="1">
      <c r="A414" s="210" t="s">
        <v>509</v>
      </c>
      <c r="B414" s="210"/>
      <c r="D414" s="211"/>
      <c r="E414" s="210"/>
    </row>
    <row r="415" spans="1:5" ht="13.5" customHeight="1" thickBot="1">
      <c r="A415" s="210" t="s">
        <v>510</v>
      </c>
      <c r="B415" s="212"/>
      <c r="C415" s="213"/>
      <c r="D415" s="213"/>
      <c r="E415" s="213"/>
    </row>
    <row r="416" spans="2:5" ht="13.5" customHeight="1" thickBot="1">
      <c r="B416" s="214">
        <f>SUM(B412:B415)</f>
        <v>235962</v>
      </c>
      <c r="C416" s="214">
        <f>SUM(C412:C415)</f>
        <v>609202</v>
      </c>
      <c r="D416" s="214">
        <f>SUM(D412:D415)</f>
        <v>-14941</v>
      </c>
      <c r="E416" s="214">
        <f>SUM(E412:E415)</f>
        <v>-23524</v>
      </c>
    </row>
    <row r="417" ht="13.5" customHeight="1">
      <c r="A417" s="122"/>
    </row>
    <row r="418" spans="1:9" s="206" customFormat="1" ht="13.5" customHeight="1">
      <c r="A418" s="204"/>
      <c r="B418" s="205"/>
      <c r="C418" s="205"/>
      <c r="D418" s="205"/>
      <c r="E418" s="205"/>
      <c r="F418" s="205"/>
      <c r="G418" s="205"/>
      <c r="H418" s="205"/>
      <c r="I418" s="205"/>
    </row>
    <row r="419" spans="1:9" ht="13.5" customHeight="1">
      <c r="A419" s="439" t="s">
        <v>511</v>
      </c>
      <c r="B419" s="439"/>
      <c r="C419" s="439"/>
      <c r="D419" s="439"/>
      <c r="E419" s="439"/>
      <c r="F419" s="439"/>
      <c r="G419" s="439"/>
      <c r="H419" s="439"/>
      <c r="I419" s="439"/>
    </row>
    <row r="420" ht="13.5" customHeight="1">
      <c r="A420" s="116"/>
    </row>
    <row r="421" spans="1:9" ht="13.5" customHeight="1">
      <c r="A421" s="442" t="s">
        <v>512</v>
      </c>
      <c r="B421" s="442"/>
      <c r="C421" s="442"/>
      <c r="D421" s="442"/>
      <c r="E421" s="442"/>
      <c r="F421" s="442"/>
      <c r="G421" s="442"/>
      <c r="H421" s="442"/>
      <c r="I421" s="442"/>
    </row>
    <row r="422" spans="1:9" ht="13.5" customHeight="1">
      <c r="A422" s="441" t="s">
        <v>513</v>
      </c>
      <c r="B422" s="441"/>
      <c r="C422" s="441"/>
      <c r="D422" s="441"/>
      <c r="E422" s="441"/>
      <c r="F422" s="441"/>
      <c r="G422" s="441"/>
      <c r="H422" s="441"/>
      <c r="I422" s="441"/>
    </row>
    <row r="423" spans="1:9" ht="65.25" customHeight="1">
      <c r="A423" s="441" t="s">
        <v>570</v>
      </c>
      <c r="B423" s="441"/>
      <c r="C423" s="441"/>
      <c r="D423" s="441"/>
      <c r="E423" s="441"/>
      <c r="F423" s="441"/>
      <c r="G423" s="441"/>
      <c r="H423" s="441"/>
      <c r="I423" s="441"/>
    </row>
    <row r="424" spans="1:9" s="206" customFormat="1" ht="13.5" customHeight="1">
      <c r="A424" s="207"/>
      <c r="B424" s="205"/>
      <c r="C424" s="205"/>
      <c r="D424" s="205"/>
      <c r="E424" s="205"/>
      <c r="F424" s="205"/>
      <c r="G424" s="205"/>
      <c r="H424" s="205"/>
      <c r="I424" s="205"/>
    </row>
    <row r="425" spans="2:5" ht="13.5" customHeight="1">
      <c r="B425" s="447" t="s">
        <v>504</v>
      </c>
      <c r="C425" s="447"/>
      <c r="D425" s="447" t="s">
        <v>505</v>
      </c>
      <c r="E425" s="447"/>
    </row>
    <row r="426" spans="2:5" ht="13.5" customHeight="1">
      <c r="B426" s="208" t="s">
        <v>556</v>
      </c>
      <c r="C426" s="208" t="s">
        <v>552</v>
      </c>
      <c r="D426" s="208" t="s">
        <v>556</v>
      </c>
      <c r="E426" s="208" t="s">
        <v>552</v>
      </c>
    </row>
    <row r="427" spans="2:5" ht="13.5" customHeight="1">
      <c r="B427" s="209" t="s">
        <v>506</v>
      </c>
      <c r="C427" s="209" t="s">
        <v>506</v>
      </c>
      <c r="D427" s="209" t="s">
        <v>506</v>
      </c>
      <c r="E427" s="209" t="s">
        <v>506</v>
      </c>
    </row>
    <row r="428" spans="2:5" ht="13.5" customHeight="1">
      <c r="B428" s="210"/>
      <c r="C428" s="211"/>
      <c r="D428" s="210"/>
      <c r="E428" s="211"/>
    </row>
    <row r="429" spans="1:5" ht="13.5" customHeight="1">
      <c r="A429" s="210" t="s">
        <v>507</v>
      </c>
      <c r="B429" s="211">
        <v>23570</v>
      </c>
      <c r="C429" s="211">
        <v>60762</v>
      </c>
      <c r="D429" s="211">
        <v>-1494</v>
      </c>
      <c r="E429" s="211">
        <v>-2352</v>
      </c>
    </row>
    <row r="430" spans="1:5" ht="13.5" customHeight="1">
      <c r="A430" s="210" t="s">
        <v>508</v>
      </c>
      <c r="B430" s="211">
        <v>27</v>
      </c>
      <c r="C430" s="211">
        <v>158</v>
      </c>
      <c r="D430" s="211">
        <v>0</v>
      </c>
      <c r="E430" s="211">
        <v>0</v>
      </c>
    </row>
    <row r="431" spans="1:5" ht="13.5" customHeight="1">
      <c r="A431" s="210" t="s">
        <v>509</v>
      </c>
      <c r="B431" s="210"/>
      <c r="C431" s="210"/>
      <c r="D431" s="210"/>
      <c r="E431" s="210"/>
    </row>
    <row r="432" spans="1:5" ht="13.5" customHeight="1" thickBot="1">
      <c r="A432" s="210" t="s">
        <v>510</v>
      </c>
      <c r="B432" s="210"/>
      <c r="C432" s="210"/>
      <c r="D432" s="211"/>
      <c r="E432" s="210"/>
    </row>
    <row r="433" spans="2:5" ht="13.5" customHeight="1" thickBot="1">
      <c r="B433" s="215">
        <f>SUM(B429:B432)</f>
        <v>23597</v>
      </c>
      <c r="C433" s="215">
        <f>SUM(C429:C432)</f>
        <v>60920</v>
      </c>
      <c r="D433" s="215">
        <f>SUM(D429:D432)</f>
        <v>-1494</v>
      </c>
      <c r="E433" s="215">
        <f>SUM(E429:E432)</f>
        <v>-2352</v>
      </c>
    </row>
    <row r="434" spans="1:9" s="206" customFormat="1" ht="13.5" customHeight="1">
      <c r="A434" s="205"/>
      <c r="B434" s="216"/>
      <c r="C434" s="216"/>
      <c r="D434" s="216"/>
      <c r="E434" s="216"/>
      <c r="F434" s="205"/>
      <c r="G434" s="205"/>
      <c r="H434" s="205"/>
      <c r="I434" s="205"/>
    </row>
    <row r="435" spans="1:9" ht="26.25" customHeight="1">
      <c r="A435" s="441" t="s">
        <v>514</v>
      </c>
      <c r="B435" s="441"/>
      <c r="C435" s="441"/>
      <c r="D435" s="441"/>
      <c r="E435" s="441"/>
      <c r="F435" s="441"/>
      <c r="G435" s="441"/>
      <c r="H435" s="441"/>
      <c r="I435" s="441"/>
    </row>
    <row r="436" spans="1:9" ht="12.75">
      <c r="A436" s="218"/>
      <c r="B436" s="218"/>
      <c r="C436" s="218"/>
      <c r="D436" s="218"/>
      <c r="E436" s="218"/>
      <c r="F436" s="218"/>
      <c r="G436" s="218"/>
      <c r="H436" s="218"/>
      <c r="I436" s="218"/>
    </row>
    <row r="437" spans="1:9" ht="13.5" customHeight="1">
      <c r="A437" s="439" t="s">
        <v>515</v>
      </c>
      <c r="B437" s="439"/>
      <c r="C437" s="439"/>
      <c r="D437" s="439"/>
      <c r="E437" s="439"/>
      <c r="F437" s="439"/>
      <c r="G437" s="439"/>
      <c r="H437" s="439"/>
      <c r="I437" s="439"/>
    </row>
    <row r="438" spans="1:9" ht="12.75">
      <c r="A438" s="440" t="s">
        <v>625</v>
      </c>
      <c r="B438" s="440"/>
      <c r="C438" s="440"/>
      <c r="D438" s="440"/>
      <c r="E438" s="440"/>
      <c r="F438" s="440"/>
      <c r="G438" s="440"/>
      <c r="H438" s="440"/>
      <c r="I438" s="440"/>
    </row>
    <row r="439" spans="1:9" ht="12.75">
      <c r="A439" s="441" t="s">
        <v>516</v>
      </c>
      <c r="B439" s="441"/>
      <c r="C439" s="441"/>
      <c r="D439" s="441"/>
      <c r="E439" s="441"/>
      <c r="F439" s="441"/>
      <c r="G439" s="441"/>
      <c r="H439" s="441"/>
      <c r="I439" s="441"/>
    </row>
    <row r="440" spans="1:9" s="206" customFormat="1" ht="13.5" customHeight="1">
      <c r="A440" s="204"/>
      <c r="B440" s="205"/>
      <c r="C440" s="205"/>
      <c r="D440" s="205"/>
      <c r="E440" s="205"/>
      <c r="F440" s="205"/>
      <c r="G440" s="205"/>
      <c r="H440" s="205"/>
      <c r="I440" s="205"/>
    </row>
    <row r="441" spans="1:9" s="206" customFormat="1" ht="13.5" customHeight="1">
      <c r="A441" s="449" t="s">
        <v>517</v>
      </c>
      <c r="B441" s="450"/>
      <c r="C441" s="450"/>
      <c r="D441" s="450"/>
      <c r="E441" s="450"/>
      <c r="F441" s="450"/>
      <c r="G441" s="450"/>
      <c r="H441" s="450"/>
      <c r="I441" s="450"/>
    </row>
    <row r="442" spans="1:9" ht="41.25" customHeight="1">
      <c r="A442" s="441" t="s">
        <v>518</v>
      </c>
      <c r="B442" s="441"/>
      <c r="C442" s="441"/>
      <c r="D442" s="441"/>
      <c r="E442" s="441"/>
      <c r="F442" s="441"/>
      <c r="G442" s="441"/>
      <c r="H442" s="441"/>
      <c r="I442" s="441"/>
    </row>
    <row r="443" spans="1:9" ht="28.5" customHeight="1">
      <c r="A443" s="441" t="s">
        <v>519</v>
      </c>
      <c r="B443" s="441"/>
      <c r="C443" s="441"/>
      <c r="D443" s="441"/>
      <c r="E443" s="441"/>
      <c r="F443" s="441"/>
      <c r="G443" s="441"/>
      <c r="H443" s="441"/>
      <c r="I443" s="441"/>
    </row>
    <row r="444" spans="1:9" ht="28.5" customHeight="1">
      <c r="A444" s="441" t="s">
        <v>520</v>
      </c>
      <c r="B444" s="441"/>
      <c r="C444" s="441"/>
      <c r="D444" s="441"/>
      <c r="E444" s="441"/>
      <c r="F444" s="441"/>
      <c r="G444" s="441"/>
      <c r="H444" s="441"/>
      <c r="I444" s="441"/>
    </row>
    <row r="445" spans="1:9" ht="13.5" customHeight="1">
      <c r="A445" s="121"/>
      <c r="B445" s="121"/>
      <c r="C445" s="121"/>
      <c r="D445" s="121"/>
      <c r="E445" s="121"/>
      <c r="F445" s="121"/>
      <c r="G445" s="121"/>
      <c r="H445" s="121"/>
      <c r="I445" s="121"/>
    </row>
    <row r="446" ht="13.5" customHeight="1">
      <c r="A446" s="122"/>
    </row>
    <row r="447" spans="1:9" ht="13.5" customHeight="1">
      <c r="A447" s="449" t="s">
        <v>521</v>
      </c>
      <c r="B447" s="450"/>
      <c r="C447" s="450"/>
      <c r="D447" s="450"/>
      <c r="E447" s="450"/>
      <c r="F447" s="450"/>
      <c r="G447" s="450"/>
      <c r="H447" s="450"/>
      <c r="I447" s="450"/>
    </row>
    <row r="448" spans="1:9" ht="40.5" customHeight="1">
      <c r="A448" s="441" t="s">
        <v>522</v>
      </c>
      <c r="B448" s="441"/>
      <c r="C448" s="441"/>
      <c r="D448" s="441"/>
      <c r="E448" s="441"/>
      <c r="F448" s="441"/>
      <c r="G448" s="441"/>
      <c r="H448" s="441"/>
      <c r="I448" s="441"/>
    </row>
    <row r="449" ht="13.5" customHeight="1">
      <c r="A449" s="116"/>
    </row>
    <row r="450" spans="1:9" ht="13.5" customHeight="1">
      <c r="A450" s="442" t="s">
        <v>523</v>
      </c>
      <c r="B450" s="442"/>
      <c r="C450" s="442"/>
      <c r="D450" s="442"/>
      <c r="E450" s="442"/>
      <c r="F450" s="442"/>
      <c r="G450" s="442"/>
      <c r="H450" s="442"/>
      <c r="I450" s="442"/>
    </row>
    <row r="451" spans="1:9" ht="13.5" customHeight="1">
      <c r="A451" s="441" t="s">
        <v>524</v>
      </c>
      <c r="B451" s="441"/>
      <c r="C451" s="441"/>
      <c r="D451" s="441"/>
      <c r="E451" s="441"/>
      <c r="F451" s="441"/>
      <c r="G451" s="441"/>
      <c r="H451" s="441"/>
      <c r="I451" s="441"/>
    </row>
    <row r="452" spans="1:9" ht="27" customHeight="1">
      <c r="A452" s="441" t="s">
        <v>525</v>
      </c>
      <c r="B452" s="441"/>
      <c r="C452" s="441"/>
      <c r="D452" s="441"/>
      <c r="E452" s="441"/>
      <c r="F452" s="441"/>
      <c r="G452" s="441"/>
      <c r="H452" s="441"/>
      <c r="I452" s="441"/>
    </row>
    <row r="453" ht="13.5" customHeight="1"/>
    <row r="454" spans="1:5" ht="26.25">
      <c r="A454" s="112" t="s">
        <v>526</v>
      </c>
      <c r="B454" s="190" t="s">
        <v>527</v>
      </c>
      <c r="C454" s="190" t="s">
        <v>528</v>
      </c>
      <c r="D454" s="190" t="s">
        <v>529</v>
      </c>
      <c r="E454" s="190" t="s">
        <v>530</v>
      </c>
    </row>
    <row r="455" ht="13.5" customHeight="1">
      <c r="B455" s="210"/>
    </row>
    <row r="456" spans="1:2" ht="13.5" customHeight="1">
      <c r="A456" s="114" t="s">
        <v>556</v>
      </c>
      <c r="B456" s="210"/>
    </row>
    <row r="457" spans="1:5" ht="13.5" customHeight="1">
      <c r="A457" s="112" t="s">
        <v>531</v>
      </c>
      <c r="B457" s="211">
        <v>88278.392</v>
      </c>
      <c r="C457" s="145">
        <v>137243.976</v>
      </c>
      <c r="D457" s="145">
        <v>0</v>
      </c>
      <c r="E457" s="211">
        <f>SUM(B457:D457)</f>
        <v>225522.36800000002</v>
      </c>
    </row>
    <row r="458" spans="1:5" ht="13.5" customHeight="1" thickBot="1">
      <c r="A458" s="112" t="s">
        <v>532</v>
      </c>
      <c r="B458" s="217">
        <v>16151.408509750092</v>
      </c>
      <c r="C458" s="217">
        <v>150091.29390252449</v>
      </c>
      <c r="D458" s="217">
        <v>249629.33361301493</v>
      </c>
      <c r="E458" s="217">
        <f>SUM(B458:D458)</f>
        <v>415872.0360252895</v>
      </c>
    </row>
    <row r="459" spans="2:5" ht="13.5" customHeight="1" thickBot="1">
      <c r="B459" s="214">
        <f>SUM(B457:B458)</f>
        <v>104429.8005097501</v>
      </c>
      <c r="C459" s="214">
        <f>SUM(C457:C458)</f>
        <v>287335.2699025245</v>
      </c>
      <c r="D459" s="214">
        <f>SUM(D457:D458)</f>
        <v>249629.33361301493</v>
      </c>
      <c r="E459" s="214">
        <f>SUM(B459:D459)</f>
        <v>641394.4040252895</v>
      </c>
    </row>
    <row r="460" ht="13.5" customHeight="1">
      <c r="B460" s="210"/>
    </row>
    <row r="461" spans="1:2" ht="13.5" customHeight="1">
      <c r="A461" s="114" t="s">
        <v>552</v>
      </c>
      <c r="B461" s="210"/>
    </row>
    <row r="462" spans="1:5" ht="13.5" customHeight="1">
      <c r="A462" s="112" t="s">
        <v>531</v>
      </c>
      <c r="B462" s="211">
        <v>275613</v>
      </c>
      <c r="C462" s="241"/>
      <c r="D462" s="241"/>
      <c r="E462" s="211">
        <f>SUM(B462:D462)</f>
        <v>275613</v>
      </c>
    </row>
    <row r="463" spans="1:5" ht="13.5" customHeight="1" thickBot="1">
      <c r="A463" s="112" t="s">
        <v>532</v>
      </c>
      <c r="B463" s="217">
        <v>906107</v>
      </c>
      <c r="C463" s="217">
        <v>1859</v>
      </c>
      <c r="D463" s="217">
        <v>1512</v>
      </c>
      <c r="E463" s="217">
        <f>SUM(B463:D463)</f>
        <v>909478</v>
      </c>
    </row>
    <row r="464" spans="2:5" ht="13.5" customHeight="1" thickBot="1">
      <c r="B464" s="214">
        <f>SUM(B462:B463)</f>
        <v>1181720</v>
      </c>
      <c r="C464" s="214">
        <f>SUM(C462:C463)</f>
        <v>1859</v>
      </c>
      <c r="D464" s="214">
        <f>SUM(D462:D463)</f>
        <v>1512</v>
      </c>
      <c r="E464" s="214">
        <f>SUM(B464:D464)</f>
        <v>1185091</v>
      </c>
    </row>
    <row r="465" ht="13.5" customHeight="1">
      <c r="A465" s="116"/>
    </row>
    <row r="466" spans="1:9" s="206" customFormat="1" ht="28.5" customHeight="1">
      <c r="A466" s="440" t="s">
        <v>626</v>
      </c>
      <c r="B466" s="441"/>
      <c r="C466" s="441"/>
      <c r="D466" s="441"/>
      <c r="E466" s="441"/>
      <c r="F466" s="441"/>
      <c r="G466" s="441"/>
      <c r="H466" s="441"/>
      <c r="I466" s="441"/>
    </row>
    <row r="467" spans="1:9" s="206" customFormat="1" ht="13.5" customHeight="1">
      <c r="A467" s="441" t="s">
        <v>533</v>
      </c>
      <c r="B467" s="441"/>
      <c r="C467" s="441"/>
      <c r="D467" s="441"/>
      <c r="E467" s="441"/>
      <c r="F467" s="441"/>
      <c r="G467" s="441"/>
      <c r="H467" s="441"/>
      <c r="I467" s="441"/>
    </row>
    <row r="468" spans="1:9" s="206" customFormat="1" ht="12.75">
      <c r="A468" s="441" t="s">
        <v>534</v>
      </c>
      <c r="B468" s="441"/>
      <c r="C468" s="441"/>
      <c r="D468" s="441"/>
      <c r="E468" s="441"/>
      <c r="F468" s="441"/>
      <c r="G468" s="441"/>
      <c r="H468" s="441"/>
      <c r="I468" s="441"/>
    </row>
    <row r="469" spans="1:9" s="206" customFormat="1" ht="29.25" customHeight="1">
      <c r="A469" s="441" t="s">
        <v>535</v>
      </c>
      <c r="B469" s="441"/>
      <c r="C469" s="441"/>
      <c r="D469" s="441"/>
      <c r="E469" s="441"/>
      <c r="F469" s="441"/>
      <c r="G469" s="441"/>
      <c r="H469" s="441"/>
      <c r="I469" s="441"/>
    </row>
    <row r="470" spans="1:9" s="206" customFormat="1" ht="13.5" customHeight="1">
      <c r="A470" s="207"/>
      <c r="B470" s="205"/>
      <c r="C470" s="205"/>
      <c r="D470" s="205"/>
      <c r="E470" s="205"/>
      <c r="F470" s="205"/>
      <c r="G470" s="205"/>
      <c r="H470" s="205"/>
      <c r="I470" s="205"/>
    </row>
    <row r="471" ht="13.5" customHeight="1">
      <c r="A471" s="116"/>
    </row>
    <row r="472" spans="1:5" ht="26.25">
      <c r="A472" s="112" t="s">
        <v>526</v>
      </c>
      <c r="B472" s="190" t="s">
        <v>527</v>
      </c>
      <c r="C472" s="190" t="s">
        <v>528</v>
      </c>
      <c r="D472" s="190" t="s">
        <v>529</v>
      </c>
      <c r="E472" s="190" t="s">
        <v>530</v>
      </c>
    </row>
    <row r="473" ht="13.5" customHeight="1">
      <c r="B473" s="210"/>
    </row>
    <row r="474" spans="1:2" ht="13.5" customHeight="1">
      <c r="A474" s="114" t="s">
        <v>556</v>
      </c>
      <c r="B474" s="210"/>
    </row>
    <row r="475" spans="1:5" ht="13.5" customHeight="1">
      <c r="A475" s="112" t="s">
        <v>536</v>
      </c>
      <c r="B475" s="211">
        <v>127187.08</v>
      </c>
      <c r="C475" s="236"/>
      <c r="D475" s="236"/>
      <c r="E475" s="211">
        <f>SUM(B475:D475)</f>
        <v>127187.08</v>
      </c>
    </row>
    <row r="476" spans="1:5" ht="13.5" customHeight="1" thickBot="1">
      <c r="A476" s="112" t="s">
        <v>537</v>
      </c>
      <c r="B476" s="217">
        <v>1465.8518416</v>
      </c>
      <c r="C476" s="217">
        <v>271.4773664</v>
      </c>
      <c r="D476" s="217">
        <v>3574.3955247999997</v>
      </c>
      <c r="E476" s="217">
        <f>SUM(B476:D476)</f>
        <v>5311.724732799999</v>
      </c>
    </row>
    <row r="477" spans="2:5" ht="13.5" customHeight="1" thickBot="1">
      <c r="B477" s="214">
        <f>SUM(B475:B476)</f>
        <v>128652.9318416</v>
      </c>
      <c r="C477" s="214">
        <f>SUM(C475:C476)</f>
        <v>271.4773664</v>
      </c>
      <c r="D477" s="214">
        <f>SUM(D475:D476)</f>
        <v>3574.3955247999997</v>
      </c>
      <c r="E477" s="214">
        <f>SUM(B477:D477)</f>
        <v>132498.8047328</v>
      </c>
    </row>
    <row r="478" ht="13.5" customHeight="1">
      <c r="B478" s="210"/>
    </row>
    <row r="479" spans="1:2" ht="13.5" customHeight="1">
      <c r="A479" s="114" t="s">
        <v>552</v>
      </c>
      <c r="B479" s="210"/>
    </row>
    <row r="480" spans="1:5" ht="13.5" customHeight="1">
      <c r="A480" s="112" t="s">
        <v>536</v>
      </c>
      <c r="B480" s="211">
        <v>153862</v>
      </c>
      <c r="C480" s="241"/>
      <c r="D480" s="241"/>
      <c r="E480" s="211">
        <f>SUM(B480:D480)</f>
        <v>153862</v>
      </c>
    </row>
    <row r="481" spans="1:5" ht="13.5" customHeight="1" thickBot="1">
      <c r="A481" s="112" t="s">
        <v>537</v>
      </c>
      <c r="B481" s="217">
        <v>1284</v>
      </c>
      <c r="C481" s="217">
        <v>3484</v>
      </c>
      <c r="D481" s="217">
        <v>0</v>
      </c>
      <c r="E481" s="217">
        <f>SUM(B481:D481)</f>
        <v>4768</v>
      </c>
    </row>
    <row r="482" spans="2:5" ht="13.5" customHeight="1" thickBot="1">
      <c r="B482" s="214">
        <f>SUM(B480:B481)</f>
        <v>155146</v>
      </c>
      <c r="C482" s="214">
        <f>SUM(C480:C481)</f>
        <v>3484</v>
      </c>
      <c r="D482" s="214">
        <f>SUM(D480:D481)</f>
        <v>0</v>
      </c>
      <c r="E482" s="214">
        <f>SUM(B482:D482)</f>
        <v>158630</v>
      </c>
    </row>
    <row r="483" ht="13.5" customHeight="1">
      <c r="A483" s="116"/>
    </row>
    <row r="484" ht="13.5" customHeight="1"/>
    <row r="485" spans="1:9" ht="13.5" customHeight="1">
      <c r="A485" s="441" t="s">
        <v>538</v>
      </c>
      <c r="B485" s="441"/>
      <c r="C485" s="441"/>
      <c r="D485" s="441"/>
      <c r="E485" s="441"/>
      <c r="F485" s="441"/>
      <c r="G485" s="441"/>
      <c r="H485" s="441"/>
      <c r="I485" s="441"/>
    </row>
    <row r="486" spans="1:9" ht="13.5" customHeight="1">
      <c r="A486" s="121"/>
      <c r="B486" s="121"/>
      <c r="C486" s="121"/>
      <c r="D486" s="121"/>
      <c r="E486" s="121"/>
      <c r="F486" s="121"/>
      <c r="G486" s="121"/>
      <c r="H486" s="121"/>
      <c r="I486" s="121"/>
    </row>
    <row r="487" ht="13.5" customHeight="1">
      <c r="A487" s="116"/>
    </row>
    <row r="488" spans="1:9" ht="13.5" customHeight="1" hidden="1">
      <c r="A488" s="448" t="s">
        <v>573</v>
      </c>
      <c r="B488" s="448"/>
      <c r="C488" s="448" t="s">
        <v>574</v>
      </c>
      <c r="D488" s="448"/>
      <c r="E488" s="448"/>
      <c r="F488" s="448" t="s">
        <v>575</v>
      </c>
      <c r="G488" s="448"/>
      <c r="H488" s="448"/>
      <c r="I488" s="448"/>
    </row>
    <row r="489" ht="13.5" customHeight="1"/>
    <row r="490" ht="13.5" customHeight="1"/>
    <row r="491" ht="13.5" customHeight="1"/>
    <row r="492" ht="13.5" customHeight="1"/>
    <row r="493" ht="13.5" customHeight="1"/>
    <row r="494" ht="13.5" customHeight="1"/>
    <row r="495" ht="13.5" customHeight="1"/>
    <row r="496" ht="13.5" customHeight="1"/>
    <row r="497" ht="13.5" customHeight="1"/>
    <row r="498" spans="1:9" ht="13.5" customHeight="1">
      <c r="A498" s="131"/>
      <c r="B498" s="131"/>
      <c r="C498" s="131"/>
      <c r="D498" s="131"/>
      <c r="E498" s="131"/>
      <c r="F498" s="131"/>
      <c r="G498" s="131"/>
      <c r="H498" s="131"/>
      <c r="I498" s="131"/>
    </row>
    <row r="499" spans="1:9" ht="13.5" customHeight="1">
      <c r="A499" s="131"/>
      <c r="B499" s="131"/>
      <c r="C499" s="131"/>
      <c r="D499" s="131"/>
      <c r="E499" s="131"/>
      <c r="F499" s="131"/>
      <c r="G499" s="131"/>
      <c r="H499" s="131"/>
      <c r="I499" s="131"/>
    </row>
    <row r="500" spans="1:9" ht="13.5" customHeight="1">
      <c r="A500" s="131"/>
      <c r="B500" s="131"/>
      <c r="C500" s="131"/>
      <c r="D500" s="131"/>
      <c r="E500" s="131"/>
      <c r="F500" s="131"/>
      <c r="G500" s="131"/>
      <c r="H500" s="131"/>
      <c r="I500" s="131"/>
    </row>
    <row r="501" spans="1:9" ht="13.5" customHeight="1">
      <c r="A501" s="131"/>
      <c r="B501" s="131"/>
      <c r="C501" s="131"/>
      <c r="D501" s="131"/>
      <c r="E501" s="131"/>
      <c r="F501" s="131"/>
      <c r="G501" s="131"/>
      <c r="H501" s="131"/>
      <c r="I501" s="131"/>
    </row>
    <row r="502" spans="1:9" ht="13.5" customHeight="1">
      <c r="A502" s="131"/>
      <c r="B502" s="131"/>
      <c r="C502" s="131"/>
      <c r="D502" s="131"/>
      <c r="E502" s="131"/>
      <c r="F502" s="131"/>
      <c r="G502" s="131"/>
      <c r="H502" s="131"/>
      <c r="I502" s="131"/>
    </row>
    <row r="503" spans="1:9" ht="13.5" customHeight="1">
      <c r="A503" s="131"/>
      <c r="B503" s="131"/>
      <c r="C503" s="131"/>
      <c r="D503" s="131"/>
      <c r="E503" s="131"/>
      <c r="F503" s="131"/>
      <c r="G503" s="131"/>
      <c r="H503" s="131"/>
      <c r="I503" s="131"/>
    </row>
    <row r="504" spans="1:9" ht="13.5" customHeight="1">
      <c r="A504" s="131"/>
      <c r="B504" s="131"/>
      <c r="C504" s="131"/>
      <c r="D504" s="131"/>
      <c r="E504" s="131"/>
      <c r="F504" s="131"/>
      <c r="G504" s="131"/>
      <c r="H504" s="131"/>
      <c r="I504" s="131"/>
    </row>
    <row r="505" spans="1:9" ht="13.5" customHeight="1">
      <c r="A505" s="131"/>
      <c r="B505" s="131"/>
      <c r="C505" s="131"/>
      <c r="D505" s="131"/>
      <c r="E505" s="131"/>
      <c r="F505" s="131"/>
      <c r="G505" s="131"/>
      <c r="H505" s="131"/>
      <c r="I505" s="131"/>
    </row>
    <row r="506" spans="1:9" ht="13.5" customHeight="1">
      <c r="A506" s="131"/>
      <c r="B506" s="131"/>
      <c r="C506" s="131"/>
      <c r="D506" s="131"/>
      <c r="E506" s="131"/>
      <c r="F506" s="131"/>
      <c r="G506" s="131"/>
      <c r="H506" s="131"/>
      <c r="I506" s="131"/>
    </row>
    <row r="507" spans="1:9" ht="12.75">
      <c r="A507" s="131"/>
      <c r="B507" s="131"/>
      <c r="C507" s="131"/>
      <c r="D507" s="131"/>
      <c r="E507" s="131"/>
      <c r="F507" s="131"/>
      <c r="G507" s="131"/>
      <c r="H507" s="131"/>
      <c r="I507" s="131"/>
    </row>
  </sheetData>
  <sheetProtection/>
  <protectedRanges>
    <protectedRange sqref="B154" name="Range1"/>
  </protectedRanges>
  <mergeCells count="172">
    <mergeCell ref="G335:H335"/>
    <mergeCell ref="A299:I299"/>
    <mergeCell ref="A300:I300"/>
    <mergeCell ref="A301:I301"/>
    <mergeCell ref="A352:I352"/>
    <mergeCell ref="E332:F332"/>
    <mergeCell ref="G332:H332"/>
    <mergeCell ref="E333:F333"/>
    <mergeCell ref="G333:H333"/>
    <mergeCell ref="E327:F327"/>
    <mergeCell ref="E328:F328"/>
    <mergeCell ref="G328:H328"/>
    <mergeCell ref="E334:F334"/>
    <mergeCell ref="G334:H334"/>
    <mergeCell ref="E329:F329"/>
    <mergeCell ref="G329:H329"/>
    <mergeCell ref="E330:F330"/>
    <mergeCell ref="G330:H330"/>
    <mergeCell ref="G331:H331"/>
    <mergeCell ref="E321:F321"/>
    <mergeCell ref="G321:H321"/>
    <mergeCell ref="E322:F322"/>
    <mergeCell ref="G322:H322"/>
    <mergeCell ref="E323:F323"/>
    <mergeCell ref="G323:H323"/>
    <mergeCell ref="E318:F318"/>
    <mergeCell ref="G318:H318"/>
    <mergeCell ref="E319:F319"/>
    <mergeCell ref="G319:H319"/>
    <mergeCell ref="E320:F320"/>
    <mergeCell ref="G320:H320"/>
    <mergeCell ref="E315:F315"/>
    <mergeCell ref="G315:H315"/>
    <mergeCell ref="E316:F316"/>
    <mergeCell ref="G316:H316"/>
    <mergeCell ref="E317:F317"/>
    <mergeCell ref="G317:H317"/>
    <mergeCell ref="A17:I17"/>
    <mergeCell ref="A19:I19"/>
    <mergeCell ref="A10:I10"/>
    <mergeCell ref="A12:I12"/>
    <mergeCell ref="A3:I3"/>
    <mergeCell ref="A25:B25"/>
    <mergeCell ref="A20:I20"/>
    <mergeCell ref="C26:I26"/>
    <mergeCell ref="C29:I29"/>
    <mergeCell ref="A31:I31"/>
    <mergeCell ref="A22:I22"/>
    <mergeCell ref="A23:I23"/>
    <mergeCell ref="A69:I69"/>
    <mergeCell ref="B41:I41"/>
    <mergeCell ref="B43:I43"/>
    <mergeCell ref="B44:I44"/>
    <mergeCell ref="B45:I45"/>
    <mergeCell ref="A70:I70"/>
    <mergeCell ref="A40:I40"/>
    <mergeCell ref="A49:I49"/>
    <mergeCell ref="A217:I217"/>
    <mergeCell ref="A214:I214"/>
    <mergeCell ref="A215:I215"/>
    <mergeCell ref="A96:C96"/>
    <mergeCell ref="A97:C97"/>
    <mergeCell ref="A98:C98"/>
    <mergeCell ref="A122:F122"/>
    <mergeCell ref="A245:I245"/>
    <mergeCell ref="A295:I295"/>
    <mergeCell ref="A302:I302"/>
    <mergeCell ref="A303:I303"/>
    <mergeCell ref="A309:E309"/>
    <mergeCell ref="A310:E310"/>
    <mergeCell ref="A315:D315"/>
    <mergeCell ref="E312:F312"/>
    <mergeCell ref="G312:H312"/>
    <mergeCell ref="A314:D314"/>
    <mergeCell ref="A312:D312"/>
    <mergeCell ref="A313:D313"/>
    <mergeCell ref="E313:F313"/>
    <mergeCell ref="G313:H313"/>
    <mergeCell ref="E314:F314"/>
    <mergeCell ref="G314:H314"/>
    <mergeCell ref="A316:D316"/>
    <mergeCell ref="A317:D317"/>
    <mergeCell ref="A318:D318"/>
    <mergeCell ref="A319:D319"/>
    <mergeCell ref="A320:D320"/>
    <mergeCell ref="A321:D321"/>
    <mergeCell ref="E335:F335"/>
    <mergeCell ref="A322:D322"/>
    <mergeCell ref="A323:D323"/>
    <mergeCell ref="A324:D324"/>
    <mergeCell ref="A325:D325"/>
    <mergeCell ref="A326:D326"/>
    <mergeCell ref="A327:D327"/>
    <mergeCell ref="E324:F324"/>
    <mergeCell ref="E325:F325"/>
    <mergeCell ref="E326:F326"/>
    <mergeCell ref="G324:H324"/>
    <mergeCell ref="A329:D329"/>
    <mergeCell ref="A330:D330"/>
    <mergeCell ref="A331:D331"/>
    <mergeCell ref="A332:D332"/>
    <mergeCell ref="A333:D333"/>
    <mergeCell ref="E331:F331"/>
    <mergeCell ref="G325:H325"/>
    <mergeCell ref="G326:H326"/>
    <mergeCell ref="G327:H327"/>
    <mergeCell ref="A441:I441"/>
    <mergeCell ref="A442:I442"/>
    <mergeCell ref="A443:I443"/>
    <mergeCell ref="A334:D334"/>
    <mergeCell ref="A335:D335"/>
    <mergeCell ref="A350:E350"/>
    <mergeCell ref="A351:I351"/>
    <mergeCell ref="A400:I400"/>
    <mergeCell ref="A338:E338"/>
    <mergeCell ref="A347:E347"/>
    <mergeCell ref="B425:C425"/>
    <mergeCell ref="D425:E425"/>
    <mergeCell ref="A435:I435"/>
    <mergeCell ref="A438:I438"/>
    <mergeCell ref="A421:I421"/>
    <mergeCell ref="A423:I423"/>
    <mergeCell ref="A444:I444"/>
    <mergeCell ref="A437:I437"/>
    <mergeCell ref="A439:I439"/>
    <mergeCell ref="A64:I64"/>
    <mergeCell ref="A66:I66"/>
    <mergeCell ref="A67:I67"/>
    <mergeCell ref="A112:C112"/>
    <mergeCell ref="A113:C113"/>
    <mergeCell ref="A114:F114"/>
    <mergeCell ref="A120:F120"/>
    <mergeCell ref="D408:E408"/>
    <mergeCell ref="A1:I1"/>
    <mergeCell ref="A6:I6"/>
    <mergeCell ref="A8:I8"/>
    <mergeCell ref="A9:I9"/>
    <mergeCell ref="A13:I13"/>
    <mergeCell ref="A15:I15"/>
    <mergeCell ref="A4:I4"/>
    <mergeCell ref="A348:I348"/>
    <mergeCell ref="A328:D328"/>
    <mergeCell ref="A468:I468"/>
    <mergeCell ref="A488:B488"/>
    <mergeCell ref="C488:E488"/>
    <mergeCell ref="F488:I488"/>
    <mergeCell ref="A485:I485"/>
    <mergeCell ref="A447:I447"/>
    <mergeCell ref="A469:I469"/>
    <mergeCell ref="A451:I451"/>
    <mergeCell ref="A452:I452"/>
    <mergeCell ref="A466:I466"/>
    <mergeCell ref="A467:I467"/>
    <mergeCell ref="B46:I46"/>
    <mergeCell ref="A419:I419"/>
    <mergeCell ref="A422:I422"/>
    <mergeCell ref="A404:I404"/>
    <mergeCell ref="A406:I406"/>
    <mergeCell ref="A124:F124"/>
    <mergeCell ref="A129:F129"/>
    <mergeCell ref="A405:I405"/>
    <mergeCell ref="B408:C408"/>
    <mergeCell ref="A34:I34"/>
    <mergeCell ref="A35:I35"/>
    <mergeCell ref="A38:I38"/>
    <mergeCell ref="A21:I21"/>
    <mergeCell ref="A448:I448"/>
    <mergeCell ref="A450:I450"/>
    <mergeCell ref="A144:I144"/>
    <mergeCell ref="A163:I163"/>
    <mergeCell ref="A123:F123"/>
    <mergeCell ref="A403:I403"/>
  </mergeCells>
  <printOptions/>
  <pageMargins left="0.75" right="0.75" top="1" bottom="1" header="0.5" footer="0.5"/>
  <pageSetup orientation="portrait" paperSize="9" scale="68" r:id="rId1"/>
  <rowBreaks count="5" manualBreakCount="5">
    <brk id="48" max="255" man="1"/>
    <brk id="252" max="8" man="1"/>
    <brk id="310" max="8" man="1"/>
    <brk id="372" max="8" man="1"/>
    <brk id="433" max="8" man="1"/>
  </rowBreaks>
  <ignoredErrors>
    <ignoredError sqref="B233:C233 B241 B267 B284:C284 B293:C293 B346:C346 B372:C372 B379:C379 B387:C387 B396:C396 B276:C276"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HANFA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Mijo Jozić</dc:creator>
  <cp:keywords/>
  <dc:description/>
  <cp:lastModifiedBy>Svetlana Kundović</cp:lastModifiedBy>
  <cp:lastPrinted>2015-02-11T06:49:34Z</cp:lastPrinted>
  <dcterms:created xsi:type="dcterms:W3CDTF">2008-10-17T11:51:54Z</dcterms:created>
  <dcterms:modified xsi:type="dcterms:W3CDTF">2018-02-15T08:12:23Z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