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810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<sst xmlns="http://schemas.openxmlformats.org/spreadsheetml/2006/main" count="394" uniqueCount="356">
  <si>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</si>
  <si>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</si>
  <si>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</si>
  <si>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</si>
  <si>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</si>
  <si>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</si>
  <si>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</si>
  <si>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</si>
  <si>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</si>
  <si>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</si>
  <si>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</si>
  <si>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</si>
  <si>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</si>
  <si>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</si>
  <si>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</si>
  <si>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</si>
  <si>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</si>
  <si>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</si>
  <si>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</si>
  <si>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</si>
  <si>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</si>
  <si>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</si>
  <si>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</si>
  <si>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</si>
  <si>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</si>
  <si>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</si>
  <si>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</si>
  <si>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</si>
  <si>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</si>
  <si>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</si>
  <si>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</si>
  <si>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</si>
  <si>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</si>
  <si>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</si>
  <si>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</si>
  <si>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</si>
  <si>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</si>
  <si>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</si>
  <si>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</si>
  <si>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</si>
  <si>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</si>
  <si>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</si>
  <si>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</si>
  <si>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</si>
  <si>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</si>
  <si>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</si>
  <si>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</si>
  <si>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</si>
  <si>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</si>
  <si>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</si>
  <si>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</si>
  <si>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</si>
  <si>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</si>
  <si>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</si>
  <si>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</si>
  <si>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</si>
  <si>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</si>
  <si>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</si>
  <si>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</si>
  <si>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</si>
  <si>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</si>
  <si>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</si>
  <si>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</si>
  <si>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</si>
  <si>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</si>
  <si>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</si>
  <si>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</si>
  <si>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</si>
  <si>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</si>
  <si>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</si>
  <si>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</si>
  <si>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</si>
  <si>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</si>
  <si>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</si>
  <si>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</si>
  <si>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</si>
  <si>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</si>
  <si>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</si>
  <si>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</si>
  <si>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</si>
  <si>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</si>
  <si>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</si>
  <si>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</si>
  <si>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</si>
  <si>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</si>
  <si>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</si>
  <si>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</si>
  <si>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</si>
  <si>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</si>
  <si>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</si>
  <si>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</si>
  <si>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NO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</si>
  <si>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</si>
  <si>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</si>
  <si>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</si>
  <si>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</si>
  <si>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</si>
  <si>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</si>
  <si>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</si>
  <si>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</si>
  <si>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</si>
  <si>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</si>
  <si>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</si>
  <si>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</si>
  <si>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</si>
  <si>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</si>
  <si>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</si>
  <si>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</si>
  <si>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</si>
  <si>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</si>
  <si>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</si>
  <si>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</si>
  <si>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</si>
  <si>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</si>
  <si>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</si>
  <si>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</si>
  <si>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</si>
  <si>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</si>
  <si>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</si>
  <si>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</si>
  <si>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</si>
  <si>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</si>
  <si>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</si>
  <si>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</si>
  <si>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</si>
  <si>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</si>
  <si>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</si>
  <si>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</si>
  <si>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</si>
  <si>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</si>
  <si>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</si>
  <si>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</si>
  <si>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</si>
  <si>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</si>
  <si>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</si>
  <si>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</si>
  <si>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</si>
  <si>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</si>
  <si>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</si>
  <si>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</si>
  <si>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</si>
  <si>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</si>
  <si>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</si>
  <si>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</si>
  <si>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</si>
  <si>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</si>
  <si>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</si>
  <si>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</si>
  <si>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</si>
  <si>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</si>
  <si>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</si>
  <si>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</si>
  <si>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</si>
  <si>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</si>
  <si>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</si>
  <si>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</si>
  <si>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</si>
  <si>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</si>
  <si>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</si>
  <si>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</si>
  <si>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</si>
  <si>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</si>
  <si>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</si>
  <si>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</si>
  <si>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</si>
  <si>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</si>
  <si>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</si>
  <si>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</si>
  <si>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</si>
  <si>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</si>
  <si>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</si>
  <si>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</si>
  <si>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</si>
  <si>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</si>
  <si>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</si>
  <si>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</si>
  <si>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</si>
  <si>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</si>
  <si>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</si>
  <si>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</si>
  <si>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</si>
  <si>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</si>
  <si>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</si>
  <si>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</si>
  <si>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</si>
  <si>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</si>
  <si>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</si>
  <si>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</si>
  <si>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</si>
  <si>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</si>
  <si>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</si>
  <si>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</si>
  <si>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</si>
  <si>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</si>
  <si>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</si>
  <si>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</si>
  <si>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</si>
  <si>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</si>
  <si>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</si>
  <si>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</si>
  <si>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</si>
  <si>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</si>
  <si>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</si>
  <si>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</si>
  <si>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</si>
  <si>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</si>
  <si>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</si>
  <si>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</si>
  <si>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</si>
  <si>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</si>
  <si>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</si>
  <si>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</si>
  <si>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</si>
  <si>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</si>
  <si>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</si>
  <si>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</si>
  <si>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</si>
  <si>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</si>
  <si>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</si>
  <si>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</si>
  <si>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</si>
  <si>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</si>
  <si>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</si>
  <si>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</si>
  <si>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</si>
  <si>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</si>
  <si>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</si>
  <si>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</si>
  <si>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</si>
  <si>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</si>
  <si>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</si>
  <si>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</si>
  <si>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</si>
  <si>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</si>
  <si>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</si>
  <si>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</si>
  <si>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</si>
  <si>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</si>
  <si>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</si>
  <si>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</si>
  <si>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</si>
  <si>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</si>
  <si>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</si>
  <si>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</si>
  <si>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</si>
  <si>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</si>
  <si>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</si>
  <si>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</si>
  <si>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</si>
  <si>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</si>
  <si>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</si>
  <si>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</si>
  <si>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</si>
  <si>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</si>
  <si>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</si>
  <si>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</si>
  <si>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</si>
  <si>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</si>
  <si>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</si>
  <si>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</si>
  <si>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</si>
  <si>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</si>
  <si>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</si>
  <si>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</si>
  <si>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r>
      <t xml:space="preserve">XIII. PROFIT /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</si>
  <si>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</si>
  <si>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</si>
  <si>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CURRENT PERIOD</t>
  </si>
  <si>
    <t>I. PROFIT / LOSS FOR THE PERIOD (= 152)</t>
  </si>
  <si>
    <t xml:space="preserve">    2. Changes in revalorization reserves of fixed and intangible assets
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</si>
  <si>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</si>
  <si>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</si>
  <si>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</si>
  <si>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</si>
  <si>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</si>
  <si>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</si>
  <si>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</si>
  <si>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</si>
  <si>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</si>
  <si>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</si>
  <si>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</si>
  <si>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</si>
  <si>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</si>
  <si>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</si>
  <si>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</si>
  <si>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</si>
  <si>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</si>
  <si>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</si>
  <si>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</si>
  <si>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</si>
  <si>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</si>
  <si>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</si>
  <si>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</si>
  <si>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</si>
  <si>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</si>
  <si>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</si>
  <si>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</si>
  <si>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</si>
  <si>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</si>
  <si>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</si>
  <si>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</si>
  <si>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</si>
  <si>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</si>
  <si>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</si>
  <si>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</si>
  <si>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</si>
  <si>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</si>
  <si>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</si>
  <si>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</si>
  <si>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</si>
  <si>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</si>
  <si>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</si>
  <si>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</si>
  <si>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</si>
  <si>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</si>
  <si>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</si>
  <si>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</si>
  <si>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</si>
  <si>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</si>
  <si>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</si>
  <si>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</si>
  <si>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</si>
  <si>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</si>
  <si>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</si>
  <si>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</si>
  <si>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</si>
  <si>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</si>
  <si>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</si>
  <si>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</si>
  <si>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</si>
  <si>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</si>
  <si>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</si>
  <si>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</si>
  <si>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</si>
  <si>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</si>
  <si>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</si>
  <si>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</si>
  <si>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</si>
  <si>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</si>
  <si>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</si>
  <si>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</si>
  <si>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</si>
  <si>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</si>
  <si>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</si>
  <si>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</si>
  <si>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</si>
  <si>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</si>
  <si>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</si>
  <si>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</si>
  <si>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</si>
  <si>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ZORAN KEŽMAN, MIRELA ŠEŠERKO, TOMISLAV TADIĆ, IRENA DOMJANOVIĆ</t>
  </si>
  <si>
    <t>1 Jan 2017</t>
  </si>
  <si>
    <t>30 Jun 2017</t>
  </si>
  <si>
    <t>for the period from 01 Jan 2017 to 30 Jun 2017</t>
  </si>
  <si>
    <t>on 30 Jun 2017</t>
  </si>
  <si>
    <t>in the period from 01 Jan 2017 to 30 Jun 2017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</si>
</sst>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</borders>
  <cellStyleXfs count="3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19" fillId="34" borderId="8" applyNumberFormat="0" applyAlignment="0" applyProtection="0"/>
    <xf numFmtId="0" fontId="19" fillId="34" borderId="8" applyNumberFormat="0" applyAlignment="0" applyProtection="0"/>
    <xf numFmtId="0" fontId="5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4" fillId="0" borderId="0" xfId="2619" applyFont="1" applyAlignment="1">
      <alignment/>
      <protection/>
    </xf>
    <xf numFmtId="0" fontId="0" fillId="0" borderId="0" xfId="2619" applyFont="1" applyAlignment="1">
      <alignment/>
      <protection/>
    </xf>
    <xf numFmtId="0" fontId="3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Fill="1" applyBorder="1" applyAlignment="1" applyProtection="1">
      <alignment vertical="center"/>
      <protection hidden="1"/>
    </xf>
    <xf numFmtId="0" fontId="4" fillId="0" borderId="0" xfId="2619" applyFont="1" applyFill="1" applyBorder="1" applyAlignment="1" applyProtection="1">
      <alignment horizontal="center" vertical="center" wrapText="1"/>
      <protection hidden="1"/>
    </xf>
    <xf numFmtId="0" fontId="4" fillId="0" borderId="0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 vertical="center" wrapText="1"/>
      <protection hidden="1"/>
    </xf>
    <xf numFmtId="0" fontId="12" fillId="0" borderId="0" xfId="261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3" fillId="0" borderId="0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/>
      <protection hidden="1"/>
    </xf>
    <xf numFmtId="0" fontId="3" fillId="0" borderId="0" xfId="2619" applyFont="1" applyBorder="1" applyAlignment="1" applyProtection="1">
      <alignment vertical="top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center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horizontal="left" vertical="top"/>
      <protection hidden="1"/>
    </xf>
    <xf numFmtId="0" fontId="4" fillId="0" borderId="18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19" xfId="2619" applyFont="1" applyBorder="1" applyAlignment="1" applyProtection="1">
      <alignment/>
      <protection hidden="1"/>
    </xf>
    <xf numFmtId="0" fontId="4" fillId="0" borderId="19" xfId="2619" applyFont="1" applyBorder="1" applyAlignment="1">
      <alignment/>
      <protection/>
    </xf>
    <xf numFmtId="0" fontId="10" fillId="0" borderId="0" xfId="2802" applyFont="1" applyFill="1" applyBorder="1" applyAlignment="1">
      <alignment horizontal="center" vertical="center" wrapText="1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13" fillId="0" borderId="0" xfId="2802" applyFont="1" applyBorder="1" applyAlignment="1" applyProtection="1">
      <alignment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0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wrapText="1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24" xfId="2619" applyFont="1" applyFill="1" applyBorder="1" applyAlignment="1" applyProtection="1">
      <alignment horizontal="left" vertical="center" wrapText="1"/>
      <protection hidden="1"/>
    </xf>
    <xf numFmtId="0" fontId="4" fillId="0" borderId="25" xfId="2619" applyFont="1" applyFill="1" applyBorder="1" applyAlignment="1" applyProtection="1">
      <alignment vertical="center"/>
      <protection hidden="1"/>
    </xf>
    <xf numFmtId="0" fontId="4" fillId="0" borderId="25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3" fillId="0" borderId="24" xfId="2619" applyFont="1" applyFill="1" applyBorder="1" applyAlignment="1" applyProtection="1">
      <alignment horizontal="right" vertical="center"/>
      <protection hidden="1" locked="0"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25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indent="2"/>
      <protection hidden="1"/>
    </xf>
    <xf numFmtId="0" fontId="4" fillId="0" borderId="24" xfId="2619" applyFont="1" applyBorder="1" applyAlignment="1" applyProtection="1">
      <alignment horizontal="left" vertical="top" wrapText="1" indent="2"/>
      <protection hidden="1"/>
    </xf>
    <xf numFmtId="0" fontId="4" fillId="0" borderId="25" xfId="2619" applyFont="1" applyBorder="1" applyAlignment="1" applyProtection="1">
      <alignment horizontal="right" vertical="top"/>
      <protection hidden="1"/>
    </xf>
    <xf numFmtId="49" fontId="3" fillId="0" borderId="24" xfId="2619" applyNumberFormat="1" applyFont="1" applyBorder="1" applyAlignment="1" applyProtection="1">
      <alignment horizontal="center" vertical="center"/>
      <protection hidden="1" locked="0"/>
    </xf>
    <xf numFmtId="0" fontId="4" fillId="0" borderId="25" xfId="2619" applyFont="1" applyBorder="1" applyAlignment="1" applyProtection="1">
      <alignment horizontal="left" vertical="top"/>
      <protection hidden="1"/>
    </xf>
    <xf numFmtId="0" fontId="4" fillId="0" borderId="24" xfId="2619" applyFont="1" applyBorder="1" applyAlignment="1" applyProtection="1">
      <alignment horizontal="left"/>
      <protection hidden="1"/>
    </xf>
    <xf numFmtId="0" fontId="4" fillId="0" borderId="26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left"/>
      <protection hidden="1"/>
    </xf>
    <xf numFmtId="0" fontId="4" fillId="0" borderId="24" xfId="2619" applyFont="1" applyFill="1" applyBorder="1" applyAlignment="1" applyProtection="1">
      <alignment vertical="center"/>
      <protection hidden="1"/>
    </xf>
    <xf numFmtId="0" fontId="13" fillId="0" borderId="24" xfId="2802" applyFont="1" applyFill="1" applyBorder="1" applyAlignment="1" applyProtection="1">
      <alignment vertical="center"/>
      <protection hidden="1"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3" fillId="0" borderId="25" xfId="2619" applyFont="1" applyBorder="1" applyAlignment="1" applyProtection="1">
      <alignment vertical="center"/>
      <protection hidden="1"/>
    </xf>
    <xf numFmtId="0" fontId="4" fillId="0" borderId="27" xfId="2619" applyFont="1" applyBorder="1" applyAlignment="1" applyProtection="1">
      <alignment/>
      <protection hidden="1"/>
    </xf>
    <xf numFmtId="0" fontId="4" fillId="0" borderId="28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/>
      <protection hidden="1"/>
    </xf>
    <xf numFmtId="0" fontId="4" fillId="0" borderId="30" xfId="2619" applyFont="1" applyFill="1" applyBorder="1" applyAlignment="1" applyProtection="1">
      <alignment/>
      <protection hidden="1"/>
    </xf>
    <xf numFmtId="14" fontId="3" fillId="0" borderId="21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619" applyFont="1" applyFill="1" applyBorder="1" applyAlignment="1" applyProtection="1">
      <alignment horizontal="center" vertical="center"/>
      <protection hidden="1" locked="0"/>
    </xf>
    <xf numFmtId="49" fontId="3" fillId="0" borderId="20" xfId="2619" applyNumberFormat="1" applyFont="1" applyFill="1" applyBorder="1" applyAlignment="1" applyProtection="1">
      <alignment horizontal="right" vertical="center"/>
      <protection hidden="1" locked="0"/>
    </xf>
    <xf numFmtId="0" fontId="3" fillId="0" borderId="25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Fill="1" applyBorder="1" applyAlignment="1">
      <alignment/>
      <protection/>
    </xf>
    <xf numFmtId="49" fontId="3" fillId="0" borderId="0" xfId="2619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4" fillId="0" borderId="18" xfId="2619" applyFont="1" applyBorder="1" applyAlignment="1">
      <alignment/>
      <protection/>
    </xf>
    <xf numFmtId="0" fontId="4" fillId="0" borderId="26" xfId="2619" applyFont="1" applyBorder="1" applyAlignment="1">
      <alignment/>
      <protection/>
    </xf>
    <xf numFmtId="0" fontId="4" fillId="0" borderId="25" xfId="2619" applyFont="1" applyFill="1" applyBorder="1" applyAlignment="1" applyProtection="1">
      <alignment horizontal="center" vertical="center"/>
      <protection hidden="1" locked="0"/>
    </xf>
    <xf numFmtId="0" fontId="4" fillId="0" borderId="24" xfId="2619" applyFont="1" applyBorder="1" applyAlignment="1" applyProtection="1">
      <alignment horizontal="left" vertical="center" wrapText="1"/>
      <protection hidden="1"/>
    </xf>
    <xf numFmtId="0" fontId="4" fillId="0" borderId="25" xfId="2619" applyFont="1" applyBorder="1" applyAlignment="1" applyProtection="1">
      <alignment/>
      <protection hidden="1"/>
    </xf>
    <xf numFmtId="0" fontId="4" fillId="0" borderId="24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4" xfId="2619" applyFont="1" applyBorder="1" applyAlignment="1" applyProtection="1">
      <alignment wrapText="1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Alignment="1" applyProtection="1">
      <alignment horizontal="right" vertical="center"/>
      <protection hidden="1"/>
    </xf>
    <xf numFmtId="0" fontId="4" fillId="0" borderId="0" xfId="2619" applyFont="1" applyAlignment="1" applyProtection="1">
      <alignment horizontal="right"/>
      <protection hidden="1"/>
    </xf>
    <xf numFmtId="0" fontId="4" fillId="0" borderId="24" xfId="2619" applyFont="1" applyBorder="1" applyAlignment="1" applyProtection="1">
      <alignment vertical="top"/>
      <protection hidden="1"/>
    </xf>
    <xf numFmtId="0" fontId="4" fillId="0" borderId="0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25" xfId="2619" applyFont="1" applyBorder="1" applyAlignment="1" applyProtection="1">
      <alignment horizontal="left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3" fontId="2" fillId="0" borderId="12" xfId="2615" applyNumberFormat="1" applyFont="1" applyFill="1" applyBorder="1" applyAlignment="1" applyProtection="1">
      <alignment vertical="center"/>
      <protection locked="0"/>
    </xf>
    <xf numFmtId="3" fontId="2" fillId="0" borderId="17" xfId="2615" applyNumberFormat="1" applyFont="1" applyFill="1" applyBorder="1" applyAlignment="1" applyProtection="1">
      <alignment vertical="center"/>
      <protection locked="0"/>
    </xf>
    <xf numFmtId="3" fontId="3" fillId="36" borderId="20" xfId="2619" applyNumberFormat="1" applyFont="1" applyFill="1" applyBorder="1" applyAlignment="1" applyProtection="1">
      <alignment horizontal="right" vertical="center"/>
      <protection hidden="1" locked="0"/>
    </xf>
    <xf numFmtId="3" fontId="56" fillId="0" borderId="17" xfId="2615" applyNumberFormat="1" applyFont="1" applyFill="1" applyBorder="1" applyAlignment="1" applyProtection="1">
      <alignment vertical="center"/>
      <protection locked="0"/>
    </xf>
    <xf numFmtId="3" fontId="56" fillId="0" borderId="12" xfId="2615" applyNumberFormat="1" applyFont="1" applyFill="1" applyBorder="1" applyAlignment="1" applyProtection="1">
      <alignment vertical="center"/>
      <protection locked="0"/>
    </xf>
    <xf numFmtId="3" fontId="56" fillId="0" borderId="12" xfId="0" applyNumberFormat="1" applyFont="1" applyFill="1" applyBorder="1" applyAlignment="1" applyProtection="1">
      <alignment vertical="center"/>
      <protection locked="0"/>
    </xf>
    <xf numFmtId="0" fontId="4" fillId="0" borderId="29" xfId="2619" applyFont="1" applyFill="1" applyBorder="1" applyAlignment="1" applyProtection="1">
      <alignment horizontal="center" vertical="top"/>
      <protection hidden="1"/>
    </xf>
    <xf numFmtId="0" fontId="4" fillId="0" borderId="29" xfId="2619" applyFont="1" applyFill="1" applyBorder="1" applyAlignment="1" applyProtection="1">
      <alignment horizontal="center"/>
      <protection hidden="1"/>
    </xf>
    <xf numFmtId="0" fontId="4" fillId="0" borderId="31" xfId="2619" applyFont="1" applyBorder="1" applyAlignment="1" applyProtection="1">
      <alignment horizontal="right" vertical="center" wrapText="1"/>
      <protection hidden="1"/>
    </xf>
    <xf numFmtId="49" fontId="5" fillId="0" borderId="28" xfId="2301" applyNumberFormat="1" applyFill="1" applyBorder="1" applyAlignment="1" applyProtection="1">
      <alignment horizontal="left" vertical="center"/>
      <protection hidden="1" locked="0"/>
    </xf>
    <xf numFmtId="49" fontId="3" fillId="0" borderId="29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31" xfId="2619" applyFont="1" applyBorder="1" applyAlignment="1" applyProtection="1">
      <alignment horizontal="right" vertical="center"/>
      <protection hidden="1"/>
    </xf>
    <xf numFmtId="49" fontId="3" fillId="0" borderId="28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30" xfId="2619" applyFont="1" applyFill="1" applyBorder="1" applyAlignment="1">
      <alignment horizontal="left" vertical="center"/>
      <protection/>
    </xf>
    <xf numFmtId="0" fontId="14" fillId="0" borderId="0" xfId="2802" applyFont="1" applyBorder="1" applyAlignment="1" applyProtection="1">
      <alignment horizontal="left"/>
      <protection hidden="1"/>
    </xf>
    <xf numFmtId="0" fontId="15" fillId="0" borderId="0" xfId="2802" applyFont="1" applyBorder="1" applyAlignment="1">
      <alignment/>
      <protection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4" fillId="0" borderId="32" xfId="2619" applyFont="1" applyBorder="1" applyAlignment="1" applyProtection="1">
      <alignment horizontal="center" vertical="top"/>
      <protection hidden="1"/>
    </xf>
    <xf numFmtId="0" fontId="4" fillId="0" borderId="32" xfId="2619" applyFont="1" applyBorder="1" applyAlignment="1">
      <alignment horizontal="center"/>
      <protection/>
    </xf>
    <xf numFmtId="0" fontId="4" fillId="0" borderId="33" xfId="2619" applyFont="1" applyBorder="1" applyAlignment="1">
      <alignment/>
      <protection/>
    </xf>
    <xf numFmtId="0" fontId="10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vertical="center"/>
      <protection hidden="1"/>
    </xf>
    <xf numFmtId="49" fontId="3" fillId="0" borderId="28" xfId="2619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2619" applyFont="1" applyFill="1" applyBorder="1" applyAlignment="1" applyProtection="1">
      <alignment horizontal="left" vertical="center"/>
      <protection hidden="1" locked="0"/>
    </xf>
    <xf numFmtId="0" fontId="4" fillId="0" borderId="29" xfId="2619" applyFont="1" applyFill="1" applyBorder="1" applyAlignment="1">
      <alignment/>
      <protection/>
    </xf>
    <xf numFmtId="0" fontId="4" fillId="0" borderId="30" xfId="2619" applyFont="1" applyFill="1" applyBorder="1" applyAlignment="1">
      <alignment/>
      <protection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18" xfId="2619" applyFont="1" applyBorder="1" applyAlignment="1" applyProtection="1">
      <alignment horizontal="center"/>
      <protection hidden="1"/>
    </xf>
    <xf numFmtId="0" fontId="3" fillId="0" borderId="29" xfId="2619" applyFont="1" applyFill="1" applyBorder="1" applyAlignment="1" applyProtection="1">
      <alignment horizontal="left" vertical="center"/>
      <protection hidden="1" locked="0"/>
    </xf>
    <xf numFmtId="0" fontId="3" fillId="0" borderId="30" xfId="2619" applyFont="1" applyFill="1" applyBorder="1" applyAlignment="1" applyProtection="1">
      <alignment horizontal="left" vertical="center"/>
      <protection hidden="1" locked="0"/>
    </xf>
    <xf numFmtId="0" fontId="3" fillId="0" borderId="28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24" xfId="2619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34" xfId="2301" applyFill="1" applyBorder="1" applyAlignment="1" applyProtection="1">
      <alignment/>
      <protection hidden="1" locked="0"/>
    </xf>
    <xf numFmtId="0" fontId="5" fillId="0" borderId="29" xfId="2301" applyFill="1" applyBorder="1" applyAlignment="1" applyProtection="1">
      <alignment/>
      <protection hidden="1" locked="0"/>
    </xf>
    <xf numFmtId="0" fontId="5" fillId="0" borderId="30" xfId="2301" applyFill="1" applyBorder="1" applyAlignment="1" applyProtection="1">
      <alignment/>
      <protection hidden="1" locked="0"/>
    </xf>
    <xf numFmtId="0" fontId="4" fillId="0" borderId="25" xfId="2619" applyFont="1" applyBorder="1" applyAlignment="1" applyProtection="1">
      <alignment horizontal="right" vertical="center"/>
      <protection hidden="1"/>
    </xf>
    <xf numFmtId="0" fontId="4" fillId="0" borderId="0" xfId="2619" applyFont="1" applyBorder="1" applyAlignment="1" applyProtection="1">
      <alignment horizontal="right" vertical="center" wrapText="1"/>
      <protection hidden="1"/>
    </xf>
    <xf numFmtId="0" fontId="3" fillId="0" borderId="35" xfId="2619" applyFont="1" applyFill="1" applyBorder="1" applyAlignment="1" applyProtection="1">
      <alignment horizontal="left" vertical="center" wrapText="1"/>
      <protection hidden="1"/>
    </xf>
    <xf numFmtId="0" fontId="3" fillId="0" borderId="0" xfId="2619" applyFont="1" applyFill="1" applyBorder="1" applyAlignment="1" applyProtection="1">
      <alignment horizontal="left" vertical="center" wrapText="1"/>
      <protection hidden="1"/>
    </xf>
    <xf numFmtId="0" fontId="3" fillId="0" borderId="24" xfId="2619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49" fontId="3" fillId="0" borderId="34" xfId="261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2619" applyFont="1" applyBorder="1" applyAlignment="1" applyProtection="1">
      <alignment horizontal="right" vertical="center" wrapText="1"/>
      <protection hidden="1"/>
    </xf>
    <xf numFmtId="0" fontId="2" fillId="0" borderId="31" xfId="2619" applyFont="1" applyBorder="1" applyAlignment="1" applyProtection="1">
      <alignment horizontal="right" vertical="center" wrapText="1"/>
      <protection hidden="1"/>
    </xf>
    <xf numFmtId="0" fontId="3" fillId="0" borderId="34" xfId="2619" applyFont="1" applyFill="1" applyBorder="1" applyAlignment="1" applyProtection="1">
      <alignment horizontal="left" vertical="center"/>
      <protection hidden="1" locked="0"/>
    </xf>
    <xf numFmtId="1" fontId="3" fillId="0" borderId="34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5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10" fillId="0" borderId="0" xfId="28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3" fontId="57" fillId="0" borderId="12" xfId="0" applyNumberFormat="1" applyFont="1" applyFill="1" applyBorder="1" applyAlignment="1" applyProtection="1">
      <alignment vertical="center"/>
      <protection locked="0"/>
    </xf>
    <xf numFmtId="3" fontId="56" fillId="0" borderId="12" xfId="0" applyNumberFormat="1" applyFont="1" applyFill="1" applyBorder="1" applyAlignment="1" applyProtection="1">
      <alignment vertical="center"/>
      <protection hidden="1"/>
    </xf>
    <xf numFmtId="3" fontId="57" fillId="0" borderId="17" xfId="0" applyNumberFormat="1" applyFont="1" applyFill="1" applyBorder="1" applyAlignment="1" applyProtection="1">
      <alignment vertical="center"/>
      <protection locked="0"/>
    </xf>
    <xf numFmtId="3" fontId="56" fillId="0" borderId="15" xfId="0" applyNumberFormat="1" applyFont="1" applyFill="1" applyBorder="1" applyAlignment="1" applyProtection="1">
      <alignment vertical="center"/>
      <protection hidden="1"/>
    </xf>
  </cellXfs>
  <cellStyles count="323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4 2" xfId="1860"/>
    <cellStyle name="Bilješka 2 15" xfId="1861"/>
    <cellStyle name="Bilješka 2 16" xfId="1862"/>
    <cellStyle name="Bilješka 2 2" xfId="1863"/>
    <cellStyle name="Bilješka 2 2 10" xfId="1864"/>
    <cellStyle name="Bilješka 2 2 10 2" xfId="1865"/>
    <cellStyle name="Bilješka 2 2 11" xfId="1866"/>
    <cellStyle name="Bilješka 2 2 12" xfId="1867"/>
    <cellStyle name="Bilješka 2 2 2" xfId="1868"/>
    <cellStyle name="Bilješka 2 2 2 2" xfId="1869"/>
    <cellStyle name="Bilješka 2 2 2 2 2" xfId="1870"/>
    <cellStyle name="Bilješka 2 2 2 2 2 2" xfId="1871"/>
    <cellStyle name="Bilješka 2 2 2 2 2 3" xfId="1872"/>
    <cellStyle name="Bilješka 2 2 2 2 2 4" xfId="1873"/>
    <cellStyle name="Bilješka 2 2 2 2 3" xfId="1874"/>
    <cellStyle name="Bilješka 2 2 2 2 3 2" xfId="1875"/>
    <cellStyle name="Bilješka 2 2 2 2 3 3" xfId="1876"/>
    <cellStyle name="Bilješka 2 2 2 2 4" xfId="1877"/>
    <cellStyle name="Bilješka 2 2 2 2 5" xfId="1878"/>
    <cellStyle name="Bilješka 2 2 2 2 5 2" xfId="1879"/>
    <cellStyle name="Bilješka 2 2 2 2 6" xfId="1880"/>
    <cellStyle name="Bilješka 2 2 2 3" xfId="1881"/>
    <cellStyle name="Bilješka 2 2 2 3 2" xfId="1882"/>
    <cellStyle name="Bilješka 2 2 2 3 2 2" xfId="1883"/>
    <cellStyle name="Bilješka 2 2 2 3 2 3" xfId="1884"/>
    <cellStyle name="Bilješka 2 2 2 3 3" xfId="1885"/>
    <cellStyle name="Bilješka 2 2 2 3 3 2" xfId="1886"/>
    <cellStyle name="Bilješka 2 2 2 3 4" xfId="1887"/>
    <cellStyle name="Bilješka 2 2 2 3 5" xfId="1888"/>
    <cellStyle name="Bilješka 2 2 2 4" xfId="1889"/>
    <cellStyle name="Bilješka 2 2 2 4 2" xfId="1890"/>
    <cellStyle name="Bilješka 2 2 2 4 2 2" xfId="1891"/>
    <cellStyle name="Bilješka 2 2 2 4 3" xfId="1892"/>
    <cellStyle name="Bilješka 2 2 2 4 4" xfId="1893"/>
    <cellStyle name="Bilješka 2 2 2 5" xfId="1894"/>
    <cellStyle name="Bilješka 2 2 2 5 2" xfId="1895"/>
    <cellStyle name="Bilješka 2 2 2 5 3" xfId="1896"/>
    <cellStyle name="Bilješka 2 2 2 6" xfId="1897"/>
    <cellStyle name="Bilješka 2 2 2 6 2" xfId="1898"/>
    <cellStyle name="Bilješka 2 2 2 6 3" xfId="1899"/>
    <cellStyle name="Bilješka 2 2 2 7" xfId="1900"/>
    <cellStyle name="Bilješka 2 2 2 7 2" xfId="1901"/>
    <cellStyle name="Bilješka 2 2 2 8" xfId="1902"/>
    <cellStyle name="Bilješka 2 2 2 9" xfId="1903"/>
    <cellStyle name="Bilješka 2 2 3" xfId="1904"/>
    <cellStyle name="Bilješka 2 2 3 2" xfId="1905"/>
    <cellStyle name="Bilješka 2 2 3 2 2" xfId="1906"/>
    <cellStyle name="Bilješka 2 2 3 2 2 2" xfId="1907"/>
    <cellStyle name="Bilješka 2 2 3 2 2 3" xfId="1908"/>
    <cellStyle name="Bilješka 2 2 3 2 3" xfId="1909"/>
    <cellStyle name="Bilješka 2 2 3 2 3 2" xfId="1910"/>
    <cellStyle name="Bilješka 2 2 3 2 4" xfId="1911"/>
    <cellStyle name="Bilješka 2 2 3 2 5" xfId="1912"/>
    <cellStyle name="Bilješka 2 2 3 3" xfId="1913"/>
    <cellStyle name="Bilješka 2 2 3 3 2" xfId="1914"/>
    <cellStyle name="Bilješka 2 2 3 3 2 2" xfId="1915"/>
    <cellStyle name="Bilješka 2 2 3 3 3" xfId="1916"/>
    <cellStyle name="Bilješka 2 2 3 3 4" xfId="1917"/>
    <cellStyle name="Bilješka 2 2 3 4" xfId="1918"/>
    <cellStyle name="Bilješka 2 2 3 4 2" xfId="1919"/>
    <cellStyle name="Bilješka 2 2 3 4 3" xfId="1920"/>
    <cellStyle name="Bilješka 2 2 3 5" xfId="1921"/>
    <cellStyle name="Bilješka 2 2 3 6" xfId="1922"/>
    <cellStyle name="Bilješka 2 2 3 6 2" xfId="1923"/>
    <cellStyle name="Bilješka 2 2 3 7" xfId="1924"/>
    <cellStyle name="Bilješka 2 2 3 8" xfId="1925"/>
    <cellStyle name="Bilješka 2 2 4" xfId="1926"/>
    <cellStyle name="Bilješka 2 2 4 2" xfId="1927"/>
    <cellStyle name="Bilješka 2 2 4 2 2" xfId="1928"/>
    <cellStyle name="Bilješka 2 2 4 2 3" xfId="1929"/>
    <cellStyle name="Bilješka 2 2 4 3" xfId="1930"/>
    <cellStyle name="Bilješka 2 2 4 3 2" xfId="1931"/>
    <cellStyle name="Bilješka 2 2 4 3 3" xfId="1932"/>
    <cellStyle name="Bilješka 2 2 4 4" xfId="1933"/>
    <cellStyle name="Bilješka 2 2 4 4 2" xfId="1934"/>
    <cellStyle name="Bilješka 2 2 4 4 3" xfId="1935"/>
    <cellStyle name="Bilješka 2 2 4 5" xfId="1936"/>
    <cellStyle name="Bilješka 2 2 4 6" xfId="1937"/>
    <cellStyle name="Bilješka 2 2 5" xfId="1938"/>
    <cellStyle name="Bilješka 2 2 5 2" xfId="1939"/>
    <cellStyle name="Bilješka 2 2 5 2 2" xfId="1940"/>
    <cellStyle name="Bilješka 2 2 5 2 3" xfId="1941"/>
    <cellStyle name="Bilješka 2 2 5 3" xfId="1942"/>
    <cellStyle name="Bilješka 2 2 5 3 2" xfId="1943"/>
    <cellStyle name="Bilješka 2 2 5 3 3" xfId="1944"/>
    <cellStyle name="Bilješka 2 2 5 4" xfId="1945"/>
    <cellStyle name="Bilješka 2 2 5 4 2" xfId="1946"/>
    <cellStyle name="Bilješka 2 2 5 5" xfId="1947"/>
    <cellStyle name="Bilješka 2 2 6" xfId="1948"/>
    <cellStyle name="Bilješka 2 2 6 2" xfId="1949"/>
    <cellStyle name="Bilješka 2 2 6 2 2" xfId="1950"/>
    <cellStyle name="Bilješka 2 2 6 2 3" xfId="1951"/>
    <cellStyle name="Bilješka 2 2 6 3" xfId="1952"/>
    <cellStyle name="Bilješka 2 2 6 4" xfId="1953"/>
    <cellStyle name="Bilješka 2 2 7" xfId="1954"/>
    <cellStyle name="Bilješka 2 2 7 2" xfId="1955"/>
    <cellStyle name="Bilješka 2 2 7 2 2" xfId="1956"/>
    <cellStyle name="Bilješka 2 2 7 3" xfId="1957"/>
    <cellStyle name="Bilješka 2 2 7 4" xfId="1958"/>
    <cellStyle name="Bilješka 2 2 8" xfId="1959"/>
    <cellStyle name="Bilješka 2 2 8 2" xfId="1960"/>
    <cellStyle name="Bilješka 2 2 8 3" xfId="1961"/>
    <cellStyle name="Bilješka 2 2 9" xfId="1962"/>
    <cellStyle name="Bilješka 2 2 9 2" xfId="1963"/>
    <cellStyle name="Bilješka 2 2 9 3" xfId="1964"/>
    <cellStyle name="Bilješka 2 3" xfId="1965"/>
    <cellStyle name="Bilješka 2 3 10" xfId="1966"/>
    <cellStyle name="Bilješka 2 3 10 2" xfId="1967"/>
    <cellStyle name="Bilješka 2 3 11" xfId="1968"/>
    <cellStyle name="Bilješka 2 3 12" xfId="1969"/>
    <cellStyle name="Bilješka 2 3 2" xfId="1970"/>
    <cellStyle name="Bilješka 2 3 2 2" xfId="1971"/>
    <cellStyle name="Bilješka 2 3 2 2 2" xfId="1972"/>
    <cellStyle name="Bilješka 2 3 2 2 2 2" xfId="1973"/>
    <cellStyle name="Bilješka 2 3 2 2 2 3" xfId="1974"/>
    <cellStyle name="Bilješka 2 3 2 2 2 4" xfId="1975"/>
    <cellStyle name="Bilješka 2 3 2 2 3" xfId="1976"/>
    <cellStyle name="Bilješka 2 3 2 2 3 2" xfId="1977"/>
    <cellStyle name="Bilješka 2 3 2 2 3 3" xfId="1978"/>
    <cellStyle name="Bilješka 2 3 2 2 4" xfId="1979"/>
    <cellStyle name="Bilješka 2 3 2 2 5" xfId="1980"/>
    <cellStyle name="Bilješka 2 3 2 2 5 2" xfId="1981"/>
    <cellStyle name="Bilješka 2 3 2 2 6" xfId="1982"/>
    <cellStyle name="Bilješka 2 3 2 3" xfId="1983"/>
    <cellStyle name="Bilješka 2 3 2 3 2" xfId="1984"/>
    <cellStyle name="Bilješka 2 3 2 3 2 2" xfId="1985"/>
    <cellStyle name="Bilješka 2 3 2 3 2 3" xfId="1986"/>
    <cellStyle name="Bilješka 2 3 2 3 3" xfId="1987"/>
    <cellStyle name="Bilješka 2 3 2 3 3 2" xfId="1988"/>
    <cellStyle name="Bilješka 2 3 2 3 4" xfId="1989"/>
    <cellStyle name="Bilješka 2 3 2 3 5" xfId="1990"/>
    <cellStyle name="Bilješka 2 3 2 4" xfId="1991"/>
    <cellStyle name="Bilješka 2 3 2 4 2" xfId="1992"/>
    <cellStyle name="Bilješka 2 3 2 4 2 2" xfId="1993"/>
    <cellStyle name="Bilješka 2 3 2 4 3" xfId="1994"/>
    <cellStyle name="Bilješka 2 3 2 4 4" xfId="1995"/>
    <cellStyle name="Bilješka 2 3 2 5" xfId="1996"/>
    <cellStyle name="Bilješka 2 3 2 5 2" xfId="1997"/>
    <cellStyle name="Bilješka 2 3 2 5 3" xfId="1998"/>
    <cellStyle name="Bilješka 2 3 2 6" xfId="1999"/>
    <cellStyle name="Bilješka 2 3 2 6 2" xfId="2000"/>
    <cellStyle name="Bilješka 2 3 2 6 3" xfId="2001"/>
    <cellStyle name="Bilješka 2 3 2 7" xfId="2002"/>
    <cellStyle name="Bilješka 2 3 2 7 2" xfId="2003"/>
    <cellStyle name="Bilješka 2 3 2 8" xfId="2004"/>
    <cellStyle name="Bilješka 2 3 2 9" xfId="2005"/>
    <cellStyle name="Bilješka 2 3 3" xfId="2006"/>
    <cellStyle name="Bilješka 2 3 3 2" xfId="2007"/>
    <cellStyle name="Bilješka 2 3 3 2 2" xfId="2008"/>
    <cellStyle name="Bilješka 2 3 3 2 2 2" xfId="2009"/>
    <cellStyle name="Bilješka 2 3 3 2 2 3" xfId="2010"/>
    <cellStyle name="Bilješka 2 3 3 2 3" xfId="2011"/>
    <cellStyle name="Bilješka 2 3 3 2 3 2" xfId="2012"/>
    <cellStyle name="Bilješka 2 3 3 2 4" xfId="2013"/>
    <cellStyle name="Bilješka 2 3 3 2 5" xfId="2014"/>
    <cellStyle name="Bilješka 2 3 3 3" xfId="2015"/>
    <cellStyle name="Bilješka 2 3 3 3 2" xfId="2016"/>
    <cellStyle name="Bilješka 2 3 3 3 2 2" xfId="2017"/>
    <cellStyle name="Bilješka 2 3 3 3 3" xfId="2018"/>
    <cellStyle name="Bilješka 2 3 3 3 4" xfId="2019"/>
    <cellStyle name="Bilješka 2 3 3 4" xfId="2020"/>
    <cellStyle name="Bilješka 2 3 3 4 2" xfId="2021"/>
    <cellStyle name="Bilješka 2 3 3 4 3" xfId="2022"/>
    <cellStyle name="Bilješka 2 3 3 5" xfId="2023"/>
    <cellStyle name="Bilješka 2 3 3 6" xfId="2024"/>
    <cellStyle name="Bilješka 2 3 3 6 2" xfId="2025"/>
    <cellStyle name="Bilješka 2 3 3 7" xfId="2026"/>
    <cellStyle name="Bilješka 2 3 3 8" xfId="2027"/>
    <cellStyle name="Bilješka 2 3 4" xfId="2028"/>
    <cellStyle name="Bilješka 2 3 4 2" xfId="2029"/>
    <cellStyle name="Bilješka 2 3 4 2 2" xfId="2030"/>
    <cellStyle name="Bilješka 2 3 4 2 3" xfId="2031"/>
    <cellStyle name="Bilješka 2 3 4 3" xfId="2032"/>
    <cellStyle name="Bilješka 2 3 4 3 2" xfId="2033"/>
    <cellStyle name="Bilješka 2 3 4 3 3" xfId="2034"/>
    <cellStyle name="Bilješka 2 3 4 4" xfId="2035"/>
    <cellStyle name="Bilješka 2 3 4 4 2" xfId="2036"/>
    <cellStyle name="Bilješka 2 3 4 4 3" xfId="2037"/>
    <cellStyle name="Bilješka 2 3 4 5" xfId="2038"/>
    <cellStyle name="Bilješka 2 3 4 6" xfId="2039"/>
    <cellStyle name="Bilješka 2 3 5" xfId="2040"/>
    <cellStyle name="Bilješka 2 3 5 2" xfId="2041"/>
    <cellStyle name="Bilješka 2 3 5 2 2" xfId="2042"/>
    <cellStyle name="Bilješka 2 3 5 2 3" xfId="2043"/>
    <cellStyle name="Bilješka 2 3 5 3" xfId="2044"/>
    <cellStyle name="Bilješka 2 3 5 3 2" xfId="2045"/>
    <cellStyle name="Bilješka 2 3 5 3 3" xfId="2046"/>
    <cellStyle name="Bilješka 2 3 5 4" xfId="2047"/>
    <cellStyle name="Bilješka 2 3 5 4 2" xfId="2048"/>
    <cellStyle name="Bilješka 2 3 5 5" xfId="2049"/>
    <cellStyle name="Bilješka 2 3 6" xfId="2050"/>
    <cellStyle name="Bilješka 2 3 6 2" xfId="2051"/>
    <cellStyle name="Bilješka 2 3 6 2 2" xfId="2052"/>
    <cellStyle name="Bilješka 2 3 6 2 3" xfId="2053"/>
    <cellStyle name="Bilješka 2 3 6 3" xfId="2054"/>
    <cellStyle name="Bilješka 2 3 6 4" xfId="2055"/>
    <cellStyle name="Bilješka 2 3 7" xfId="2056"/>
    <cellStyle name="Bilješka 2 3 7 2" xfId="2057"/>
    <cellStyle name="Bilješka 2 3 7 2 2" xfId="2058"/>
    <cellStyle name="Bilješka 2 3 7 3" xfId="2059"/>
    <cellStyle name="Bilješka 2 3 7 4" xfId="2060"/>
    <cellStyle name="Bilješka 2 3 8" xfId="2061"/>
    <cellStyle name="Bilješka 2 3 8 2" xfId="2062"/>
    <cellStyle name="Bilješka 2 3 8 3" xfId="2063"/>
    <cellStyle name="Bilješka 2 3 9" xfId="2064"/>
    <cellStyle name="Bilješka 2 3 9 2" xfId="2065"/>
    <cellStyle name="Bilješka 2 3 9 3" xfId="2066"/>
    <cellStyle name="Bilješka 2 4" xfId="2067"/>
    <cellStyle name="Bilješka 2 4 10" xfId="2068"/>
    <cellStyle name="Bilješka 2 4 10 2" xfId="2069"/>
    <cellStyle name="Bilješka 2 4 11" xfId="2070"/>
    <cellStyle name="Bilješka 2 4 12" xfId="2071"/>
    <cellStyle name="Bilješka 2 4 2" xfId="2072"/>
    <cellStyle name="Bilješka 2 4 2 2" xfId="2073"/>
    <cellStyle name="Bilješka 2 4 2 2 2" xfId="2074"/>
    <cellStyle name="Bilješka 2 4 2 2 2 2" xfId="2075"/>
    <cellStyle name="Bilješka 2 4 2 2 2 3" xfId="2076"/>
    <cellStyle name="Bilješka 2 4 2 2 3" xfId="2077"/>
    <cellStyle name="Bilješka 2 4 2 2 3 2" xfId="2078"/>
    <cellStyle name="Bilješka 2 4 2 2 3 3" xfId="2079"/>
    <cellStyle name="Bilješka 2 4 2 2 4" xfId="2080"/>
    <cellStyle name="Bilješka 2 4 2 2 4 2" xfId="2081"/>
    <cellStyle name="Bilješka 2 4 2 2 5" xfId="2082"/>
    <cellStyle name="Bilješka 2 4 2 3" xfId="2083"/>
    <cellStyle name="Bilješka 2 4 2 3 2" xfId="2084"/>
    <cellStyle name="Bilješka 2 4 2 3 2 2" xfId="2085"/>
    <cellStyle name="Bilješka 2 4 2 3 2 3" xfId="2086"/>
    <cellStyle name="Bilješka 2 4 2 3 3" xfId="2087"/>
    <cellStyle name="Bilješka 2 4 2 3 4" xfId="2088"/>
    <cellStyle name="Bilješka 2 4 2 4" xfId="2089"/>
    <cellStyle name="Bilješka 2 4 2 4 2" xfId="2090"/>
    <cellStyle name="Bilješka 2 4 2 4 2 2" xfId="2091"/>
    <cellStyle name="Bilješka 2 4 2 4 3" xfId="2092"/>
    <cellStyle name="Bilješka 2 4 2 4 4" xfId="2093"/>
    <cellStyle name="Bilješka 2 4 2 5" xfId="2094"/>
    <cellStyle name="Bilješka 2 4 2 5 2" xfId="2095"/>
    <cellStyle name="Bilješka 2 4 2 5 3" xfId="2096"/>
    <cellStyle name="Bilješka 2 4 2 6" xfId="2097"/>
    <cellStyle name="Bilješka 2 4 2 6 2" xfId="2098"/>
    <cellStyle name="Bilješka 2 4 2 6 3" xfId="2099"/>
    <cellStyle name="Bilješka 2 4 2 7" xfId="2100"/>
    <cellStyle name="Bilješka 2 4 2 7 2" xfId="2101"/>
    <cellStyle name="Bilješka 2 4 2 8" xfId="2102"/>
    <cellStyle name="Bilješka 2 4 2 9" xfId="2103"/>
    <cellStyle name="Bilješka 2 4 3" xfId="2104"/>
    <cellStyle name="Bilješka 2 4 3 2" xfId="2105"/>
    <cellStyle name="Bilješka 2 4 3 2 2" xfId="2106"/>
    <cellStyle name="Bilješka 2 4 3 2 3" xfId="2107"/>
    <cellStyle name="Bilješka 2 4 3 2 4" xfId="2108"/>
    <cellStyle name="Bilješka 2 4 3 3" xfId="2109"/>
    <cellStyle name="Bilješka 2 4 3 3 2" xfId="2110"/>
    <cellStyle name="Bilješka 2 4 3 3 3" xfId="2111"/>
    <cellStyle name="Bilješka 2 4 3 4" xfId="2112"/>
    <cellStyle name="Bilješka 2 4 3 5" xfId="2113"/>
    <cellStyle name="Bilješka 2 4 3 5 2" xfId="2114"/>
    <cellStyle name="Bilješka 2 4 3 6" xfId="2115"/>
    <cellStyle name="Bilješka 2 4 3 7" xfId="2116"/>
    <cellStyle name="Bilješka 2 4 4" xfId="2117"/>
    <cellStyle name="Bilješka 2 4 4 2" xfId="2118"/>
    <cellStyle name="Bilješka 2 4 4 2 2" xfId="2119"/>
    <cellStyle name="Bilješka 2 4 4 2 3" xfId="2120"/>
    <cellStyle name="Bilješka 2 4 4 3" xfId="2121"/>
    <cellStyle name="Bilješka 2 4 4 3 2" xfId="2122"/>
    <cellStyle name="Bilješka 2 4 4 3 3" xfId="2123"/>
    <cellStyle name="Bilješka 2 4 4 4" xfId="2124"/>
    <cellStyle name="Bilješka 2 4 5" xfId="2125"/>
    <cellStyle name="Bilješka 2 4 5 2" xfId="2126"/>
    <cellStyle name="Bilješka 2 4 5 2 2" xfId="2127"/>
    <cellStyle name="Bilješka 2 4 5 2 3" xfId="2128"/>
    <cellStyle name="Bilješka 2 4 5 3" xfId="2129"/>
    <cellStyle name="Bilješka 2 4 5 3 2" xfId="2130"/>
    <cellStyle name="Bilješka 2 4 5 4" xfId="2131"/>
    <cellStyle name="Bilješka 2 4 6" xfId="2132"/>
    <cellStyle name="Bilješka 2 4 6 2" xfId="2133"/>
    <cellStyle name="Bilješka 2 4 6 2 2" xfId="2134"/>
    <cellStyle name="Bilješka 2 4 6 2 3" xfId="2135"/>
    <cellStyle name="Bilješka 2 4 6 3" xfId="2136"/>
    <cellStyle name="Bilješka 2 4 6 4" xfId="2137"/>
    <cellStyle name="Bilješka 2 4 7" xfId="2138"/>
    <cellStyle name="Bilješka 2 4 7 2" xfId="2139"/>
    <cellStyle name="Bilješka 2 4 7 2 2" xfId="2140"/>
    <cellStyle name="Bilješka 2 4 7 3" xfId="2141"/>
    <cellStyle name="Bilješka 2 4 7 4" xfId="2142"/>
    <cellStyle name="Bilješka 2 4 8" xfId="2143"/>
    <cellStyle name="Bilješka 2 4 8 2" xfId="2144"/>
    <cellStyle name="Bilješka 2 4 8 3" xfId="2145"/>
    <cellStyle name="Bilješka 2 4 9" xfId="2146"/>
    <cellStyle name="Bilješka 2 4 9 2" xfId="2147"/>
    <cellStyle name="Bilješka 2 4 9 3" xfId="2148"/>
    <cellStyle name="Bilješka 2 5" xfId="2149"/>
    <cellStyle name="Bilješka 2 5 10" xfId="2150"/>
    <cellStyle name="Bilješka 2 5 2" xfId="2151"/>
    <cellStyle name="Bilješka 2 5 2 2" xfId="2152"/>
    <cellStyle name="Bilješka 2 5 2 2 2" xfId="2153"/>
    <cellStyle name="Bilješka 2 5 2 2 2 2" xfId="2154"/>
    <cellStyle name="Bilješka 2 5 2 2 2 3" xfId="2155"/>
    <cellStyle name="Bilješka 2 5 2 2 3" xfId="2156"/>
    <cellStyle name="Bilješka 2 5 2 2 3 2" xfId="2157"/>
    <cellStyle name="Bilješka 2 5 2 2 4" xfId="2158"/>
    <cellStyle name="Bilješka 2 5 2 3" xfId="2159"/>
    <cellStyle name="Bilješka 2 5 2 3 2" xfId="2160"/>
    <cellStyle name="Bilješka 2 5 2 3 3" xfId="2161"/>
    <cellStyle name="Bilješka 2 5 2 3 4" xfId="2162"/>
    <cellStyle name="Bilješka 2 5 2 4" xfId="2163"/>
    <cellStyle name="Bilješka 2 5 2 4 2" xfId="2164"/>
    <cellStyle name="Bilješka 2 5 2 4 3" xfId="2165"/>
    <cellStyle name="Bilješka 2 5 2 5" xfId="2166"/>
    <cellStyle name="Bilješka 2 5 2 5 2" xfId="2167"/>
    <cellStyle name="Bilješka 2 5 2 5 3" xfId="2168"/>
    <cellStyle name="Bilješka 2 5 2 6" xfId="2169"/>
    <cellStyle name="Bilješka 2 5 2 6 2" xfId="2170"/>
    <cellStyle name="Bilješka 2 5 2 7" xfId="2171"/>
    <cellStyle name="Bilješka 2 5 3" xfId="2172"/>
    <cellStyle name="Bilješka 2 5 3 2" xfId="2173"/>
    <cellStyle name="Bilješka 2 5 3 2 2" xfId="2174"/>
    <cellStyle name="Bilješka 2 5 3 2 3" xfId="2175"/>
    <cellStyle name="Bilješka 2 5 3 3" xfId="2176"/>
    <cellStyle name="Bilješka 2 5 3 3 2" xfId="2177"/>
    <cellStyle name="Bilješka 2 5 3 3 3" xfId="2178"/>
    <cellStyle name="Bilješka 2 5 3 4" xfId="2179"/>
    <cellStyle name="Bilješka 2 5 4" xfId="2180"/>
    <cellStyle name="Bilješka 2 5 4 2" xfId="2181"/>
    <cellStyle name="Bilješka 2 5 4 2 2" xfId="2182"/>
    <cellStyle name="Bilješka 2 5 4 2 3" xfId="2183"/>
    <cellStyle name="Bilješka 2 5 4 3" xfId="2184"/>
    <cellStyle name="Bilješka 2 5 4 4" xfId="2185"/>
    <cellStyle name="Bilješka 2 5 5" xfId="2186"/>
    <cellStyle name="Bilješka 2 5 5 2" xfId="2187"/>
    <cellStyle name="Bilješka 2 5 5 2 2" xfId="2188"/>
    <cellStyle name="Bilješka 2 5 5 3" xfId="2189"/>
    <cellStyle name="Bilješka 2 5 5 4" xfId="2190"/>
    <cellStyle name="Bilješka 2 5 6" xfId="2191"/>
    <cellStyle name="Bilješka 2 5 6 2" xfId="2192"/>
    <cellStyle name="Bilješka 2 5 6 3" xfId="2193"/>
    <cellStyle name="Bilješka 2 5 7" xfId="2194"/>
    <cellStyle name="Bilješka 2 5 7 2" xfId="2195"/>
    <cellStyle name="Bilješka 2 5 7 3" xfId="2196"/>
    <cellStyle name="Bilješka 2 5 8" xfId="2197"/>
    <cellStyle name="Bilješka 2 5 8 2" xfId="2198"/>
    <cellStyle name="Bilješka 2 5 9" xfId="2199"/>
    <cellStyle name="Bilješka 2 6" xfId="2200"/>
    <cellStyle name="Bilješka 2 6 2" xfId="2201"/>
    <cellStyle name="Bilješka 2 6 2 2" xfId="2202"/>
    <cellStyle name="Bilješka 2 6 2 2 2" xfId="2203"/>
    <cellStyle name="Bilješka 2 6 2 2 3" xfId="2204"/>
    <cellStyle name="Bilješka 2 6 2 2 4" xfId="2205"/>
    <cellStyle name="Bilješka 2 6 2 3" xfId="2206"/>
    <cellStyle name="Bilješka 2 6 2 3 2" xfId="2207"/>
    <cellStyle name="Bilješka 2 6 2 3 3" xfId="2208"/>
    <cellStyle name="Bilješka 2 6 2 4" xfId="2209"/>
    <cellStyle name="Bilješka 2 6 2 5" xfId="2210"/>
    <cellStyle name="Bilješka 2 6 2 5 2" xfId="2211"/>
    <cellStyle name="Bilješka 2 6 2 6" xfId="2212"/>
    <cellStyle name="Bilješka 2 6 3" xfId="2213"/>
    <cellStyle name="Bilješka 2 6 3 2" xfId="2214"/>
    <cellStyle name="Bilješka 2 6 3 2 2" xfId="2215"/>
    <cellStyle name="Bilješka 2 6 3 2 3" xfId="2216"/>
    <cellStyle name="Bilješka 2 6 3 3" xfId="2217"/>
    <cellStyle name="Bilješka 2 6 3 3 2" xfId="2218"/>
    <cellStyle name="Bilješka 2 6 3 4" xfId="2219"/>
    <cellStyle name="Bilješka 2 6 3 5" xfId="2220"/>
    <cellStyle name="Bilješka 2 6 4" xfId="2221"/>
    <cellStyle name="Bilješka 2 6 4 2" xfId="2222"/>
    <cellStyle name="Bilješka 2 6 4 2 2" xfId="2223"/>
    <cellStyle name="Bilješka 2 6 4 3" xfId="2224"/>
    <cellStyle name="Bilješka 2 6 4 4" xfId="2225"/>
    <cellStyle name="Bilješka 2 6 5" xfId="2226"/>
    <cellStyle name="Bilješka 2 6 5 2" xfId="2227"/>
    <cellStyle name="Bilješka 2 6 5 3" xfId="2228"/>
    <cellStyle name="Bilješka 2 6 6" xfId="2229"/>
    <cellStyle name="Bilješka 2 6 6 2" xfId="2230"/>
    <cellStyle name="Bilješka 2 6 6 3" xfId="2231"/>
    <cellStyle name="Bilješka 2 6 7" xfId="2232"/>
    <cellStyle name="Bilješka 2 6 7 2" xfId="2233"/>
    <cellStyle name="Bilješka 2 6 8" xfId="2234"/>
    <cellStyle name="Bilješka 2 6 9" xfId="2235"/>
    <cellStyle name="Bilješka 2 7" xfId="2236"/>
    <cellStyle name="Bilješka 2 7 2" xfId="2237"/>
    <cellStyle name="Bilješka 2 7 2 2" xfId="2238"/>
    <cellStyle name="Bilješka 2 7 2 2 2" xfId="2239"/>
    <cellStyle name="Bilješka 2 7 2 2 3" xfId="2240"/>
    <cellStyle name="Bilješka 2 7 2 3" xfId="2241"/>
    <cellStyle name="Bilješka 2 7 2 3 2" xfId="2242"/>
    <cellStyle name="Bilješka 2 7 2 4" xfId="2243"/>
    <cellStyle name="Bilješka 2 7 2 5" xfId="2244"/>
    <cellStyle name="Bilješka 2 7 3" xfId="2245"/>
    <cellStyle name="Bilješka 2 7 3 2" xfId="2246"/>
    <cellStyle name="Bilješka 2 7 3 2 2" xfId="2247"/>
    <cellStyle name="Bilješka 2 7 3 3" xfId="2248"/>
    <cellStyle name="Bilješka 2 7 3 4" xfId="2249"/>
    <cellStyle name="Bilješka 2 7 4" xfId="2250"/>
    <cellStyle name="Bilješka 2 7 4 2" xfId="2251"/>
    <cellStyle name="Bilješka 2 7 4 3" xfId="2252"/>
    <cellStyle name="Bilješka 2 7 5" xfId="2253"/>
    <cellStyle name="Bilješka 2 7 6" xfId="2254"/>
    <cellStyle name="Bilješka 2 7 6 2" xfId="2255"/>
    <cellStyle name="Bilješka 2 7 7" xfId="2256"/>
    <cellStyle name="Bilješka 2 7 8" xfId="2257"/>
    <cellStyle name="Bilješka 2 8" xfId="2258"/>
    <cellStyle name="Bilješka 2 8 2" xfId="2259"/>
    <cellStyle name="Bilješka 2 8 2 2" xfId="2260"/>
    <cellStyle name="Bilješka 2 8 2 3" xfId="2261"/>
    <cellStyle name="Bilješka 2 8 3" xfId="2262"/>
    <cellStyle name="Bilješka 2 8 3 2" xfId="2263"/>
    <cellStyle name="Bilješka 2 8 3 3" xfId="2264"/>
    <cellStyle name="Bilješka 2 8 4" xfId="2265"/>
    <cellStyle name="Bilješka 2 8 4 2" xfId="2266"/>
    <cellStyle name="Bilješka 2 8 4 3" xfId="2267"/>
    <cellStyle name="Bilješka 2 8 5" xfId="2268"/>
    <cellStyle name="Bilješka 2 8 6" xfId="2269"/>
    <cellStyle name="Bilješka 2 8 6 2" xfId="2270"/>
    <cellStyle name="Bilješka 2 8 7" xfId="2271"/>
    <cellStyle name="Bilješka 2 8 8" xfId="2272"/>
    <cellStyle name="Bilješka 2 9" xfId="2273"/>
    <cellStyle name="Bilješka 2 9 2" xfId="2274"/>
    <cellStyle name="Bilješka 2 9 2 2" xfId="2275"/>
    <cellStyle name="Bilješka 2 9 2 3" xfId="2276"/>
    <cellStyle name="Bilješka 2 9 3" xfId="2277"/>
    <cellStyle name="Bilješka 2 9 3 2" xfId="2278"/>
    <cellStyle name="Bilješka 2 9 3 3" xfId="2279"/>
    <cellStyle name="Bilješka 2 9 4" xfId="2280"/>
    <cellStyle name="Bilješka 2 9 4 2" xfId="2281"/>
    <cellStyle name="Bilješka 2 9 4 3" xfId="2282"/>
    <cellStyle name="Bilješka 2 9 5" xfId="2283"/>
    <cellStyle name="Calculation" xfId="2284"/>
    <cellStyle name="Check Cell" xfId="2285"/>
    <cellStyle name="Comma" xfId="2286"/>
    <cellStyle name="Comma [0]" xfId="2287"/>
    <cellStyle name="Comma 2" xfId="2288"/>
    <cellStyle name="Comma 2 2" xfId="2289"/>
    <cellStyle name="Currency" xfId="2290"/>
    <cellStyle name="Currency [0]" xfId="2291"/>
    <cellStyle name="Dobro" xfId="2292"/>
    <cellStyle name="Dobro 2" xfId="2293"/>
    <cellStyle name="Explanatory Text" xfId="2294"/>
    <cellStyle name="Followed Hyperlink" xfId="2295"/>
    <cellStyle name="Good" xfId="2296"/>
    <cellStyle name="Heading 1" xfId="2297"/>
    <cellStyle name="Heading 2" xfId="2298"/>
    <cellStyle name="Heading 3" xfId="2299"/>
    <cellStyle name="Heading 4" xfId="2300"/>
    <cellStyle name="Hyperlink" xfId="2301"/>
    <cellStyle name="Hyperlink 2" xfId="2302"/>
    <cellStyle name="Hyperlink 3" xfId="2303"/>
    <cellStyle name="Hyperlink 3 2" xfId="2304"/>
    <cellStyle name="Input" xfId="2305"/>
    <cellStyle name="Izlaz" xfId="2306"/>
    <cellStyle name="Izlaz 2" xfId="2307"/>
    <cellStyle name="Linked Cell" xfId="2308"/>
    <cellStyle name="Naslov" xfId="2309"/>
    <cellStyle name="Neutral" xfId="2310"/>
    <cellStyle name="Normal 2" xfId="2311"/>
    <cellStyle name="Normal 2 10" xfId="2312"/>
    <cellStyle name="Normal 2 10 2" xfId="2313"/>
    <cellStyle name="Normal 2 10 2 2" xfId="2314"/>
    <cellStyle name="Normal 2 10 2 2 2" xfId="2315"/>
    <cellStyle name="Normal 2 10 2 3" xfId="2316"/>
    <cellStyle name="Normal 2 10 2 4" xfId="2317"/>
    <cellStyle name="Normal 2 10 3" xfId="2318"/>
    <cellStyle name="Normal 2 10 3 2" xfId="2319"/>
    <cellStyle name="Normal 2 10 3 3" xfId="2320"/>
    <cellStyle name="Normal 2 10 4" xfId="2321"/>
    <cellStyle name="Normal 2 10 4 2" xfId="2322"/>
    <cellStyle name="Normal 2 10 5" xfId="2323"/>
    <cellStyle name="Normal 2 10 6" xfId="2324"/>
    <cellStyle name="Normal 2 11" xfId="2325"/>
    <cellStyle name="Normal 2 11 2" xfId="2326"/>
    <cellStyle name="Normal 2 11 2 2" xfId="2327"/>
    <cellStyle name="Normal 2 11 2 3" xfId="2328"/>
    <cellStyle name="Normal 2 11 3" xfId="2329"/>
    <cellStyle name="Normal 2 11 3 2" xfId="2330"/>
    <cellStyle name="Normal 2 11 4" xfId="2331"/>
    <cellStyle name="Normal 2 11 5" xfId="2332"/>
    <cellStyle name="Normal 2 12" xfId="2333"/>
    <cellStyle name="Normal 2 12 2" xfId="2334"/>
    <cellStyle name="Normal 2 12 3" xfId="2335"/>
    <cellStyle name="Normal 2 12 4" xfId="2336"/>
    <cellStyle name="Normal 2 12 5" xfId="2337"/>
    <cellStyle name="Normal 2 13" xfId="2338"/>
    <cellStyle name="Normal 2 13 2" xfId="2339"/>
    <cellStyle name="Normal 2 13 3" xfId="2340"/>
    <cellStyle name="Normal 2 14" xfId="2341"/>
    <cellStyle name="Normal 2 14 2" xfId="2342"/>
    <cellStyle name="Normal 2 15" xfId="2343"/>
    <cellStyle name="Normal 2 16" xfId="2344"/>
    <cellStyle name="Normal 2 2" xfId="2345"/>
    <cellStyle name="Normal 2 3" xfId="2346"/>
    <cellStyle name="Normal 2 3 10" xfId="2347"/>
    <cellStyle name="Normal 2 3 10 2" xfId="2348"/>
    <cellStyle name="Normal 2 3 11" xfId="2349"/>
    <cellStyle name="Normal 2 3 12" xfId="2350"/>
    <cellStyle name="Normal 2 3 2" xfId="2351"/>
    <cellStyle name="Normal 2 3 2 2" xfId="2352"/>
    <cellStyle name="Normal 2 3 2 2 2" xfId="2353"/>
    <cellStyle name="Normal 2 3 2 2 2 2" xfId="2354"/>
    <cellStyle name="Normal 2 3 2 2 2 2 2" xfId="2355"/>
    <cellStyle name="Normal 2 3 2 2 2 3" xfId="2356"/>
    <cellStyle name="Normal 2 3 2 2 2 4" xfId="2357"/>
    <cellStyle name="Normal 2 3 2 2 3" xfId="2358"/>
    <cellStyle name="Normal 2 3 2 2 3 2" xfId="2359"/>
    <cellStyle name="Normal 2 3 2 2 3 3" xfId="2360"/>
    <cellStyle name="Normal 2 3 2 2 4" xfId="2361"/>
    <cellStyle name="Normal 2 3 2 2 4 2" xfId="2362"/>
    <cellStyle name="Normal 2 3 2 2 5" xfId="2363"/>
    <cellStyle name="Normal 2 3 2 2 6" xfId="2364"/>
    <cellStyle name="Normal 2 3 2 3" xfId="2365"/>
    <cellStyle name="Normal 2 3 2 3 2" xfId="2366"/>
    <cellStyle name="Normal 2 3 2 3 2 2" xfId="2367"/>
    <cellStyle name="Normal 2 3 2 3 2 3" xfId="2368"/>
    <cellStyle name="Normal 2 3 2 3 3" xfId="2369"/>
    <cellStyle name="Normal 2 3 2 3 3 2" xfId="2370"/>
    <cellStyle name="Normal 2 3 2 3 4" xfId="2371"/>
    <cellStyle name="Normal 2 3 2 3 5" xfId="2372"/>
    <cellStyle name="Normal 2 3 2 4" xfId="2373"/>
    <cellStyle name="Normal 2 3 2 4 2" xfId="2374"/>
    <cellStyle name="Normal 2 3 2 4 3" xfId="2375"/>
    <cellStyle name="Normal 2 3 2 4 4" xfId="2376"/>
    <cellStyle name="Normal 2 3 2 5" xfId="2377"/>
    <cellStyle name="Normal 2 3 2 5 2" xfId="2378"/>
    <cellStyle name="Normal 2 3 2 5 3" xfId="2379"/>
    <cellStyle name="Normal 2 3 2 6" xfId="2380"/>
    <cellStyle name="Normal 2 3 2 6 2" xfId="2381"/>
    <cellStyle name="Normal 2 3 2 7" xfId="2382"/>
    <cellStyle name="Normal 2 3 2 7 2" xfId="2383"/>
    <cellStyle name="Normal 2 3 2 8" xfId="2384"/>
    <cellStyle name="Normal 2 3 2 9" xfId="2385"/>
    <cellStyle name="Normal 2 3 3" xfId="2386"/>
    <cellStyle name="Normal 2 3 3 2" xfId="2387"/>
    <cellStyle name="Normal 2 3 3 2 2" xfId="2388"/>
    <cellStyle name="Normal 2 3 3 2 2 2" xfId="2389"/>
    <cellStyle name="Normal 2 3 3 2 2 3" xfId="2390"/>
    <cellStyle name="Normal 2 3 3 2 3" xfId="2391"/>
    <cellStyle name="Normal 2 3 3 2 3 2" xfId="2392"/>
    <cellStyle name="Normal 2 3 3 2 4" xfId="2393"/>
    <cellStyle name="Normal 2 3 3 2 4 2" xfId="2394"/>
    <cellStyle name="Normal 2 3 3 2 5" xfId="2395"/>
    <cellStyle name="Normal 2 3 3 2 6" xfId="2396"/>
    <cellStyle name="Normal 2 3 3 3" xfId="2397"/>
    <cellStyle name="Normal 2 3 3 3 2" xfId="2398"/>
    <cellStyle name="Normal 2 3 3 3 2 2" xfId="2399"/>
    <cellStyle name="Normal 2 3 3 3 3" xfId="2400"/>
    <cellStyle name="Normal 2 3 3 3 4" xfId="2401"/>
    <cellStyle name="Normal 2 3 3 4" xfId="2402"/>
    <cellStyle name="Normal 2 3 3 4 2" xfId="2403"/>
    <cellStyle name="Normal 2 3 3 4 3" xfId="2404"/>
    <cellStyle name="Normal 2 3 3 5" xfId="2405"/>
    <cellStyle name="Normal 2 3 3 5 2" xfId="2406"/>
    <cellStyle name="Normal 2 3 3 6" xfId="2407"/>
    <cellStyle name="Normal 2 3 3 6 2" xfId="2408"/>
    <cellStyle name="Normal 2 3 3 7" xfId="2409"/>
    <cellStyle name="Normal 2 3 3 7 2" xfId="2410"/>
    <cellStyle name="Normal 2 3 3 8" xfId="2411"/>
    <cellStyle name="Normal 2 3 3 9" xfId="2412"/>
    <cellStyle name="Normal 2 3 4" xfId="2413"/>
    <cellStyle name="Normal 2 3 4 2" xfId="2414"/>
    <cellStyle name="Normal 2 3 4 2 2" xfId="2415"/>
    <cellStyle name="Normal 2 3 4 2 2 2" xfId="2416"/>
    <cellStyle name="Normal 2 3 4 2 3" xfId="2417"/>
    <cellStyle name="Normal 2 3 4 2 4" xfId="2418"/>
    <cellStyle name="Normal 2 3 4 2 5" xfId="2419"/>
    <cellStyle name="Normal 2 3 4 3" xfId="2420"/>
    <cellStyle name="Normal 2 3 4 3 2" xfId="2421"/>
    <cellStyle name="Normal 2 3 4 4" xfId="2422"/>
    <cellStyle name="Normal 2 3 4 4 2" xfId="2423"/>
    <cellStyle name="Normal 2 3 4 5" xfId="2424"/>
    <cellStyle name="Normal 2 3 4 5 2" xfId="2425"/>
    <cellStyle name="Normal 2 3 4 6" xfId="2426"/>
    <cellStyle name="Normal 2 3 4 7" xfId="2427"/>
    <cellStyle name="Normal 2 3 5" xfId="2428"/>
    <cellStyle name="Normal 2 3 5 2" xfId="2429"/>
    <cellStyle name="Normal 2 3 5 2 2" xfId="2430"/>
    <cellStyle name="Normal 2 3 5 2 3" xfId="2431"/>
    <cellStyle name="Normal 2 3 5 3" xfId="2432"/>
    <cellStyle name="Normal 2 3 5 3 2" xfId="2433"/>
    <cellStyle name="Normal 2 3 5 4" xfId="2434"/>
    <cellStyle name="Normal 2 3 5 4 2" xfId="2435"/>
    <cellStyle name="Normal 2 3 5 5" xfId="2436"/>
    <cellStyle name="Normal 2 3 5 6" xfId="2437"/>
    <cellStyle name="Normal 2 3 6" xfId="2438"/>
    <cellStyle name="Normal 2 3 6 2" xfId="2439"/>
    <cellStyle name="Normal 2 3 6 2 2" xfId="2440"/>
    <cellStyle name="Normal 2 3 6 2 3" xfId="2441"/>
    <cellStyle name="Normal 2 3 6 3" xfId="2442"/>
    <cellStyle name="Normal 2 3 6 3 2" xfId="2443"/>
    <cellStyle name="Normal 2 3 6 4" xfId="2444"/>
    <cellStyle name="Normal 2 3 6 5" xfId="2445"/>
    <cellStyle name="Normal 2 3 7" xfId="2446"/>
    <cellStyle name="Normal 2 3 7 2" xfId="2447"/>
    <cellStyle name="Normal 2 3 7 3" xfId="2448"/>
    <cellStyle name="Normal 2 3 7 4" xfId="2449"/>
    <cellStyle name="Normal 2 3 8" xfId="2450"/>
    <cellStyle name="Normal 2 3 8 2" xfId="2451"/>
    <cellStyle name="Normal 2 3 9" xfId="2452"/>
    <cellStyle name="Normal 2 3 9 2" xfId="2453"/>
    <cellStyle name="Normal 2 4" xfId="2454"/>
    <cellStyle name="Normal 2 4 2" xfId="2455"/>
    <cellStyle name="Normal 2 4 2 2" xfId="2456"/>
    <cellStyle name="Normal 2 4 2 2 2" xfId="2457"/>
    <cellStyle name="Normal 2 4 2 2 2 2" xfId="2458"/>
    <cellStyle name="Normal 2 4 2 2 3" xfId="2459"/>
    <cellStyle name="Normal 2 4 2 2 4" xfId="2460"/>
    <cellStyle name="Normal 2 4 2 3" xfId="2461"/>
    <cellStyle name="Normal 2 4 2 3 2" xfId="2462"/>
    <cellStyle name="Normal 2 4 2 3 3" xfId="2463"/>
    <cellStyle name="Normal 2 4 2 4" xfId="2464"/>
    <cellStyle name="Normal 2 4 2 4 2" xfId="2465"/>
    <cellStyle name="Normal 2 4 2 5" xfId="2466"/>
    <cellStyle name="Normal 2 4 2 6" xfId="2467"/>
    <cellStyle name="Normal 2 4 3" xfId="2468"/>
    <cellStyle name="Normal 2 4 3 2" xfId="2469"/>
    <cellStyle name="Normal 2 4 3 2 2" xfId="2470"/>
    <cellStyle name="Normal 2 4 3 2 3" xfId="2471"/>
    <cellStyle name="Normal 2 4 3 3" xfId="2472"/>
    <cellStyle name="Normal 2 4 3 3 2" xfId="2473"/>
    <cellStyle name="Normal 2 4 3 4" xfId="2474"/>
    <cellStyle name="Normal 2 4 3 5" xfId="2475"/>
    <cellStyle name="Normal 2 4 4" xfId="2476"/>
    <cellStyle name="Normal 2 4 4 2" xfId="2477"/>
    <cellStyle name="Normal 2 4 4 3" xfId="2478"/>
    <cellStyle name="Normal 2 4 4 4" xfId="2479"/>
    <cellStyle name="Normal 2 4 5" xfId="2480"/>
    <cellStyle name="Normal 2 4 5 2" xfId="2481"/>
    <cellStyle name="Normal 2 4 5 3" xfId="2482"/>
    <cellStyle name="Normal 2 4 6" xfId="2483"/>
    <cellStyle name="Normal 2 4 6 2" xfId="2484"/>
    <cellStyle name="Normal 2 4 7" xfId="2485"/>
    <cellStyle name="Normal 2 4 7 2" xfId="2486"/>
    <cellStyle name="Normal 2 4 8" xfId="2487"/>
    <cellStyle name="Normal 2 4 9" xfId="2488"/>
    <cellStyle name="Normal 2 5" xfId="2489"/>
    <cellStyle name="Normal 2 5 2" xfId="2490"/>
    <cellStyle name="Normal 2 5 2 2" xfId="2491"/>
    <cellStyle name="Normal 2 5 2 2 2" xfId="2492"/>
    <cellStyle name="Normal 2 5 2 2 2 2" xfId="2493"/>
    <cellStyle name="Normal 2 5 2 2 3" xfId="2494"/>
    <cellStyle name="Normal 2 5 2 2 4" xfId="2495"/>
    <cellStyle name="Normal 2 5 2 3" xfId="2496"/>
    <cellStyle name="Normal 2 5 2 3 2" xfId="2497"/>
    <cellStyle name="Normal 2 5 2 3 3" xfId="2498"/>
    <cellStyle name="Normal 2 5 2 4" xfId="2499"/>
    <cellStyle name="Normal 2 5 2 4 2" xfId="2500"/>
    <cellStyle name="Normal 2 5 2 5" xfId="2501"/>
    <cellStyle name="Normal 2 5 2 6" xfId="2502"/>
    <cellStyle name="Normal 2 5 3" xfId="2503"/>
    <cellStyle name="Normal 2 5 3 2" xfId="2504"/>
    <cellStyle name="Normal 2 5 3 2 2" xfId="2505"/>
    <cellStyle name="Normal 2 5 3 2 3" xfId="2506"/>
    <cellStyle name="Normal 2 5 3 3" xfId="2507"/>
    <cellStyle name="Normal 2 5 3 3 2" xfId="2508"/>
    <cellStyle name="Normal 2 5 3 4" xfId="2509"/>
    <cellStyle name="Normal 2 5 3 5" xfId="2510"/>
    <cellStyle name="Normal 2 5 4" xfId="2511"/>
    <cellStyle name="Normal 2 5 4 2" xfId="2512"/>
    <cellStyle name="Normal 2 5 4 3" xfId="2513"/>
    <cellStyle name="Normal 2 5 4 4" xfId="2514"/>
    <cellStyle name="Normal 2 5 5" xfId="2515"/>
    <cellStyle name="Normal 2 5 5 2" xfId="2516"/>
    <cellStyle name="Normal 2 5 5 3" xfId="2517"/>
    <cellStyle name="Normal 2 5 6" xfId="2518"/>
    <cellStyle name="Normal 2 5 6 2" xfId="2519"/>
    <cellStyle name="Normal 2 5 7" xfId="2520"/>
    <cellStyle name="Normal 2 5 7 2" xfId="2521"/>
    <cellStyle name="Normal 2 5 8" xfId="2522"/>
    <cellStyle name="Normal 2 5 9" xfId="2523"/>
    <cellStyle name="Normal 2 6" xfId="2524"/>
    <cellStyle name="Normal 2 6 2" xfId="2525"/>
    <cellStyle name="Normal 2 6 2 2" xfId="2526"/>
    <cellStyle name="Normal 2 6 2 2 2" xfId="2527"/>
    <cellStyle name="Normal 2 6 2 2 3" xfId="2528"/>
    <cellStyle name="Normal 2 6 2 3" xfId="2529"/>
    <cellStyle name="Normal 2 6 2 3 2" xfId="2530"/>
    <cellStyle name="Normal 2 6 2 4" xfId="2531"/>
    <cellStyle name="Normal 2 6 2 4 2" xfId="2532"/>
    <cellStyle name="Normal 2 6 2 5" xfId="2533"/>
    <cellStyle name="Normal 2 6 2 6" xfId="2534"/>
    <cellStyle name="Normal 2 6 3" xfId="2535"/>
    <cellStyle name="Normal 2 6 3 2" xfId="2536"/>
    <cellStyle name="Normal 2 6 3 2 2" xfId="2537"/>
    <cellStyle name="Normal 2 6 3 3" xfId="2538"/>
    <cellStyle name="Normal 2 6 3 3 2" xfId="2539"/>
    <cellStyle name="Normal 2 6 3 4" xfId="2540"/>
    <cellStyle name="Normal 2 6 4" xfId="2541"/>
    <cellStyle name="Normal 2 6 4 2" xfId="2542"/>
    <cellStyle name="Normal 2 6 4 3" xfId="2543"/>
    <cellStyle name="Normal 2 6 5" xfId="2544"/>
    <cellStyle name="Normal 2 6 5 2" xfId="2545"/>
    <cellStyle name="Normal 2 6 6" xfId="2546"/>
    <cellStyle name="Normal 2 6 6 2" xfId="2547"/>
    <cellStyle name="Normal 2 6 7" xfId="2548"/>
    <cellStyle name="Normal 2 6 7 2" xfId="2549"/>
    <cellStyle name="Normal 2 6 8" xfId="2550"/>
    <cellStyle name="Normal 2 6 9" xfId="2551"/>
    <cellStyle name="Normal 2 7" xfId="2552"/>
    <cellStyle name="Normal 2 7 2" xfId="2553"/>
    <cellStyle name="Normal 2 7 2 2" xfId="2554"/>
    <cellStyle name="Normal 2 7 2 2 2" xfId="2555"/>
    <cellStyle name="Normal 2 7 2 2 3" xfId="2556"/>
    <cellStyle name="Normal 2 7 2 3" xfId="2557"/>
    <cellStyle name="Normal 2 7 2 3 2" xfId="2558"/>
    <cellStyle name="Normal 2 7 2 4" xfId="2559"/>
    <cellStyle name="Normal 2 7 2 4 2" xfId="2560"/>
    <cellStyle name="Normal 2 7 2 5" xfId="2561"/>
    <cellStyle name="Normal 2 7 2 6" xfId="2562"/>
    <cellStyle name="Normal 2 7 3" xfId="2563"/>
    <cellStyle name="Normal 2 7 3 2" xfId="2564"/>
    <cellStyle name="Normal 2 7 3 2 2" xfId="2565"/>
    <cellStyle name="Normal 2 7 3 3" xfId="2566"/>
    <cellStyle name="Normal 2 7 3 3 2" xfId="2567"/>
    <cellStyle name="Normal 2 7 3 4" xfId="2568"/>
    <cellStyle name="Normal 2 7 4" xfId="2569"/>
    <cellStyle name="Normal 2 7 4 2" xfId="2570"/>
    <cellStyle name="Normal 2 7 4 3" xfId="2571"/>
    <cellStyle name="Normal 2 7 5" xfId="2572"/>
    <cellStyle name="Normal 2 7 5 2" xfId="2573"/>
    <cellStyle name="Normal 2 7 6" xfId="2574"/>
    <cellStyle name="Normal 2 7 7" xfId="2575"/>
    <cellStyle name="Normal 2 8" xfId="2576"/>
    <cellStyle name="Normal 2 8 2" xfId="2577"/>
    <cellStyle name="Normal 2 8 2 2" xfId="2578"/>
    <cellStyle name="Normal 2 8 2 2 2" xfId="2579"/>
    <cellStyle name="Normal 2 8 2 2 3" xfId="2580"/>
    <cellStyle name="Normal 2 8 2 3" xfId="2581"/>
    <cellStyle name="Normal 2 8 2 3 2" xfId="2582"/>
    <cellStyle name="Normal 2 8 2 4" xfId="2583"/>
    <cellStyle name="Normal 2 8 2 5" xfId="2584"/>
    <cellStyle name="Normal 2 8 2 6" xfId="2585"/>
    <cellStyle name="Normal 2 8 3" xfId="2586"/>
    <cellStyle name="Normal 2 8 3 2" xfId="2587"/>
    <cellStyle name="Normal 2 8 3 2 2" xfId="2588"/>
    <cellStyle name="Normal 2 8 3 3" xfId="2589"/>
    <cellStyle name="Normal 2 8 3 4" xfId="2590"/>
    <cellStyle name="Normal 2 8 4" xfId="2591"/>
    <cellStyle name="Normal 2 8 4 2" xfId="2592"/>
    <cellStyle name="Normal 2 8 4 3" xfId="2593"/>
    <cellStyle name="Normal 2 8 5" xfId="2594"/>
    <cellStyle name="Normal 2 8 5 2" xfId="2595"/>
    <cellStyle name="Normal 2 8 6" xfId="2596"/>
    <cellStyle name="Normal 2 8 7" xfId="2597"/>
    <cellStyle name="Normal 2 9" xfId="2598"/>
    <cellStyle name="Normal 2 9 2" xfId="2599"/>
    <cellStyle name="Normal 2 9 2 2" xfId="2600"/>
    <cellStyle name="Normal 2 9 2 2 2" xfId="2601"/>
    <cellStyle name="Normal 2 9 2 3" xfId="2602"/>
    <cellStyle name="Normal 2 9 2 4" xfId="2603"/>
    <cellStyle name="Normal 2 9 3" xfId="2604"/>
    <cellStyle name="Normal 2 9 3 2" xfId="2605"/>
    <cellStyle name="Normal 2 9 3 3" xfId="2606"/>
    <cellStyle name="Normal 2 9 4" xfId="2607"/>
    <cellStyle name="Normal 2 9 4 2" xfId="2608"/>
    <cellStyle name="Normal 2 9 5" xfId="2609"/>
    <cellStyle name="Normal 2 9 6" xfId="2610"/>
    <cellStyle name="Normal 3" xfId="2611"/>
    <cellStyle name="Normal 3 2" xfId="2612"/>
    <cellStyle name="Normal 3 2 2" xfId="2613"/>
    <cellStyle name="Normal 3 3" xfId="2614"/>
    <cellStyle name="Normal 4" xfId="2615"/>
    <cellStyle name="Normal 4 2" xfId="2616"/>
    <cellStyle name="Normal 5" xfId="2617"/>
    <cellStyle name="Normal 6" xfId="2618"/>
    <cellStyle name="Normal_TFI-POD" xfId="2619"/>
    <cellStyle name="Note" xfId="2620"/>
    <cellStyle name="Note 2" xfId="2621"/>
    <cellStyle name="Note 2 2" xfId="2622"/>
    <cellStyle name="Obično 10" xfId="2623"/>
    <cellStyle name="Obično 11" xfId="2624"/>
    <cellStyle name="Obično 13" xfId="2625"/>
    <cellStyle name="Obično 14" xfId="2626"/>
    <cellStyle name="Obično 2" xfId="2627"/>
    <cellStyle name="Obično 2 10" xfId="2628"/>
    <cellStyle name="Obično 2 10 2" xfId="2629"/>
    <cellStyle name="Obično 2 10 3" xfId="2630"/>
    <cellStyle name="Obično 2 10 4" xfId="2631"/>
    <cellStyle name="Obično 2 11" xfId="2632"/>
    <cellStyle name="Obično 2 11 2" xfId="2633"/>
    <cellStyle name="Obično 2 12" xfId="2634"/>
    <cellStyle name="Obično 2 12 2" xfId="2635"/>
    <cellStyle name="Obično 2 13" xfId="2636"/>
    <cellStyle name="Obično 2 14" xfId="2637"/>
    <cellStyle name="Obično 2 2" xfId="2638"/>
    <cellStyle name="Obično 2 2 2" xfId="2639"/>
    <cellStyle name="Obično 2 2 2 2" xfId="2640"/>
    <cellStyle name="Obično 2 2 2 2 2" xfId="2641"/>
    <cellStyle name="Obično 2 2 2 2 2 2" xfId="2642"/>
    <cellStyle name="Obično 2 2 2 2 3" xfId="2643"/>
    <cellStyle name="Obično 2 2 2 2 4" xfId="2644"/>
    <cellStyle name="Obično 2 2 2 3" xfId="2645"/>
    <cellStyle name="Obično 2 2 2 3 2" xfId="2646"/>
    <cellStyle name="Obično 2 2 2 3 3" xfId="2647"/>
    <cellStyle name="Obično 2 2 2 4" xfId="2648"/>
    <cellStyle name="Obično 2 2 2 4 2" xfId="2649"/>
    <cellStyle name="Obično 2 2 2 5" xfId="2650"/>
    <cellStyle name="Obično 2 2 2 6" xfId="2651"/>
    <cellStyle name="Obično 2 2 3" xfId="2652"/>
    <cellStyle name="Obično 2 2 3 2" xfId="2653"/>
    <cellStyle name="Obično 2 2 3 2 2" xfId="2654"/>
    <cellStyle name="Obično 2 2 3 2 3" xfId="2655"/>
    <cellStyle name="Obično 2 2 3 3" xfId="2656"/>
    <cellStyle name="Obično 2 2 3 3 2" xfId="2657"/>
    <cellStyle name="Obično 2 2 3 4" xfId="2658"/>
    <cellStyle name="Obično 2 2 3 5" xfId="2659"/>
    <cellStyle name="Obično 2 2 4" xfId="2660"/>
    <cellStyle name="Obično 2 2 4 2" xfId="2661"/>
    <cellStyle name="Obično 2 2 4 3" xfId="2662"/>
    <cellStyle name="Obično 2 2 4 4" xfId="2663"/>
    <cellStyle name="Obično 2 2 5" xfId="2664"/>
    <cellStyle name="Obično 2 2 5 2" xfId="2665"/>
    <cellStyle name="Obično 2 2 5 3" xfId="2666"/>
    <cellStyle name="Obično 2 2 6" xfId="2667"/>
    <cellStyle name="Obično 2 2 6 2" xfId="2668"/>
    <cellStyle name="Obično 2 2 7" xfId="2669"/>
    <cellStyle name="Obično 2 2 7 2" xfId="2670"/>
    <cellStyle name="Obično 2 2 8" xfId="2671"/>
    <cellStyle name="Obično 2 2 9" xfId="2672"/>
    <cellStyle name="Obično 2 3" xfId="2673"/>
    <cellStyle name="Obično 2 3 10" xfId="2674"/>
    <cellStyle name="Obično 2 3 2" xfId="2675"/>
    <cellStyle name="Obično 2 3 2 2" xfId="2676"/>
    <cellStyle name="Obično 2 3 2 2 2" xfId="2677"/>
    <cellStyle name="Obično 2 3 2 3" xfId="2678"/>
    <cellStyle name="Obično 2 3 2 4" xfId="2679"/>
    <cellStyle name="Obično 2 3 2 5" xfId="2680"/>
    <cellStyle name="Obično 2 3 2 6" xfId="2681"/>
    <cellStyle name="Obično 2 3 3" xfId="2682"/>
    <cellStyle name="Obično 2 3 3 2" xfId="2683"/>
    <cellStyle name="Obično 2 3 3 3" xfId="2684"/>
    <cellStyle name="Obično 2 3 4" xfId="2685"/>
    <cellStyle name="Obično 2 3 4 2" xfId="2686"/>
    <cellStyle name="Obično 2 3 4 3" xfId="2687"/>
    <cellStyle name="Obično 2 3 5" xfId="2688"/>
    <cellStyle name="Obično 2 3 5 2" xfId="2689"/>
    <cellStyle name="Obično 2 3 5 3" xfId="2690"/>
    <cellStyle name="Obično 2 3 6" xfId="2691"/>
    <cellStyle name="Obično 2 3 7" xfId="2692"/>
    <cellStyle name="Obično 2 3 7 2" xfId="2693"/>
    <cellStyle name="Obično 2 3 8" xfId="2694"/>
    <cellStyle name="Obično 2 3 9" xfId="2695"/>
    <cellStyle name="Obično 2 4" xfId="2696"/>
    <cellStyle name="Obično 2 4 2" xfId="2697"/>
    <cellStyle name="Obično 2 4 2 2" xfId="2698"/>
    <cellStyle name="Obično 2 4 2 2 2" xfId="2699"/>
    <cellStyle name="Obično 2 4 2 2 3" xfId="2700"/>
    <cellStyle name="Obično 2 4 2 3" xfId="2701"/>
    <cellStyle name="Obično 2 4 2 3 2" xfId="2702"/>
    <cellStyle name="Obično 2 4 2 4" xfId="2703"/>
    <cellStyle name="Obično 2 4 2 4 2" xfId="2704"/>
    <cellStyle name="Obično 2 4 2 5" xfId="2705"/>
    <cellStyle name="Obično 2 4 2 6" xfId="2706"/>
    <cellStyle name="Obično 2 4 3" xfId="2707"/>
    <cellStyle name="Obično 2 4 3 2" xfId="2708"/>
    <cellStyle name="Obično 2 4 3 2 2" xfId="2709"/>
    <cellStyle name="Obično 2 4 3 3" xfId="2710"/>
    <cellStyle name="Obično 2 4 3 3 2" xfId="2711"/>
    <cellStyle name="Obično 2 4 3 4" xfId="2712"/>
    <cellStyle name="Obično 2 4 4" xfId="2713"/>
    <cellStyle name="Obično 2 4 4 2" xfId="2714"/>
    <cellStyle name="Obično 2 4 4 3" xfId="2715"/>
    <cellStyle name="Obično 2 4 5" xfId="2716"/>
    <cellStyle name="Obično 2 4 5 2" xfId="2717"/>
    <cellStyle name="Obično 2 4 6" xfId="2718"/>
    <cellStyle name="Obično 2 4 6 2" xfId="2719"/>
    <cellStyle name="Obično 2 4 7" xfId="2720"/>
    <cellStyle name="Obično 2 4 7 2" xfId="2721"/>
    <cellStyle name="Obično 2 4 8" xfId="2722"/>
    <cellStyle name="Obično 2 4 9" xfId="2723"/>
    <cellStyle name="Obično 2 5" xfId="2724"/>
    <cellStyle name="Obično 2 5 2" xfId="2725"/>
    <cellStyle name="Obično 2 5 2 2" xfId="2726"/>
    <cellStyle name="Obično 2 5 2 2 2" xfId="2727"/>
    <cellStyle name="Obično 2 5 2 3" xfId="2728"/>
    <cellStyle name="Obično 2 5 2 3 2" xfId="2729"/>
    <cellStyle name="Obično 2 5 2 4" xfId="2730"/>
    <cellStyle name="Obično 2 5 3" xfId="2731"/>
    <cellStyle name="Obično 2 5 3 2" xfId="2732"/>
    <cellStyle name="Obično 2 5 3 2 2" xfId="2733"/>
    <cellStyle name="Obično 2 5 3 3" xfId="2734"/>
    <cellStyle name="Obično 2 5 3 4" xfId="2735"/>
    <cellStyle name="Obično 2 5 4" xfId="2736"/>
    <cellStyle name="Obično 2 5 4 2" xfId="2737"/>
    <cellStyle name="Obično 2 5 4 3" xfId="2738"/>
    <cellStyle name="Obično 2 5 4 3 2" xfId="2739"/>
    <cellStyle name="Obično 2 5 5" xfId="2740"/>
    <cellStyle name="Obično 2 5 5 2" xfId="2741"/>
    <cellStyle name="Obično 2 5 6" xfId="2742"/>
    <cellStyle name="Obično 2 5 7" xfId="2743"/>
    <cellStyle name="Obično 2 5 8" xfId="2744"/>
    <cellStyle name="Obično 2 6" xfId="2745"/>
    <cellStyle name="Obično 2 6 2" xfId="2746"/>
    <cellStyle name="Obično 2 6 2 2" xfId="2747"/>
    <cellStyle name="Obično 2 6 2 2 2" xfId="2748"/>
    <cellStyle name="Obično 2 6 2 3" xfId="2749"/>
    <cellStyle name="Obično 2 6 2 3 2" xfId="2750"/>
    <cellStyle name="Obično 2 6 2 4" xfId="2751"/>
    <cellStyle name="Obično 2 6 2 5" xfId="2752"/>
    <cellStyle name="Obično 2 6 3" xfId="2753"/>
    <cellStyle name="Obično 2 6 3 2" xfId="2754"/>
    <cellStyle name="Obično 2 6 3 3" xfId="2755"/>
    <cellStyle name="Obično 2 6 4" xfId="2756"/>
    <cellStyle name="Obično 2 6 4 2" xfId="2757"/>
    <cellStyle name="Obično 2 6 5" xfId="2758"/>
    <cellStyle name="Obično 2 6 5 2" xfId="2759"/>
    <cellStyle name="Obično 2 6 6" xfId="2760"/>
    <cellStyle name="Obično 2 6 7" xfId="2761"/>
    <cellStyle name="Obično 2 7" xfId="2762"/>
    <cellStyle name="Obično 2 7 2" xfId="2763"/>
    <cellStyle name="Obično 2 7 2 2" xfId="2764"/>
    <cellStyle name="Obično 2 7 2 2 2" xfId="2765"/>
    <cellStyle name="Obično 2 7 2 3" xfId="2766"/>
    <cellStyle name="Obično 2 7 2 4" xfId="2767"/>
    <cellStyle name="Obično 2 7 3" xfId="2768"/>
    <cellStyle name="Obično 2 7 3 2" xfId="2769"/>
    <cellStyle name="Obično 2 7 3 3" xfId="2770"/>
    <cellStyle name="Obično 2 7 4" xfId="2771"/>
    <cellStyle name="Obično 2 7 4 2" xfId="2772"/>
    <cellStyle name="Obično 2 7 5" xfId="2773"/>
    <cellStyle name="Obično 2 7 6" xfId="2774"/>
    <cellStyle name="Obično 2 8" xfId="2775"/>
    <cellStyle name="Obično 2 8 2" xfId="2776"/>
    <cellStyle name="Obično 2 8 2 2" xfId="2777"/>
    <cellStyle name="Obično 2 8 2 3" xfId="2778"/>
    <cellStyle name="Obično 2 8 3" xfId="2779"/>
    <cellStyle name="Obično 2 8 3 2" xfId="2780"/>
    <cellStyle name="Obično 2 8 4" xfId="2781"/>
    <cellStyle name="Obično 2 8 5" xfId="2782"/>
    <cellStyle name="Obično 2 9" xfId="2783"/>
    <cellStyle name="Obično 2 9 2" xfId="2784"/>
    <cellStyle name="Obično 2 9 3" xfId="2785"/>
    <cellStyle name="Obično 2 9 4" xfId="2786"/>
    <cellStyle name="Obično 2 9 5" xfId="2787"/>
    <cellStyle name="Obično 3" xfId="2788"/>
    <cellStyle name="Obično 5" xfId="2789"/>
    <cellStyle name="Obično 6" xfId="2790"/>
    <cellStyle name="Obično 7" xfId="2791"/>
    <cellStyle name="Obično 8" xfId="2792"/>
    <cellStyle name="Obično 9" xfId="2793"/>
    <cellStyle name="Obično_Knjiga2" xfId="2794"/>
    <cellStyle name="Output" xfId="2795"/>
    <cellStyle name="Percent" xfId="2796"/>
    <cellStyle name="Percent 2" xfId="2797"/>
    <cellStyle name="Percent 3" xfId="2798"/>
    <cellStyle name="Percent 3 2" xfId="2799"/>
    <cellStyle name="Percent 4" xfId="2800"/>
    <cellStyle name="Percent 4 2" xfId="2801"/>
    <cellStyle name="Style 1" xfId="2802"/>
    <cellStyle name="Style 1 2" xfId="2803"/>
    <cellStyle name="Style 1 2 2" xfId="2804"/>
    <cellStyle name="Tekst upozorenja" xfId="2805"/>
    <cellStyle name="Tekst upozorenja 2" xfId="2806"/>
    <cellStyle name="Title" xfId="2807"/>
    <cellStyle name="Total" xfId="2808"/>
    <cellStyle name="Warning Text" xfId="2809"/>
    <cellStyle name="Zarez 2" xfId="2810"/>
    <cellStyle name="Zarez 2 10" xfId="2811"/>
    <cellStyle name="Zarez 2 10 2" xfId="2812"/>
    <cellStyle name="Zarez 2 10 2 2" xfId="2813"/>
    <cellStyle name="Zarez 2 10 2 3" xfId="2814"/>
    <cellStyle name="Zarez 2 10 3" xfId="2815"/>
    <cellStyle name="Zarez 2 10 4" xfId="2816"/>
    <cellStyle name="Zarez 2 11" xfId="2817"/>
    <cellStyle name="Zarez 2 11 2" xfId="2818"/>
    <cellStyle name="Zarez 2 11 2 2" xfId="2819"/>
    <cellStyle name="Zarez 2 11 3" xfId="2820"/>
    <cellStyle name="Zarez 2 11 4" xfId="2821"/>
    <cellStyle name="Zarez 2 12" xfId="2822"/>
    <cellStyle name="Zarez 2 12 2" xfId="2823"/>
    <cellStyle name="Zarez 2 12 3" xfId="2824"/>
    <cellStyle name="Zarez 2 13" xfId="2825"/>
    <cellStyle name="Zarez 2 13 2" xfId="2826"/>
    <cellStyle name="Zarez 2 13 3" xfId="2827"/>
    <cellStyle name="Zarez 2 14" xfId="2828"/>
    <cellStyle name="Zarez 2 14 2" xfId="2829"/>
    <cellStyle name="Zarez 2 15" xfId="2830"/>
    <cellStyle name="Zarez 2 16" xfId="2831"/>
    <cellStyle name="Zarez 2 2" xfId="2832"/>
    <cellStyle name="Zarez 2 2 10" xfId="2833"/>
    <cellStyle name="Zarez 2 2 10 2" xfId="2834"/>
    <cellStyle name="Zarez 2 2 11" xfId="2835"/>
    <cellStyle name="Zarez 2 2 12" xfId="2836"/>
    <cellStyle name="Zarez 2 2 2" xfId="2837"/>
    <cellStyle name="Zarez 2 2 2 2" xfId="2838"/>
    <cellStyle name="Zarez 2 2 2 2 2" xfId="2839"/>
    <cellStyle name="Zarez 2 2 2 2 2 2" xfId="2840"/>
    <cellStyle name="Zarez 2 2 2 2 2 3" xfId="2841"/>
    <cellStyle name="Zarez 2 2 2 2 2 4" xfId="2842"/>
    <cellStyle name="Zarez 2 2 2 2 3" xfId="2843"/>
    <cellStyle name="Zarez 2 2 2 2 3 2" xfId="2844"/>
    <cellStyle name="Zarez 2 2 2 2 3 3" xfId="2845"/>
    <cellStyle name="Zarez 2 2 2 2 4" xfId="2846"/>
    <cellStyle name="Zarez 2 2 2 2 5" xfId="2847"/>
    <cellStyle name="Zarez 2 2 2 2 5 2" xfId="2848"/>
    <cellStyle name="Zarez 2 2 2 2 6" xfId="2849"/>
    <cellStyle name="Zarez 2 2 2 3" xfId="2850"/>
    <cellStyle name="Zarez 2 2 2 3 2" xfId="2851"/>
    <cellStyle name="Zarez 2 2 2 3 2 2" xfId="2852"/>
    <cellStyle name="Zarez 2 2 2 3 2 3" xfId="2853"/>
    <cellStyle name="Zarez 2 2 2 3 3" xfId="2854"/>
    <cellStyle name="Zarez 2 2 2 3 3 2" xfId="2855"/>
    <cellStyle name="Zarez 2 2 2 3 4" xfId="2856"/>
    <cellStyle name="Zarez 2 2 2 3 5" xfId="2857"/>
    <cellStyle name="Zarez 2 2 2 4" xfId="2858"/>
    <cellStyle name="Zarez 2 2 2 4 2" xfId="2859"/>
    <cellStyle name="Zarez 2 2 2 4 2 2" xfId="2860"/>
    <cellStyle name="Zarez 2 2 2 4 3" xfId="2861"/>
    <cellStyle name="Zarez 2 2 2 4 4" xfId="2862"/>
    <cellStyle name="Zarez 2 2 2 5" xfId="2863"/>
    <cellStyle name="Zarez 2 2 2 5 2" xfId="2864"/>
    <cellStyle name="Zarez 2 2 2 5 3" xfId="2865"/>
    <cellStyle name="Zarez 2 2 2 6" xfId="2866"/>
    <cellStyle name="Zarez 2 2 2 6 2" xfId="2867"/>
    <cellStyle name="Zarez 2 2 2 6 3" xfId="2868"/>
    <cellStyle name="Zarez 2 2 2 7" xfId="2869"/>
    <cellStyle name="Zarez 2 2 2 7 2" xfId="2870"/>
    <cellStyle name="Zarez 2 2 2 8" xfId="2871"/>
    <cellStyle name="Zarez 2 2 2 9" xfId="2872"/>
    <cellStyle name="Zarez 2 2 3" xfId="2873"/>
    <cellStyle name="Zarez 2 2 3 2" xfId="2874"/>
    <cellStyle name="Zarez 2 2 3 2 2" xfId="2875"/>
    <cellStyle name="Zarez 2 2 3 2 2 2" xfId="2876"/>
    <cellStyle name="Zarez 2 2 3 2 2 3" xfId="2877"/>
    <cellStyle name="Zarez 2 2 3 2 3" xfId="2878"/>
    <cellStyle name="Zarez 2 2 3 2 3 2" xfId="2879"/>
    <cellStyle name="Zarez 2 2 3 2 4" xfId="2880"/>
    <cellStyle name="Zarez 2 2 3 2 5" xfId="2881"/>
    <cellStyle name="Zarez 2 2 3 3" xfId="2882"/>
    <cellStyle name="Zarez 2 2 3 3 2" xfId="2883"/>
    <cellStyle name="Zarez 2 2 3 3 2 2" xfId="2884"/>
    <cellStyle name="Zarez 2 2 3 3 3" xfId="2885"/>
    <cellStyle name="Zarez 2 2 3 3 4" xfId="2886"/>
    <cellStyle name="Zarez 2 2 3 4" xfId="2887"/>
    <cellStyle name="Zarez 2 2 3 4 2" xfId="2888"/>
    <cellStyle name="Zarez 2 2 3 4 3" xfId="2889"/>
    <cellStyle name="Zarez 2 2 3 5" xfId="2890"/>
    <cellStyle name="Zarez 2 2 3 6" xfId="2891"/>
    <cellStyle name="Zarez 2 2 3 6 2" xfId="2892"/>
    <cellStyle name="Zarez 2 2 3 7" xfId="2893"/>
    <cellStyle name="Zarez 2 2 3 8" xfId="2894"/>
    <cellStyle name="Zarez 2 2 4" xfId="2895"/>
    <cellStyle name="Zarez 2 2 4 2" xfId="2896"/>
    <cellStyle name="Zarez 2 2 4 2 2" xfId="2897"/>
    <cellStyle name="Zarez 2 2 4 2 3" xfId="2898"/>
    <cellStyle name="Zarez 2 2 4 3" xfId="2899"/>
    <cellStyle name="Zarez 2 2 4 3 2" xfId="2900"/>
    <cellStyle name="Zarez 2 2 4 3 3" xfId="2901"/>
    <cellStyle name="Zarez 2 2 4 4" xfId="2902"/>
    <cellStyle name="Zarez 2 2 4 4 2" xfId="2903"/>
    <cellStyle name="Zarez 2 2 4 4 3" xfId="2904"/>
    <cellStyle name="Zarez 2 2 4 5" xfId="2905"/>
    <cellStyle name="Zarez 2 2 4 6" xfId="2906"/>
    <cellStyle name="Zarez 2 2 5" xfId="2907"/>
    <cellStyle name="Zarez 2 2 5 2" xfId="2908"/>
    <cellStyle name="Zarez 2 2 5 2 2" xfId="2909"/>
    <cellStyle name="Zarez 2 2 5 2 3" xfId="2910"/>
    <cellStyle name="Zarez 2 2 5 3" xfId="2911"/>
    <cellStyle name="Zarez 2 2 5 3 2" xfId="2912"/>
    <cellStyle name="Zarez 2 2 5 3 3" xfId="2913"/>
    <cellStyle name="Zarez 2 2 5 4" xfId="2914"/>
    <cellStyle name="Zarez 2 2 5 4 2" xfId="2915"/>
    <cellStyle name="Zarez 2 2 5 5" xfId="2916"/>
    <cellStyle name="Zarez 2 2 6" xfId="2917"/>
    <cellStyle name="Zarez 2 2 6 2" xfId="2918"/>
    <cellStyle name="Zarez 2 2 6 2 2" xfId="2919"/>
    <cellStyle name="Zarez 2 2 6 2 3" xfId="2920"/>
    <cellStyle name="Zarez 2 2 6 3" xfId="2921"/>
    <cellStyle name="Zarez 2 2 6 4" xfId="2922"/>
    <cellStyle name="Zarez 2 2 7" xfId="2923"/>
    <cellStyle name="Zarez 2 2 7 2" xfId="2924"/>
    <cellStyle name="Zarez 2 2 7 2 2" xfId="2925"/>
    <cellStyle name="Zarez 2 2 7 3" xfId="2926"/>
    <cellStyle name="Zarez 2 2 7 4" xfId="2927"/>
    <cellStyle name="Zarez 2 2 8" xfId="2928"/>
    <cellStyle name="Zarez 2 2 8 2" xfId="2929"/>
    <cellStyle name="Zarez 2 2 8 3" xfId="2930"/>
    <cellStyle name="Zarez 2 2 9" xfId="2931"/>
    <cellStyle name="Zarez 2 2 9 2" xfId="2932"/>
    <cellStyle name="Zarez 2 2 9 3" xfId="2933"/>
    <cellStyle name="Zarez 2 3" xfId="2934"/>
    <cellStyle name="Zarez 2 3 10" xfId="2935"/>
    <cellStyle name="Zarez 2 3 10 2" xfId="2936"/>
    <cellStyle name="Zarez 2 3 11" xfId="2937"/>
    <cellStyle name="Zarez 2 3 12" xfId="2938"/>
    <cellStyle name="Zarez 2 3 2" xfId="2939"/>
    <cellStyle name="Zarez 2 3 2 2" xfId="2940"/>
    <cellStyle name="Zarez 2 3 2 2 2" xfId="2941"/>
    <cellStyle name="Zarez 2 3 2 2 2 2" xfId="2942"/>
    <cellStyle name="Zarez 2 3 2 2 2 3" xfId="2943"/>
    <cellStyle name="Zarez 2 3 2 2 2 4" xfId="2944"/>
    <cellStyle name="Zarez 2 3 2 2 3" xfId="2945"/>
    <cellStyle name="Zarez 2 3 2 2 3 2" xfId="2946"/>
    <cellStyle name="Zarez 2 3 2 2 3 3" xfId="2947"/>
    <cellStyle name="Zarez 2 3 2 2 4" xfId="2948"/>
    <cellStyle name="Zarez 2 3 2 2 5" xfId="2949"/>
    <cellStyle name="Zarez 2 3 2 2 5 2" xfId="2950"/>
    <cellStyle name="Zarez 2 3 2 2 6" xfId="2951"/>
    <cellStyle name="Zarez 2 3 2 3" xfId="2952"/>
    <cellStyle name="Zarez 2 3 2 3 2" xfId="2953"/>
    <cellStyle name="Zarez 2 3 2 3 2 2" xfId="2954"/>
    <cellStyle name="Zarez 2 3 2 3 2 3" xfId="2955"/>
    <cellStyle name="Zarez 2 3 2 3 3" xfId="2956"/>
    <cellStyle name="Zarez 2 3 2 3 3 2" xfId="2957"/>
    <cellStyle name="Zarez 2 3 2 3 4" xfId="2958"/>
    <cellStyle name="Zarez 2 3 2 3 5" xfId="2959"/>
    <cellStyle name="Zarez 2 3 2 4" xfId="2960"/>
    <cellStyle name="Zarez 2 3 2 4 2" xfId="2961"/>
    <cellStyle name="Zarez 2 3 2 4 2 2" xfId="2962"/>
    <cellStyle name="Zarez 2 3 2 4 3" xfId="2963"/>
    <cellStyle name="Zarez 2 3 2 4 4" xfId="2964"/>
    <cellStyle name="Zarez 2 3 2 5" xfId="2965"/>
    <cellStyle name="Zarez 2 3 2 5 2" xfId="2966"/>
    <cellStyle name="Zarez 2 3 2 5 3" xfId="2967"/>
    <cellStyle name="Zarez 2 3 2 6" xfId="2968"/>
    <cellStyle name="Zarez 2 3 2 6 2" xfId="2969"/>
    <cellStyle name="Zarez 2 3 2 6 3" xfId="2970"/>
    <cellStyle name="Zarez 2 3 2 7" xfId="2971"/>
    <cellStyle name="Zarez 2 3 2 7 2" xfId="2972"/>
    <cellStyle name="Zarez 2 3 2 8" xfId="2973"/>
    <cellStyle name="Zarez 2 3 2 9" xfId="2974"/>
    <cellStyle name="Zarez 2 3 3" xfId="2975"/>
    <cellStyle name="Zarez 2 3 3 2" xfId="2976"/>
    <cellStyle name="Zarez 2 3 3 2 2" xfId="2977"/>
    <cellStyle name="Zarez 2 3 3 2 2 2" xfId="2978"/>
    <cellStyle name="Zarez 2 3 3 2 2 3" xfId="2979"/>
    <cellStyle name="Zarez 2 3 3 2 3" xfId="2980"/>
    <cellStyle name="Zarez 2 3 3 2 3 2" xfId="2981"/>
    <cellStyle name="Zarez 2 3 3 2 4" xfId="2982"/>
    <cellStyle name="Zarez 2 3 3 2 5" xfId="2983"/>
    <cellStyle name="Zarez 2 3 3 3" xfId="2984"/>
    <cellStyle name="Zarez 2 3 3 3 2" xfId="2985"/>
    <cellStyle name="Zarez 2 3 3 3 2 2" xfId="2986"/>
    <cellStyle name="Zarez 2 3 3 3 3" xfId="2987"/>
    <cellStyle name="Zarez 2 3 3 3 4" xfId="2988"/>
    <cellStyle name="Zarez 2 3 3 4" xfId="2989"/>
    <cellStyle name="Zarez 2 3 3 4 2" xfId="2990"/>
    <cellStyle name="Zarez 2 3 3 4 3" xfId="2991"/>
    <cellStyle name="Zarez 2 3 3 5" xfId="2992"/>
    <cellStyle name="Zarez 2 3 3 6" xfId="2993"/>
    <cellStyle name="Zarez 2 3 3 6 2" xfId="2994"/>
    <cellStyle name="Zarez 2 3 3 7" xfId="2995"/>
    <cellStyle name="Zarez 2 3 3 8" xfId="2996"/>
    <cellStyle name="Zarez 2 3 4" xfId="2997"/>
    <cellStyle name="Zarez 2 3 4 2" xfId="2998"/>
    <cellStyle name="Zarez 2 3 4 2 2" xfId="2999"/>
    <cellStyle name="Zarez 2 3 4 2 3" xfId="3000"/>
    <cellStyle name="Zarez 2 3 4 3" xfId="3001"/>
    <cellStyle name="Zarez 2 3 4 3 2" xfId="3002"/>
    <cellStyle name="Zarez 2 3 4 3 3" xfId="3003"/>
    <cellStyle name="Zarez 2 3 4 4" xfId="3004"/>
    <cellStyle name="Zarez 2 3 4 4 2" xfId="3005"/>
    <cellStyle name="Zarez 2 3 4 4 3" xfId="3006"/>
    <cellStyle name="Zarez 2 3 4 5" xfId="3007"/>
    <cellStyle name="Zarez 2 3 4 6" xfId="3008"/>
    <cellStyle name="Zarez 2 3 5" xfId="3009"/>
    <cellStyle name="Zarez 2 3 5 2" xfId="3010"/>
    <cellStyle name="Zarez 2 3 5 2 2" xfId="3011"/>
    <cellStyle name="Zarez 2 3 5 2 3" xfId="3012"/>
    <cellStyle name="Zarez 2 3 5 3" xfId="3013"/>
    <cellStyle name="Zarez 2 3 5 3 2" xfId="3014"/>
    <cellStyle name="Zarez 2 3 5 3 3" xfId="3015"/>
    <cellStyle name="Zarez 2 3 5 4" xfId="3016"/>
    <cellStyle name="Zarez 2 3 5 4 2" xfId="3017"/>
    <cellStyle name="Zarez 2 3 5 5" xfId="3018"/>
    <cellStyle name="Zarez 2 3 6" xfId="3019"/>
    <cellStyle name="Zarez 2 3 6 2" xfId="3020"/>
    <cellStyle name="Zarez 2 3 6 2 2" xfId="3021"/>
    <cellStyle name="Zarez 2 3 6 2 3" xfId="3022"/>
    <cellStyle name="Zarez 2 3 6 3" xfId="3023"/>
    <cellStyle name="Zarez 2 3 6 4" xfId="3024"/>
    <cellStyle name="Zarez 2 3 7" xfId="3025"/>
    <cellStyle name="Zarez 2 3 7 2" xfId="3026"/>
    <cellStyle name="Zarez 2 3 7 2 2" xfId="3027"/>
    <cellStyle name="Zarez 2 3 7 3" xfId="3028"/>
    <cellStyle name="Zarez 2 3 7 4" xfId="3029"/>
    <cellStyle name="Zarez 2 3 8" xfId="3030"/>
    <cellStyle name="Zarez 2 3 8 2" xfId="3031"/>
    <cellStyle name="Zarez 2 3 8 3" xfId="3032"/>
    <cellStyle name="Zarez 2 3 9" xfId="3033"/>
    <cellStyle name="Zarez 2 3 9 2" xfId="3034"/>
    <cellStyle name="Zarez 2 3 9 3" xfId="3035"/>
    <cellStyle name="Zarez 2 4" xfId="3036"/>
    <cellStyle name="Zarez 2 4 10" xfId="3037"/>
    <cellStyle name="Zarez 2 4 10 2" xfId="3038"/>
    <cellStyle name="Zarez 2 4 11" xfId="3039"/>
    <cellStyle name="Zarez 2 4 12" xfId="3040"/>
    <cellStyle name="Zarez 2 4 2" xfId="3041"/>
    <cellStyle name="Zarez 2 4 2 2" xfId="3042"/>
    <cellStyle name="Zarez 2 4 2 2 2" xfId="3043"/>
    <cellStyle name="Zarez 2 4 2 2 2 2" xfId="3044"/>
    <cellStyle name="Zarez 2 4 2 2 2 3" xfId="3045"/>
    <cellStyle name="Zarez 2 4 2 2 3" xfId="3046"/>
    <cellStyle name="Zarez 2 4 2 2 3 2" xfId="3047"/>
    <cellStyle name="Zarez 2 4 2 2 3 3" xfId="3048"/>
    <cellStyle name="Zarez 2 4 2 2 4" xfId="3049"/>
    <cellStyle name="Zarez 2 4 2 2 4 2" xfId="3050"/>
    <cellStyle name="Zarez 2 4 2 2 5" xfId="3051"/>
    <cellStyle name="Zarez 2 4 2 3" xfId="3052"/>
    <cellStyle name="Zarez 2 4 2 3 2" xfId="3053"/>
    <cellStyle name="Zarez 2 4 2 3 2 2" xfId="3054"/>
    <cellStyle name="Zarez 2 4 2 3 2 3" xfId="3055"/>
    <cellStyle name="Zarez 2 4 2 3 3" xfId="3056"/>
    <cellStyle name="Zarez 2 4 2 3 4" xfId="3057"/>
    <cellStyle name="Zarez 2 4 2 4" xfId="3058"/>
    <cellStyle name="Zarez 2 4 2 4 2" xfId="3059"/>
    <cellStyle name="Zarez 2 4 2 4 2 2" xfId="3060"/>
    <cellStyle name="Zarez 2 4 2 4 3" xfId="3061"/>
    <cellStyle name="Zarez 2 4 2 4 4" xfId="3062"/>
    <cellStyle name="Zarez 2 4 2 5" xfId="3063"/>
    <cellStyle name="Zarez 2 4 2 5 2" xfId="3064"/>
    <cellStyle name="Zarez 2 4 2 5 3" xfId="3065"/>
    <cellStyle name="Zarez 2 4 2 6" xfId="3066"/>
    <cellStyle name="Zarez 2 4 2 6 2" xfId="3067"/>
    <cellStyle name="Zarez 2 4 2 6 3" xfId="3068"/>
    <cellStyle name="Zarez 2 4 2 7" xfId="3069"/>
    <cellStyle name="Zarez 2 4 2 7 2" xfId="3070"/>
    <cellStyle name="Zarez 2 4 2 8" xfId="3071"/>
    <cellStyle name="Zarez 2 4 2 9" xfId="3072"/>
    <cellStyle name="Zarez 2 4 3" xfId="3073"/>
    <cellStyle name="Zarez 2 4 3 2" xfId="3074"/>
    <cellStyle name="Zarez 2 4 3 2 2" xfId="3075"/>
    <cellStyle name="Zarez 2 4 3 2 3" xfId="3076"/>
    <cellStyle name="Zarez 2 4 3 2 4" xfId="3077"/>
    <cellStyle name="Zarez 2 4 3 3" xfId="3078"/>
    <cellStyle name="Zarez 2 4 3 3 2" xfId="3079"/>
    <cellStyle name="Zarez 2 4 3 3 3" xfId="3080"/>
    <cellStyle name="Zarez 2 4 3 4" xfId="3081"/>
    <cellStyle name="Zarez 2 4 3 5" xfId="3082"/>
    <cellStyle name="Zarez 2 4 3 5 2" xfId="3083"/>
    <cellStyle name="Zarez 2 4 3 6" xfId="3084"/>
    <cellStyle name="Zarez 2 4 3 7" xfId="3085"/>
    <cellStyle name="Zarez 2 4 4" xfId="3086"/>
    <cellStyle name="Zarez 2 4 4 2" xfId="3087"/>
    <cellStyle name="Zarez 2 4 4 2 2" xfId="3088"/>
    <cellStyle name="Zarez 2 4 4 2 3" xfId="3089"/>
    <cellStyle name="Zarez 2 4 4 3" xfId="3090"/>
    <cellStyle name="Zarez 2 4 4 3 2" xfId="3091"/>
    <cellStyle name="Zarez 2 4 4 3 3" xfId="3092"/>
    <cellStyle name="Zarez 2 4 4 4" xfId="3093"/>
    <cellStyle name="Zarez 2 4 5" xfId="3094"/>
    <cellStyle name="Zarez 2 4 5 2" xfId="3095"/>
    <cellStyle name="Zarez 2 4 5 2 2" xfId="3096"/>
    <cellStyle name="Zarez 2 4 5 2 3" xfId="3097"/>
    <cellStyle name="Zarez 2 4 5 3" xfId="3098"/>
    <cellStyle name="Zarez 2 4 5 3 2" xfId="3099"/>
    <cellStyle name="Zarez 2 4 5 4" xfId="3100"/>
    <cellStyle name="Zarez 2 4 6" xfId="3101"/>
    <cellStyle name="Zarez 2 4 6 2" xfId="3102"/>
    <cellStyle name="Zarez 2 4 6 2 2" xfId="3103"/>
    <cellStyle name="Zarez 2 4 6 2 3" xfId="3104"/>
    <cellStyle name="Zarez 2 4 6 3" xfId="3105"/>
    <cellStyle name="Zarez 2 4 6 4" xfId="3106"/>
    <cellStyle name="Zarez 2 4 7" xfId="3107"/>
    <cellStyle name="Zarez 2 4 7 2" xfId="3108"/>
    <cellStyle name="Zarez 2 4 7 2 2" xfId="3109"/>
    <cellStyle name="Zarez 2 4 7 3" xfId="3110"/>
    <cellStyle name="Zarez 2 4 7 4" xfId="3111"/>
    <cellStyle name="Zarez 2 4 8" xfId="3112"/>
    <cellStyle name="Zarez 2 4 8 2" xfId="3113"/>
    <cellStyle name="Zarez 2 4 8 3" xfId="3114"/>
    <cellStyle name="Zarez 2 4 9" xfId="3115"/>
    <cellStyle name="Zarez 2 4 9 2" xfId="3116"/>
    <cellStyle name="Zarez 2 4 9 3" xfId="3117"/>
    <cellStyle name="Zarez 2 5" xfId="3118"/>
    <cellStyle name="Zarez 2 5 10" xfId="3119"/>
    <cellStyle name="Zarez 2 5 2" xfId="3120"/>
    <cellStyle name="Zarez 2 5 2 2" xfId="3121"/>
    <cellStyle name="Zarez 2 5 2 2 2" xfId="3122"/>
    <cellStyle name="Zarez 2 5 2 2 2 2" xfId="3123"/>
    <cellStyle name="Zarez 2 5 2 2 2 3" xfId="3124"/>
    <cellStyle name="Zarez 2 5 2 2 3" xfId="3125"/>
    <cellStyle name="Zarez 2 5 2 2 3 2" xfId="3126"/>
    <cellStyle name="Zarez 2 5 2 2 4" xfId="3127"/>
    <cellStyle name="Zarez 2 5 2 3" xfId="3128"/>
    <cellStyle name="Zarez 2 5 2 3 2" xfId="3129"/>
    <cellStyle name="Zarez 2 5 2 3 3" xfId="3130"/>
    <cellStyle name="Zarez 2 5 2 3 4" xfId="3131"/>
    <cellStyle name="Zarez 2 5 2 4" xfId="3132"/>
    <cellStyle name="Zarez 2 5 2 4 2" xfId="3133"/>
    <cellStyle name="Zarez 2 5 2 4 3" xfId="3134"/>
    <cellStyle name="Zarez 2 5 2 5" xfId="3135"/>
    <cellStyle name="Zarez 2 5 2 5 2" xfId="3136"/>
    <cellStyle name="Zarez 2 5 2 5 3" xfId="3137"/>
    <cellStyle name="Zarez 2 5 2 6" xfId="3138"/>
    <cellStyle name="Zarez 2 5 2 6 2" xfId="3139"/>
    <cellStyle name="Zarez 2 5 2 7" xfId="3140"/>
    <cellStyle name="Zarez 2 5 3" xfId="3141"/>
    <cellStyle name="Zarez 2 5 3 2" xfId="3142"/>
    <cellStyle name="Zarez 2 5 3 2 2" xfId="3143"/>
    <cellStyle name="Zarez 2 5 3 2 3" xfId="3144"/>
    <cellStyle name="Zarez 2 5 3 3" xfId="3145"/>
    <cellStyle name="Zarez 2 5 3 3 2" xfId="3146"/>
    <cellStyle name="Zarez 2 5 3 3 3" xfId="3147"/>
    <cellStyle name="Zarez 2 5 3 4" xfId="3148"/>
    <cellStyle name="Zarez 2 5 4" xfId="3149"/>
    <cellStyle name="Zarez 2 5 4 2" xfId="3150"/>
    <cellStyle name="Zarez 2 5 4 2 2" xfId="3151"/>
    <cellStyle name="Zarez 2 5 4 2 3" xfId="3152"/>
    <cellStyle name="Zarez 2 5 4 3" xfId="3153"/>
    <cellStyle name="Zarez 2 5 4 4" xfId="3154"/>
    <cellStyle name="Zarez 2 5 5" xfId="3155"/>
    <cellStyle name="Zarez 2 5 5 2" xfId="3156"/>
    <cellStyle name="Zarez 2 5 5 2 2" xfId="3157"/>
    <cellStyle name="Zarez 2 5 5 3" xfId="3158"/>
    <cellStyle name="Zarez 2 5 5 4" xfId="3159"/>
    <cellStyle name="Zarez 2 5 6" xfId="3160"/>
    <cellStyle name="Zarez 2 5 6 2" xfId="3161"/>
    <cellStyle name="Zarez 2 5 6 3" xfId="3162"/>
    <cellStyle name="Zarez 2 5 7" xfId="3163"/>
    <cellStyle name="Zarez 2 5 7 2" xfId="3164"/>
    <cellStyle name="Zarez 2 5 7 3" xfId="3165"/>
    <cellStyle name="Zarez 2 5 8" xfId="3166"/>
    <cellStyle name="Zarez 2 5 8 2" xfId="3167"/>
    <cellStyle name="Zarez 2 5 9" xfId="3168"/>
    <cellStyle name="Zarez 2 6" xfId="3169"/>
    <cellStyle name="Zarez 2 6 2" xfId="3170"/>
    <cellStyle name="Zarez 2 6 2 2" xfId="3171"/>
    <cellStyle name="Zarez 2 6 2 2 2" xfId="3172"/>
    <cellStyle name="Zarez 2 6 2 2 3" xfId="3173"/>
    <cellStyle name="Zarez 2 6 2 2 4" xfId="3174"/>
    <cellStyle name="Zarez 2 6 2 3" xfId="3175"/>
    <cellStyle name="Zarez 2 6 2 3 2" xfId="3176"/>
    <cellStyle name="Zarez 2 6 2 3 3" xfId="3177"/>
    <cellStyle name="Zarez 2 6 2 4" xfId="3178"/>
    <cellStyle name="Zarez 2 6 2 5" xfId="3179"/>
    <cellStyle name="Zarez 2 6 2 5 2" xfId="3180"/>
    <cellStyle name="Zarez 2 6 2 6" xfId="3181"/>
    <cellStyle name="Zarez 2 6 3" xfId="3182"/>
    <cellStyle name="Zarez 2 6 3 2" xfId="3183"/>
    <cellStyle name="Zarez 2 6 3 2 2" xfId="3184"/>
    <cellStyle name="Zarez 2 6 3 2 3" xfId="3185"/>
    <cellStyle name="Zarez 2 6 3 3" xfId="3186"/>
    <cellStyle name="Zarez 2 6 3 3 2" xfId="3187"/>
    <cellStyle name="Zarez 2 6 3 4" xfId="3188"/>
    <cellStyle name="Zarez 2 6 3 5" xfId="3189"/>
    <cellStyle name="Zarez 2 6 4" xfId="3190"/>
    <cellStyle name="Zarez 2 6 4 2" xfId="3191"/>
    <cellStyle name="Zarez 2 6 4 2 2" xfId="3192"/>
    <cellStyle name="Zarez 2 6 4 3" xfId="3193"/>
    <cellStyle name="Zarez 2 6 4 4" xfId="3194"/>
    <cellStyle name="Zarez 2 6 5" xfId="3195"/>
    <cellStyle name="Zarez 2 6 5 2" xfId="3196"/>
    <cellStyle name="Zarez 2 6 5 3" xfId="3197"/>
    <cellStyle name="Zarez 2 6 6" xfId="3198"/>
    <cellStyle name="Zarez 2 6 6 2" xfId="3199"/>
    <cellStyle name="Zarez 2 6 6 3" xfId="3200"/>
    <cellStyle name="Zarez 2 6 7" xfId="3201"/>
    <cellStyle name="Zarez 2 6 7 2" xfId="3202"/>
    <cellStyle name="Zarez 2 6 8" xfId="3203"/>
    <cellStyle name="Zarez 2 6 9" xfId="3204"/>
    <cellStyle name="Zarez 2 7" xfId="3205"/>
    <cellStyle name="Zarez 2 7 2" xfId="3206"/>
    <cellStyle name="Zarez 2 7 2 2" xfId="3207"/>
    <cellStyle name="Zarez 2 7 2 2 2" xfId="3208"/>
    <cellStyle name="Zarez 2 7 2 2 3" xfId="3209"/>
    <cellStyle name="Zarez 2 7 2 3" xfId="3210"/>
    <cellStyle name="Zarez 2 7 2 3 2" xfId="3211"/>
    <cellStyle name="Zarez 2 7 2 4" xfId="3212"/>
    <cellStyle name="Zarez 2 7 2 5" xfId="3213"/>
    <cellStyle name="Zarez 2 7 3" xfId="3214"/>
    <cellStyle name="Zarez 2 7 3 2" xfId="3215"/>
    <cellStyle name="Zarez 2 7 3 2 2" xfId="3216"/>
    <cellStyle name="Zarez 2 7 3 3" xfId="3217"/>
    <cellStyle name="Zarez 2 7 3 4" xfId="3218"/>
    <cellStyle name="Zarez 2 7 4" xfId="3219"/>
    <cellStyle name="Zarez 2 7 4 2" xfId="3220"/>
    <cellStyle name="Zarez 2 7 4 3" xfId="3221"/>
    <cellStyle name="Zarez 2 7 5" xfId="3222"/>
    <cellStyle name="Zarez 2 7 6" xfId="3223"/>
    <cellStyle name="Zarez 2 7 6 2" xfId="3224"/>
    <cellStyle name="Zarez 2 7 7" xfId="3225"/>
    <cellStyle name="Zarez 2 7 8" xfId="3226"/>
    <cellStyle name="Zarez 2 8" xfId="3227"/>
    <cellStyle name="Zarez 2 8 2" xfId="3228"/>
    <cellStyle name="Zarez 2 8 2 2" xfId="3229"/>
    <cellStyle name="Zarez 2 8 2 3" xfId="3230"/>
    <cellStyle name="Zarez 2 8 3" xfId="3231"/>
    <cellStyle name="Zarez 2 8 3 2" xfId="3232"/>
    <cellStyle name="Zarez 2 8 3 3" xfId="3233"/>
    <cellStyle name="Zarez 2 8 4" xfId="3234"/>
    <cellStyle name="Zarez 2 8 4 2" xfId="3235"/>
    <cellStyle name="Zarez 2 8 4 3" xfId="3236"/>
    <cellStyle name="Zarez 2 8 5" xfId="3237"/>
    <cellStyle name="Zarez 2 8 6" xfId="3238"/>
    <cellStyle name="Zarez 2 8 6 2" xfId="3239"/>
    <cellStyle name="Zarez 2 8 7" xfId="3240"/>
    <cellStyle name="Zarez 2 8 8" xfId="3241"/>
    <cellStyle name="Zarez 2 9" xfId="3242"/>
    <cellStyle name="Zarez 2 9 2" xfId="3243"/>
    <cellStyle name="Zarez 2 9 2 2" xfId="3244"/>
    <cellStyle name="Zarez 2 9 2 3" xfId="3245"/>
    <cellStyle name="Zarez 2 9 3" xfId="3246"/>
    <cellStyle name="Zarez 2 9 3 2" xfId="3247"/>
    <cellStyle name="Zarez 2 9 3 3" xfId="3248"/>
    <cellStyle name="Zarez 2 9 4" xfId="3249"/>
    <cellStyle name="Zarez 2 9 4 2" xfId="3250"/>
    <cellStyle name="Zarez 2 9 4 3" xfId="3251"/>
    <cellStyle name="Zarez 2 9 5" xfId="325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M32" sqref="M3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75</v>
      </c>
      <c r="B1" s="156"/>
      <c r="C1" s="156"/>
      <c r="D1" s="109"/>
      <c r="E1" s="109"/>
      <c r="F1" s="109"/>
      <c r="G1" s="109"/>
      <c r="H1" s="109"/>
      <c r="I1" s="110"/>
      <c r="J1" s="10"/>
      <c r="K1" s="10"/>
      <c r="L1" s="10"/>
    </row>
    <row r="2" spans="1:12" ht="12.75" customHeight="1">
      <c r="A2" s="181" t="s">
        <v>76</v>
      </c>
      <c r="B2" s="182"/>
      <c r="C2" s="182"/>
      <c r="D2" s="183"/>
      <c r="E2" s="96" t="s">
        <v>351</v>
      </c>
      <c r="F2" s="111"/>
      <c r="G2" s="12" t="s">
        <v>77</v>
      </c>
      <c r="H2" s="96" t="s">
        <v>352</v>
      </c>
      <c r="I2" s="68"/>
      <c r="J2" s="10"/>
      <c r="K2" s="10"/>
      <c r="L2" s="10"/>
    </row>
    <row r="3" spans="1:12" ht="12.75">
      <c r="A3" s="69"/>
      <c r="B3" s="13"/>
      <c r="C3" s="13"/>
      <c r="D3" s="13"/>
      <c r="E3" s="14"/>
      <c r="F3" s="14"/>
      <c r="G3" s="13"/>
      <c r="H3" s="13"/>
      <c r="I3" s="112"/>
      <c r="J3" s="10"/>
      <c r="K3" s="10"/>
      <c r="L3" s="10"/>
    </row>
    <row r="4" spans="1:12" ht="15" customHeight="1">
      <c r="A4" s="184" t="s">
        <v>106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.75">
      <c r="A5" s="113"/>
      <c r="B5" s="23"/>
      <c r="C5" s="23"/>
      <c r="D5" s="23"/>
      <c r="E5" s="16"/>
      <c r="F5" s="71"/>
      <c r="G5" s="17"/>
      <c r="H5" s="18"/>
      <c r="I5" s="114"/>
      <c r="J5" s="10"/>
      <c r="K5" s="10"/>
      <c r="L5" s="10"/>
    </row>
    <row r="6" spans="1:12" ht="12.75">
      <c r="A6" s="171" t="s">
        <v>78</v>
      </c>
      <c r="B6" s="145"/>
      <c r="C6" s="186" t="s">
        <v>63</v>
      </c>
      <c r="D6" s="159"/>
      <c r="E6" s="115"/>
      <c r="F6" s="115"/>
      <c r="G6" s="115"/>
      <c r="H6" s="115"/>
      <c r="I6" s="116"/>
      <c r="J6" s="10"/>
      <c r="K6" s="10"/>
      <c r="L6" s="10"/>
    </row>
    <row r="7" spans="1:12" ht="12.75">
      <c r="A7" s="117"/>
      <c r="B7" s="118"/>
      <c r="C7" s="23"/>
      <c r="D7" s="23"/>
      <c r="E7" s="115"/>
      <c r="F7" s="115"/>
      <c r="G7" s="115"/>
      <c r="H7" s="115"/>
      <c r="I7" s="116"/>
      <c r="J7" s="10"/>
      <c r="K7" s="10"/>
      <c r="L7" s="10"/>
    </row>
    <row r="8" spans="1:12" ht="12.75" customHeight="1">
      <c r="A8" s="187" t="s">
        <v>79</v>
      </c>
      <c r="B8" s="188"/>
      <c r="C8" s="186" t="s">
        <v>64</v>
      </c>
      <c r="D8" s="159"/>
      <c r="E8" s="115"/>
      <c r="F8" s="115"/>
      <c r="G8" s="115"/>
      <c r="H8" s="115"/>
      <c r="I8" s="119"/>
      <c r="J8" s="10"/>
      <c r="K8" s="10"/>
      <c r="L8" s="10"/>
    </row>
    <row r="9" spans="1:12" ht="12.75">
      <c r="A9" s="120"/>
      <c r="B9" s="121"/>
      <c r="C9" s="122"/>
      <c r="D9" s="123"/>
      <c r="E9" s="23"/>
      <c r="F9" s="23"/>
      <c r="G9" s="23"/>
      <c r="H9" s="23"/>
      <c r="I9" s="119"/>
      <c r="J9" s="10"/>
      <c r="K9" s="10"/>
      <c r="L9" s="10"/>
    </row>
    <row r="10" spans="1:12" ht="12.75" customHeight="1">
      <c r="A10" s="180" t="s">
        <v>80</v>
      </c>
      <c r="B10" s="180"/>
      <c r="C10" s="158" t="s">
        <v>65</v>
      </c>
      <c r="D10" s="159"/>
      <c r="E10" s="23"/>
      <c r="F10" s="23"/>
      <c r="G10" s="23"/>
      <c r="H10" s="23"/>
      <c r="I10" s="119"/>
      <c r="J10" s="10"/>
      <c r="K10" s="10"/>
      <c r="L10" s="10"/>
    </row>
    <row r="11" spans="1:12" ht="12.75">
      <c r="A11" s="180"/>
      <c r="B11" s="180"/>
      <c r="C11" s="23"/>
      <c r="D11" s="23"/>
      <c r="E11" s="23"/>
      <c r="F11" s="23"/>
      <c r="G11" s="23"/>
      <c r="H11" s="23"/>
      <c r="I11" s="119"/>
      <c r="J11" s="10"/>
      <c r="K11" s="10"/>
      <c r="L11" s="10"/>
    </row>
    <row r="12" spans="1:12" ht="12.75">
      <c r="A12" s="171" t="s">
        <v>81</v>
      </c>
      <c r="B12" s="145"/>
      <c r="C12" s="189" t="s">
        <v>66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117"/>
      <c r="B13" s="118"/>
      <c r="C13" s="124"/>
      <c r="D13" s="23"/>
      <c r="E13" s="23"/>
      <c r="F13" s="23"/>
      <c r="G13" s="23"/>
      <c r="H13" s="23"/>
      <c r="I13" s="119"/>
      <c r="J13" s="10"/>
      <c r="K13" s="10"/>
      <c r="L13" s="10"/>
    </row>
    <row r="14" spans="1:12" ht="12.75">
      <c r="A14" s="171" t="s">
        <v>82</v>
      </c>
      <c r="B14" s="145"/>
      <c r="C14" s="190">
        <v>10010</v>
      </c>
      <c r="D14" s="191"/>
      <c r="E14" s="23"/>
      <c r="F14" s="160" t="s">
        <v>67</v>
      </c>
      <c r="G14" s="166"/>
      <c r="H14" s="166"/>
      <c r="I14" s="167"/>
      <c r="J14" s="10"/>
      <c r="K14" s="10"/>
      <c r="L14" s="10"/>
    </row>
    <row r="15" spans="1:12" ht="12.75">
      <c r="A15" s="117"/>
      <c r="B15" s="118"/>
      <c r="C15" s="23"/>
      <c r="D15" s="23"/>
      <c r="E15" s="23"/>
      <c r="F15" s="23"/>
      <c r="G15" s="23"/>
      <c r="H15" s="23"/>
      <c r="I15" s="119"/>
      <c r="J15" s="10"/>
      <c r="K15" s="10"/>
      <c r="L15" s="10"/>
    </row>
    <row r="16" spans="1:12" ht="12.75">
      <c r="A16" s="171" t="s">
        <v>83</v>
      </c>
      <c r="B16" s="172"/>
      <c r="C16" s="160" t="s">
        <v>68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117"/>
      <c r="B17" s="118"/>
      <c r="C17" s="23"/>
      <c r="D17" s="23"/>
      <c r="E17" s="23"/>
      <c r="F17" s="23"/>
      <c r="G17" s="23"/>
      <c r="H17" s="23"/>
      <c r="I17" s="119"/>
      <c r="J17" s="10"/>
      <c r="K17" s="10"/>
      <c r="L17" s="10"/>
    </row>
    <row r="18" spans="1:12" ht="12.75">
      <c r="A18" s="171" t="s">
        <v>84</v>
      </c>
      <c r="B18" s="145"/>
      <c r="C18" s="176" t="s">
        <v>69</v>
      </c>
      <c r="D18" s="177"/>
      <c r="E18" s="177"/>
      <c r="F18" s="177"/>
      <c r="G18" s="177"/>
      <c r="H18" s="177"/>
      <c r="I18" s="178"/>
      <c r="J18" s="10"/>
      <c r="K18" s="10"/>
      <c r="L18" s="10"/>
    </row>
    <row r="19" spans="1:12" ht="12.75">
      <c r="A19" s="117"/>
      <c r="B19" s="118"/>
      <c r="C19" s="124"/>
      <c r="D19" s="23"/>
      <c r="E19" s="23"/>
      <c r="F19" s="23"/>
      <c r="G19" s="23"/>
      <c r="H19" s="23"/>
      <c r="I19" s="119"/>
      <c r="J19" s="10"/>
      <c r="K19" s="10"/>
      <c r="L19" s="10"/>
    </row>
    <row r="20" spans="1:12" ht="12.75">
      <c r="A20" s="171" t="s">
        <v>85</v>
      </c>
      <c r="B20" s="145"/>
      <c r="C20" s="176" t="s">
        <v>70</v>
      </c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 ht="12.75">
      <c r="A21" s="117"/>
      <c r="B21" s="118"/>
      <c r="C21" s="124"/>
      <c r="D21" s="23"/>
      <c r="E21" s="23"/>
      <c r="F21" s="23"/>
      <c r="G21" s="23"/>
      <c r="H21" s="23"/>
      <c r="I21" s="119"/>
      <c r="J21" s="10"/>
      <c r="K21" s="10"/>
      <c r="L21" s="10"/>
    </row>
    <row r="22" spans="1:12" ht="12.75">
      <c r="A22" s="171" t="s">
        <v>86</v>
      </c>
      <c r="B22" s="172"/>
      <c r="C22" s="97">
        <v>133</v>
      </c>
      <c r="D22" s="160"/>
      <c r="E22" s="166"/>
      <c r="F22" s="167"/>
      <c r="G22" s="179"/>
      <c r="H22" s="171"/>
      <c r="I22" s="74"/>
      <c r="J22" s="10"/>
      <c r="K22" s="10"/>
      <c r="L22" s="10"/>
    </row>
    <row r="23" spans="1:12" ht="12.75">
      <c r="A23" s="117"/>
      <c r="B23" s="118"/>
      <c r="C23" s="23"/>
      <c r="D23" s="23"/>
      <c r="E23" s="23"/>
      <c r="F23" s="23"/>
      <c r="G23" s="23"/>
      <c r="H23" s="23"/>
      <c r="I23" s="119"/>
      <c r="J23" s="10"/>
      <c r="K23" s="10"/>
      <c r="L23" s="10"/>
    </row>
    <row r="24" spans="1:12" ht="12.75">
      <c r="A24" s="171" t="s">
        <v>87</v>
      </c>
      <c r="B24" s="172"/>
      <c r="C24" s="97">
        <v>21</v>
      </c>
      <c r="D24" s="160"/>
      <c r="E24" s="166"/>
      <c r="F24" s="166"/>
      <c r="G24" s="167"/>
      <c r="H24" s="125" t="s">
        <v>88</v>
      </c>
      <c r="I24" s="135">
        <v>330</v>
      </c>
      <c r="J24" s="10"/>
      <c r="K24" s="10"/>
      <c r="L24" s="10"/>
    </row>
    <row r="25" spans="1:12" ht="12.75">
      <c r="A25" s="117"/>
      <c r="B25" s="118"/>
      <c r="C25" s="23"/>
      <c r="D25" s="23"/>
      <c r="E25" s="23"/>
      <c r="F25" s="23"/>
      <c r="G25" s="118"/>
      <c r="H25" s="126" t="s">
        <v>89</v>
      </c>
      <c r="I25" s="127"/>
      <c r="J25" s="10"/>
      <c r="K25" s="10"/>
      <c r="L25" s="10"/>
    </row>
    <row r="26" spans="1:12" ht="12.75">
      <c r="A26" s="171" t="s">
        <v>90</v>
      </c>
      <c r="B26" s="172"/>
      <c r="C26" s="98" t="s">
        <v>91</v>
      </c>
      <c r="D26" s="24"/>
      <c r="E26" s="128"/>
      <c r="F26" s="23"/>
      <c r="G26" s="171" t="s">
        <v>92</v>
      </c>
      <c r="H26" s="172"/>
      <c r="I26" s="99" t="s">
        <v>349</v>
      </c>
      <c r="J26" s="10"/>
      <c r="K26" s="10"/>
      <c r="L26" s="10"/>
    </row>
    <row r="27" spans="1:12" ht="12.75">
      <c r="A27" s="117"/>
      <c r="B27" s="118"/>
      <c r="C27" s="23"/>
      <c r="D27" s="23"/>
      <c r="E27" s="23"/>
      <c r="F27" s="23"/>
      <c r="G27" s="23"/>
      <c r="H27" s="23"/>
      <c r="I27" s="129"/>
      <c r="J27" s="10"/>
      <c r="K27" s="10"/>
      <c r="L27" s="10"/>
    </row>
    <row r="28" spans="1:12" ht="12.75">
      <c r="A28" s="173" t="s">
        <v>93</v>
      </c>
      <c r="B28" s="173"/>
      <c r="C28" s="173"/>
      <c r="D28" s="173"/>
      <c r="E28" s="174" t="s">
        <v>94</v>
      </c>
      <c r="F28" s="174"/>
      <c r="G28" s="174"/>
      <c r="H28" s="175" t="s">
        <v>95</v>
      </c>
      <c r="I28" s="175"/>
      <c r="J28" s="10"/>
      <c r="K28" s="10"/>
      <c r="L28" s="10"/>
    </row>
    <row r="29" spans="1:12" ht="12.75">
      <c r="A29" s="76"/>
      <c r="B29" s="32"/>
      <c r="C29" s="32"/>
      <c r="D29" s="25"/>
      <c r="E29" s="15"/>
      <c r="F29" s="15"/>
      <c r="G29" s="15"/>
      <c r="H29" s="26"/>
      <c r="I29" s="75"/>
      <c r="J29" s="10"/>
      <c r="K29" s="10"/>
      <c r="L29" s="10"/>
    </row>
    <row r="30" spans="1:12" ht="12.75">
      <c r="A30" s="168"/>
      <c r="B30" s="161"/>
      <c r="C30" s="161"/>
      <c r="D30" s="162"/>
      <c r="E30" s="168"/>
      <c r="F30" s="161"/>
      <c r="G30" s="161"/>
      <c r="H30" s="158"/>
      <c r="I30" s="159"/>
      <c r="J30" s="10"/>
      <c r="K30" s="10"/>
      <c r="L30" s="10"/>
    </row>
    <row r="31" spans="1:12" ht="12.75">
      <c r="A31" s="72"/>
      <c r="B31" s="21"/>
      <c r="C31" s="20"/>
      <c r="D31" s="169"/>
      <c r="E31" s="169"/>
      <c r="F31" s="169"/>
      <c r="G31" s="170"/>
      <c r="H31" s="15"/>
      <c r="I31" s="77"/>
      <c r="J31" s="10"/>
      <c r="K31" s="10"/>
      <c r="L31" s="10"/>
    </row>
    <row r="32" spans="1:12" ht="12.75">
      <c r="A32" s="168"/>
      <c r="B32" s="161"/>
      <c r="C32" s="161"/>
      <c r="D32" s="162"/>
      <c r="E32" s="168"/>
      <c r="F32" s="161"/>
      <c r="G32" s="161"/>
      <c r="H32" s="158"/>
      <c r="I32" s="159"/>
      <c r="J32" s="10"/>
      <c r="K32" s="10"/>
      <c r="L32" s="10"/>
    </row>
    <row r="33" spans="1:12" ht="12.75">
      <c r="A33" s="72"/>
      <c r="B33" s="21"/>
      <c r="C33" s="20"/>
      <c r="D33" s="27"/>
      <c r="E33" s="27"/>
      <c r="F33" s="27"/>
      <c r="G33" s="28"/>
      <c r="H33" s="15"/>
      <c r="I33" s="78"/>
      <c r="J33" s="10"/>
      <c r="K33" s="10"/>
      <c r="L33" s="10"/>
    </row>
    <row r="34" spans="1:12" ht="12.75">
      <c r="A34" s="168"/>
      <c r="B34" s="161"/>
      <c r="C34" s="161"/>
      <c r="D34" s="162"/>
      <c r="E34" s="168"/>
      <c r="F34" s="161"/>
      <c r="G34" s="161"/>
      <c r="H34" s="158"/>
      <c r="I34" s="159"/>
      <c r="J34" s="10"/>
      <c r="K34" s="10"/>
      <c r="L34" s="10"/>
    </row>
    <row r="35" spans="1:12" ht="12.75">
      <c r="A35" s="72"/>
      <c r="B35" s="21"/>
      <c r="C35" s="20"/>
      <c r="D35" s="27"/>
      <c r="E35" s="27"/>
      <c r="F35" s="27"/>
      <c r="G35" s="28"/>
      <c r="H35" s="15"/>
      <c r="I35" s="78"/>
      <c r="J35" s="10"/>
      <c r="K35" s="10"/>
      <c r="L35" s="10"/>
    </row>
    <row r="36" spans="1:12" ht="12.75">
      <c r="A36" s="168"/>
      <c r="B36" s="161"/>
      <c r="C36" s="161"/>
      <c r="D36" s="162"/>
      <c r="E36" s="168"/>
      <c r="F36" s="161"/>
      <c r="G36" s="161"/>
      <c r="H36" s="158"/>
      <c r="I36" s="159"/>
      <c r="J36" s="10"/>
      <c r="K36" s="10"/>
      <c r="L36" s="10"/>
    </row>
    <row r="37" spans="1:12" ht="12.75">
      <c r="A37" s="79"/>
      <c r="B37" s="29"/>
      <c r="C37" s="163"/>
      <c r="D37" s="164"/>
      <c r="E37" s="15"/>
      <c r="F37" s="163"/>
      <c r="G37" s="164"/>
      <c r="H37" s="15"/>
      <c r="I37" s="73"/>
      <c r="J37" s="10"/>
      <c r="K37" s="10"/>
      <c r="L37" s="10"/>
    </row>
    <row r="38" spans="1:12" ht="12.75">
      <c r="A38" s="168"/>
      <c r="B38" s="161"/>
      <c r="C38" s="161"/>
      <c r="D38" s="162"/>
      <c r="E38" s="168"/>
      <c r="F38" s="161"/>
      <c r="G38" s="161"/>
      <c r="H38" s="158"/>
      <c r="I38" s="159"/>
      <c r="J38" s="10"/>
      <c r="K38" s="10"/>
      <c r="L38" s="10"/>
    </row>
    <row r="39" spans="1:12" ht="12.75">
      <c r="A39" s="79"/>
      <c r="B39" s="29"/>
      <c r="C39" s="30"/>
      <c r="D39" s="31"/>
      <c r="E39" s="15"/>
      <c r="F39" s="30"/>
      <c r="G39" s="31"/>
      <c r="H39" s="15"/>
      <c r="I39" s="73"/>
      <c r="J39" s="10"/>
      <c r="K39" s="10"/>
      <c r="L39" s="10"/>
    </row>
    <row r="40" spans="1:12" ht="12.75">
      <c r="A40" s="168"/>
      <c r="B40" s="161"/>
      <c r="C40" s="161"/>
      <c r="D40" s="162"/>
      <c r="E40" s="168"/>
      <c r="F40" s="161"/>
      <c r="G40" s="161"/>
      <c r="H40" s="158"/>
      <c r="I40" s="159"/>
      <c r="J40" s="10"/>
      <c r="K40" s="10"/>
      <c r="L40" s="10"/>
    </row>
    <row r="41" spans="1:12" ht="12.75">
      <c r="A41" s="100"/>
      <c r="B41" s="32"/>
      <c r="C41" s="32"/>
      <c r="D41" s="32"/>
      <c r="E41" s="22"/>
      <c r="F41" s="101"/>
      <c r="G41" s="101"/>
      <c r="H41" s="102"/>
      <c r="I41" s="80"/>
      <c r="J41" s="10"/>
      <c r="K41" s="10"/>
      <c r="L41" s="10"/>
    </row>
    <row r="42" spans="1:12" ht="12.75">
      <c r="A42" s="79"/>
      <c r="B42" s="29"/>
      <c r="C42" s="30"/>
      <c r="D42" s="31"/>
      <c r="E42" s="15"/>
      <c r="F42" s="30"/>
      <c r="G42" s="31"/>
      <c r="H42" s="15"/>
      <c r="I42" s="73"/>
      <c r="J42" s="10"/>
      <c r="K42" s="10"/>
      <c r="L42" s="10"/>
    </row>
    <row r="43" spans="1:12" ht="12.75">
      <c r="A43" s="81"/>
      <c r="B43" s="33"/>
      <c r="C43" s="33"/>
      <c r="D43" s="19"/>
      <c r="E43" s="19"/>
      <c r="F43" s="33"/>
      <c r="G43" s="19"/>
      <c r="H43" s="19"/>
      <c r="I43" s="82"/>
      <c r="J43" s="10"/>
      <c r="K43" s="10"/>
      <c r="L43" s="10"/>
    </row>
    <row r="44" spans="1:12" ht="12.75" customHeight="1">
      <c r="A44" s="141" t="s">
        <v>96</v>
      </c>
      <c r="B44" s="141"/>
      <c r="C44" s="158"/>
      <c r="D44" s="159"/>
      <c r="E44" s="25"/>
      <c r="F44" s="160"/>
      <c r="G44" s="161"/>
      <c r="H44" s="161"/>
      <c r="I44" s="162"/>
      <c r="J44" s="10"/>
      <c r="K44" s="10"/>
      <c r="L44" s="10"/>
    </row>
    <row r="45" spans="1:12" ht="12.75">
      <c r="A45" s="130"/>
      <c r="B45" s="130"/>
      <c r="C45" s="163"/>
      <c r="D45" s="164"/>
      <c r="E45" s="15"/>
      <c r="F45" s="163"/>
      <c r="G45" s="165"/>
      <c r="H45" s="34"/>
      <c r="I45" s="83"/>
      <c r="J45" s="10"/>
      <c r="K45" s="10"/>
      <c r="L45" s="10"/>
    </row>
    <row r="46" spans="1:12" ht="12.75" customHeight="1">
      <c r="A46" s="141" t="s">
        <v>97</v>
      </c>
      <c r="B46" s="141"/>
      <c r="C46" s="160" t="s">
        <v>71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126"/>
      <c r="B47" s="126"/>
      <c r="C47" s="20" t="s">
        <v>51</v>
      </c>
      <c r="D47" s="15"/>
      <c r="E47" s="15"/>
      <c r="F47" s="15"/>
      <c r="G47" s="15"/>
      <c r="H47" s="15"/>
      <c r="I47" s="73"/>
      <c r="J47" s="10"/>
      <c r="K47" s="10"/>
      <c r="L47" s="10"/>
    </row>
    <row r="48" spans="1:12" ht="12.75">
      <c r="A48" s="141" t="s">
        <v>98</v>
      </c>
      <c r="B48" s="141"/>
      <c r="C48" s="146" t="s">
        <v>72</v>
      </c>
      <c r="D48" s="143"/>
      <c r="E48" s="144"/>
      <c r="F48" s="15"/>
      <c r="G48" s="43" t="s">
        <v>52</v>
      </c>
      <c r="H48" s="146" t="s">
        <v>74</v>
      </c>
      <c r="I48" s="144"/>
      <c r="J48" s="10"/>
      <c r="K48" s="10"/>
      <c r="L48" s="10"/>
    </row>
    <row r="49" spans="1:12" ht="12.75">
      <c r="A49" s="126"/>
      <c r="B49" s="126"/>
      <c r="C49" s="20"/>
      <c r="D49" s="15"/>
      <c r="E49" s="15"/>
      <c r="F49" s="15"/>
      <c r="G49" s="15"/>
      <c r="H49" s="15"/>
      <c r="I49" s="73"/>
      <c r="J49" s="10"/>
      <c r="K49" s="10"/>
      <c r="L49" s="10"/>
    </row>
    <row r="50" spans="1:12" ht="12.75" customHeight="1">
      <c r="A50" s="141" t="s">
        <v>99</v>
      </c>
      <c r="B50" s="141"/>
      <c r="C50" s="142" t="s">
        <v>73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126"/>
      <c r="B51" s="126"/>
      <c r="C51" s="15"/>
      <c r="D51" s="15"/>
      <c r="E51" s="15"/>
      <c r="F51" s="15"/>
      <c r="G51" s="15"/>
      <c r="H51" s="15"/>
      <c r="I51" s="73"/>
      <c r="J51" s="10"/>
      <c r="K51" s="10"/>
      <c r="L51" s="10"/>
    </row>
    <row r="52" spans="1:12" ht="12.75">
      <c r="A52" s="145" t="s">
        <v>100</v>
      </c>
      <c r="B52" s="145"/>
      <c r="C52" s="146" t="s">
        <v>350</v>
      </c>
      <c r="D52" s="143"/>
      <c r="E52" s="143"/>
      <c r="F52" s="143"/>
      <c r="G52" s="143"/>
      <c r="H52" s="143"/>
      <c r="I52" s="147"/>
      <c r="J52" s="10"/>
      <c r="K52" s="10"/>
      <c r="L52" s="10"/>
    </row>
    <row r="53" spans="1:12" ht="12.75">
      <c r="A53" s="131"/>
      <c r="B53" s="122"/>
      <c r="C53" s="157" t="s">
        <v>53</v>
      </c>
      <c r="D53" s="157"/>
      <c r="E53" s="157"/>
      <c r="F53" s="157"/>
      <c r="G53" s="157"/>
      <c r="H53" s="157"/>
      <c r="I53" s="85"/>
      <c r="J53" s="10"/>
      <c r="K53" s="10"/>
      <c r="L53" s="10"/>
    </row>
    <row r="54" spans="1:12" ht="12.75">
      <c r="A54" s="84"/>
      <c r="B54" s="19"/>
      <c r="C54" s="35"/>
      <c r="D54" s="35"/>
      <c r="E54" s="35"/>
      <c r="F54" s="35"/>
      <c r="G54" s="35"/>
      <c r="H54" s="35"/>
      <c r="I54" s="85"/>
      <c r="J54" s="10"/>
      <c r="K54" s="10"/>
      <c r="L54" s="10"/>
    </row>
    <row r="55" spans="1:12" ht="12.75">
      <c r="A55" s="84"/>
      <c r="B55" s="148" t="s">
        <v>107</v>
      </c>
      <c r="C55" s="149"/>
      <c r="D55" s="149"/>
      <c r="E55" s="149"/>
      <c r="F55" s="42"/>
      <c r="G55" s="42"/>
      <c r="H55" s="42"/>
      <c r="I55" s="86"/>
      <c r="J55" s="10"/>
      <c r="K55" s="10"/>
      <c r="L55" s="10"/>
    </row>
    <row r="56" spans="1:12" ht="12.75">
      <c r="A56" s="84"/>
      <c r="B56" s="150" t="s">
        <v>101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84"/>
      <c r="B57" s="150" t="s">
        <v>102</v>
      </c>
      <c r="C57" s="151"/>
      <c r="D57" s="151"/>
      <c r="E57" s="151"/>
      <c r="F57" s="151"/>
      <c r="G57" s="151"/>
      <c r="H57" s="151"/>
      <c r="I57" s="86"/>
      <c r="J57" s="10"/>
      <c r="K57" s="10"/>
      <c r="L57" s="10"/>
    </row>
    <row r="58" spans="1:12" ht="12.75">
      <c r="A58" s="84"/>
      <c r="B58" s="150" t="s">
        <v>103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84"/>
      <c r="B59" s="150" t="s">
        <v>104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84"/>
      <c r="B60" s="87"/>
      <c r="C60" s="88"/>
      <c r="D60" s="88"/>
      <c r="E60" s="88"/>
      <c r="F60" s="88"/>
      <c r="G60" s="88"/>
      <c r="H60" s="88"/>
      <c r="I60" s="89"/>
      <c r="J60" s="10"/>
      <c r="K60" s="10"/>
      <c r="L60" s="10"/>
    </row>
    <row r="61" spans="1:12" ht="13.5" thickBot="1">
      <c r="A61" s="90" t="s">
        <v>54</v>
      </c>
      <c r="B61" s="15"/>
      <c r="C61" s="15"/>
      <c r="D61" s="15"/>
      <c r="E61" s="15"/>
      <c r="F61" s="15"/>
      <c r="G61" s="36"/>
      <c r="H61" s="37"/>
      <c r="I61" s="91"/>
      <c r="J61" s="10"/>
      <c r="K61" s="10"/>
      <c r="L61" s="10"/>
    </row>
    <row r="62" spans="1:12" ht="12.75">
      <c r="A62" s="70"/>
      <c r="B62" s="15"/>
      <c r="C62" s="15"/>
      <c r="D62" s="15"/>
      <c r="E62" s="19" t="s">
        <v>55</v>
      </c>
      <c r="F62" s="32"/>
      <c r="G62" s="153" t="s">
        <v>105</v>
      </c>
      <c r="H62" s="154"/>
      <c r="I62" s="155"/>
      <c r="J62" s="10"/>
      <c r="K62" s="10"/>
      <c r="L62" s="10"/>
    </row>
    <row r="63" spans="1:12" ht="12.75">
      <c r="A63" s="92"/>
      <c r="B63" s="93"/>
      <c r="C63" s="94"/>
      <c r="D63" s="94"/>
      <c r="E63" s="94"/>
      <c r="F63" s="94"/>
      <c r="G63" s="139"/>
      <c r="H63" s="140"/>
      <c r="I63" s="95"/>
      <c r="J63" s="10"/>
      <c r="K63" s="10"/>
      <c r="L63" s="10"/>
    </row>
  </sheetData>
  <sheetProtection/>
  <protectedRanges>
    <protectedRange sqref="A30:I30 A32:I32 A34:D34" name="Range1"/>
    <protectedRange sqref="E2 H2 C6:D6 C8:D8 C10:D10 C12:I12 C14:D14 F14:I14 C16:I16 C18:I18 C20:I20 C24:G24 C22:F22 C26 I26 I24" name="Range1_1"/>
  </protectedRanges>
  <mergeCells count="73"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3" dxfId="0" operator="lessThan" stopIfTrue="1">
      <formula>'GENERAL INFORMATION'!#REF!</formula>
    </cfRule>
  </conditionalFormatting>
  <conditionalFormatting sqref="H2">
    <cfRule type="cellIs" priority="1" dxfId="0" operator="lessThan" stopIfTrue="1">
      <formula>'GENERAL INFORMATION'!#REF!</formula>
    </cfRule>
  </conditionalFormatting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orientation="portrait" paperSize="9" scale="80" r:id="rId4"/>
  <ignoredErrors>
    <ignoredError sqref="I26 C6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10" zoomScalePageLayoutView="0" workbookViewId="0" topLeftCell="A1">
      <selection activeCell="P34" sqref="P34"/>
    </sheetView>
  </sheetViews>
  <sheetFormatPr defaultColWidth="9.140625" defaultRowHeight="12.75"/>
  <cols>
    <col min="1" max="9" width="9.140625" style="44" customWidth="1"/>
    <col min="10" max="11" width="11.28125" style="44" customWidth="1"/>
    <col min="12" max="12" width="9.8515625" style="44" customWidth="1"/>
    <col min="13" max="13" width="10.28125" style="44" customWidth="1"/>
    <col min="14" max="15" width="9.140625" style="44" customWidth="1"/>
    <col min="16" max="16" width="10.140625" style="44" bestFit="1" customWidth="1"/>
    <col min="17" max="17" width="16.00390625" style="44" customWidth="1"/>
    <col min="18" max="16384" width="9.140625" style="44" customWidth="1"/>
  </cols>
  <sheetData>
    <row r="1" spans="1:13" ht="15.75">
      <c r="A1" s="217" t="s">
        <v>213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16" t="s">
        <v>353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2.75" customHeight="1">
      <c r="A3" s="192" t="s">
        <v>109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2.75" customHeight="1">
      <c r="A4" s="193" t="s">
        <v>110</v>
      </c>
      <c r="B4" s="193"/>
      <c r="C4" s="193"/>
      <c r="D4" s="193"/>
      <c r="E4" s="193"/>
      <c r="F4" s="193"/>
      <c r="G4" s="193"/>
      <c r="H4" s="193"/>
      <c r="I4" s="47" t="s">
        <v>214</v>
      </c>
      <c r="J4" s="194" t="s">
        <v>111</v>
      </c>
      <c r="K4" s="194"/>
      <c r="L4" s="194" t="s">
        <v>112</v>
      </c>
      <c r="M4" s="194"/>
    </row>
    <row r="5" spans="1:13" ht="12.75">
      <c r="A5" s="193"/>
      <c r="B5" s="193"/>
      <c r="C5" s="193"/>
      <c r="D5" s="193"/>
      <c r="E5" s="193"/>
      <c r="F5" s="193"/>
      <c r="G5" s="193"/>
      <c r="H5" s="193"/>
      <c r="I5" s="47"/>
      <c r="J5" s="107" t="s">
        <v>216</v>
      </c>
      <c r="K5" s="107" t="s">
        <v>215</v>
      </c>
      <c r="L5" s="107" t="s">
        <v>216</v>
      </c>
      <c r="M5" s="107" t="s">
        <v>215</v>
      </c>
    </row>
    <row r="6" spans="1:13" ht="12.75">
      <c r="A6" s="194">
        <v>1</v>
      </c>
      <c r="B6" s="194"/>
      <c r="C6" s="194"/>
      <c r="D6" s="194"/>
      <c r="E6" s="194"/>
      <c r="F6" s="194"/>
      <c r="G6" s="194"/>
      <c r="H6" s="194"/>
      <c r="I6" s="50">
        <v>2</v>
      </c>
      <c r="J6" s="107">
        <v>3</v>
      </c>
      <c r="K6" s="107">
        <v>4</v>
      </c>
      <c r="L6" s="107">
        <v>5</v>
      </c>
      <c r="M6" s="107">
        <v>6</v>
      </c>
    </row>
    <row r="7" spans="1:13" ht="12.75">
      <c r="A7" s="195" t="s">
        <v>217</v>
      </c>
      <c r="B7" s="196"/>
      <c r="C7" s="196"/>
      <c r="D7" s="196"/>
      <c r="E7" s="196"/>
      <c r="F7" s="196"/>
      <c r="G7" s="196"/>
      <c r="H7" s="197"/>
      <c r="I7" s="3">
        <v>111</v>
      </c>
      <c r="J7" s="132">
        <f>SUM(J8:J9)</f>
        <v>228124567</v>
      </c>
      <c r="K7" s="132">
        <f>SUM(K8:K9)</f>
        <v>116096984</v>
      </c>
      <c r="L7" s="132">
        <f>SUM(L8:L9)</f>
        <v>217666858.57999992</v>
      </c>
      <c r="M7" s="132">
        <f>SUM(M8:M9)</f>
        <v>106612081.17999993</v>
      </c>
    </row>
    <row r="8" spans="1:17" ht="12.75">
      <c r="A8" s="198" t="s">
        <v>218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227323102</v>
      </c>
      <c r="K8" s="7">
        <v>115706179</v>
      </c>
      <c r="L8" s="7">
        <v>216380410.15999994</v>
      </c>
      <c r="M8" s="7">
        <v>105963183.34999993</v>
      </c>
      <c r="P8" s="105"/>
      <c r="Q8" s="105"/>
    </row>
    <row r="9" spans="1:17" ht="12.75">
      <c r="A9" s="198" t="s">
        <v>219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801465</v>
      </c>
      <c r="K9" s="7">
        <v>390805</v>
      </c>
      <c r="L9" s="7">
        <v>1286448.4200000002</v>
      </c>
      <c r="M9" s="7">
        <v>648897.8300000002</v>
      </c>
      <c r="P9" s="105"/>
      <c r="Q9" s="105"/>
    </row>
    <row r="10" spans="1:13" ht="12.75">
      <c r="A10" s="198" t="s">
        <v>220</v>
      </c>
      <c r="B10" s="199"/>
      <c r="C10" s="199"/>
      <c r="D10" s="199"/>
      <c r="E10" s="199"/>
      <c r="F10" s="199"/>
      <c r="G10" s="199"/>
      <c r="H10" s="200"/>
      <c r="I10" s="1">
        <v>114</v>
      </c>
      <c r="J10" s="45">
        <f>J11+J12+J16+J20+J21+J22+J25+J26</f>
        <v>212628560</v>
      </c>
      <c r="K10" s="45">
        <f>K11+K12+K16+K20+K21+K22+K25+K26</f>
        <v>107745253.44</v>
      </c>
      <c r="L10" s="45">
        <f>L11+L12+L16+L20+L21+L22+L25+L26</f>
        <v>204778303.82999998</v>
      </c>
      <c r="M10" s="45">
        <f>M11+M12+M16+M20+M21+M22+M25+M26</f>
        <v>99590370.13</v>
      </c>
    </row>
    <row r="11" spans="1:13" ht="12.75">
      <c r="A11" s="198" t="s">
        <v>230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8" t="s">
        <v>231</v>
      </c>
      <c r="B12" s="199"/>
      <c r="C12" s="199"/>
      <c r="D12" s="199"/>
      <c r="E12" s="199"/>
      <c r="F12" s="199"/>
      <c r="G12" s="199"/>
      <c r="H12" s="200"/>
      <c r="I12" s="1">
        <v>116</v>
      </c>
      <c r="J12" s="45">
        <f>SUM(J13:J15)</f>
        <v>130194814</v>
      </c>
      <c r="K12" s="45">
        <f>SUM(K13:K15)</f>
        <v>67290098</v>
      </c>
      <c r="L12" s="45">
        <f>SUM(L13:L15)</f>
        <v>120404230.35</v>
      </c>
      <c r="M12" s="45">
        <f>SUM(M13:M15)</f>
        <v>58649013.85999999</v>
      </c>
    </row>
    <row r="13" spans="1:13" ht="12.75" customHeight="1">
      <c r="A13" s="201" t="s">
        <v>232</v>
      </c>
      <c r="B13" s="201"/>
      <c r="C13" s="201"/>
      <c r="D13" s="201"/>
      <c r="E13" s="201"/>
      <c r="F13" s="201"/>
      <c r="G13" s="201"/>
      <c r="H13" s="201"/>
      <c r="I13" s="1">
        <v>117</v>
      </c>
      <c r="J13" s="7">
        <v>2929056</v>
      </c>
      <c r="K13" s="7">
        <v>1498715</v>
      </c>
      <c r="L13" s="7">
        <v>2792602.9299999997</v>
      </c>
      <c r="M13" s="7">
        <v>1394658.8199999996</v>
      </c>
    </row>
    <row r="14" spans="1:13" ht="12.75" customHeight="1">
      <c r="A14" s="201" t="s">
        <v>233</v>
      </c>
      <c r="B14" s="201"/>
      <c r="C14" s="201"/>
      <c r="D14" s="201"/>
      <c r="E14" s="201"/>
      <c r="F14" s="201"/>
      <c r="G14" s="201"/>
      <c r="H14" s="201"/>
      <c r="I14" s="1">
        <v>118</v>
      </c>
      <c r="J14" s="7">
        <v>688394</v>
      </c>
      <c r="K14" s="7">
        <v>481221</v>
      </c>
      <c r="L14" s="7">
        <v>1283163.27</v>
      </c>
      <c r="M14" s="7">
        <v>849813.3400000001</v>
      </c>
    </row>
    <row r="15" spans="1:13" ht="12.75" customHeight="1">
      <c r="A15" s="201" t="s">
        <v>234</v>
      </c>
      <c r="B15" s="201"/>
      <c r="C15" s="201"/>
      <c r="D15" s="201"/>
      <c r="E15" s="201"/>
      <c r="F15" s="201"/>
      <c r="G15" s="201"/>
      <c r="H15" s="201"/>
      <c r="I15" s="1">
        <v>119</v>
      </c>
      <c r="J15" s="7">
        <v>126577364</v>
      </c>
      <c r="K15" s="7">
        <v>65310162</v>
      </c>
      <c r="L15" s="7">
        <v>116328464.14999999</v>
      </c>
      <c r="M15" s="7">
        <v>56404541.699999996</v>
      </c>
    </row>
    <row r="16" spans="1:13" ht="12.75">
      <c r="A16" s="198" t="s">
        <v>240</v>
      </c>
      <c r="B16" s="199"/>
      <c r="C16" s="199"/>
      <c r="D16" s="199"/>
      <c r="E16" s="199"/>
      <c r="F16" s="199"/>
      <c r="G16" s="199"/>
      <c r="H16" s="200"/>
      <c r="I16" s="1">
        <v>120</v>
      </c>
      <c r="J16" s="45">
        <f>SUM(J17:J19)</f>
        <v>24907005</v>
      </c>
      <c r="K16" s="45">
        <f>SUM(K17:K19)</f>
        <v>12633120.44</v>
      </c>
      <c r="L16" s="45">
        <f>SUM(L17:L19)</f>
        <v>24323460</v>
      </c>
      <c r="M16" s="45">
        <f>SUM(M17:M19)</f>
        <v>12130575.16</v>
      </c>
    </row>
    <row r="17" spans="1:13" ht="12.75" customHeight="1">
      <c r="A17" s="201" t="s">
        <v>235</v>
      </c>
      <c r="B17" s="201"/>
      <c r="C17" s="201"/>
      <c r="D17" s="201"/>
      <c r="E17" s="201"/>
      <c r="F17" s="201"/>
      <c r="G17" s="201"/>
      <c r="H17" s="201"/>
      <c r="I17" s="1">
        <v>121</v>
      </c>
      <c r="J17" s="7">
        <v>14260739</v>
      </c>
      <c r="K17" s="7">
        <v>7194527.28</v>
      </c>
      <c r="L17" s="7">
        <v>13905242</v>
      </c>
      <c r="M17" s="7">
        <v>6684033.5</v>
      </c>
    </row>
    <row r="18" spans="1:13" ht="12.75" customHeight="1">
      <c r="A18" s="201" t="s">
        <v>236</v>
      </c>
      <c r="B18" s="201"/>
      <c r="C18" s="201"/>
      <c r="D18" s="201"/>
      <c r="E18" s="201"/>
      <c r="F18" s="201"/>
      <c r="G18" s="201"/>
      <c r="H18" s="201"/>
      <c r="I18" s="1">
        <v>122</v>
      </c>
      <c r="J18" s="7">
        <v>7111949</v>
      </c>
      <c r="K18" s="7">
        <v>3644931.4399999995</v>
      </c>
      <c r="L18" s="7">
        <v>6856607</v>
      </c>
      <c r="M18" s="7">
        <v>3602918.51</v>
      </c>
    </row>
    <row r="19" spans="1:13" ht="12.75" customHeight="1">
      <c r="A19" s="201" t="s">
        <v>237</v>
      </c>
      <c r="B19" s="201"/>
      <c r="C19" s="201"/>
      <c r="D19" s="201"/>
      <c r="E19" s="201"/>
      <c r="F19" s="201"/>
      <c r="G19" s="201"/>
      <c r="H19" s="201"/>
      <c r="I19" s="1">
        <v>123</v>
      </c>
      <c r="J19" s="7">
        <v>3534317</v>
      </c>
      <c r="K19" s="7">
        <v>1793661.72</v>
      </c>
      <c r="L19" s="7">
        <v>3561611</v>
      </c>
      <c r="M19" s="7">
        <v>1843623.15</v>
      </c>
    </row>
    <row r="20" spans="1:13" ht="12.75">
      <c r="A20" s="198" t="s">
        <v>238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31919075</v>
      </c>
      <c r="K20" s="7">
        <v>16250707</v>
      </c>
      <c r="L20" s="7">
        <v>34374819.230000004</v>
      </c>
      <c r="M20" s="7">
        <v>17110992.490000002</v>
      </c>
    </row>
    <row r="21" spans="1:13" ht="12.75">
      <c r="A21" s="198" t="s">
        <v>239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23345369</v>
      </c>
      <c r="K21" s="7">
        <v>11235642</v>
      </c>
      <c r="L21" s="7">
        <v>23275796.160000004</v>
      </c>
      <c r="M21" s="7">
        <v>11304417.690000003</v>
      </c>
    </row>
    <row r="22" spans="1:13" ht="12.75">
      <c r="A22" s="198" t="s">
        <v>241</v>
      </c>
      <c r="B22" s="199"/>
      <c r="C22" s="199"/>
      <c r="D22" s="199"/>
      <c r="E22" s="199"/>
      <c r="F22" s="199"/>
      <c r="G22" s="199"/>
      <c r="H22" s="200"/>
      <c r="I22" s="1">
        <v>126</v>
      </c>
      <c r="J22" s="45">
        <f>SUM(J23:J24)</f>
        <v>1734556</v>
      </c>
      <c r="K22" s="45">
        <f>SUM(K23:K24)</f>
        <v>34556</v>
      </c>
      <c r="L22" s="45">
        <f>SUM(L23:L24)</f>
        <v>2380446.09</v>
      </c>
      <c r="M22" s="45">
        <f>SUM(M23:M24)</f>
        <v>375818.92999999993</v>
      </c>
    </row>
    <row r="23" spans="1:13" ht="12.75" customHeight="1">
      <c r="A23" s="201" t="s">
        <v>242</v>
      </c>
      <c r="B23" s="201"/>
      <c r="C23" s="201"/>
      <c r="D23" s="201"/>
      <c r="E23" s="201"/>
      <c r="F23" s="201"/>
      <c r="G23" s="201"/>
      <c r="H23" s="201"/>
      <c r="I23" s="1">
        <v>127</v>
      </c>
      <c r="J23" s="7"/>
      <c r="K23" s="7"/>
      <c r="L23" s="7">
        <v>0</v>
      </c>
      <c r="M23" s="7">
        <v>0</v>
      </c>
    </row>
    <row r="24" spans="1:13" ht="12.75" customHeight="1">
      <c r="A24" s="201" t="s">
        <v>243</v>
      </c>
      <c r="B24" s="201"/>
      <c r="C24" s="201"/>
      <c r="D24" s="201"/>
      <c r="E24" s="201"/>
      <c r="F24" s="201"/>
      <c r="G24" s="201"/>
      <c r="H24" s="201"/>
      <c r="I24" s="1">
        <v>128</v>
      </c>
      <c r="J24" s="7">
        <v>1734556</v>
      </c>
      <c r="K24" s="7">
        <v>34556</v>
      </c>
      <c r="L24" s="7">
        <v>2380446.09</v>
      </c>
      <c r="M24" s="7">
        <v>375818.92999999993</v>
      </c>
    </row>
    <row r="25" spans="1:13" ht="12.75">
      <c r="A25" s="198" t="s">
        <v>244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>
        <v>527741</v>
      </c>
      <c r="K25" s="7">
        <v>301130</v>
      </c>
      <c r="L25" s="7">
        <v>19552</v>
      </c>
      <c r="M25" s="7">
        <v>19552</v>
      </c>
    </row>
    <row r="26" spans="1:13" ht="12.75">
      <c r="A26" s="198" t="s">
        <v>245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198" t="s">
        <v>246</v>
      </c>
      <c r="B27" s="199"/>
      <c r="C27" s="199"/>
      <c r="D27" s="199"/>
      <c r="E27" s="199"/>
      <c r="F27" s="199"/>
      <c r="G27" s="199"/>
      <c r="H27" s="200"/>
      <c r="I27" s="1">
        <v>131</v>
      </c>
      <c r="J27" s="45">
        <f>SUM(J28:J32)</f>
        <v>4373269</v>
      </c>
      <c r="K27" s="45">
        <f>SUM(K28:K32)</f>
        <v>732300</v>
      </c>
      <c r="L27" s="45">
        <f>SUM(L28:L32)</f>
        <v>5177989.53</v>
      </c>
      <c r="M27" s="45">
        <f>SUM(M28:M32)</f>
        <v>1289985.79</v>
      </c>
    </row>
    <row r="28" spans="1:13" ht="27.75" customHeight="1">
      <c r="A28" s="198" t="s">
        <v>247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123223</v>
      </c>
      <c r="K28" s="7">
        <v>54495</v>
      </c>
      <c r="L28" s="7">
        <v>169930.91999999998</v>
      </c>
      <c r="M28" s="7">
        <v>135861.58</v>
      </c>
    </row>
    <row r="29" spans="1:13" ht="26.25" customHeight="1">
      <c r="A29" s="198" t="s">
        <v>248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4250046</v>
      </c>
      <c r="K29" s="7">
        <v>677805</v>
      </c>
      <c r="L29" s="7">
        <v>5008058.61</v>
      </c>
      <c r="M29" s="7">
        <v>1154124.21</v>
      </c>
    </row>
    <row r="30" spans="1:13" ht="12.75">
      <c r="A30" s="198" t="s">
        <v>249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8" t="s">
        <v>250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8" t="s">
        <v>251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8" t="s">
        <v>252</v>
      </c>
      <c r="B33" s="199"/>
      <c r="C33" s="199"/>
      <c r="D33" s="199"/>
      <c r="E33" s="199"/>
      <c r="F33" s="199"/>
      <c r="G33" s="199"/>
      <c r="H33" s="200"/>
      <c r="I33" s="1">
        <v>137</v>
      </c>
      <c r="J33" s="45">
        <f>SUM(J34:J37)</f>
        <v>12947179</v>
      </c>
      <c r="K33" s="45">
        <f>SUM(K34:K37)</f>
        <v>6365933</v>
      </c>
      <c r="L33" s="45">
        <f>SUM(L34:L37)</f>
        <v>11589547.43</v>
      </c>
      <c r="M33" s="45">
        <f>SUM(M34:M37)</f>
        <v>5738327.47</v>
      </c>
    </row>
    <row r="34" spans="1:13" ht="27.75" customHeight="1">
      <c r="A34" s="198" t="s">
        <v>253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198" t="s">
        <v>254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12947179</v>
      </c>
      <c r="K35" s="7">
        <v>6365933</v>
      </c>
      <c r="L35" s="7">
        <v>11589547.43</v>
      </c>
      <c r="M35" s="7">
        <v>5738327.47</v>
      </c>
    </row>
    <row r="36" spans="1:13" ht="12.75">
      <c r="A36" s="198" t="s">
        <v>255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8" t="s">
        <v>256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8" t="s">
        <v>257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8" t="s">
        <v>258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8" t="s">
        <v>229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8" t="s">
        <v>228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8" t="s">
        <v>227</v>
      </c>
      <c r="B42" s="199"/>
      <c r="C42" s="199"/>
      <c r="D42" s="199"/>
      <c r="E42" s="199"/>
      <c r="F42" s="199"/>
      <c r="G42" s="199"/>
      <c r="H42" s="200"/>
      <c r="I42" s="1">
        <v>146</v>
      </c>
      <c r="J42" s="45">
        <f>J7+J27+J38+J40</f>
        <v>232497836</v>
      </c>
      <c r="K42" s="45">
        <f>K7+K27+K38+K40</f>
        <v>116829284</v>
      </c>
      <c r="L42" s="45">
        <f>L7+L27+L38+L40</f>
        <v>222844848.10999992</v>
      </c>
      <c r="M42" s="45">
        <f>M7+M27+M38+M40</f>
        <v>107902066.96999994</v>
      </c>
    </row>
    <row r="43" spans="1:13" ht="12.75">
      <c r="A43" s="198" t="s">
        <v>226</v>
      </c>
      <c r="B43" s="199"/>
      <c r="C43" s="199"/>
      <c r="D43" s="199"/>
      <c r="E43" s="199"/>
      <c r="F43" s="199"/>
      <c r="G43" s="199"/>
      <c r="H43" s="200"/>
      <c r="I43" s="1">
        <v>147</v>
      </c>
      <c r="J43" s="45">
        <f>J10+J33+J39+J41</f>
        <v>225575739</v>
      </c>
      <c r="K43" s="45">
        <f>K10+K33+K39+K41</f>
        <v>114111186.44</v>
      </c>
      <c r="L43" s="45">
        <f>L10+L33+L39+L41</f>
        <v>216367851.26</v>
      </c>
      <c r="M43" s="45">
        <f>M10+M33+M39+M41</f>
        <v>105328697.6</v>
      </c>
    </row>
    <row r="44" spans="1:13" ht="12.75">
      <c r="A44" s="198" t="s">
        <v>223</v>
      </c>
      <c r="B44" s="199"/>
      <c r="C44" s="199"/>
      <c r="D44" s="199"/>
      <c r="E44" s="199"/>
      <c r="F44" s="199"/>
      <c r="G44" s="199"/>
      <c r="H44" s="200"/>
      <c r="I44" s="1">
        <v>148</v>
      </c>
      <c r="J44" s="45">
        <f>J42-J43</f>
        <v>6922097</v>
      </c>
      <c r="K44" s="45">
        <f>K42-K43</f>
        <v>2718097.5600000024</v>
      </c>
      <c r="L44" s="45">
        <f>L42-L43</f>
        <v>6476996.849999934</v>
      </c>
      <c r="M44" s="45">
        <f>M42-M43</f>
        <v>2573369.369999945</v>
      </c>
    </row>
    <row r="45" spans="1:13" ht="12.75">
      <c r="A45" s="202" t="s">
        <v>225</v>
      </c>
      <c r="B45" s="203"/>
      <c r="C45" s="203"/>
      <c r="D45" s="203"/>
      <c r="E45" s="203"/>
      <c r="F45" s="203"/>
      <c r="G45" s="203"/>
      <c r="H45" s="204"/>
      <c r="I45" s="1">
        <v>149</v>
      </c>
      <c r="J45" s="45">
        <f>IF(J42&gt;J43,J42-J43,0)</f>
        <v>6922097</v>
      </c>
      <c r="K45" s="45">
        <f>IF(K42&gt;K43,K42-K43,0)</f>
        <v>2718097.5600000024</v>
      </c>
      <c r="L45" s="45">
        <f>IF(L42&gt;L43,L42-L43,0)</f>
        <v>6476996.849999934</v>
      </c>
      <c r="M45" s="45">
        <f>IF(M42&gt;M43,M42-M43,0)</f>
        <v>2573369.369999945</v>
      </c>
    </row>
    <row r="46" spans="1:13" ht="12.75">
      <c r="A46" s="202" t="s">
        <v>224</v>
      </c>
      <c r="B46" s="203"/>
      <c r="C46" s="203"/>
      <c r="D46" s="203"/>
      <c r="E46" s="203"/>
      <c r="F46" s="203"/>
      <c r="G46" s="203"/>
      <c r="H46" s="204"/>
      <c r="I46" s="1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0</v>
      </c>
      <c r="M46" s="45">
        <f>IF(M43&gt;M42,M43-M42,0)</f>
        <v>0</v>
      </c>
    </row>
    <row r="47" spans="1:13" ht="12.75">
      <c r="A47" s="198" t="s">
        <v>222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98" t="s">
        <v>264</v>
      </c>
      <c r="B48" s="199"/>
      <c r="C48" s="199"/>
      <c r="D48" s="199"/>
      <c r="E48" s="199"/>
      <c r="F48" s="199"/>
      <c r="G48" s="199"/>
      <c r="H48" s="200"/>
      <c r="I48" s="1">
        <v>152</v>
      </c>
      <c r="J48" s="45">
        <f>J44-J47</f>
        <v>6922097</v>
      </c>
      <c r="K48" s="45">
        <f>K44-K47</f>
        <v>2718097.5600000024</v>
      </c>
      <c r="L48" s="45">
        <f>L44-L47</f>
        <v>6476996.849999934</v>
      </c>
      <c r="M48" s="45">
        <f>M44-M47</f>
        <v>2573369.369999945</v>
      </c>
    </row>
    <row r="49" spans="1:13" ht="12.75">
      <c r="A49" s="202" t="s">
        <v>265</v>
      </c>
      <c r="B49" s="203"/>
      <c r="C49" s="203"/>
      <c r="D49" s="203"/>
      <c r="E49" s="203"/>
      <c r="F49" s="203"/>
      <c r="G49" s="203"/>
      <c r="H49" s="204"/>
      <c r="I49" s="1">
        <v>153</v>
      </c>
      <c r="J49" s="45">
        <f>IF(J48&gt;0,J48,0)</f>
        <v>6922097</v>
      </c>
      <c r="K49" s="45">
        <f>IF(K48&gt;0,K48,0)</f>
        <v>2718097.5600000024</v>
      </c>
      <c r="L49" s="45">
        <f>IF(L48&gt;0,L48,0)</f>
        <v>6476996.849999934</v>
      </c>
      <c r="M49" s="45">
        <f>IF(M48&gt;0,M48,0)</f>
        <v>2573369.369999945</v>
      </c>
    </row>
    <row r="50" spans="1:13" ht="12.75">
      <c r="A50" s="210" t="s">
        <v>266</v>
      </c>
      <c r="B50" s="211"/>
      <c r="C50" s="211"/>
      <c r="D50" s="211"/>
      <c r="E50" s="211"/>
      <c r="F50" s="211"/>
      <c r="G50" s="211"/>
      <c r="H50" s="212"/>
      <c r="I50" s="2">
        <v>154</v>
      </c>
      <c r="J50" s="49">
        <f>IF(J48&lt;0,-J48,0)</f>
        <v>0</v>
      </c>
      <c r="K50" s="49">
        <f>IF(K48&lt;0,-K48,0)</f>
        <v>0</v>
      </c>
      <c r="L50" s="49">
        <f>IF(L48&lt;0,-L48,0)</f>
        <v>0</v>
      </c>
      <c r="M50" s="49">
        <f>IF(M48&lt;0,-M48,0)</f>
        <v>0</v>
      </c>
    </row>
    <row r="51" spans="1:13" ht="12.75" customHeight="1">
      <c r="A51" s="208" t="s">
        <v>221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3" ht="12.75" customHeight="1">
      <c r="A52" s="195" t="s">
        <v>267</v>
      </c>
      <c r="B52" s="196"/>
      <c r="C52" s="196"/>
      <c r="D52" s="196"/>
      <c r="E52" s="196"/>
      <c r="F52" s="196"/>
      <c r="G52" s="196"/>
      <c r="H52" s="196"/>
      <c r="I52" s="1"/>
      <c r="J52" s="7"/>
      <c r="K52" s="7"/>
      <c r="L52" s="7"/>
      <c r="M52" s="7"/>
    </row>
    <row r="53" spans="1:13" ht="12.75" customHeight="1">
      <c r="A53" s="213" t="s">
        <v>210</v>
      </c>
      <c r="B53" s="214"/>
      <c r="C53" s="214"/>
      <c r="D53" s="214"/>
      <c r="E53" s="214"/>
      <c r="F53" s="214"/>
      <c r="G53" s="214"/>
      <c r="H53" s="215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 customHeight="1">
      <c r="A54" s="205" t="s">
        <v>209</v>
      </c>
      <c r="B54" s="206"/>
      <c r="C54" s="206"/>
      <c r="D54" s="206"/>
      <c r="E54" s="206"/>
      <c r="F54" s="206"/>
      <c r="G54" s="206"/>
      <c r="H54" s="207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08" t="s">
        <v>259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12.75">
      <c r="A56" s="195" t="s">
        <v>268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f>J48</f>
        <v>6922097</v>
      </c>
      <c r="K56" s="6">
        <f>K48</f>
        <v>2718097.5600000024</v>
      </c>
      <c r="L56" s="6">
        <f>L48</f>
        <v>6476996.849999934</v>
      </c>
      <c r="M56" s="6">
        <f>M48</f>
        <v>2573369.369999945</v>
      </c>
    </row>
    <row r="57" spans="1:13" ht="12.75">
      <c r="A57" s="198" t="s">
        <v>260</v>
      </c>
      <c r="B57" s="199"/>
      <c r="C57" s="199"/>
      <c r="D57" s="199"/>
      <c r="E57" s="199"/>
      <c r="F57" s="199"/>
      <c r="G57" s="199"/>
      <c r="H57" s="200"/>
      <c r="I57" s="1">
        <v>158</v>
      </c>
      <c r="J57" s="45">
        <f>SUM(J58:J64)</f>
        <v>0</v>
      </c>
      <c r="K57" s="45">
        <f>SUM(K58:K64)</f>
        <v>0</v>
      </c>
      <c r="L57" s="45">
        <f>SUM(L58:L64)</f>
        <v>0</v>
      </c>
      <c r="M57" s="45">
        <f>SUM(M58:M64)</f>
        <v>0</v>
      </c>
    </row>
    <row r="58" spans="1:13" ht="12.75">
      <c r="A58" s="198" t="s">
        <v>262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8" t="s">
        <v>269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8" t="s">
        <v>270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8" t="s">
        <v>271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8" t="s">
        <v>272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8" t="s">
        <v>273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8" t="s">
        <v>274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8" t="s">
        <v>261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8" t="s">
        <v>275</v>
      </c>
      <c r="B66" s="199"/>
      <c r="C66" s="199"/>
      <c r="D66" s="199"/>
      <c r="E66" s="199"/>
      <c r="F66" s="199"/>
      <c r="G66" s="199"/>
      <c r="H66" s="200"/>
      <c r="I66" s="1">
        <v>167</v>
      </c>
      <c r="J66" s="45">
        <f>J57-J65</f>
        <v>0</v>
      </c>
      <c r="K66" s="45">
        <f>K57-K65</f>
        <v>0</v>
      </c>
      <c r="L66" s="45">
        <f>L57-L65</f>
        <v>0</v>
      </c>
      <c r="M66" s="45">
        <f>M57-M65</f>
        <v>0</v>
      </c>
    </row>
    <row r="67" spans="1:13" ht="12.75">
      <c r="A67" s="198" t="s">
        <v>276</v>
      </c>
      <c r="B67" s="199"/>
      <c r="C67" s="199"/>
      <c r="D67" s="199"/>
      <c r="E67" s="199"/>
      <c r="F67" s="199"/>
      <c r="G67" s="199"/>
      <c r="H67" s="200"/>
      <c r="I67" s="1">
        <v>168</v>
      </c>
      <c r="J67" s="49">
        <f>J56+J66</f>
        <v>6922097</v>
      </c>
      <c r="K67" s="49">
        <f>K56+K66</f>
        <v>2718097.5600000024</v>
      </c>
      <c r="L67" s="49">
        <f>L56+L66</f>
        <v>6476996.849999934</v>
      </c>
      <c r="M67" s="49">
        <f>M56+M66</f>
        <v>2573369.369999945</v>
      </c>
    </row>
    <row r="68" spans="1:13" ht="12.75" customHeight="1">
      <c r="A68" s="218" t="s">
        <v>277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</row>
    <row r="69" spans="1:13" ht="12.75" customHeight="1">
      <c r="A69" s="220" t="s">
        <v>263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</row>
    <row r="70" spans="1:13" ht="12.75">
      <c r="A70" s="222" t="s">
        <v>210</v>
      </c>
      <c r="B70" s="223"/>
      <c r="C70" s="223"/>
      <c r="D70" s="223"/>
      <c r="E70" s="223"/>
      <c r="F70" s="223"/>
      <c r="G70" s="223"/>
      <c r="H70" s="224"/>
      <c r="I70" s="9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>
      <c r="A71" s="205" t="s">
        <v>209</v>
      </c>
      <c r="B71" s="206"/>
      <c r="C71" s="206"/>
      <c r="D71" s="206"/>
      <c r="E71" s="206"/>
      <c r="F71" s="206"/>
      <c r="G71" s="206"/>
      <c r="H71" s="207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3:M54 J70:M71 J56:M6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M26:M27 L24:L28 J36:M46 J30:M34 J25:K27 J22:K23 J16:M16 J12:M12 J7:M7 J10:M10 L2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J56:M56" unlockedFormula="1"/>
    <ignoredError sqref="J57:M57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10" zoomScalePageLayoutView="0" workbookViewId="0" topLeftCell="A1">
      <selection activeCell="M20" sqref="M20"/>
    </sheetView>
  </sheetViews>
  <sheetFormatPr defaultColWidth="9.140625" defaultRowHeight="12.75"/>
  <cols>
    <col min="1" max="9" width="9.140625" style="44" customWidth="1"/>
    <col min="10" max="10" width="13.28125" style="44" customWidth="1"/>
    <col min="11" max="11" width="16.8515625" style="44" customWidth="1"/>
    <col min="12" max="16384" width="9.140625" style="44" customWidth="1"/>
  </cols>
  <sheetData>
    <row r="1" spans="1:11" ht="15.75">
      <c r="A1" s="217" t="s">
        <v>108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29" t="s">
        <v>354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110</v>
      </c>
      <c r="B4" s="234"/>
      <c r="C4" s="234"/>
      <c r="D4" s="234"/>
      <c r="E4" s="234"/>
      <c r="F4" s="234"/>
      <c r="G4" s="234"/>
      <c r="H4" s="235"/>
      <c r="I4" s="47" t="s">
        <v>214</v>
      </c>
      <c r="J4" s="48" t="s">
        <v>111</v>
      </c>
      <c r="K4" s="107" t="s">
        <v>112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46">
        <v>2</v>
      </c>
      <c r="J5" s="106">
        <v>3</v>
      </c>
      <c r="K5" s="106">
        <v>4</v>
      </c>
    </row>
    <row r="6" spans="1:11" ht="12.75">
      <c r="A6" s="226" t="s">
        <v>113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195" t="s">
        <v>114</v>
      </c>
      <c r="B7" s="196"/>
      <c r="C7" s="196"/>
      <c r="D7" s="196"/>
      <c r="E7" s="196"/>
      <c r="F7" s="196"/>
      <c r="G7" s="196"/>
      <c r="H7" s="197"/>
      <c r="I7" s="3">
        <v>1</v>
      </c>
      <c r="J7" s="6">
        <v>0</v>
      </c>
      <c r="K7" s="6">
        <v>0</v>
      </c>
    </row>
    <row r="8" spans="1:11" ht="12.75">
      <c r="A8" s="198" t="s">
        <v>115</v>
      </c>
      <c r="B8" s="199"/>
      <c r="C8" s="199"/>
      <c r="D8" s="199"/>
      <c r="E8" s="199"/>
      <c r="F8" s="199"/>
      <c r="G8" s="199"/>
      <c r="H8" s="200"/>
      <c r="I8" s="1">
        <v>2</v>
      </c>
      <c r="J8" s="45">
        <f>J9+J16+J26+J35+J39</f>
        <v>330126859.15</v>
      </c>
      <c r="K8" s="45">
        <f>K9+K16+K26+K35+K39</f>
        <v>321349428.20000017</v>
      </c>
    </row>
    <row r="9" spans="1:11" ht="12.75">
      <c r="A9" s="236" t="s">
        <v>116</v>
      </c>
      <c r="B9" s="237"/>
      <c r="C9" s="237"/>
      <c r="D9" s="237"/>
      <c r="E9" s="237"/>
      <c r="F9" s="237"/>
      <c r="G9" s="237"/>
      <c r="H9" s="238"/>
      <c r="I9" s="1">
        <v>3</v>
      </c>
      <c r="J9" s="45">
        <f>SUM(J10:J15)</f>
        <v>42110430.660000004</v>
      </c>
      <c r="K9" s="45">
        <f>SUM(K10:K15)</f>
        <v>33230996</v>
      </c>
    </row>
    <row r="10" spans="1:11" ht="12.75" customHeight="1">
      <c r="A10" s="201" t="s">
        <v>117</v>
      </c>
      <c r="B10" s="201"/>
      <c r="C10" s="201"/>
      <c r="D10" s="201"/>
      <c r="E10" s="201"/>
      <c r="F10" s="201"/>
      <c r="G10" s="201"/>
      <c r="H10" s="201"/>
      <c r="I10" s="1">
        <v>4</v>
      </c>
      <c r="J10" s="7">
        <v>0</v>
      </c>
      <c r="K10" s="7">
        <v>0</v>
      </c>
    </row>
    <row r="11" spans="1:11" ht="12.75" customHeight="1">
      <c r="A11" s="201" t="s">
        <v>118</v>
      </c>
      <c r="B11" s="201"/>
      <c r="C11" s="201"/>
      <c r="D11" s="201"/>
      <c r="E11" s="201"/>
      <c r="F11" s="201"/>
      <c r="G11" s="201"/>
      <c r="H11" s="201"/>
      <c r="I11" s="1">
        <v>5</v>
      </c>
      <c r="J11" s="7">
        <v>42110430.660000004</v>
      </c>
      <c r="K11" s="7">
        <v>33230996</v>
      </c>
    </row>
    <row r="12" spans="1:11" ht="12.75" customHeight="1">
      <c r="A12" s="201" t="s">
        <v>21</v>
      </c>
      <c r="B12" s="201"/>
      <c r="C12" s="201"/>
      <c r="D12" s="201"/>
      <c r="E12" s="201"/>
      <c r="F12" s="201"/>
      <c r="G12" s="201"/>
      <c r="H12" s="201"/>
      <c r="I12" s="1">
        <v>6</v>
      </c>
      <c r="J12" s="7">
        <v>0</v>
      </c>
      <c r="K12" s="7">
        <v>0</v>
      </c>
    </row>
    <row r="13" spans="1:11" ht="12.75" customHeight="1">
      <c r="A13" s="201" t="s">
        <v>119</v>
      </c>
      <c r="B13" s="201"/>
      <c r="C13" s="201"/>
      <c r="D13" s="201"/>
      <c r="E13" s="201"/>
      <c r="F13" s="201"/>
      <c r="G13" s="201"/>
      <c r="H13" s="201"/>
      <c r="I13" s="1">
        <v>7</v>
      </c>
      <c r="J13" s="7">
        <v>0</v>
      </c>
      <c r="K13" s="7">
        <v>0</v>
      </c>
    </row>
    <row r="14" spans="1:11" ht="12.75" customHeight="1">
      <c r="A14" s="201" t="s">
        <v>120</v>
      </c>
      <c r="B14" s="201"/>
      <c r="C14" s="201"/>
      <c r="D14" s="201"/>
      <c r="E14" s="201"/>
      <c r="F14" s="201"/>
      <c r="G14" s="201"/>
      <c r="H14" s="201"/>
      <c r="I14" s="1">
        <v>8</v>
      </c>
      <c r="J14" s="7">
        <v>0</v>
      </c>
      <c r="K14" s="7">
        <v>0</v>
      </c>
    </row>
    <row r="15" spans="1:11" ht="12.75" customHeight="1">
      <c r="A15" s="201" t="s">
        <v>121</v>
      </c>
      <c r="B15" s="201"/>
      <c r="C15" s="201"/>
      <c r="D15" s="201"/>
      <c r="E15" s="201"/>
      <c r="F15" s="201"/>
      <c r="G15" s="201"/>
      <c r="H15" s="201"/>
      <c r="I15" s="1">
        <v>9</v>
      </c>
      <c r="J15" s="7">
        <v>0</v>
      </c>
      <c r="K15" s="7">
        <v>0</v>
      </c>
    </row>
    <row r="16" spans="1:11" ht="12.75">
      <c r="A16" s="236" t="s">
        <v>122</v>
      </c>
      <c r="B16" s="237"/>
      <c r="C16" s="237"/>
      <c r="D16" s="237"/>
      <c r="E16" s="237"/>
      <c r="F16" s="237"/>
      <c r="G16" s="237"/>
      <c r="H16" s="238"/>
      <c r="I16" s="1">
        <v>10</v>
      </c>
      <c r="J16" s="45">
        <f>SUM(J17:J25)</f>
        <v>283936584.56999993</v>
      </c>
      <c r="K16" s="45">
        <f>SUM(K17:K25)</f>
        <v>284056695.73000014</v>
      </c>
    </row>
    <row r="17" spans="1:11" ht="12.75" customHeight="1">
      <c r="A17" s="201" t="s">
        <v>123</v>
      </c>
      <c r="B17" s="201"/>
      <c r="C17" s="201"/>
      <c r="D17" s="201"/>
      <c r="E17" s="201"/>
      <c r="F17" s="201"/>
      <c r="G17" s="201"/>
      <c r="H17" s="201"/>
      <c r="I17" s="1">
        <v>11</v>
      </c>
      <c r="J17" s="7">
        <v>23269.49</v>
      </c>
      <c r="K17" s="7">
        <v>23269</v>
      </c>
    </row>
    <row r="18" spans="1:11" ht="12.75" customHeight="1">
      <c r="A18" s="201" t="s">
        <v>124</v>
      </c>
      <c r="B18" s="201"/>
      <c r="C18" s="201"/>
      <c r="D18" s="201"/>
      <c r="E18" s="201"/>
      <c r="F18" s="201"/>
      <c r="G18" s="201"/>
      <c r="H18" s="201"/>
      <c r="I18" s="1">
        <v>12</v>
      </c>
      <c r="J18" s="7">
        <v>8805965.84</v>
      </c>
      <c r="K18" s="7">
        <v>8682105.459999999</v>
      </c>
    </row>
    <row r="19" spans="1:11" ht="12.75" customHeight="1">
      <c r="A19" s="201" t="s">
        <v>125</v>
      </c>
      <c r="B19" s="201"/>
      <c r="C19" s="201"/>
      <c r="D19" s="201"/>
      <c r="E19" s="201"/>
      <c r="F19" s="201"/>
      <c r="G19" s="201"/>
      <c r="H19" s="201"/>
      <c r="I19" s="1">
        <v>13</v>
      </c>
      <c r="J19" s="7">
        <v>269647218.42999995</v>
      </c>
      <c r="K19" s="7">
        <v>263304827.16000015</v>
      </c>
    </row>
    <row r="20" spans="1:11" ht="12.75" customHeight="1">
      <c r="A20" s="201" t="s">
        <v>126</v>
      </c>
      <c r="B20" s="201"/>
      <c r="C20" s="201"/>
      <c r="D20" s="201"/>
      <c r="E20" s="201"/>
      <c r="F20" s="201"/>
      <c r="G20" s="201"/>
      <c r="H20" s="201"/>
      <c r="I20" s="1">
        <v>14</v>
      </c>
      <c r="J20" s="7">
        <v>749669.4999999995</v>
      </c>
      <c r="K20" s="7">
        <v>695308.73</v>
      </c>
    </row>
    <row r="21" spans="1:11" ht="12.75" customHeight="1">
      <c r="A21" s="201" t="s">
        <v>127</v>
      </c>
      <c r="B21" s="201"/>
      <c r="C21" s="201"/>
      <c r="D21" s="201"/>
      <c r="E21" s="201"/>
      <c r="F21" s="201"/>
      <c r="G21" s="201"/>
      <c r="H21" s="201"/>
      <c r="I21" s="1">
        <v>15</v>
      </c>
      <c r="J21" s="7">
        <v>0</v>
      </c>
      <c r="K21" s="7">
        <v>0</v>
      </c>
    </row>
    <row r="22" spans="1:11" ht="12.75" customHeight="1">
      <c r="A22" s="201" t="s">
        <v>128</v>
      </c>
      <c r="B22" s="201"/>
      <c r="C22" s="201"/>
      <c r="D22" s="201"/>
      <c r="E22" s="201"/>
      <c r="F22" s="201"/>
      <c r="G22" s="201"/>
      <c r="H22" s="201"/>
      <c r="I22" s="1">
        <v>16</v>
      </c>
      <c r="J22" s="7">
        <v>0</v>
      </c>
      <c r="K22" s="7">
        <v>0</v>
      </c>
    </row>
    <row r="23" spans="1:11" ht="12.75" customHeight="1">
      <c r="A23" s="201" t="s">
        <v>129</v>
      </c>
      <c r="B23" s="201"/>
      <c r="C23" s="201"/>
      <c r="D23" s="201"/>
      <c r="E23" s="201"/>
      <c r="F23" s="201"/>
      <c r="G23" s="201"/>
      <c r="H23" s="201"/>
      <c r="I23" s="1">
        <v>17</v>
      </c>
      <c r="J23" s="7">
        <v>4464147.59</v>
      </c>
      <c r="K23" s="7">
        <v>11116746</v>
      </c>
    </row>
    <row r="24" spans="1:11" ht="12.75" customHeight="1">
      <c r="A24" s="201" t="s">
        <v>130</v>
      </c>
      <c r="B24" s="201"/>
      <c r="C24" s="201"/>
      <c r="D24" s="201"/>
      <c r="E24" s="201"/>
      <c r="F24" s="201"/>
      <c r="G24" s="201"/>
      <c r="H24" s="201"/>
      <c r="I24" s="1">
        <v>18</v>
      </c>
      <c r="J24" s="7">
        <v>46822</v>
      </c>
      <c r="K24" s="7">
        <v>46822</v>
      </c>
    </row>
    <row r="25" spans="1:11" ht="12.75" customHeight="1">
      <c r="A25" s="201" t="s">
        <v>131</v>
      </c>
      <c r="B25" s="201"/>
      <c r="C25" s="201"/>
      <c r="D25" s="201"/>
      <c r="E25" s="201"/>
      <c r="F25" s="201"/>
      <c r="G25" s="201"/>
      <c r="H25" s="201"/>
      <c r="I25" s="1">
        <v>19</v>
      </c>
      <c r="J25" s="7">
        <v>199491.71999999974</v>
      </c>
      <c r="K25" s="7">
        <v>187617.3799999999</v>
      </c>
    </row>
    <row r="26" spans="1:11" ht="12.75">
      <c r="A26" s="236" t="s">
        <v>132</v>
      </c>
      <c r="B26" s="237"/>
      <c r="C26" s="237"/>
      <c r="D26" s="237"/>
      <c r="E26" s="237"/>
      <c r="F26" s="237"/>
      <c r="G26" s="237"/>
      <c r="H26" s="238"/>
      <c r="I26" s="1">
        <v>20</v>
      </c>
      <c r="J26" s="45">
        <f>SUM(J27:J34)</f>
        <v>4079843.919999999</v>
      </c>
      <c r="K26" s="45">
        <f>SUM(K27:K34)</f>
        <v>4061736.469999999</v>
      </c>
    </row>
    <row r="27" spans="1:11" ht="12.75" customHeight="1">
      <c r="A27" s="201" t="s">
        <v>133</v>
      </c>
      <c r="B27" s="201"/>
      <c r="C27" s="201"/>
      <c r="D27" s="201"/>
      <c r="E27" s="201"/>
      <c r="F27" s="201"/>
      <c r="G27" s="201"/>
      <c r="H27" s="201"/>
      <c r="I27" s="1">
        <v>21</v>
      </c>
      <c r="J27" s="7">
        <v>86229.94999999925</v>
      </c>
      <c r="K27" s="7">
        <v>84905.46999999881</v>
      </c>
    </row>
    <row r="28" spans="1:11" ht="12.75" customHeight="1">
      <c r="A28" s="201" t="s">
        <v>134</v>
      </c>
      <c r="B28" s="201"/>
      <c r="C28" s="201"/>
      <c r="D28" s="201"/>
      <c r="E28" s="201"/>
      <c r="F28" s="201"/>
      <c r="G28" s="201"/>
      <c r="H28" s="201"/>
      <c r="I28" s="1">
        <v>22</v>
      </c>
      <c r="J28" s="7">
        <v>0</v>
      </c>
      <c r="K28" s="7">
        <v>0</v>
      </c>
    </row>
    <row r="29" spans="1:11" ht="12.75" customHeight="1">
      <c r="A29" s="201" t="s">
        <v>135</v>
      </c>
      <c r="B29" s="201"/>
      <c r="C29" s="201"/>
      <c r="D29" s="201"/>
      <c r="E29" s="201"/>
      <c r="F29" s="201"/>
      <c r="G29" s="201"/>
      <c r="H29" s="201"/>
      <c r="I29" s="1">
        <v>23</v>
      </c>
      <c r="J29" s="7">
        <v>35000</v>
      </c>
      <c r="K29" s="7">
        <v>35000</v>
      </c>
    </row>
    <row r="30" spans="1:11" ht="12.75">
      <c r="A30" s="236" t="s">
        <v>167</v>
      </c>
      <c r="B30" s="237"/>
      <c r="C30" s="237"/>
      <c r="D30" s="237"/>
      <c r="E30" s="237"/>
      <c r="F30" s="237"/>
      <c r="G30" s="237"/>
      <c r="H30" s="238"/>
      <c r="I30" s="1">
        <v>24</v>
      </c>
      <c r="J30" s="7">
        <v>0</v>
      </c>
      <c r="K30" s="7">
        <v>0</v>
      </c>
    </row>
    <row r="31" spans="1:11" ht="12.75" customHeight="1">
      <c r="A31" s="201" t="s">
        <v>136</v>
      </c>
      <c r="B31" s="201"/>
      <c r="C31" s="201"/>
      <c r="D31" s="201"/>
      <c r="E31" s="201"/>
      <c r="F31" s="201"/>
      <c r="G31" s="201"/>
      <c r="H31" s="201"/>
      <c r="I31" s="1">
        <v>25</v>
      </c>
      <c r="J31" s="7">
        <v>0</v>
      </c>
      <c r="K31" s="7">
        <v>0</v>
      </c>
    </row>
    <row r="32" spans="1:11" ht="12.75" customHeight="1">
      <c r="A32" s="201" t="s">
        <v>137</v>
      </c>
      <c r="B32" s="201"/>
      <c r="C32" s="201"/>
      <c r="D32" s="201"/>
      <c r="E32" s="201"/>
      <c r="F32" s="201"/>
      <c r="G32" s="201"/>
      <c r="H32" s="201"/>
      <c r="I32" s="1">
        <v>26</v>
      </c>
      <c r="J32" s="7">
        <v>3958613.9699999997</v>
      </c>
      <c r="K32" s="7">
        <v>3941831</v>
      </c>
    </row>
    <row r="33" spans="1:11" ht="12.75" customHeight="1">
      <c r="A33" s="201" t="s">
        <v>138</v>
      </c>
      <c r="B33" s="201"/>
      <c r="C33" s="201"/>
      <c r="D33" s="201"/>
      <c r="E33" s="201"/>
      <c r="F33" s="201"/>
      <c r="G33" s="201"/>
      <c r="H33" s="201"/>
      <c r="I33" s="1">
        <v>27</v>
      </c>
      <c r="J33" s="7">
        <v>0</v>
      </c>
      <c r="K33" s="7">
        <v>0</v>
      </c>
    </row>
    <row r="34" spans="1:11" ht="12.75" customHeight="1">
      <c r="A34" s="201" t="s">
        <v>139</v>
      </c>
      <c r="B34" s="201"/>
      <c r="C34" s="201"/>
      <c r="D34" s="201"/>
      <c r="E34" s="201"/>
      <c r="F34" s="201"/>
      <c r="G34" s="201"/>
      <c r="H34" s="201"/>
      <c r="I34" s="1">
        <v>28</v>
      </c>
      <c r="J34" s="7">
        <v>0</v>
      </c>
      <c r="K34" s="7">
        <v>0</v>
      </c>
    </row>
    <row r="35" spans="1:11" ht="12.75">
      <c r="A35" s="236" t="s">
        <v>140</v>
      </c>
      <c r="B35" s="237"/>
      <c r="C35" s="237"/>
      <c r="D35" s="237"/>
      <c r="E35" s="237"/>
      <c r="F35" s="237"/>
      <c r="G35" s="237"/>
      <c r="H35" s="238"/>
      <c r="I35" s="1">
        <v>29</v>
      </c>
      <c r="J35" s="45">
        <f>SUM(J36:J38)</f>
        <v>0</v>
      </c>
      <c r="K35" s="45">
        <f>SUM(K36:K38)</f>
        <v>0</v>
      </c>
    </row>
    <row r="36" spans="1:11" ht="12.75" customHeight="1">
      <c r="A36" s="201" t="s">
        <v>141</v>
      </c>
      <c r="B36" s="201"/>
      <c r="C36" s="201"/>
      <c r="D36" s="201"/>
      <c r="E36" s="201"/>
      <c r="F36" s="201"/>
      <c r="G36" s="201"/>
      <c r="H36" s="201"/>
      <c r="I36" s="1">
        <v>30</v>
      </c>
      <c r="J36" s="7">
        <v>0</v>
      </c>
      <c r="K36" s="7">
        <v>0</v>
      </c>
    </row>
    <row r="37" spans="1:11" ht="12.75" customHeight="1">
      <c r="A37" s="201" t="s">
        <v>142</v>
      </c>
      <c r="B37" s="201"/>
      <c r="C37" s="201"/>
      <c r="D37" s="201"/>
      <c r="E37" s="201"/>
      <c r="F37" s="201"/>
      <c r="G37" s="201"/>
      <c r="H37" s="201"/>
      <c r="I37" s="1">
        <v>31</v>
      </c>
      <c r="J37" s="7">
        <v>0</v>
      </c>
      <c r="K37" s="7">
        <v>0</v>
      </c>
    </row>
    <row r="38" spans="1:11" ht="12.75" customHeight="1">
      <c r="A38" s="201" t="s">
        <v>143</v>
      </c>
      <c r="B38" s="201"/>
      <c r="C38" s="201"/>
      <c r="D38" s="201"/>
      <c r="E38" s="201"/>
      <c r="F38" s="201"/>
      <c r="G38" s="201"/>
      <c r="H38" s="201"/>
      <c r="I38" s="1">
        <v>32</v>
      </c>
      <c r="J38" s="7">
        <v>0</v>
      </c>
      <c r="K38" s="7">
        <v>0</v>
      </c>
    </row>
    <row r="39" spans="1:11" ht="12.75" customHeight="1">
      <c r="A39" s="201" t="s">
        <v>144</v>
      </c>
      <c r="B39" s="201"/>
      <c r="C39" s="201"/>
      <c r="D39" s="201"/>
      <c r="E39" s="201"/>
      <c r="F39" s="201"/>
      <c r="G39" s="201"/>
      <c r="H39" s="201"/>
      <c r="I39" s="1">
        <v>33</v>
      </c>
      <c r="J39" s="7">
        <v>0</v>
      </c>
      <c r="K39" s="7">
        <v>0</v>
      </c>
    </row>
    <row r="40" spans="1:11" ht="12.75">
      <c r="A40" s="198" t="s">
        <v>145</v>
      </c>
      <c r="B40" s="199"/>
      <c r="C40" s="199"/>
      <c r="D40" s="199"/>
      <c r="E40" s="199"/>
      <c r="F40" s="199"/>
      <c r="G40" s="199"/>
      <c r="H40" s="200"/>
      <c r="I40" s="1">
        <v>34</v>
      </c>
      <c r="J40" s="45">
        <f>J41+J49+J56+J64</f>
        <v>95855419.38999999</v>
      </c>
      <c r="K40" s="45">
        <f>K41+K49+K56+K64</f>
        <v>93065358.20999998</v>
      </c>
    </row>
    <row r="41" spans="1:11" ht="12.75">
      <c r="A41" s="236" t="s">
        <v>146</v>
      </c>
      <c r="B41" s="237"/>
      <c r="C41" s="237"/>
      <c r="D41" s="237"/>
      <c r="E41" s="237"/>
      <c r="F41" s="237"/>
      <c r="G41" s="237"/>
      <c r="H41" s="238"/>
      <c r="I41" s="1">
        <v>35</v>
      </c>
      <c r="J41" s="45">
        <f>SUM(J42:J48)</f>
        <v>118664.24</v>
      </c>
      <c r="K41" s="45">
        <f>SUM(K42:K48)</f>
        <v>109628</v>
      </c>
    </row>
    <row r="42" spans="1:11" ht="12.75" customHeight="1">
      <c r="A42" s="201" t="s">
        <v>147</v>
      </c>
      <c r="B42" s="201"/>
      <c r="C42" s="201"/>
      <c r="D42" s="201"/>
      <c r="E42" s="201"/>
      <c r="F42" s="201"/>
      <c r="G42" s="201"/>
      <c r="H42" s="201"/>
      <c r="I42" s="1">
        <v>36</v>
      </c>
      <c r="J42" s="7">
        <v>0</v>
      </c>
      <c r="K42" s="7">
        <v>0</v>
      </c>
    </row>
    <row r="43" spans="1:11" ht="12.75" customHeight="1">
      <c r="A43" s="201" t="s">
        <v>148</v>
      </c>
      <c r="B43" s="201"/>
      <c r="C43" s="201"/>
      <c r="D43" s="201"/>
      <c r="E43" s="201"/>
      <c r="F43" s="201"/>
      <c r="G43" s="201"/>
      <c r="H43" s="201"/>
      <c r="I43" s="1">
        <v>37</v>
      </c>
      <c r="J43" s="7">
        <v>0</v>
      </c>
      <c r="K43" s="7">
        <v>0</v>
      </c>
    </row>
    <row r="44" spans="1:11" ht="12.75">
      <c r="A44" s="236" t="s">
        <v>149</v>
      </c>
      <c r="B44" s="237"/>
      <c r="C44" s="237"/>
      <c r="D44" s="237"/>
      <c r="E44" s="237"/>
      <c r="F44" s="237"/>
      <c r="G44" s="237"/>
      <c r="H44" s="238"/>
      <c r="I44" s="1">
        <v>38</v>
      </c>
      <c r="J44" s="7">
        <v>0</v>
      </c>
      <c r="K44" s="7">
        <v>0</v>
      </c>
    </row>
    <row r="45" spans="1:11" ht="12.75">
      <c r="A45" s="236" t="s">
        <v>150</v>
      </c>
      <c r="B45" s="237"/>
      <c r="C45" s="237"/>
      <c r="D45" s="237"/>
      <c r="E45" s="237"/>
      <c r="F45" s="237"/>
      <c r="G45" s="237"/>
      <c r="H45" s="238"/>
      <c r="I45" s="1">
        <v>39</v>
      </c>
      <c r="J45" s="7">
        <v>118664.24</v>
      </c>
      <c r="K45" s="7">
        <v>109628</v>
      </c>
    </row>
    <row r="46" spans="1:11" ht="12.75">
      <c r="A46" s="236" t="s">
        <v>151</v>
      </c>
      <c r="B46" s="237"/>
      <c r="C46" s="237"/>
      <c r="D46" s="237"/>
      <c r="E46" s="237"/>
      <c r="F46" s="237"/>
      <c r="G46" s="237"/>
      <c r="H46" s="238"/>
      <c r="I46" s="1">
        <v>40</v>
      </c>
      <c r="J46" s="7">
        <v>0</v>
      </c>
      <c r="K46" s="7">
        <v>0</v>
      </c>
    </row>
    <row r="47" spans="1:11" ht="12.75">
      <c r="A47" s="236" t="s">
        <v>152</v>
      </c>
      <c r="B47" s="237"/>
      <c r="C47" s="237"/>
      <c r="D47" s="237"/>
      <c r="E47" s="237"/>
      <c r="F47" s="237"/>
      <c r="G47" s="237"/>
      <c r="H47" s="238"/>
      <c r="I47" s="1">
        <v>41</v>
      </c>
      <c r="J47" s="7">
        <v>0</v>
      </c>
      <c r="K47" s="7">
        <v>0</v>
      </c>
    </row>
    <row r="48" spans="1:11" ht="12.75">
      <c r="A48" s="236" t="s">
        <v>153</v>
      </c>
      <c r="B48" s="237"/>
      <c r="C48" s="237"/>
      <c r="D48" s="237"/>
      <c r="E48" s="237"/>
      <c r="F48" s="237"/>
      <c r="G48" s="237"/>
      <c r="H48" s="238"/>
      <c r="I48" s="1">
        <v>42</v>
      </c>
      <c r="J48" s="7">
        <v>0</v>
      </c>
      <c r="K48" s="7">
        <v>0</v>
      </c>
    </row>
    <row r="49" spans="1:11" ht="12.75">
      <c r="A49" s="236" t="s">
        <v>154</v>
      </c>
      <c r="B49" s="237"/>
      <c r="C49" s="237"/>
      <c r="D49" s="237"/>
      <c r="E49" s="237"/>
      <c r="F49" s="237"/>
      <c r="G49" s="237"/>
      <c r="H49" s="238"/>
      <c r="I49" s="1">
        <v>43</v>
      </c>
      <c r="J49" s="45">
        <f>SUM(J50:J55)</f>
        <v>70316243.61999999</v>
      </c>
      <c r="K49" s="45">
        <f>SUM(K50:K55)</f>
        <v>71570260.92999998</v>
      </c>
    </row>
    <row r="50" spans="1:11" ht="12.75" customHeight="1">
      <c r="A50" s="201" t="s">
        <v>155</v>
      </c>
      <c r="B50" s="201"/>
      <c r="C50" s="201"/>
      <c r="D50" s="201"/>
      <c r="E50" s="201"/>
      <c r="F50" s="201"/>
      <c r="G50" s="201"/>
      <c r="H50" s="201"/>
      <c r="I50" s="1">
        <v>44</v>
      </c>
      <c r="J50" s="7">
        <v>0</v>
      </c>
      <c r="K50" s="7">
        <v>0</v>
      </c>
    </row>
    <row r="51" spans="1:11" ht="12.75" customHeight="1">
      <c r="A51" s="201" t="s">
        <v>156</v>
      </c>
      <c r="B51" s="201"/>
      <c r="C51" s="201"/>
      <c r="D51" s="201"/>
      <c r="E51" s="201"/>
      <c r="F51" s="201"/>
      <c r="G51" s="201"/>
      <c r="H51" s="201"/>
      <c r="I51" s="1">
        <v>45</v>
      </c>
      <c r="J51" s="7">
        <v>68897093.86</v>
      </c>
      <c r="K51" s="7">
        <v>70704666.87000002</v>
      </c>
    </row>
    <row r="52" spans="1:11" ht="12.75" customHeight="1">
      <c r="A52" s="201" t="s">
        <v>157</v>
      </c>
      <c r="B52" s="201"/>
      <c r="C52" s="201"/>
      <c r="D52" s="201"/>
      <c r="E52" s="201"/>
      <c r="F52" s="201"/>
      <c r="G52" s="201"/>
      <c r="H52" s="201"/>
      <c r="I52" s="1">
        <v>46</v>
      </c>
      <c r="J52" s="7">
        <v>0</v>
      </c>
      <c r="K52" s="305"/>
    </row>
    <row r="53" spans="1:11" ht="12.75" customHeight="1">
      <c r="A53" s="201" t="s">
        <v>158</v>
      </c>
      <c r="B53" s="201"/>
      <c r="C53" s="201"/>
      <c r="D53" s="201"/>
      <c r="E53" s="201"/>
      <c r="F53" s="201"/>
      <c r="G53" s="201"/>
      <c r="H53" s="201"/>
      <c r="I53" s="1">
        <v>47</v>
      </c>
      <c r="J53" s="7">
        <v>28712.63</v>
      </c>
      <c r="K53" s="7">
        <v>27246</v>
      </c>
    </row>
    <row r="54" spans="1:11" ht="12.75" customHeight="1">
      <c r="A54" s="201" t="s">
        <v>159</v>
      </c>
      <c r="B54" s="201"/>
      <c r="C54" s="201"/>
      <c r="D54" s="201"/>
      <c r="E54" s="201"/>
      <c r="F54" s="201"/>
      <c r="G54" s="201"/>
      <c r="H54" s="201"/>
      <c r="I54" s="1">
        <v>48</v>
      </c>
      <c r="J54" s="7">
        <v>111749.64</v>
      </c>
      <c r="K54" s="7">
        <v>106159.47</v>
      </c>
    </row>
    <row r="55" spans="1:11" ht="12.75" customHeight="1">
      <c r="A55" s="201" t="s">
        <v>160</v>
      </c>
      <c r="B55" s="201"/>
      <c r="C55" s="201"/>
      <c r="D55" s="201"/>
      <c r="E55" s="201"/>
      <c r="F55" s="201"/>
      <c r="G55" s="201"/>
      <c r="H55" s="201"/>
      <c r="I55" s="1">
        <v>49</v>
      </c>
      <c r="J55" s="7">
        <v>1278687.4900000002</v>
      </c>
      <c r="K55" s="7">
        <v>732188.5899999626</v>
      </c>
    </row>
    <row r="56" spans="1:11" ht="12.75">
      <c r="A56" s="236" t="s">
        <v>161</v>
      </c>
      <c r="B56" s="237"/>
      <c r="C56" s="237"/>
      <c r="D56" s="237"/>
      <c r="E56" s="237"/>
      <c r="F56" s="237"/>
      <c r="G56" s="237"/>
      <c r="H56" s="238"/>
      <c r="I56" s="1">
        <v>50</v>
      </c>
      <c r="J56" s="45">
        <f>SUM(J57:J63)</f>
        <v>15858044.49</v>
      </c>
      <c r="K56" s="45">
        <f>SUM(K57:K63)</f>
        <v>15752788.41</v>
      </c>
    </row>
    <row r="57" spans="1:11" ht="12.75" customHeight="1">
      <c r="A57" s="201" t="s">
        <v>133</v>
      </c>
      <c r="B57" s="201"/>
      <c r="C57" s="201"/>
      <c r="D57" s="201"/>
      <c r="E57" s="201"/>
      <c r="F57" s="201"/>
      <c r="G57" s="201"/>
      <c r="H57" s="201"/>
      <c r="I57" s="1">
        <v>51</v>
      </c>
      <c r="J57" s="7">
        <v>0</v>
      </c>
      <c r="K57" s="7">
        <v>0</v>
      </c>
    </row>
    <row r="58" spans="1:11" ht="12.75" customHeight="1">
      <c r="A58" s="201" t="s">
        <v>134</v>
      </c>
      <c r="B58" s="201"/>
      <c r="C58" s="201"/>
      <c r="D58" s="201"/>
      <c r="E58" s="201"/>
      <c r="F58" s="201"/>
      <c r="G58" s="201"/>
      <c r="H58" s="201"/>
      <c r="I58" s="1">
        <v>52</v>
      </c>
      <c r="J58" s="7">
        <v>5062906.23</v>
      </c>
      <c r="K58" s="7">
        <v>4985956.66</v>
      </c>
    </row>
    <row r="59" spans="1:11" ht="12.75" customHeight="1">
      <c r="A59" s="201" t="s">
        <v>135</v>
      </c>
      <c r="B59" s="201"/>
      <c r="C59" s="201"/>
      <c r="D59" s="201"/>
      <c r="E59" s="201"/>
      <c r="F59" s="201"/>
      <c r="G59" s="201"/>
      <c r="H59" s="201"/>
      <c r="I59" s="1">
        <v>53</v>
      </c>
      <c r="J59" s="7">
        <v>0</v>
      </c>
      <c r="K59" s="7">
        <v>0</v>
      </c>
    </row>
    <row r="60" spans="1:11" ht="12.75">
      <c r="A60" s="236" t="s">
        <v>167</v>
      </c>
      <c r="B60" s="237"/>
      <c r="C60" s="237"/>
      <c r="D60" s="237"/>
      <c r="E60" s="237"/>
      <c r="F60" s="237"/>
      <c r="G60" s="237"/>
      <c r="H60" s="238"/>
      <c r="I60" s="1">
        <v>54</v>
      </c>
      <c r="J60" s="7">
        <v>0</v>
      </c>
      <c r="K60" s="7">
        <v>0</v>
      </c>
    </row>
    <row r="61" spans="1:11" ht="12.75">
      <c r="A61" s="236" t="s">
        <v>136</v>
      </c>
      <c r="B61" s="237"/>
      <c r="C61" s="237"/>
      <c r="D61" s="237"/>
      <c r="E61" s="237"/>
      <c r="F61" s="237"/>
      <c r="G61" s="237"/>
      <c r="H61" s="238"/>
      <c r="I61" s="1">
        <v>55</v>
      </c>
      <c r="J61" s="7">
        <v>0</v>
      </c>
      <c r="K61" s="7">
        <v>0</v>
      </c>
    </row>
    <row r="62" spans="1:11" ht="12.75">
      <c r="A62" s="236" t="s">
        <v>137</v>
      </c>
      <c r="B62" s="237"/>
      <c r="C62" s="237"/>
      <c r="D62" s="237"/>
      <c r="E62" s="237"/>
      <c r="F62" s="237"/>
      <c r="G62" s="237"/>
      <c r="H62" s="238"/>
      <c r="I62" s="1">
        <v>56</v>
      </c>
      <c r="J62" s="7">
        <v>10795138.26</v>
      </c>
      <c r="K62" s="7">
        <v>10766831.75</v>
      </c>
    </row>
    <row r="63" spans="1:11" ht="12.75">
      <c r="A63" s="236" t="s">
        <v>162</v>
      </c>
      <c r="B63" s="237"/>
      <c r="C63" s="237"/>
      <c r="D63" s="237"/>
      <c r="E63" s="237"/>
      <c r="F63" s="237"/>
      <c r="G63" s="237"/>
      <c r="H63" s="238"/>
      <c r="I63" s="1">
        <v>57</v>
      </c>
      <c r="J63" s="7">
        <v>0</v>
      </c>
      <c r="K63" s="7">
        <v>0</v>
      </c>
    </row>
    <row r="64" spans="1:11" ht="12.75" customHeight="1">
      <c r="A64" s="201" t="s">
        <v>163</v>
      </c>
      <c r="B64" s="201"/>
      <c r="C64" s="201"/>
      <c r="D64" s="201"/>
      <c r="E64" s="201"/>
      <c r="F64" s="201"/>
      <c r="G64" s="201"/>
      <c r="H64" s="201"/>
      <c r="I64" s="1">
        <v>58</v>
      </c>
      <c r="J64" s="7">
        <v>9562467.04</v>
      </c>
      <c r="K64" s="7">
        <v>5632680.87</v>
      </c>
    </row>
    <row r="65" spans="1:11" ht="12.75" customHeight="1">
      <c r="A65" s="239" t="s">
        <v>164</v>
      </c>
      <c r="B65" s="239"/>
      <c r="C65" s="239"/>
      <c r="D65" s="239"/>
      <c r="E65" s="239"/>
      <c r="F65" s="239"/>
      <c r="G65" s="239"/>
      <c r="H65" s="239"/>
      <c r="I65" s="1">
        <v>59</v>
      </c>
      <c r="J65" s="7">
        <v>10410312.86</v>
      </c>
      <c r="K65" s="7">
        <v>10715880.6</v>
      </c>
    </row>
    <row r="66" spans="1:11" ht="12.75">
      <c r="A66" s="198" t="s">
        <v>165</v>
      </c>
      <c r="B66" s="199"/>
      <c r="C66" s="199"/>
      <c r="D66" s="199"/>
      <c r="E66" s="199"/>
      <c r="F66" s="199"/>
      <c r="G66" s="199"/>
      <c r="H66" s="200"/>
      <c r="I66" s="1">
        <v>60</v>
      </c>
      <c r="J66" s="45">
        <f>J7+J8+J40+J65</f>
        <v>436392591.4</v>
      </c>
      <c r="K66" s="7">
        <f>K7+K8+K40+K65</f>
        <v>425130667.01000017</v>
      </c>
    </row>
    <row r="67" spans="1:11" ht="12.75">
      <c r="A67" s="240" t="s">
        <v>166</v>
      </c>
      <c r="B67" s="241"/>
      <c r="C67" s="241"/>
      <c r="D67" s="241"/>
      <c r="E67" s="241"/>
      <c r="F67" s="241"/>
      <c r="G67" s="241"/>
      <c r="H67" s="242"/>
      <c r="I67" s="4">
        <v>61</v>
      </c>
      <c r="J67" s="8">
        <v>319189240.4699999</v>
      </c>
      <c r="K67" s="8">
        <v>320664201</v>
      </c>
    </row>
    <row r="68" spans="1:11" ht="12.75">
      <c r="A68" s="208" t="s">
        <v>348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11" ht="12.75">
      <c r="A69" s="195" t="s">
        <v>168</v>
      </c>
      <c r="B69" s="196"/>
      <c r="C69" s="196"/>
      <c r="D69" s="196"/>
      <c r="E69" s="196"/>
      <c r="F69" s="196"/>
      <c r="G69" s="196"/>
      <c r="H69" s="197"/>
      <c r="I69" s="3">
        <v>62</v>
      </c>
      <c r="J69" s="132">
        <f>J70+J71+J72+J78+J79+J82+J85</f>
        <v>44007229.64999996</v>
      </c>
      <c r="K69" s="132">
        <f>K70+K71+K72+K78+K79+K82+K85</f>
        <v>40152961.49000004</v>
      </c>
    </row>
    <row r="70" spans="1:11" ht="12.75" customHeight="1">
      <c r="A70" s="201" t="s">
        <v>169</v>
      </c>
      <c r="B70" s="201"/>
      <c r="C70" s="201"/>
      <c r="D70" s="201"/>
      <c r="E70" s="201"/>
      <c r="F70" s="201"/>
      <c r="G70" s="201"/>
      <c r="H70" s="201"/>
      <c r="I70" s="1">
        <v>63</v>
      </c>
      <c r="J70" s="7">
        <v>635568080</v>
      </c>
      <c r="K70" s="7">
        <v>635568080</v>
      </c>
    </row>
    <row r="71" spans="1:11" ht="12.75" customHeight="1">
      <c r="A71" s="201" t="s">
        <v>170</v>
      </c>
      <c r="B71" s="201"/>
      <c r="C71" s="201"/>
      <c r="D71" s="201"/>
      <c r="E71" s="201"/>
      <c r="F71" s="201"/>
      <c r="G71" s="201"/>
      <c r="H71" s="201"/>
      <c r="I71" s="1">
        <v>64</v>
      </c>
      <c r="J71" s="7">
        <v>194354000</v>
      </c>
      <c r="K71" s="7">
        <v>194354000</v>
      </c>
    </row>
    <row r="72" spans="1:11" ht="12.75">
      <c r="A72" s="236" t="s">
        <v>171</v>
      </c>
      <c r="B72" s="237"/>
      <c r="C72" s="237"/>
      <c r="D72" s="237"/>
      <c r="E72" s="237"/>
      <c r="F72" s="237"/>
      <c r="G72" s="237"/>
      <c r="H72" s="238"/>
      <c r="I72" s="1">
        <v>65</v>
      </c>
      <c r="J72" s="45">
        <f>J73+J74-J75+J76+J77</f>
        <v>24677447.74</v>
      </c>
      <c r="K72" s="45">
        <f>K73+K74-K75+K76+K77</f>
        <v>16451632</v>
      </c>
    </row>
    <row r="73" spans="1:11" ht="12.75" customHeight="1">
      <c r="A73" s="201" t="s">
        <v>172</v>
      </c>
      <c r="B73" s="201"/>
      <c r="C73" s="201"/>
      <c r="D73" s="201"/>
      <c r="E73" s="201"/>
      <c r="F73" s="201"/>
      <c r="G73" s="201"/>
      <c r="H73" s="201"/>
      <c r="I73" s="1">
        <v>66</v>
      </c>
      <c r="J73" s="7">
        <v>0</v>
      </c>
      <c r="K73" s="7">
        <v>0</v>
      </c>
    </row>
    <row r="74" spans="1:11" ht="12.75" customHeight="1">
      <c r="A74" s="201" t="s">
        <v>173</v>
      </c>
      <c r="B74" s="201"/>
      <c r="C74" s="201"/>
      <c r="D74" s="201"/>
      <c r="E74" s="201"/>
      <c r="F74" s="201"/>
      <c r="G74" s="201"/>
      <c r="H74" s="201"/>
      <c r="I74" s="1">
        <v>67</v>
      </c>
      <c r="J74" s="7">
        <v>0</v>
      </c>
      <c r="K74" s="7">
        <v>0</v>
      </c>
    </row>
    <row r="75" spans="1:11" ht="12.75" customHeight="1">
      <c r="A75" s="201" t="s">
        <v>174</v>
      </c>
      <c r="B75" s="201"/>
      <c r="C75" s="201"/>
      <c r="D75" s="201"/>
      <c r="E75" s="201"/>
      <c r="F75" s="201"/>
      <c r="G75" s="201"/>
      <c r="H75" s="201"/>
      <c r="I75" s="1">
        <v>68</v>
      </c>
      <c r="J75" s="7">
        <v>0</v>
      </c>
      <c r="K75" s="7">
        <v>0</v>
      </c>
    </row>
    <row r="76" spans="1:11" ht="12.75" customHeight="1">
      <c r="A76" s="201" t="s">
        <v>175</v>
      </c>
      <c r="B76" s="201"/>
      <c r="C76" s="201"/>
      <c r="D76" s="201"/>
      <c r="E76" s="201"/>
      <c r="F76" s="201"/>
      <c r="G76" s="201"/>
      <c r="H76" s="201"/>
      <c r="I76" s="1">
        <v>69</v>
      </c>
      <c r="J76" s="7">
        <v>0</v>
      </c>
      <c r="K76" s="7">
        <v>0</v>
      </c>
    </row>
    <row r="77" spans="1:11" ht="12.75" customHeight="1">
      <c r="A77" s="201" t="s">
        <v>176</v>
      </c>
      <c r="B77" s="201"/>
      <c r="C77" s="201"/>
      <c r="D77" s="201"/>
      <c r="E77" s="201"/>
      <c r="F77" s="201"/>
      <c r="G77" s="201"/>
      <c r="H77" s="201"/>
      <c r="I77" s="1">
        <v>70</v>
      </c>
      <c r="J77" s="7">
        <v>24677447.74</v>
      </c>
      <c r="K77" s="7">
        <v>16451632</v>
      </c>
    </row>
    <row r="78" spans="1:11" ht="12.75" customHeight="1">
      <c r="A78" s="201" t="s">
        <v>177</v>
      </c>
      <c r="B78" s="201"/>
      <c r="C78" s="201"/>
      <c r="D78" s="201"/>
      <c r="E78" s="201"/>
      <c r="F78" s="201"/>
      <c r="G78" s="201"/>
      <c r="H78" s="201"/>
      <c r="I78" s="1">
        <v>71</v>
      </c>
      <c r="J78" s="7">
        <v>0</v>
      </c>
      <c r="K78" s="7">
        <v>0</v>
      </c>
    </row>
    <row r="79" spans="1:11" ht="12.75">
      <c r="A79" s="236" t="s">
        <v>178</v>
      </c>
      <c r="B79" s="237"/>
      <c r="C79" s="237"/>
      <c r="D79" s="237"/>
      <c r="E79" s="237"/>
      <c r="F79" s="237"/>
      <c r="G79" s="237"/>
      <c r="H79" s="238"/>
      <c r="I79" s="1">
        <v>72</v>
      </c>
      <c r="J79" s="45">
        <f>J80-J81</f>
        <v>-825348364.28</v>
      </c>
      <c r="K79" s="45">
        <f>K80-K81</f>
        <v>-812697747.3599999</v>
      </c>
    </row>
    <row r="80" spans="1:11" ht="12.75">
      <c r="A80" s="202" t="s">
        <v>179</v>
      </c>
      <c r="B80" s="203"/>
      <c r="C80" s="203"/>
      <c r="D80" s="203"/>
      <c r="E80" s="203"/>
      <c r="F80" s="203"/>
      <c r="G80" s="203"/>
      <c r="H80" s="204"/>
      <c r="I80" s="1">
        <v>73</v>
      </c>
      <c r="J80" s="7">
        <v>0</v>
      </c>
      <c r="K80" s="7">
        <v>0</v>
      </c>
    </row>
    <row r="81" spans="1:11" ht="12.75">
      <c r="A81" s="202" t="s">
        <v>180</v>
      </c>
      <c r="B81" s="203"/>
      <c r="C81" s="203"/>
      <c r="D81" s="203"/>
      <c r="E81" s="203"/>
      <c r="F81" s="203"/>
      <c r="G81" s="203"/>
      <c r="H81" s="204"/>
      <c r="I81" s="1">
        <v>74</v>
      </c>
      <c r="J81" s="7">
        <v>825348364.28</v>
      </c>
      <c r="K81" s="7">
        <v>812697747.3599999</v>
      </c>
    </row>
    <row r="82" spans="1:11" ht="12.75">
      <c r="A82" s="236" t="s">
        <v>181</v>
      </c>
      <c r="B82" s="237"/>
      <c r="C82" s="237"/>
      <c r="D82" s="237"/>
      <c r="E82" s="237"/>
      <c r="F82" s="237"/>
      <c r="G82" s="237"/>
      <c r="H82" s="238"/>
      <c r="I82" s="1">
        <v>75</v>
      </c>
      <c r="J82" s="45">
        <f>J83-J84</f>
        <v>14756066.18999992</v>
      </c>
      <c r="K82" s="45">
        <f>K83-K84</f>
        <v>6476996.849999934</v>
      </c>
    </row>
    <row r="83" spans="1:11" ht="12.75">
      <c r="A83" s="202" t="s">
        <v>182</v>
      </c>
      <c r="B83" s="203"/>
      <c r="C83" s="203"/>
      <c r="D83" s="203"/>
      <c r="E83" s="203"/>
      <c r="F83" s="203"/>
      <c r="G83" s="203"/>
      <c r="H83" s="204"/>
      <c r="I83" s="1">
        <v>76</v>
      </c>
      <c r="J83" s="7">
        <v>14756066.18999992</v>
      </c>
      <c r="K83" s="7">
        <v>6476996.849999934</v>
      </c>
    </row>
    <row r="84" spans="1:11" ht="12.75">
      <c r="A84" s="202" t="s">
        <v>183</v>
      </c>
      <c r="B84" s="203"/>
      <c r="C84" s="203"/>
      <c r="D84" s="203"/>
      <c r="E84" s="203"/>
      <c r="F84" s="203"/>
      <c r="G84" s="203"/>
      <c r="H84" s="204"/>
      <c r="I84" s="1">
        <v>77</v>
      </c>
      <c r="J84" s="7"/>
      <c r="K84" s="7">
        <v>0</v>
      </c>
    </row>
    <row r="85" spans="1:11" ht="12.75">
      <c r="A85" s="236" t="s">
        <v>184</v>
      </c>
      <c r="B85" s="237"/>
      <c r="C85" s="237"/>
      <c r="D85" s="237"/>
      <c r="E85" s="237"/>
      <c r="F85" s="237"/>
      <c r="G85" s="237"/>
      <c r="H85" s="238"/>
      <c r="I85" s="1">
        <v>78</v>
      </c>
      <c r="J85" s="7">
        <v>0</v>
      </c>
      <c r="K85" s="7">
        <v>0</v>
      </c>
    </row>
    <row r="86" spans="1:11" ht="12.75">
      <c r="A86" s="198" t="s">
        <v>188</v>
      </c>
      <c r="B86" s="199"/>
      <c r="C86" s="199"/>
      <c r="D86" s="199"/>
      <c r="E86" s="199"/>
      <c r="F86" s="199"/>
      <c r="G86" s="199"/>
      <c r="H86" s="200"/>
      <c r="I86" s="1">
        <v>79</v>
      </c>
      <c r="J86" s="45">
        <f>SUM(J87:J89)</f>
        <v>166831.91</v>
      </c>
      <c r="K86" s="45">
        <f>SUM(K87:K89)</f>
        <v>166832</v>
      </c>
    </row>
    <row r="87" spans="1:11" ht="12.75">
      <c r="A87" s="236" t="s">
        <v>185</v>
      </c>
      <c r="B87" s="237"/>
      <c r="C87" s="237"/>
      <c r="D87" s="237"/>
      <c r="E87" s="237"/>
      <c r="F87" s="237"/>
      <c r="G87" s="237"/>
      <c r="H87" s="238"/>
      <c r="I87" s="1">
        <v>80</v>
      </c>
      <c r="J87" s="7">
        <v>166831.91</v>
      </c>
      <c r="K87" s="7">
        <v>166832</v>
      </c>
    </row>
    <row r="88" spans="1:11" ht="12.75" customHeight="1">
      <c r="A88" s="201" t="s">
        <v>186</v>
      </c>
      <c r="B88" s="201"/>
      <c r="C88" s="201"/>
      <c r="D88" s="201"/>
      <c r="E88" s="201"/>
      <c r="F88" s="201"/>
      <c r="G88" s="201"/>
      <c r="H88" s="201"/>
      <c r="I88" s="1">
        <v>81</v>
      </c>
      <c r="J88" s="7">
        <v>0</v>
      </c>
      <c r="K88" s="7">
        <v>0</v>
      </c>
    </row>
    <row r="89" spans="1:11" ht="12.75" customHeight="1">
      <c r="A89" s="201" t="s">
        <v>187</v>
      </c>
      <c r="B89" s="201"/>
      <c r="C89" s="201"/>
      <c r="D89" s="201"/>
      <c r="E89" s="201"/>
      <c r="F89" s="201"/>
      <c r="G89" s="201"/>
      <c r="H89" s="201"/>
      <c r="I89" s="1">
        <v>82</v>
      </c>
      <c r="J89" s="7">
        <v>0</v>
      </c>
      <c r="K89" s="7">
        <v>0</v>
      </c>
    </row>
    <row r="90" spans="1:11" ht="12.75">
      <c r="A90" s="198" t="s">
        <v>189</v>
      </c>
      <c r="B90" s="199"/>
      <c r="C90" s="199"/>
      <c r="D90" s="199"/>
      <c r="E90" s="199"/>
      <c r="F90" s="199"/>
      <c r="G90" s="199"/>
      <c r="H90" s="200"/>
      <c r="I90" s="1">
        <v>83</v>
      </c>
      <c r="J90" s="45">
        <f>SUM(J91:J99)</f>
        <v>267039455.2733333</v>
      </c>
      <c r="K90" s="45">
        <f>SUM(K91:K99)</f>
        <v>240789040</v>
      </c>
    </row>
    <row r="91" spans="1:11" ht="12.75" customHeight="1">
      <c r="A91" s="201" t="s">
        <v>190</v>
      </c>
      <c r="B91" s="201"/>
      <c r="C91" s="201"/>
      <c r="D91" s="201"/>
      <c r="E91" s="201"/>
      <c r="F91" s="201"/>
      <c r="G91" s="201"/>
      <c r="H91" s="201"/>
      <c r="I91" s="1">
        <v>84</v>
      </c>
      <c r="J91" s="7">
        <v>0</v>
      </c>
      <c r="K91" s="7">
        <v>0</v>
      </c>
    </row>
    <row r="92" spans="1:11" ht="12.75" customHeight="1">
      <c r="A92" s="201" t="s">
        <v>198</v>
      </c>
      <c r="B92" s="201"/>
      <c r="C92" s="201"/>
      <c r="D92" s="201"/>
      <c r="E92" s="201"/>
      <c r="F92" s="201"/>
      <c r="G92" s="201"/>
      <c r="H92" s="201"/>
      <c r="I92" s="1">
        <v>85</v>
      </c>
      <c r="J92" s="7">
        <v>0</v>
      </c>
      <c r="K92" s="7">
        <v>0</v>
      </c>
    </row>
    <row r="93" spans="1:11" ht="12.75">
      <c r="A93" s="236" t="s">
        <v>191</v>
      </c>
      <c r="B93" s="237"/>
      <c r="C93" s="237"/>
      <c r="D93" s="237"/>
      <c r="E93" s="237"/>
      <c r="F93" s="237"/>
      <c r="G93" s="237"/>
      <c r="H93" s="238"/>
      <c r="I93" s="1">
        <v>86</v>
      </c>
      <c r="J93" s="7">
        <v>200215903.99999997</v>
      </c>
      <c r="K93" s="7">
        <v>182586979</v>
      </c>
    </row>
    <row r="94" spans="1:11" ht="12.75" customHeight="1">
      <c r="A94" s="201" t="s">
        <v>192</v>
      </c>
      <c r="B94" s="201"/>
      <c r="C94" s="201"/>
      <c r="D94" s="201"/>
      <c r="E94" s="201"/>
      <c r="F94" s="201"/>
      <c r="G94" s="201"/>
      <c r="H94" s="201"/>
      <c r="I94" s="1">
        <v>87</v>
      </c>
      <c r="J94" s="7">
        <v>0</v>
      </c>
      <c r="K94" s="7">
        <v>0</v>
      </c>
    </row>
    <row r="95" spans="1:11" ht="12.75" customHeight="1">
      <c r="A95" s="201" t="s">
        <v>193</v>
      </c>
      <c r="B95" s="201"/>
      <c r="C95" s="201"/>
      <c r="D95" s="201"/>
      <c r="E95" s="201"/>
      <c r="F95" s="201"/>
      <c r="G95" s="201"/>
      <c r="H95" s="201"/>
      <c r="I95" s="1">
        <v>88</v>
      </c>
      <c r="J95" s="7">
        <v>2226404.27</v>
      </c>
      <c r="K95" s="7">
        <v>676330</v>
      </c>
    </row>
    <row r="96" spans="1:11" ht="12.75" customHeight="1">
      <c r="A96" s="201" t="s">
        <v>194</v>
      </c>
      <c r="B96" s="201"/>
      <c r="C96" s="201"/>
      <c r="D96" s="201"/>
      <c r="E96" s="201"/>
      <c r="F96" s="201"/>
      <c r="G96" s="201"/>
      <c r="H96" s="201"/>
      <c r="I96" s="1">
        <v>89</v>
      </c>
      <c r="J96" s="7">
        <v>64597147.00333333</v>
      </c>
      <c r="K96" s="7">
        <v>57525731</v>
      </c>
    </row>
    <row r="97" spans="1:11" ht="12.75">
      <c r="A97" s="236" t="s">
        <v>212</v>
      </c>
      <c r="B97" s="237"/>
      <c r="C97" s="237"/>
      <c r="D97" s="237"/>
      <c r="E97" s="237"/>
      <c r="F97" s="237"/>
      <c r="G97" s="237"/>
      <c r="H97" s="238"/>
      <c r="I97" s="1">
        <v>90</v>
      </c>
      <c r="J97" s="7">
        <v>0</v>
      </c>
      <c r="K97" s="7">
        <v>0</v>
      </c>
    </row>
    <row r="98" spans="1:11" ht="12.75">
      <c r="A98" s="236" t="s">
        <v>195</v>
      </c>
      <c r="B98" s="237"/>
      <c r="C98" s="237"/>
      <c r="D98" s="237"/>
      <c r="E98" s="237"/>
      <c r="F98" s="237"/>
      <c r="G98" s="237"/>
      <c r="H98" s="238"/>
      <c r="I98" s="1">
        <v>91</v>
      </c>
      <c r="J98" s="7">
        <v>0</v>
      </c>
      <c r="K98" s="7">
        <v>0</v>
      </c>
    </row>
    <row r="99" spans="1:11" ht="12.75">
      <c r="A99" s="236" t="s">
        <v>196</v>
      </c>
      <c r="B99" s="237"/>
      <c r="C99" s="237"/>
      <c r="D99" s="237"/>
      <c r="E99" s="237"/>
      <c r="F99" s="237"/>
      <c r="G99" s="237"/>
      <c r="H99" s="238"/>
      <c r="I99" s="1">
        <v>92</v>
      </c>
      <c r="J99" s="7">
        <v>0</v>
      </c>
      <c r="K99" s="7">
        <v>0</v>
      </c>
    </row>
    <row r="100" spans="1:11" ht="12.75">
      <c r="A100" s="198" t="s">
        <v>197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45">
        <f>SUM(J101:J112)</f>
        <v>93135100.78666665</v>
      </c>
      <c r="K100" s="45">
        <f>SUM(K101:K112)</f>
        <v>109229385.73999998</v>
      </c>
    </row>
    <row r="101" spans="1:11" ht="12.75" customHeight="1">
      <c r="A101" s="201" t="s">
        <v>190</v>
      </c>
      <c r="B101" s="201"/>
      <c r="C101" s="201"/>
      <c r="D101" s="201"/>
      <c r="E101" s="201"/>
      <c r="F101" s="201"/>
      <c r="G101" s="201"/>
      <c r="H101" s="201"/>
      <c r="I101" s="1">
        <v>94</v>
      </c>
      <c r="J101" s="7">
        <v>32969.23</v>
      </c>
      <c r="K101" s="7">
        <v>0</v>
      </c>
    </row>
    <row r="102" spans="1:11" ht="12.75" customHeight="1">
      <c r="A102" s="201" t="s">
        <v>198</v>
      </c>
      <c r="B102" s="201"/>
      <c r="C102" s="201"/>
      <c r="D102" s="201"/>
      <c r="E102" s="201"/>
      <c r="F102" s="201"/>
      <c r="G102" s="201"/>
      <c r="H102" s="201"/>
      <c r="I102" s="1">
        <v>95</v>
      </c>
      <c r="J102" s="7">
        <v>0</v>
      </c>
      <c r="K102" s="7">
        <v>0</v>
      </c>
    </row>
    <row r="103" spans="1:11" ht="12.75" customHeight="1">
      <c r="A103" s="201" t="s">
        <v>191</v>
      </c>
      <c r="B103" s="201"/>
      <c r="C103" s="201"/>
      <c r="D103" s="201"/>
      <c r="E103" s="201"/>
      <c r="F103" s="201"/>
      <c r="G103" s="201"/>
      <c r="H103" s="201"/>
      <c r="I103" s="1">
        <v>96</v>
      </c>
      <c r="J103" s="7">
        <v>8673863.62</v>
      </c>
      <c r="K103" s="7">
        <v>17502630</v>
      </c>
    </row>
    <row r="104" spans="1:11" ht="12.75" customHeight="1">
      <c r="A104" s="201" t="s">
        <v>192</v>
      </c>
      <c r="B104" s="201"/>
      <c r="C104" s="201"/>
      <c r="D104" s="201"/>
      <c r="E104" s="201"/>
      <c r="F104" s="201"/>
      <c r="G104" s="201"/>
      <c r="H104" s="201"/>
      <c r="I104" s="1">
        <v>97</v>
      </c>
      <c r="J104" s="7">
        <v>0</v>
      </c>
      <c r="K104" s="7">
        <v>0</v>
      </c>
    </row>
    <row r="105" spans="1:11" ht="12.75" customHeight="1">
      <c r="A105" s="201" t="s">
        <v>193</v>
      </c>
      <c r="B105" s="201"/>
      <c r="C105" s="201"/>
      <c r="D105" s="201"/>
      <c r="E105" s="201"/>
      <c r="F105" s="201"/>
      <c r="G105" s="201"/>
      <c r="H105" s="201"/>
      <c r="I105" s="1">
        <v>98</v>
      </c>
      <c r="J105" s="7">
        <v>68253056.47999999</v>
      </c>
      <c r="K105" s="7">
        <v>69231664.10999998</v>
      </c>
    </row>
    <row r="106" spans="1:11" ht="12.75" customHeight="1">
      <c r="A106" s="201" t="s">
        <v>194</v>
      </c>
      <c r="B106" s="201"/>
      <c r="C106" s="201"/>
      <c r="D106" s="201"/>
      <c r="E106" s="201"/>
      <c r="F106" s="201"/>
      <c r="G106" s="201"/>
      <c r="H106" s="201"/>
      <c r="I106" s="1">
        <v>99</v>
      </c>
      <c r="J106" s="7">
        <v>7060062.096666667</v>
      </c>
      <c r="K106" s="7">
        <v>14502018</v>
      </c>
    </row>
    <row r="107" spans="1:11" ht="12.75">
      <c r="A107" s="236" t="s">
        <v>212</v>
      </c>
      <c r="B107" s="237"/>
      <c r="C107" s="237"/>
      <c r="D107" s="237"/>
      <c r="E107" s="237"/>
      <c r="F107" s="237"/>
      <c r="G107" s="237"/>
      <c r="H107" s="238"/>
      <c r="I107" s="1">
        <v>100</v>
      </c>
      <c r="J107" s="7">
        <v>0</v>
      </c>
      <c r="K107" s="7">
        <v>0</v>
      </c>
    </row>
    <row r="108" spans="1:11" ht="12.75" customHeight="1">
      <c r="A108" s="201" t="s">
        <v>199</v>
      </c>
      <c r="B108" s="201"/>
      <c r="C108" s="201"/>
      <c r="D108" s="201"/>
      <c r="E108" s="201"/>
      <c r="F108" s="201"/>
      <c r="G108" s="201"/>
      <c r="H108" s="201"/>
      <c r="I108" s="1">
        <v>101</v>
      </c>
      <c r="J108" s="7">
        <v>3306646.36</v>
      </c>
      <c r="K108" s="7">
        <v>2517398</v>
      </c>
    </row>
    <row r="109" spans="1:11" ht="12.75" customHeight="1">
      <c r="A109" s="201" t="s">
        <v>200</v>
      </c>
      <c r="B109" s="201"/>
      <c r="C109" s="201"/>
      <c r="D109" s="201"/>
      <c r="E109" s="201"/>
      <c r="F109" s="201"/>
      <c r="G109" s="201"/>
      <c r="H109" s="201"/>
      <c r="I109" s="1">
        <v>102</v>
      </c>
      <c r="J109" s="7">
        <v>4768232</v>
      </c>
      <c r="K109" s="7">
        <v>4231799.63</v>
      </c>
    </row>
    <row r="110" spans="1:11" ht="12.75" customHeight="1">
      <c r="A110" s="201" t="s">
        <v>201</v>
      </c>
      <c r="B110" s="201"/>
      <c r="C110" s="201"/>
      <c r="D110" s="201"/>
      <c r="E110" s="201"/>
      <c r="F110" s="201"/>
      <c r="G110" s="201"/>
      <c r="H110" s="201"/>
      <c r="I110" s="1">
        <v>103</v>
      </c>
      <c r="J110" s="7">
        <v>0</v>
      </c>
      <c r="K110" s="7">
        <v>0</v>
      </c>
    </row>
    <row r="111" spans="1:11" ht="12.75" customHeight="1">
      <c r="A111" s="201" t="s">
        <v>202</v>
      </c>
      <c r="B111" s="201"/>
      <c r="C111" s="201"/>
      <c r="D111" s="201"/>
      <c r="E111" s="201"/>
      <c r="F111" s="201"/>
      <c r="G111" s="201"/>
      <c r="H111" s="201"/>
      <c r="I111" s="1">
        <v>104</v>
      </c>
      <c r="J111" s="7">
        <v>0</v>
      </c>
      <c r="K111" s="7">
        <v>0</v>
      </c>
    </row>
    <row r="112" spans="1:11" ht="12.75" customHeight="1">
      <c r="A112" s="201" t="s">
        <v>203</v>
      </c>
      <c r="B112" s="201"/>
      <c r="C112" s="201"/>
      <c r="D112" s="201"/>
      <c r="E112" s="201"/>
      <c r="F112" s="201"/>
      <c r="G112" s="201"/>
      <c r="H112" s="201"/>
      <c r="I112" s="1">
        <v>105</v>
      </c>
      <c r="J112" s="7">
        <v>1040271</v>
      </c>
      <c r="K112" s="7">
        <v>1243876</v>
      </c>
    </row>
    <row r="113" spans="1:11" ht="12.75" customHeight="1">
      <c r="A113" s="239" t="s">
        <v>204</v>
      </c>
      <c r="B113" s="239"/>
      <c r="C113" s="239"/>
      <c r="D113" s="239"/>
      <c r="E113" s="239"/>
      <c r="F113" s="239"/>
      <c r="G113" s="239"/>
      <c r="H113" s="239"/>
      <c r="I113" s="1">
        <v>106</v>
      </c>
      <c r="J113" s="7">
        <v>32043973.83</v>
      </c>
      <c r="K113" s="7">
        <v>34792447.8</v>
      </c>
    </row>
    <row r="114" spans="1:11" ht="12.75">
      <c r="A114" s="198" t="s">
        <v>205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45">
        <f>J69+J86+J90+J100+J113</f>
        <v>436392591.44999987</v>
      </c>
      <c r="K114" s="45">
        <f>K69+K86+K90+K100+K113</f>
        <v>425130667.03000003</v>
      </c>
    </row>
    <row r="115" spans="1:11" ht="12.75" customHeight="1">
      <c r="A115" s="247" t="s">
        <v>206</v>
      </c>
      <c r="B115" s="247"/>
      <c r="C115" s="247"/>
      <c r="D115" s="247"/>
      <c r="E115" s="247"/>
      <c r="F115" s="247"/>
      <c r="G115" s="247"/>
      <c r="H115" s="247"/>
      <c r="I115" s="2">
        <v>108</v>
      </c>
      <c r="J115" s="8">
        <v>319189240.4699999</v>
      </c>
      <c r="K115" s="8">
        <v>320664201</v>
      </c>
    </row>
    <row r="116" spans="1:11" ht="12.75">
      <c r="A116" s="208" t="s">
        <v>207</v>
      </c>
      <c r="B116" s="209"/>
      <c r="C116" s="209"/>
      <c r="D116" s="209"/>
      <c r="E116" s="209"/>
      <c r="F116" s="209"/>
      <c r="G116" s="209"/>
      <c r="H116" s="209"/>
      <c r="I116" s="248"/>
      <c r="J116" s="248"/>
      <c r="K116" s="249"/>
    </row>
    <row r="117" spans="1:11" ht="12.75">
      <c r="A117" s="195" t="s">
        <v>208</v>
      </c>
      <c r="B117" s="196"/>
      <c r="C117" s="196"/>
      <c r="D117" s="196"/>
      <c r="E117" s="196"/>
      <c r="F117" s="196"/>
      <c r="G117" s="196"/>
      <c r="H117" s="196"/>
      <c r="I117" s="250"/>
      <c r="J117" s="250"/>
      <c r="K117" s="251"/>
    </row>
    <row r="118" spans="1:11" ht="12.75" customHeight="1">
      <c r="A118" s="252" t="s">
        <v>210</v>
      </c>
      <c r="B118" s="253"/>
      <c r="C118" s="253"/>
      <c r="D118" s="253"/>
      <c r="E118" s="253"/>
      <c r="F118" s="253"/>
      <c r="G118" s="253"/>
      <c r="H118" s="254"/>
      <c r="I118" s="1">
        <v>109</v>
      </c>
      <c r="J118" s="7">
        <v>0</v>
      </c>
      <c r="K118" s="7">
        <v>0</v>
      </c>
    </row>
    <row r="119" spans="1:11" ht="12.75" customHeight="1">
      <c r="A119" s="255" t="s">
        <v>209</v>
      </c>
      <c r="B119" s="256"/>
      <c r="C119" s="256"/>
      <c r="D119" s="256"/>
      <c r="E119" s="256"/>
      <c r="F119" s="256"/>
      <c r="G119" s="256"/>
      <c r="H119" s="257"/>
      <c r="I119" s="4">
        <v>110</v>
      </c>
      <c r="J119" s="8">
        <v>0</v>
      </c>
      <c r="K119" s="8">
        <v>0</v>
      </c>
    </row>
    <row r="120" spans="1:11" ht="12.75">
      <c r="A120" s="258" t="s">
        <v>211</v>
      </c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1:11" ht="12.75">
      <c r="A121" s="245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</row>
    <row r="122" spans="10:11" s="103" customFormat="1" ht="12.75">
      <c r="J122" s="44"/>
      <c r="K122" s="44"/>
    </row>
    <row r="123" spans="10:11" s="103" customFormat="1" ht="12.75" hidden="1">
      <c r="J123" s="105">
        <f>IF(J66-J114=0,"",J114-J66)</f>
        <v>0.049999892711639404</v>
      </c>
      <c r="K123" s="105">
        <f>IF(K66-K114=0,"",K114-K66)</f>
        <v>0.01999986171722412</v>
      </c>
    </row>
    <row r="124" spans="10:11" ht="12.75" hidden="1">
      <c r="J124" s="105">
        <f>IF(J67-J115=0,"",J115-J67)</f>
      </c>
      <c r="K124" s="105">
        <f>IF(K67-K115=0,"",K115-K67)</f>
      </c>
    </row>
    <row r="125" spans="10:11" ht="12.75" hidden="1">
      <c r="J125" s="105">
        <f>IF('P&amp;L'!J56-J82=0,"",J82-'P&amp;L'!J56)</f>
        <v>7833969.189999919</v>
      </c>
      <c r="K125" s="105">
        <f>IF('P&amp;L'!L56-K82=0,"",K82-'P&amp;L'!L56)</f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86:K115 J72:K77 J7:K67 J70:K70">
      <formula1>0</formula1>
    </dataValidation>
  </dataValidations>
  <printOptions/>
  <pageMargins left="0.75" right="0.75" top="1" bottom="1" header="0.5" footer="0.5"/>
  <pageSetup orientation="portrait" paperSize="9" scale="78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A36" sqref="A36:H36"/>
    </sheetView>
  </sheetViews>
  <sheetFormatPr defaultColWidth="9.140625" defaultRowHeight="12.75"/>
  <cols>
    <col min="1" max="9" width="9.140625" style="44" customWidth="1"/>
    <col min="10" max="10" width="14.28125" style="44" customWidth="1"/>
    <col min="11" max="11" width="13.421875" style="44" customWidth="1"/>
    <col min="12" max="12" width="12.140625" style="44" customWidth="1"/>
    <col min="13" max="16384" width="9.140625" style="44" customWidth="1"/>
  </cols>
  <sheetData>
    <row r="1" spans="1:11" ht="15.75">
      <c r="A1" s="263" t="s">
        <v>278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355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109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12.75">
      <c r="A4" s="265" t="s">
        <v>110</v>
      </c>
      <c r="B4" s="265"/>
      <c r="C4" s="265"/>
      <c r="D4" s="265"/>
      <c r="E4" s="265"/>
      <c r="F4" s="265"/>
      <c r="G4" s="265"/>
      <c r="H4" s="265"/>
      <c r="I4" s="53" t="s">
        <v>214</v>
      </c>
      <c r="J4" s="54" t="s">
        <v>111</v>
      </c>
      <c r="K4" s="54" t="s">
        <v>112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55">
        <v>2</v>
      </c>
      <c r="J5" s="56" t="s">
        <v>57</v>
      </c>
      <c r="K5" s="56" t="s">
        <v>58</v>
      </c>
    </row>
    <row r="6" spans="1:11" ht="12.75">
      <c r="A6" s="208" t="s">
        <v>279</v>
      </c>
      <c r="B6" s="209"/>
      <c r="C6" s="209"/>
      <c r="D6" s="209"/>
      <c r="E6" s="209"/>
      <c r="F6" s="209"/>
      <c r="G6" s="209"/>
      <c r="H6" s="209"/>
      <c r="I6" s="268"/>
      <c r="J6" s="268"/>
      <c r="K6" s="269"/>
    </row>
    <row r="7" spans="1:11" ht="12.75" customHeight="1">
      <c r="A7" s="266" t="s">
        <v>280</v>
      </c>
      <c r="B7" s="266"/>
      <c r="C7" s="266"/>
      <c r="D7" s="266"/>
      <c r="E7" s="266"/>
      <c r="F7" s="266"/>
      <c r="G7" s="266"/>
      <c r="H7" s="266"/>
      <c r="I7" s="1">
        <v>1</v>
      </c>
      <c r="J7" s="7">
        <v>6922097</v>
      </c>
      <c r="K7" s="7">
        <v>6476996.849999934</v>
      </c>
    </row>
    <row r="8" spans="1:11" ht="12.75" customHeight="1">
      <c r="A8" s="266" t="s">
        <v>281</v>
      </c>
      <c r="B8" s="266"/>
      <c r="C8" s="266"/>
      <c r="D8" s="266"/>
      <c r="E8" s="266"/>
      <c r="F8" s="266"/>
      <c r="G8" s="266"/>
      <c r="H8" s="266"/>
      <c r="I8" s="1">
        <v>2</v>
      </c>
      <c r="J8" s="7">
        <v>31919075</v>
      </c>
      <c r="K8" s="7">
        <v>34374819.230000004</v>
      </c>
    </row>
    <row r="9" spans="1:11" ht="12.75" customHeight="1">
      <c r="A9" s="266" t="s">
        <v>282</v>
      </c>
      <c r="B9" s="266"/>
      <c r="C9" s="266"/>
      <c r="D9" s="266"/>
      <c r="E9" s="266"/>
      <c r="F9" s="266"/>
      <c r="G9" s="266"/>
      <c r="H9" s="266"/>
      <c r="I9" s="1">
        <v>3</v>
      </c>
      <c r="J9" s="138"/>
      <c r="K9" s="7"/>
    </row>
    <row r="10" spans="1:11" ht="12.75" customHeight="1">
      <c r="A10" s="266" t="s">
        <v>283</v>
      </c>
      <c r="B10" s="266"/>
      <c r="C10" s="266"/>
      <c r="D10" s="266"/>
      <c r="E10" s="266"/>
      <c r="F10" s="266"/>
      <c r="G10" s="266"/>
      <c r="H10" s="266"/>
      <c r="I10" s="1">
        <v>4</v>
      </c>
      <c r="J10" s="138"/>
      <c r="K10" s="7"/>
    </row>
    <row r="11" spans="1:11" ht="12.75" customHeight="1">
      <c r="A11" s="266" t="s">
        <v>289</v>
      </c>
      <c r="B11" s="266"/>
      <c r="C11" s="266"/>
      <c r="D11" s="266"/>
      <c r="E11" s="266"/>
      <c r="F11" s="266"/>
      <c r="G11" s="266"/>
      <c r="H11" s="266"/>
      <c r="I11" s="1">
        <v>5</v>
      </c>
      <c r="J11" s="138"/>
      <c r="K11" s="7">
        <v>9036</v>
      </c>
    </row>
    <row r="12" spans="1:11" ht="12.75" customHeight="1">
      <c r="A12" s="266" t="s">
        <v>284</v>
      </c>
      <c r="B12" s="266"/>
      <c r="C12" s="266"/>
      <c r="D12" s="266"/>
      <c r="E12" s="266"/>
      <c r="F12" s="266"/>
      <c r="G12" s="266"/>
      <c r="H12" s="266"/>
      <c r="I12" s="1">
        <v>6</v>
      </c>
      <c r="J12" s="138">
        <v>1972560</v>
      </c>
      <c r="K12" s="7">
        <v>2484701.572286944</v>
      </c>
    </row>
    <row r="13" spans="1:11" ht="12.75" customHeight="1">
      <c r="A13" s="270" t="s">
        <v>285</v>
      </c>
      <c r="B13" s="270"/>
      <c r="C13" s="270"/>
      <c r="D13" s="270"/>
      <c r="E13" s="270"/>
      <c r="F13" s="270"/>
      <c r="G13" s="270"/>
      <c r="H13" s="270"/>
      <c r="I13" s="1">
        <v>7</v>
      </c>
      <c r="J13" s="306">
        <f>SUM(J7:J12)</f>
        <v>40813732</v>
      </c>
      <c r="K13" s="45">
        <f>SUM(K7:K12)</f>
        <v>43345553.65228688</v>
      </c>
    </row>
    <row r="14" spans="1:11" ht="12.75" customHeight="1">
      <c r="A14" s="266" t="s">
        <v>286</v>
      </c>
      <c r="B14" s="266"/>
      <c r="C14" s="266"/>
      <c r="D14" s="266"/>
      <c r="E14" s="266"/>
      <c r="F14" s="266"/>
      <c r="G14" s="266"/>
      <c r="H14" s="266"/>
      <c r="I14" s="1">
        <v>8</v>
      </c>
      <c r="J14" s="138">
        <v>3839262</v>
      </c>
      <c r="K14" s="7">
        <v>176437.33000000476</v>
      </c>
    </row>
    <row r="15" spans="1:11" ht="12.75" customHeight="1">
      <c r="A15" s="266" t="s">
        <v>287</v>
      </c>
      <c r="B15" s="266"/>
      <c r="C15" s="266"/>
      <c r="D15" s="266"/>
      <c r="E15" s="266"/>
      <c r="F15" s="266"/>
      <c r="G15" s="266"/>
      <c r="H15" s="266"/>
      <c r="I15" s="1">
        <v>9</v>
      </c>
      <c r="J15" s="138">
        <v>9216312.202076301</v>
      </c>
      <c r="K15" s="7">
        <v>1254017.3099999875</v>
      </c>
    </row>
    <row r="16" spans="1:11" ht="12.75" customHeight="1">
      <c r="A16" s="266" t="s">
        <v>290</v>
      </c>
      <c r="B16" s="266"/>
      <c r="C16" s="266"/>
      <c r="D16" s="266"/>
      <c r="E16" s="266"/>
      <c r="F16" s="266"/>
      <c r="G16" s="266"/>
      <c r="H16" s="266"/>
      <c r="I16" s="1">
        <v>10</v>
      </c>
      <c r="J16" s="138">
        <v>14196</v>
      </c>
      <c r="K16" s="7"/>
    </row>
    <row r="17" spans="1:11" ht="12.75" customHeight="1">
      <c r="A17" s="266" t="s">
        <v>288</v>
      </c>
      <c r="B17" s="266"/>
      <c r="C17" s="266"/>
      <c r="D17" s="266"/>
      <c r="E17" s="266"/>
      <c r="F17" s="266"/>
      <c r="G17" s="266"/>
      <c r="H17" s="266"/>
      <c r="I17" s="1">
        <v>11</v>
      </c>
      <c r="J17" s="138"/>
      <c r="K17" s="7"/>
    </row>
    <row r="18" spans="1:11" ht="12.75" customHeight="1">
      <c r="A18" s="270" t="s">
        <v>291</v>
      </c>
      <c r="B18" s="270"/>
      <c r="C18" s="270"/>
      <c r="D18" s="270"/>
      <c r="E18" s="270"/>
      <c r="F18" s="270"/>
      <c r="G18" s="270"/>
      <c r="H18" s="270"/>
      <c r="I18" s="1">
        <v>12</v>
      </c>
      <c r="J18" s="306">
        <f>SUM(J14:J17)</f>
        <v>13069770.202076301</v>
      </c>
      <c r="K18" s="45">
        <f>SUM(K14:K17)</f>
        <v>1430454.6399999922</v>
      </c>
    </row>
    <row r="19" spans="1:11" ht="12.75" customHeight="1">
      <c r="A19" s="270" t="s">
        <v>292</v>
      </c>
      <c r="B19" s="270"/>
      <c r="C19" s="270"/>
      <c r="D19" s="270"/>
      <c r="E19" s="270"/>
      <c r="F19" s="270"/>
      <c r="G19" s="270"/>
      <c r="H19" s="270"/>
      <c r="I19" s="1">
        <v>13</v>
      </c>
      <c r="J19" s="306">
        <f>IF(J13&gt;J18,J13-J18,0)</f>
        <v>27743961.7979237</v>
      </c>
      <c r="K19" s="45">
        <f>IF(K13&gt;K18,K13-K18,0)</f>
        <v>41915099.01228689</v>
      </c>
    </row>
    <row r="20" spans="1:11" ht="12.75" customHeight="1">
      <c r="A20" s="270" t="s">
        <v>293</v>
      </c>
      <c r="B20" s="270"/>
      <c r="C20" s="270"/>
      <c r="D20" s="270"/>
      <c r="E20" s="270"/>
      <c r="F20" s="270"/>
      <c r="G20" s="270"/>
      <c r="H20" s="270"/>
      <c r="I20" s="1">
        <v>14</v>
      </c>
      <c r="J20" s="306">
        <f>IF(J18&gt;J13,J18-J13,0)</f>
        <v>0</v>
      </c>
      <c r="K20" s="45">
        <f>IF(K18&gt;K13,K18-K13,0)</f>
        <v>0</v>
      </c>
    </row>
    <row r="21" spans="1:11" ht="12.75">
      <c r="A21" s="208" t="s">
        <v>294</v>
      </c>
      <c r="B21" s="209"/>
      <c r="C21" s="209"/>
      <c r="D21" s="209"/>
      <c r="E21" s="209"/>
      <c r="F21" s="209"/>
      <c r="G21" s="209"/>
      <c r="H21" s="209"/>
      <c r="I21" s="268"/>
      <c r="J21" s="268"/>
      <c r="K21" s="269"/>
    </row>
    <row r="22" spans="1:11" ht="12.75" customHeight="1">
      <c r="A22" s="266" t="s">
        <v>295</v>
      </c>
      <c r="B22" s="266"/>
      <c r="C22" s="266"/>
      <c r="D22" s="266"/>
      <c r="E22" s="266"/>
      <c r="F22" s="266"/>
      <c r="G22" s="266"/>
      <c r="H22" s="266"/>
      <c r="I22" s="1">
        <v>15</v>
      </c>
      <c r="J22" s="307"/>
      <c r="K22" s="7">
        <v>0</v>
      </c>
    </row>
    <row r="23" spans="1:11" ht="12.75" customHeight="1">
      <c r="A23" s="266" t="s">
        <v>296</v>
      </c>
      <c r="B23" s="266"/>
      <c r="C23" s="266"/>
      <c r="D23" s="266"/>
      <c r="E23" s="266"/>
      <c r="F23" s="266"/>
      <c r="G23" s="266"/>
      <c r="H23" s="266"/>
      <c r="I23" s="1">
        <v>16</v>
      </c>
      <c r="J23" s="138">
        <v>0</v>
      </c>
      <c r="K23" s="7">
        <v>0</v>
      </c>
    </row>
    <row r="24" spans="1:11" ht="12.75" customHeight="1">
      <c r="A24" s="266" t="s">
        <v>297</v>
      </c>
      <c r="B24" s="266"/>
      <c r="C24" s="266"/>
      <c r="D24" s="266"/>
      <c r="E24" s="266"/>
      <c r="F24" s="266"/>
      <c r="G24" s="266"/>
      <c r="H24" s="266"/>
      <c r="I24" s="1">
        <v>17</v>
      </c>
      <c r="J24" s="305"/>
      <c r="K24" s="7">
        <v>0</v>
      </c>
    </row>
    <row r="25" spans="1:11" ht="12.75" customHeight="1">
      <c r="A25" s="266" t="s">
        <v>298</v>
      </c>
      <c r="B25" s="266"/>
      <c r="C25" s="266"/>
      <c r="D25" s="266"/>
      <c r="E25" s="266"/>
      <c r="F25" s="266"/>
      <c r="G25" s="266"/>
      <c r="H25" s="266"/>
      <c r="I25" s="1">
        <v>18</v>
      </c>
      <c r="J25" s="138"/>
      <c r="K25" s="7">
        <v>0</v>
      </c>
    </row>
    <row r="26" spans="1:11" ht="12.75" customHeight="1">
      <c r="A26" s="266" t="s">
        <v>299</v>
      </c>
      <c r="B26" s="266"/>
      <c r="C26" s="266"/>
      <c r="D26" s="266"/>
      <c r="E26" s="266"/>
      <c r="F26" s="266"/>
      <c r="G26" s="266"/>
      <c r="H26" s="266"/>
      <c r="I26" s="1">
        <v>19</v>
      </c>
      <c r="J26" s="138"/>
      <c r="K26" s="7">
        <v>0</v>
      </c>
    </row>
    <row r="27" spans="1:11" ht="12.75" customHeight="1">
      <c r="A27" s="270" t="s">
        <v>300</v>
      </c>
      <c r="B27" s="270"/>
      <c r="C27" s="270"/>
      <c r="D27" s="270"/>
      <c r="E27" s="270"/>
      <c r="F27" s="270"/>
      <c r="G27" s="270"/>
      <c r="H27" s="270"/>
      <c r="I27" s="1">
        <v>20</v>
      </c>
      <c r="J27" s="306">
        <f>SUM(J22:J26)</f>
        <v>0</v>
      </c>
      <c r="K27" s="45">
        <f>SUM(K22:K26)</f>
        <v>0</v>
      </c>
    </row>
    <row r="28" spans="1:11" ht="12.75" customHeight="1">
      <c r="A28" s="266" t="s">
        <v>301</v>
      </c>
      <c r="B28" s="266"/>
      <c r="C28" s="266"/>
      <c r="D28" s="266"/>
      <c r="E28" s="266"/>
      <c r="F28" s="266"/>
      <c r="G28" s="266"/>
      <c r="H28" s="266"/>
      <c r="I28" s="1">
        <v>21</v>
      </c>
      <c r="J28" s="138">
        <v>23489833</v>
      </c>
      <c r="K28" s="7">
        <v>25533927</v>
      </c>
    </row>
    <row r="29" spans="1:11" ht="12.75" customHeight="1">
      <c r="A29" s="266" t="s">
        <v>302</v>
      </c>
      <c r="B29" s="266"/>
      <c r="C29" s="266"/>
      <c r="D29" s="266"/>
      <c r="E29" s="266"/>
      <c r="F29" s="266"/>
      <c r="G29" s="266"/>
      <c r="H29" s="266"/>
      <c r="I29" s="1">
        <v>22</v>
      </c>
      <c r="J29" s="138"/>
      <c r="K29" s="7"/>
    </row>
    <row r="30" spans="1:11" ht="12.75" customHeight="1">
      <c r="A30" s="266" t="s">
        <v>303</v>
      </c>
      <c r="B30" s="266"/>
      <c r="C30" s="266"/>
      <c r="D30" s="266"/>
      <c r="E30" s="266"/>
      <c r="F30" s="266"/>
      <c r="G30" s="266"/>
      <c r="H30" s="266"/>
      <c r="I30" s="1">
        <v>23</v>
      </c>
      <c r="J30" s="138"/>
      <c r="K30" s="7"/>
    </row>
    <row r="31" spans="1:11" ht="12.75" customHeight="1">
      <c r="A31" s="270" t="s">
        <v>304</v>
      </c>
      <c r="B31" s="270"/>
      <c r="C31" s="270"/>
      <c r="D31" s="270"/>
      <c r="E31" s="270"/>
      <c r="F31" s="270"/>
      <c r="G31" s="270"/>
      <c r="H31" s="270"/>
      <c r="I31" s="1">
        <v>24</v>
      </c>
      <c r="J31" s="306">
        <f>SUM(J28:J30)</f>
        <v>23489833</v>
      </c>
      <c r="K31" s="45">
        <f>SUM(K28:K30)</f>
        <v>25533927</v>
      </c>
    </row>
    <row r="32" spans="1:11" ht="12.75" customHeight="1">
      <c r="A32" s="270" t="s">
        <v>305</v>
      </c>
      <c r="B32" s="270"/>
      <c r="C32" s="270"/>
      <c r="D32" s="270"/>
      <c r="E32" s="270"/>
      <c r="F32" s="270"/>
      <c r="G32" s="270"/>
      <c r="H32" s="270"/>
      <c r="I32" s="1">
        <v>25</v>
      </c>
      <c r="J32" s="306">
        <f>IF(J27&gt;J31,J27-J31,0)</f>
        <v>0</v>
      </c>
      <c r="K32" s="45">
        <f>IF(K27&gt;K31,K27-K31,0)</f>
        <v>0</v>
      </c>
    </row>
    <row r="33" spans="1:11" ht="12.75" customHeight="1">
      <c r="A33" s="270" t="s">
        <v>306</v>
      </c>
      <c r="B33" s="270"/>
      <c r="C33" s="270"/>
      <c r="D33" s="270"/>
      <c r="E33" s="270"/>
      <c r="F33" s="270"/>
      <c r="G33" s="270"/>
      <c r="H33" s="270"/>
      <c r="I33" s="1">
        <v>26</v>
      </c>
      <c r="J33" s="306">
        <f>IF(J31&gt;J27,J31-J27,0)</f>
        <v>23489833</v>
      </c>
      <c r="K33" s="45">
        <f>IF(K31&gt;K27,K31-K27,0)</f>
        <v>25533927</v>
      </c>
    </row>
    <row r="34" spans="1:11" ht="12.75">
      <c r="A34" s="208" t="s">
        <v>307</v>
      </c>
      <c r="B34" s="209"/>
      <c r="C34" s="209"/>
      <c r="D34" s="209"/>
      <c r="E34" s="209"/>
      <c r="F34" s="209"/>
      <c r="G34" s="209"/>
      <c r="H34" s="209"/>
      <c r="I34" s="268"/>
      <c r="J34" s="268"/>
      <c r="K34" s="269"/>
    </row>
    <row r="35" spans="1:11" ht="12.75" customHeight="1">
      <c r="A35" s="266" t="s">
        <v>308</v>
      </c>
      <c r="B35" s="266"/>
      <c r="C35" s="266"/>
      <c r="D35" s="266"/>
      <c r="E35" s="266"/>
      <c r="F35" s="266"/>
      <c r="G35" s="266"/>
      <c r="H35" s="266"/>
      <c r="I35" s="1">
        <v>27</v>
      </c>
      <c r="J35" s="138">
        <v>0</v>
      </c>
      <c r="K35" s="7">
        <v>0</v>
      </c>
    </row>
    <row r="36" spans="1:11" ht="12.75" customHeight="1">
      <c r="A36" s="266" t="s">
        <v>309</v>
      </c>
      <c r="B36" s="266"/>
      <c r="C36" s="266"/>
      <c r="D36" s="266"/>
      <c r="E36" s="266"/>
      <c r="F36" s="266"/>
      <c r="G36" s="266"/>
      <c r="H36" s="266"/>
      <c r="I36" s="1">
        <v>28</v>
      </c>
      <c r="J36" s="138">
        <v>0</v>
      </c>
      <c r="K36" s="7">
        <v>0</v>
      </c>
    </row>
    <row r="37" spans="1:11" ht="12.75" customHeight="1">
      <c r="A37" s="266" t="s">
        <v>310</v>
      </c>
      <c r="B37" s="266"/>
      <c r="C37" s="266"/>
      <c r="D37" s="266"/>
      <c r="E37" s="266"/>
      <c r="F37" s="266"/>
      <c r="G37" s="266"/>
      <c r="H37" s="266"/>
      <c r="I37" s="1">
        <v>29</v>
      </c>
      <c r="J37" s="138">
        <v>258094.3520762995</v>
      </c>
      <c r="K37" s="7">
        <v>0</v>
      </c>
    </row>
    <row r="38" spans="1:11" ht="12.75" customHeight="1">
      <c r="A38" s="270" t="s">
        <v>311</v>
      </c>
      <c r="B38" s="270"/>
      <c r="C38" s="270"/>
      <c r="D38" s="270"/>
      <c r="E38" s="270"/>
      <c r="F38" s="270"/>
      <c r="G38" s="270"/>
      <c r="H38" s="270"/>
      <c r="I38" s="1">
        <v>30</v>
      </c>
      <c r="J38" s="306">
        <f>SUM(J35:J37)</f>
        <v>258094.3520762995</v>
      </c>
      <c r="K38" s="45">
        <f>SUM(K35:K37)</f>
        <v>0</v>
      </c>
    </row>
    <row r="39" spans="1:11" ht="12.75" customHeight="1">
      <c r="A39" s="266" t="s">
        <v>312</v>
      </c>
      <c r="B39" s="266"/>
      <c r="C39" s="266"/>
      <c r="D39" s="266"/>
      <c r="E39" s="266"/>
      <c r="F39" s="266"/>
      <c r="G39" s="266"/>
      <c r="H39" s="266"/>
      <c r="I39" s="1">
        <v>31</v>
      </c>
      <c r="J39" s="7">
        <f>6690538+8225816+2760268</f>
        <v>17676622</v>
      </c>
      <c r="K39" s="7">
        <v>20310958.18228689</v>
      </c>
    </row>
    <row r="40" spans="1:11" ht="12.75" customHeight="1">
      <c r="A40" s="266" t="s">
        <v>313</v>
      </c>
      <c r="B40" s="266"/>
      <c r="C40" s="266"/>
      <c r="D40" s="266"/>
      <c r="E40" s="266"/>
      <c r="F40" s="266"/>
      <c r="G40" s="266"/>
      <c r="H40" s="266"/>
      <c r="I40" s="1">
        <v>32</v>
      </c>
      <c r="J40" s="138">
        <v>0</v>
      </c>
      <c r="K40" s="7">
        <v>0</v>
      </c>
    </row>
    <row r="41" spans="1:11" ht="12.75" customHeight="1">
      <c r="A41" s="266" t="s">
        <v>314</v>
      </c>
      <c r="B41" s="266"/>
      <c r="C41" s="266"/>
      <c r="D41" s="266"/>
      <c r="E41" s="266"/>
      <c r="F41" s="266"/>
      <c r="G41" s="266"/>
      <c r="H41" s="266"/>
      <c r="I41" s="1">
        <v>33</v>
      </c>
      <c r="J41" s="138">
        <v>0</v>
      </c>
      <c r="K41" s="7">
        <v>0</v>
      </c>
    </row>
    <row r="42" spans="1:11" ht="12.75" customHeight="1">
      <c r="A42" s="266" t="s">
        <v>315</v>
      </c>
      <c r="B42" s="266"/>
      <c r="C42" s="266"/>
      <c r="D42" s="266"/>
      <c r="E42" s="266"/>
      <c r="F42" s="266"/>
      <c r="G42" s="266"/>
      <c r="H42" s="266"/>
      <c r="I42" s="1">
        <v>34</v>
      </c>
      <c r="J42" s="138">
        <v>0</v>
      </c>
      <c r="K42" s="7">
        <v>0</v>
      </c>
    </row>
    <row r="43" spans="1:11" ht="12.75" customHeight="1">
      <c r="A43" s="266" t="s">
        <v>316</v>
      </c>
      <c r="B43" s="266"/>
      <c r="C43" s="266"/>
      <c r="D43" s="266"/>
      <c r="E43" s="266"/>
      <c r="F43" s="266"/>
      <c r="G43" s="266"/>
      <c r="H43" s="266"/>
      <c r="I43" s="1">
        <v>35</v>
      </c>
      <c r="J43" s="138">
        <v>0</v>
      </c>
      <c r="K43" s="7">
        <v>0</v>
      </c>
    </row>
    <row r="44" spans="1:11" ht="12.75" customHeight="1">
      <c r="A44" s="270" t="s">
        <v>317</v>
      </c>
      <c r="B44" s="270"/>
      <c r="C44" s="270"/>
      <c r="D44" s="270"/>
      <c r="E44" s="270"/>
      <c r="F44" s="270"/>
      <c r="G44" s="270"/>
      <c r="H44" s="270"/>
      <c r="I44" s="1">
        <v>36</v>
      </c>
      <c r="J44" s="306">
        <f>SUM(J39:J43)</f>
        <v>17676622</v>
      </c>
      <c r="K44" s="45">
        <f>SUM(K39:K43)</f>
        <v>20310958.18228689</v>
      </c>
    </row>
    <row r="45" spans="1:11" ht="12.75" customHeight="1">
      <c r="A45" s="270" t="s">
        <v>318</v>
      </c>
      <c r="B45" s="270"/>
      <c r="C45" s="270"/>
      <c r="D45" s="270"/>
      <c r="E45" s="270"/>
      <c r="F45" s="270"/>
      <c r="G45" s="270"/>
      <c r="H45" s="270"/>
      <c r="I45" s="1">
        <v>37</v>
      </c>
      <c r="J45" s="306">
        <f>IF(J38&gt;J44,J38-J44,0)</f>
        <v>0</v>
      </c>
      <c r="K45" s="45">
        <f>IF(K38&gt;K44,K38-K44,0)</f>
        <v>0</v>
      </c>
    </row>
    <row r="46" spans="1:11" ht="12.75" customHeight="1">
      <c r="A46" s="270" t="s">
        <v>319</v>
      </c>
      <c r="B46" s="270"/>
      <c r="C46" s="270"/>
      <c r="D46" s="270"/>
      <c r="E46" s="270"/>
      <c r="F46" s="270"/>
      <c r="G46" s="270"/>
      <c r="H46" s="270"/>
      <c r="I46" s="1">
        <v>38</v>
      </c>
      <c r="J46" s="306">
        <f>IF(J44&gt;J38,J44-J38,0)</f>
        <v>17418527.6479237</v>
      </c>
      <c r="K46" s="45">
        <f>IF(K44&gt;K38,K44-K38,0)</f>
        <v>20310958.18228689</v>
      </c>
    </row>
    <row r="47" spans="1:11" ht="12.75" customHeight="1">
      <c r="A47" s="266" t="s">
        <v>320</v>
      </c>
      <c r="B47" s="271"/>
      <c r="C47" s="271"/>
      <c r="D47" s="271"/>
      <c r="E47" s="271"/>
      <c r="F47" s="271"/>
      <c r="G47" s="271"/>
      <c r="H47" s="272"/>
      <c r="I47" s="1">
        <v>39</v>
      </c>
      <c r="J47" s="306">
        <f>IF(J19-J20+J32-J33+J45-J46&gt;0,J19-J20+J32-J33+J45-J46,0)</f>
        <v>0</v>
      </c>
      <c r="K47" s="45">
        <f>IF(K19-K20+K32-K33+K45-K46&gt;0,K19-K20+K32-K33+K45-K46,0)</f>
        <v>0</v>
      </c>
    </row>
    <row r="48" spans="1:11" ht="12.75" customHeight="1">
      <c r="A48" s="266" t="s">
        <v>321</v>
      </c>
      <c r="B48" s="271"/>
      <c r="C48" s="271"/>
      <c r="D48" s="271"/>
      <c r="E48" s="271"/>
      <c r="F48" s="271"/>
      <c r="G48" s="271"/>
      <c r="H48" s="272"/>
      <c r="I48" s="1">
        <v>40</v>
      </c>
      <c r="J48" s="306">
        <f>IF(J20-J19+J33-J32+J46-J45&gt;0,J20-J19+J33-J32+J46-J45,0)</f>
        <v>13164398.850000001</v>
      </c>
      <c r="K48" s="45">
        <f>IF(K20-K19+K33-K32+K46-K45&gt;0,K20-K19+K33-K32+K46-K45,0)</f>
        <v>3929786.170000002</v>
      </c>
    </row>
    <row r="49" spans="1:11" ht="12.75" customHeight="1">
      <c r="A49" s="266" t="s">
        <v>322</v>
      </c>
      <c r="B49" s="271"/>
      <c r="C49" s="271"/>
      <c r="D49" s="271"/>
      <c r="E49" s="271"/>
      <c r="F49" s="271"/>
      <c r="G49" s="271"/>
      <c r="H49" s="272"/>
      <c r="I49" s="1">
        <v>41</v>
      </c>
      <c r="J49" s="138">
        <v>20369285.85</v>
      </c>
      <c r="K49" s="7">
        <v>9562467.04</v>
      </c>
    </row>
    <row r="50" spans="1:11" ht="12.75" customHeight="1">
      <c r="A50" s="266" t="s">
        <v>323</v>
      </c>
      <c r="B50" s="271"/>
      <c r="C50" s="271"/>
      <c r="D50" s="271"/>
      <c r="E50" s="271"/>
      <c r="F50" s="271"/>
      <c r="G50" s="271"/>
      <c r="H50" s="272"/>
      <c r="I50" s="1">
        <v>42</v>
      </c>
      <c r="J50" s="306">
        <f>IF(J47=0,0,J47)</f>
        <v>0</v>
      </c>
      <c r="K50" s="45">
        <f>IF(K47=0,0,K47)</f>
        <v>0</v>
      </c>
    </row>
    <row r="51" spans="1:11" ht="12.75" customHeight="1">
      <c r="A51" s="266" t="s">
        <v>324</v>
      </c>
      <c r="B51" s="271"/>
      <c r="C51" s="271"/>
      <c r="D51" s="271"/>
      <c r="E51" s="271"/>
      <c r="F51" s="271"/>
      <c r="G51" s="271"/>
      <c r="H51" s="272"/>
      <c r="I51" s="1">
        <v>43</v>
      </c>
      <c r="J51" s="306">
        <f>IF(J48=0,0,J48)</f>
        <v>13164398.850000001</v>
      </c>
      <c r="K51" s="7">
        <f>IF(K48=0,0,K48)</f>
        <v>3929786.170000002</v>
      </c>
    </row>
    <row r="52" spans="1:12" ht="12.75" customHeight="1">
      <c r="A52" s="255" t="s">
        <v>325</v>
      </c>
      <c r="B52" s="256"/>
      <c r="C52" s="256"/>
      <c r="D52" s="256"/>
      <c r="E52" s="256"/>
      <c r="F52" s="256"/>
      <c r="G52" s="256"/>
      <c r="H52" s="273"/>
      <c r="I52" s="4">
        <v>44</v>
      </c>
      <c r="J52" s="308">
        <f>J49+J50-J51</f>
        <v>7204887</v>
      </c>
      <c r="K52" s="49">
        <f>K49+K50-K51</f>
        <v>5632680.869999997</v>
      </c>
      <c r="L52" s="104">
        <f>K52-'Balance sheet'!K64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28:K30 J14:K17 J22:K26 J7:K12 J49:K51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44:K48 J38:K38 J52:K52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263" t="s">
        <v>48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5" t="s">
        <v>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5" t="s">
        <v>16</v>
      </c>
      <c r="B4" s="265"/>
      <c r="C4" s="265"/>
      <c r="D4" s="265"/>
      <c r="E4" s="265"/>
      <c r="F4" s="265"/>
      <c r="G4" s="265"/>
      <c r="H4" s="265"/>
      <c r="I4" s="53" t="s">
        <v>56</v>
      </c>
      <c r="J4" s="54" t="s">
        <v>59</v>
      </c>
      <c r="K4" s="54" t="s">
        <v>60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59">
        <v>2</v>
      </c>
      <c r="J5" s="60" t="s">
        <v>57</v>
      </c>
      <c r="K5" s="60" t="s">
        <v>58</v>
      </c>
    </row>
    <row r="6" spans="1:11" ht="12.75">
      <c r="A6" s="208" t="s">
        <v>35</v>
      </c>
      <c r="B6" s="209"/>
      <c r="C6" s="209"/>
      <c r="D6" s="209"/>
      <c r="E6" s="209"/>
      <c r="F6" s="209"/>
      <c r="G6" s="209"/>
      <c r="H6" s="209"/>
      <c r="I6" s="268"/>
      <c r="J6" s="268"/>
      <c r="K6" s="269"/>
    </row>
    <row r="7" spans="1:11" ht="12.75">
      <c r="A7" s="236" t="s">
        <v>50</v>
      </c>
      <c r="B7" s="237"/>
      <c r="C7" s="237"/>
      <c r="D7" s="237"/>
      <c r="E7" s="237"/>
      <c r="F7" s="237"/>
      <c r="G7" s="237"/>
      <c r="H7" s="237"/>
      <c r="I7" s="1">
        <v>1</v>
      </c>
      <c r="J7" s="5"/>
      <c r="K7" s="7"/>
    </row>
    <row r="8" spans="1:11" ht="12.75">
      <c r="A8" s="236" t="s">
        <v>23</v>
      </c>
      <c r="B8" s="237"/>
      <c r="C8" s="237"/>
      <c r="D8" s="237"/>
      <c r="E8" s="237"/>
      <c r="F8" s="237"/>
      <c r="G8" s="237"/>
      <c r="H8" s="237"/>
      <c r="I8" s="1">
        <v>2</v>
      </c>
      <c r="J8" s="5"/>
      <c r="K8" s="7"/>
    </row>
    <row r="9" spans="1:11" ht="12.75">
      <c r="A9" s="236" t="s">
        <v>24</v>
      </c>
      <c r="B9" s="237"/>
      <c r="C9" s="237"/>
      <c r="D9" s="237"/>
      <c r="E9" s="237"/>
      <c r="F9" s="237"/>
      <c r="G9" s="237"/>
      <c r="H9" s="237"/>
      <c r="I9" s="1">
        <v>3</v>
      </c>
      <c r="J9" s="5"/>
      <c r="K9" s="7"/>
    </row>
    <row r="10" spans="1:11" ht="12.75">
      <c r="A10" s="236" t="s">
        <v>25</v>
      </c>
      <c r="B10" s="237"/>
      <c r="C10" s="237"/>
      <c r="D10" s="237"/>
      <c r="E10" s="237"/>
      <c r="F10" s="237"/>
      <c r="G10" s="237"/>
      <c r="H10" s="237"/>
      <c r="I10" s="1">
        <v>4</v>
      </c>
      <c r="J10" s="5"/>
      <c r="K10" s="7"/>
    </row>
    <row r="11" spans="1:11" ht="12.75">
      <c r="A11" s="236" t="s">
        <v>26</v>
      </c>
      <c r="B11" s="237"/>
      <c r="C11" s="237"/>
      <c r="D11" s="237"/>
      <c r="E11" s="237"/>
      <c r="F11" s="237"/>
      <c r="G11" s="237"/>
      <c r="H11" s="237"/>
      <c r="I11" s="1">
        <v>5</v>
      </c>
      <c r="J11" s="5"/>
      <c r="K11" s="7"/>
    </row>
    <row r="12" spans="1:11" ht="12.75">
      <c r="A12" s="198" t="s">
        <v>49</v>
      </c>
      <c r="B12" s="199"/>
      <c r="C12" s="199"/>
      <c r="D12" s="199"/>
      <c r="E12" s="199"/>
      <c r="F12" s="199"/>
      <c r="G12" s="199"/>
      <c r="H12" s="199"/>
      <c r="I12" s="1">
        <v>6</v>
      </c>
      <c r="J12" s="51">
        <f>SUM(J7:J11)</f>
        <v>0</v>
      </c>
      <c r="K12" s="45">
        <f>SUM(K7:K11)</f>
        <v>0</v>
      </c>
    </row>
    <row r="13" spans="1:11" ht="12.75">
      <c r="A13" s="236" t="s">
        <v>27</v>
      </c>
      <c r="B13" s="237"/>
      <c r="C13" s="237"/>
      <c r="D13" s="237"/>
      <c r="E13" s="237"/>
      <c r="F13" s="237"/>
      <c r="G13" s="237"/>
      <c r="H13" s="237"/>
      <c r="I13" s="1">
        <v>7</v>
      </c>
      <c r="J13" s="5"/>
      <c r="K13" s="7"/>
    </row>
    <row r="14" spans="1:11" ht="12.75">
      <c r="A14" s="236" t="s">
        <v>28</v>
      </c>
      <c r="B14" s="237"/>
      <c r="C14" s="237"/>
      <c r="D14" s="237"/>
      <c r="E14" s="237"/>
      <c r="F14" s="237"/>
      <c r="G14" s="237"/>
      <c r="H14" s="237"/>
      <c r="I14" s="1">
        <v>8</v>
      </c>
      <c r="J14" s="5"/>
      <c r="K14" s="7"/>
    </row>
    <row r="15" spans="1:11" ht="12.75">
      <c r="A15" s="236" t="s">
        <v>29</v>
      </c>
      <c r="B15" s="237"/>
      <c r="C15" s="237"/>
      <c r="D15" s="237"/>
      <c r="E15" s="237"/>
      <c r="F15" s="237"/>
      <c r="G15" s="237"/>
      <c r="H15" s="237"/>
      <c r="I15" s="1">
        <v>9</v>
      </c>
      <c r="J15" s="5"/>
      <c r="K15" s="7"/>
    </row>
    <row r="16" spans="1:11" ht="12.75">
      <c r="A16" s="236" t="s">
        <v>30</v>
      </c>
      <c r="B16" s="237"/>
      <c r="C16" s="237"/>
      <c r="D16" s="237"/>
      <c r="E16" s="237"/>
      <c r="F16" s="237"/>
      <c r="G16" s="237"/>
      <c r="H16" s="237"/>
      <c r="I16" s="1">
        <v>10</v>
      </c>
      <c r="J16" s="5"/>
      <c r="K16" s="7"/>
    </row>
    <row r="17" spans="1:11" ht="12.75">
      <c r="A17" s="236" t="s">
        <v>31</v>
      </c>
      <c r="B17" s="237"/>
      <c r="C17" s="237"/>
      <c r="D17" s="237"/>
      <c r="E17" s="237"/>
      <c r="F17" s="237"/>
      <c r="G17" s="237"/>
      <c r="H17" s="237"/>
      <c r="I17" s="1">
        <v>11</v>
      </c>
      <c r="J17" s="5"/>
      <c r="K17" s="7"/>
    </row>
    <row r="18" spans="1:11" ht="12.75">
      <c r="A18" s="236" t="s">
        <v>32</v>
      </c>
      <c r="B18" s="237"/>
      <c r="C18" s="237"/>
      <c r="D18" s="237"/>
      <c r="E18" s="237"/>
      <c r="F18" s="237"/>
      <c r="G18" s="237"/>
      <c r="H18" s="237"/>
      <c r="I18" s="1">
        <v>12</v>
      </c>
      <c r="J18" s="5"/>
      <c r="K18" s="7"/>
    </row>
    <row r="19" spans="1:11" ht="12.75">
      <c r="A19" s="198" t="s">
        <v>13</v>
      </c>
      <c r="B19" s="199"/>
      <c r="C19" s="199"/>
      <c r="D19" s="199"/>
      <c r="E19" s="199"/>
      <c r="F19" s="199"/>
      <c r="G19" s="199"/>
      <c r="H19" s="199"/>
      <c r="I19" s="1">
        <v>13</v>
      </c>
      <c r="J19" s="51">
        <f>SUM(J13:J18)</f>
        <v>0</v>
      </c>
      <c r="K19" s="45">
        <f>SUM(K13:K18)</f>
        <v>0</v>
      </c>
    </row>
    <row r="20" spans="1:11" ht="12.75">
      <c r="A20" s="198" t="s">
        <v>17</v>
      </c>
      <c r="B20" s="277"/>
      <c r="C20" s="277"/>
      <c r="D20" s="277"/>
      <c r="E20" s="277"/>
      <c r="F20" s="277"/>
      <c r="G20" s="277"/>
      <c r="H20" s="278"/>
      <c r="I20" s="1">
        <v>14</v>
      </c>
      <c r="J20" s="51">
        <f>IF(J12&gt;J19,J12-J19,0)</f>
        <v>0</v>
      </c>
      <c r="K20" s="45">
        <f>IF(K12&gt;K19,K12-K19,0)</f>
        <v>0</v>
      </c>
    </row>
    <row r="21" spans="1:11" ht="12.75">
      <c r="A21" s="240" t="s">
        <v>18</v>
      </c>
      <c r="B21" s="279"/>
      <c r="C21" s="279"/>
      <c r="D21" s="279"/>
      <c r="E21" s="279"/>
      <c r="F21" s="279"/>
      <c r="G21" s="279"/>
      <c r="H21" s="280"/>
      <c r="I21" s="1">
        <v>15</v>
      </c>
      <c r="J21" s="51">
        <f>IF(J19&gt;J12,J19-J12,0)</f>
        <v>0</v>
      </c>
      <c r="K21" s="45">
        <f>IF(K19&gt;K12,K19-K12,0)</f>
        <v>0</v>
      </c>
    </row>
    <row r="22" spans="1:11" ht="12.75">
      <c r="A22" s="208" t="s">
        <v>36</v>
      </c>
      <c r="B22" s="209"/>
      <c r="C22" s="209"/>
      <c r="D22" s="209"/>
      <c r="E22" s="209"/>
      <c r="F22" s="209"/>
      <c r="G22" s="209"/>
      <c r="H22" s="209"/>
      <c r="I22" s="268"/>
      <c r="J22" s="268"/>
      <c r="K22" s="269"/>
    </row>
    <row r="23" spans="1:11" ht="12.75">
      <c r="A23" s="236" t="s">
        <v>41</v>
      </c>
      <c r="B23" s="237"/>
      <c r="C23" s="237"/>
      <c r="D23" s="237"/>
      <c r="E23" s="237"/>
      <c r="F23" s="237"/>
      <c r="G23" s="237"/>
      <c r="H23" s="237"/>
      <c r="I23" s="1">
        <v>16</v>
      </c>
      <c r="J23" s="5"/>
      <c r="K23" s="7"/>
    </row>
    <row r="24" spans="1:11" ht="12.75">
      <c r="A24" s="236" t="s">
        <v>42</v>
      </c>
      <c r="B24" s="237"/>
      <c r="C24" s="237"/>
      <c r="D24" s="237"/>
      <c r="E24" s="237"/>
      <c r="F24" s="237"/>
      <c r="G24" s="237"/>
      <c r="H24" s="237"/>
      <c r="I24" s="1">
        <v>17</v>
      </c>
      <c r="J24" s="5"/>
      <c r="K24" s="7"/>
    </row>
    <row r="25" spans="1:11" ht="12.75">
      <c r="A25" s="236" t="s">
        <v>61</v>
      </c>
      <c r="B25" s="237"/>
      <c r="C25" s="237"/>
      <c r="D25" s="237"/>
      <c r="E25" s="237"/>
      <c r="F25" s="237"/>
      <c r="G25" s="237"/>
      <c r="H25" s="237"/>
      <c r="I25" s="1">
        <v>18</v>
      </c>
      <c r="J25" s="5"/>
      <c r="K25" s="7"/>
    </row>
    <row r="26" spans="1:11" ht="12.75">
      <c r="A26" s="236" t="s">
        <v>62</v>
      </c>
      <c r="B26" s="237"/>
      <c r="C26" s="237"/>
      <c r="D26" s="237"/>
      <c r="E26" s="237"/>
      <c r="F26" s="237"/>
      <c r="G26" s="237"/>
      <c r="H26" s="237"/>
      <c r="I26" s="1">
        <v>19</v>
      </c>
      <c r="J26" s="5"/>
      <c r="K26" s="7"/>
    </row>
    <row r="27" spans="1:11" ht="12.75">
      <c r="A27" s="236" t="s">
        <v>43</v>
      </c>
      <c r="B27" s="237"/>
      <c r="C27" s="237"/>
      <c r="D27" s="237"/>
      <c r="E27" s="237"/>
      <c r="F27" s="237"/>
      <c r="G27" s="237"/>
      <c r="H27" s="237"/>
      <c r="I27" s="1">
        <v>20</v>
      </c>
      <c r="J27" s="5"/>
      <c r="K27" s="7"/>
    </row>
    <row r="28" spans="1:11" ht="12.75">
      <c r="A28" s="198" t="s">
        <v>22</v>
      </c>
      <c r="B28" s="199"/>
      <c r="C28" s="199"/>
      <c r="D28" s="199"/>
      <c r="E28" s="199"/>
      <c r="F28" s="199"/>
      <c r="G28" s="199"/>
      <c r="H28" s="199"/>
      <c r="I28" s="1">
        <v>21</v>
      </c>
      <c r="J28" s="51">
        <f>SUM(J23:J27)</f>
        <v>0</v>
      </c>
      <c r="K28" s="45">
        <f>SUM(K23:K27)</f>
        <v>0</v>
      </c>
    </row>
    <row r="29" spans="1:11" ht="12.75">
      <c r="A29" s="236" t="s">
        <v>0</v>
      </c>
      <c r="B29" s="237"/>
      <c r="C29" s="237"/>
      <c r="D29" s="237"/>
      <c r="E29" s="237"/>
      <c r="F29" s="237"/>
      <c r="G29" s="237"/>
      <c r="H29" s="237"/>
      <c r="I29" s="1">
        <v>22</v>
      </c>
      <c r="J29" s="5"/>
      <c r="K29" s="7"/>
    </row>
    <row r="30" spans="1:11" ht="12.75">
      <c r="A30" s="236" t="s">
        <v>1</v>
      </c>
      <c r="B30" s="237"/>
      <c r="C30" s="237"/>
      <c r="D30" s="237"/>
      <c r="E30" s="237"/>
      <c r="F30" s="237"/>
      <c r="G30" s="237"/>
      <c r="H30" s="237"/>
      <c r="I30" s="1">
        <v>23</v>
      </c>
      <c r="J30" s="5"/>
      <c r="K30" s="7"/>
    </row>
    <row r="31" spans="1:11" ht="12.75">
      <c r="A31" s="236" t="s">
        <v>2</v>
      </c>
      <c r="B31" s="237"/>
      <c r="C31" s="237"/>
      <c r="D31" s="237"/>
      <c r="E31" s="237"/>
      <c r="F31" s="237"/>
      <c r="G31" s="237"/>
      <c r="H31" s="237"/>
      <c r="I31" s="1">
        <v>24</v>
      </c>
      <c r="J31" s="5"/>
      <c r="K31" s="7"/>
    </row>
    <row r="32" spans="1:11" ht="12.75">
      <c r="A32" s="198" t="s">
        <v>14</v>
      </c>
      <c r="B32" s="199"/>
      <c r="C32" s="199"/>
      <c r="D32" s="199"/>
      <c r="E32" s="199"/>
      <c r="F32" s="199"/>
      <c r="G32" s="199"/>
      <c r="H32" s="199"/>
      <c r="I32" s="1">
        <v>25</v>
      </c>
      <c r="J32" s="51">
        <f>SUM(J29:J31)</f>
        <v>0</v>
      </c>
      <c r="K32" s="45">
        <f>SUM(K29:K31)</f>
        <v>0</v>
      </c>
    </row>
    <row r="33" spans="1:11" ht="12.75">
      <c r="A33" s="198" t="s">
        <v>19</v>
      </c>
      <c r="B33" s="199"/>
      <c r="C33" s="199"/>
      <c r="D33" s="199"/>
      <c r="E33" s="199"/>
      <c r="F33" s="199"/>
      <c r="G33" s="199"/>
      <c r="H33" s="199"/>
      <c r="I33" s="1">
        <v>26</v>
      </c>
      <c r="J33" s="51">
        <f>IF(J28&gt;J32,J28-J32,0)</f>
        <v>0</v>
      </c>
      <c r="K33" s="45">
        <f>IF(K28&gt;K32,K28-K32,0)</f>
        <v>0</v>
      </c>
    </row>
    <row r="34" spans="1:11" ht="12.75">
      <c r="A34" s="198" t="s">
        <v>20</v>
      </c>
      <c r="B34" s="199"/>
      <c r="C34" s="199"/>
      <c r="D34" s="199"/>
      <c r="E34" s="199"/>
      <c r="F34" s="199"/>
      <c r="G34" s="199"/>
      <c r="H34" s="199"/>
      <c r="I34" s="1">
        <v>27</v>
      </c>
      <c r="J34" s="51">
        <f>IF(J32&gt;J28,J32-J28,0)</f>
        <v>0</v>
      </c>
      <c r="K34" s="45">
        <f>IF(K32&gt;K28,K32-K28,0)</f>
        <v>0</v>
      </c>
    </row>
    <row r="35" spans="1:11" ht="12.75">
      <c r="A35" s="208" t="s">
        <v>37</v>
      </c>
      <c r="B35" s="209"/>
      <c r="C35" s="209"/>
      <c r="D35" s="209"/>
      <c r="E35" s="209"/>
      <c r="F35" s="209"/>
      <c r="G35" s="209"/>
      <c r="H35" s="209"/>
      <c r="I35" s="268">
        <v>0</v>
      </c>
      <c r="J35" s="268"/>
      <c r="K35" s="269"/>
    </row>
    <row r="36" spans="1:11" ht="12.75">
      <c r="A36" s="236" t="s">
        <v>44</v>
      </c>
      <c r="B36" s="237"/>
      <c r="C36" s="237"/>
      <c r="D36" s="237"/>
      <c r="E36" s="237"/>
      <c r="F36" s="237"/>
      <c r="G36" s="237"/>
      <c r="H36" s="237"/>
      <c r="I36" s="1">
        <v>28</v>
      </c>
      <c r="J36" s="5"/>
      <c r="K36" s="7"/>
    </row>
    <row r="37" spans="1:11" ht="12.75">
      <c r="A37" s="236" t="s">
        <v>6</v>
      </c>
      <c r="B37" s="237"/>
      <c r="C37" s="237"/>
      <c r="D37" s="237"/>
      <c r="E37" s="237"/>
      <c r="F37" s="237"/>
      <c r="G37" s="237"/>
      <c r="H37" s="237"/>
      <c r="I37" s="1">
        <v>29</v>
      </c>
      <c r="J37" s="5"/>
      <c r="K37" s="7"/>
    </row>
    <row r="38" spans="1:11" ht="12.75">
      <c r="A38" s="236" t="s">
        <v>7</v>
      </c>
      <c r="B38" s="237"/>
      <c r="C38" s="237"/>
      <c r="D38" s="237"/>
      <c r="E38" s="237"/>
      <c r="F38" s="237"/>
      <c r="G38" s="237"/>
      <c r="H38" s="237"/>
      <c r="I38" s="1">
        <v>30</v>
      </c>
      <c r="J38" s="5"/>
      <c r="K38" s="7"/>
    </row>
    <row r="39" spans="1:11" ht="12.75">
      <c r="A39" s="198" t="s">
        <v>15</v>
      </c>
      <c r="B39" s="199"/>
      <c r="C39" s="199"/>
      <c r="D39" s="199"/>
      <c r="E39" s="199"/>
      <c r="F39" s="199"/>
      <c r="G39" s="199"/>
      <c r="H39" s="199"/>
      <c r="I39" s="1">
        <v>31</v>
      </c>
      <c r="J39" s="51">
        <f>SUM(J36:J38)</f>
        <v>0</v>
      </c>
      <c r="K39" s="45">
        <f>SUM(K36:K38)</f>
        <v>0</v>
      </c>
    </row>
    <row r="40" spans="1:11" ht="12.75">
      <c r="A40" s="236" t="s">
        <v>8</v>
      </c>
      <c r="B40" s="237"/>
      <c r="C40" s="237"/>
      <c r="D40" s="237"/>
      <c r="E40" s="237"/>
      <c r="F40" s="237"/>
      <c r="G40" s="237"/>
      <c r="H40" s="237"/>
      <c r="I40" s="1">
        <v>32</v>
      </c>
      <c r="J40" s="5"/>
      <c r="K40" s="7"/>
    </row>
    <row r="41" spans="1:11" ht="12.75">
      <c r="A41" s="236" t="s">
        <v>9</v>
      </c>
      <c r="B41" s="237"/>
      <c r="C41" s="237"/>
      <c r="D41" s="237"/>
      <c r="E41" s="237"/>
      <c r="F41" s="237"/>
      <c r="G41" s="237"/>
      <c r="H41" s="237"/>
      <c r="I41" s="1">
        <v>33</v>
      </c>
      <c r="J41" s="5"/>
      <c r="K41" s="7"/>
    </row>
    <row r="42" spans="1:11" ht="12.75">
      <c r="A42" s="236" t="s">
        <v>10</v>
      </c>
      <c r="B42" s="237"/>
      <c r="C42" s="237"/>
      <c r="D42" s="237"/>
      <c r="E42" s="237"/>
      <c r="F42" s="237"/>
      <c r="G42" s="237"/>
      <c r="H42" s="237"/>
      <c r="I42" s="1">
        <v>34</v>
      </c>
      <c r="J42" s="5"/>
      <c r="K42" s="7"/>
    </row>
    <row r="43" spans="1:11" ht="12.75">
      <c r="A43" s="236" t="s">
        <v>11</v>
      </c>
      <c r="B43" s="237"/>
      <c r="C43" s="237"/>
      <c r="D43" s="237"/>
      <c r="E43" s="237"/>
      <c r="F43" s="237"/>
      <c r="G43" s="237"/>
      <c r="H43" s="237"/>
      <c r="I43" s="1">
        <v>35</v>
      </c>
      <c r="J43" s="5"/>
      <c r="K43" s="7"/>
    </row>
    <row r="44" spans="1:11" ht="12.75">
      <c r="A44" s="236" t="s">
        <v>12</v>
      </c>
      <c r="B44" s="237"/>
      <c r="C44" s="237"/>
      <c r="D44" s="237"/>
      <c r="E44" s="237"/>
      <c r="F44" s="237"/>
      <c r="G44" s="237"/>
      <c r="H44" s="237"/>
      <c r="I44" s="1">
        <v>36</v>
      </c>
      <c r="J44" s="5"/>
      <c r="K44" s="7"/>
    </row>
    <row r="45" spans="1:11" ht="12.75">
      <c r="A45" s="198" t="s">
        <v>33</v>
      </c>
      <c r="B45" s="199"/>
      <c r="C45" s="199"/>
      <c r="D45" s="199"/>
      <c r="E45" s="199"/>
      <c r="F45" s="199"/>
      <c r="G45" s="199"/>
      <c r="H45" s="199"/>
      <c r="I45" s="1">
        <v>37</v>
      </c>
      <c r="J45" s="51">
        <f>SUM(J40:J44)</f>
        <v>0</v>
      </c>
      <c r="K45" s="45">
        <f>SUM(K40:K44)</f>
        <v>0</v>
      </c>
    </row>
    <row r="46" spans="1:11" ht="12.75">
      <c r="A46" s="198" t="s">
        <v>39</v>
      </c>
      <c r="B46" s="199"/>
      <c r="C46" s="199"/>
      <c r="D46" s="199"/>
      <c r="E46" s="199"/>
      <c r="F46" s="199"/>
      <c r="G46" s="199"/>
      <c r="H46" s="199"/>
      <c r="I46" s="1">
        <v>38</v>
      </c>
      <c r="J46" s="51">
        <f>IF(J39&gt;J45,J39-J45,0)</f>
        <v>0</v>
      </c>
      <c r="K46" s="45">
        <f>IF(K39&gt;K45,K39-K45,0)</f>
        <v>0</v>
      </c>
    </row>
    <row r="47" spans="1:11" ht="12.75">
      <c r="A47" s="198" t="s">
        <v>40</v>
      </c>
      <c r="B47" s="199"/>
      <c r="C47" s="199"/>
      <c r="D47" s="199"/>
      <c r="E47" s="199"/>
      <c r="F47" s="199"/>
      <c r="G47" s="199"/>
      <c r="H47" s="199"/>
      <c r="I47" s="1">
        <v>39</v>
      </c>
      <c r="J47" s="51">
        <f>IF(J45&gt;J39,J45-J39,0)</f>
        <v>0</v>
      </c>
      <c r="K47" s="45">
        <f>IF(K45&gt;K39,K45-K39,0)</f>
        <v>0</v>
      </c>
    </row>
    <row r="48" spans="1:11" ht="12.75">
      <c r="A48" s="198" t="s">
        <v>34</v>
      </c>
      <c r="B48" s="199"/>
      <c r="C48" s="199"/>
      <c r="D48" s="199"/>
      <c r="E48" s="199"/>
      <c r="F48" s="199"/>
      <c r="G48" s="199"/>
      <c r="H48" s="199"/>
      <c r="I48" s="1">
        <v>40</v>
      </c>
      <c r="J48" s="51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198" t="s">
        <v>5</v>
      </c>
      <c r="B49" s="199"/>
      <c r="C49" s="199"/>
      <c r="D49" s="199"/>
      <c r="E49" s="199"/>
      <c r="F49" s="199"/>
      <c r="G49" s="199"/>
      <c r="H49" s="199"/>
      <c r="I49" s="1">
        <v>41</v>
      </c>
      <c r="J49" s="51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198" t="s">
        <v>38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45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46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40" t="s">
        <v>47</v>
      </c>
      <c r="B53" s="241"/>
      <c r="C53" s="241"/>
      <c r="D53" s="241"/>
      <c r="E53" s="241"/>
      <c r="F53" s="241"/>
      <c r="G53" s="241"/>
      <c r="H53" s="241"/>
      <c r="I53" s="4">
        <v>45</v>
      </c>
      <c r="J53" s="52">
        <f>J50+J51-J52</f>
        <v>0</v>
      </c>
      <c r="K53" s="49">
        <f>K50+K51-K52</f>
        <v>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J36" sqref="J36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3.7109375" style="63" bestFit="1" customWidth="1"/>
    <col min="11" max="11" width="14.00390625" style="63" customWidth="1"/>
    <col min="12" max="16384" width="9.140625" style="63" customWidth="1"/>
  </cols>
  <sheetData>
    <row r="1" spans="1:12" ht="16.5" customHeight="1">
      <c r="A1" s="287" t="s">
        <v>326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62"/>
    </row>
    <row r="2" spans="1:12" ht="15.75">
      <c r="A2" s="38"/>
      <c r="B2" s="61"/>
      <c r="C2" s="299" t="s">
        <v>327</v>
      </c>
      <c r="D2" s="300"/>
      <c r="E2" s="64">
        <v>42736</v>
      </c>
      <c r="F2" s="108" t="s">
        <v>77</v>
      </c>
      <c r="G2" s="301">
        <v>42916</v>
      </c>
      <c r="H2" s="302"/>
      <c r="I2" s="61"/>
      <c r="J2" s="61"/>
      <c r="K2" s="61"/>
      <c r="L2" s="65"/>
    </row>
    <row r="3" spans="1:11" ht="12.75">
      <c r="A3" s="265" t="s">
        <v>110</v>
      </c>
      <c r="B3" s="303"/>
      <c r="C3" s="303"/>
      <c r="D3" s="303"/>
      <c r="E3" s="303"/>
      <c r="F3" s="303"/>
      <c r="G3" s="303"/>
      <c r="H3" s="303"/>
      <c r="I3" s="53" t="s">
        <v>214</v>
      </c>
      <c r="J3" s="54" t="s">
        <v>111</v>
      </c>
      <c r="K3" s="54" t="s">
        <v>112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67">
        <v>2</v>
      </c>
      <c r="J4" s="66" t="s">
        <v>57</v>
      </c>
      <c r="K4" s="66" t="s">
        <v>58</v>
      </c>
    </row>
    <row r="5" spans="1:11" ht="12.75" customHeight="1">
      <c r="A5" s="266" t="s">
        <v>328</v>
      </c>
      <c r="B5" s="266"/>
      <c r="C5" s="266"/>
      <c r="D5" s="266"/>
      <c r="E5" s="266"/>
      <c r="F5" s="266"/>
      <c r="G5" s="266"/>
      <c r="H5" s="266"/>
      <c r="I5" s="39">
        <v>1</v>
      </c>
      <c r="J5" s="136">
        <v>635568080</v>
      </c>
      <c r="K5" s="134">
        <v>635568080</v>
      </c>
    </row>
    <row r="6" spans="1:11" ht="12.75" customHeight="1">
      <c r="A6" s="266" t="s">
        <v>329</v>
      </c>
      <c r="B6" s="266"/>
      <c r="C6" s="266"/>
      <c r="D6" s="266"/>
      <c r="E6" s="266"/>
      <c r="F6" s="266"/>
      <c r="G6" s="266"/>
      <c r="H6" s="266"/>
      <c r="I6" s="39">
        <v>2</v>
      </c>
      <c r="J6" s="137">
        <v>194354000</v>
      </c>
      <c r="K6" s="133">
        <v>194354000</v>
      </c>
    </row>
    <row r="7" spans="1:11" ht="12.75" customHeight="1">
      <c r="A7" s="266" t="s">
        <v>330</v>
      </c>
      <c r="B7" s="266"/>
      <c r="C7" s="266"/>
      <c r="D7" s="266"/>
      <c r="E7" s="266"/>
      <c r="F7" s="266"/>
      <c r="G7" s="266"/>
      <c r="H7" s="266"/>
      <c r="I7" s="39">
        <v>3</v>
      </c>
      <c r="J7" s="138">
        <v>24677447.74</v>
      </c>
      <c r="K7" s="7">
        <v>16451631.83</v>
      </c>
    </row>
    <row r="8" spans="1:11" ht="12.75" customHeight="1">
      <c r="A8" s="266" t="s">
        <v>331</v>
      </c>
      <c r="B8" s="266"/>
      <c r="C8" s="266"/>
      <c r="D8" s="266"/>
      <c r="E8" s="266"/>
      <c r="F8" s="266"/>
      <c r="G8" s="266"/>
      <c r="H8" s="266"/>
      <c r="I8" s="39">
        <v>4</v>
      </c>
      <c r="J8" s="138">
        <v>-825348364.28</v>
      </c>
      <c r="K8" s="7">
        <v>-812697747.3599999</v>
      </c>
    </row>
    <row r="9" spans="1:11" ht="12.75" customHeight="1">
      <c r="A9" s="266" t="s">
        <v>332</v>
      </c>
      <c r="B9" s="266"/>
      <c r="C9" s="266"/>
      <c r="D9" s="266"/>
      <c r="E9" s="266"/>
      <c r="F9" s="266"/>
      <c r="G9" s="266"/>
      <c r="H9" s="266"/>
      <c r="I9" s="39">
        <v>5</v>
      </c>
      <c r="J9" s="7">
        <v>6922097</v>
      </c>
      <c r="K9" s="7">
        <v>6476996.849999934</v>
      </c>
    </row>
    <row r="10" spans="1:11" ht="12.75" customHeight="1">
      <c r="A10" s="266" t="s">
        <v>333</v>
      </c>
      <c r="B10" s="266"/>
      <c r="C10" s="266"/>
      <c r="D10" s="266"/>
      <c r="E10" s="266"/>
      <c r="F10" s="266"/>
      <c r="G10" s="266"/>
      <c r="H10" s="266"/>
      <c r="I10" s="39">
        <v>6</v>
      </c>
      <c r="J10" s="7">
        <v>0</v>
      </c>
      <c r="K10" s="7">
        <v>0</v>
      </c>
    </row>
    <row r="11" spans="1:11" ht="12.75" customHeight="1">
      <c r="A11" s="266" t="s">
        <v>334</v>
      </c>
      <c r="B11" s="266"/>
      <c r="C11" s="266"/>
      <c r="D11" s="266"/>
      <c r="E11" s="266"/>
      <c r="F11" s="266"/>
      <c r="G11" s="266"/>
      <c r="H11" s="266"/>
      <c r="I11" s="39">
        <v>7</v>
      </c>
      <c r="J11" s="7">
        <v>0</v>
      </c>
      <c r="K11" s="7">
        <v>0</v>
      </c>
    </row>
    <row r="12" spans="1:11" ht="12.75" customHeight="1">
      <c r="A12" s="266" t="s">
        <v>335</v>
      </c>
      <c r="B12" s="266"/>
      <c r="C12" s="266"/>
      <c r="D12" s="266"/>
      <c r="E12" s="266"/>
      <c r="F12" s="266"/>
      <c r="G12" s="266"/>
      <c r="H12" s="266"/>
      <c r="I12" s="39">
        <v>8</v>
      </c>
      <c r="J12" s="7">
        <v>0</v>
      </c>
      <c r="K12" s="7">
        <v>0</v>
      </c>
    </row>
    <row r="13" spans="1:11" ht="12.75" customHeight="1">
      <c r="A13" s="266" t="s">
        <v>336</v>
      </c>
      <c r="B13" s="266"/>
      <c r="C13" s="266"/>
      <c r="D13" s="266"/>
      <c r="E13" s="266"/>
      <c r="F13" s="266"/>
      <c r="G13" s="266"/>
      <c r="H13" s="266"/>
      <c r="I13" s="39">
        <v>9</v>
      </c>
      <c r="J13" s="7">
        <v>0</v>
      </c>
      <c r="K13" s="7">
        <v>0</v>
      </c>
    </row>
    <row r="14" spans="1:11" ht="12.75" customHeight="1">
      <c r="A14" s="270" t="s">
        <v>337</v>
      </c>
      <c r="B14" s="297"/>
      <c r="C14" s="297"/>
      <c r="D14" s="297"/>
      <c r="E14" s="297"/>
      <c r="F14" s="297"/>
      <c r="G14" s="297"/>
      <c r="H14" s="298"/>
      <c r="I14" s="39">
        <v>10</v>
      </c>
      <c r="J14" s="45">
        <f>SUM(J5:J13)</f>
        <v>36173260.46000004</v>
      </c>
      <c r="K14" s="45">
        <f>SUM(K5:K13)</f>
        <v>40152961.32000008</v>
      </c>
    </row>
    <row r="15" spans="1:11" ht="12.75" customHeight="1">
      <c r="A15" s="266" t="s">
        <v>338</v>
      </c>
      <c r="B15" s="271"/>
      <c r="C15" s="271"/>
      <c r="D15" s="271"/>
      <c r="E15" s="271"/>
      <c r="F15" s="271"/>
      <c r="G15" s="271"/>
      <c r="H15" s="289"/>
      <c r="I15" s="39">
        <v>11</v>
      </c>
      <c r="J15" s="7">
        <v>0</v>
      </c>
      <c r="K15" s="7">
        <v>0</v>
      </c>
    </row>
    <row r="16" spans="1:11" ht="12.75" customHeight="1">
      <c r="A16" s="266" t="s">
        <v>339</v>
      </c>
      <c r="B16" s="271"/>
      <c r="C16" s="271"/>
      <c r="D16" s="271"/>
      <c r="E16" s="271"/>
      <c r="F16" s="271"/>
      <c r="G16" s="271"/>
      <c r="H16" s="289"/>
      <c r="I16" s="39">
        <v>12</v>
      </c>
      <c r="J16" s="7">
        <v>0</v>
      </c>
      <c r="K16" s="7">
        <v>0</v>
      </c>
    </row>
    <row r="17" spans="1:11" ht="12.75" customHeight="1">
      <c r="A17" s="266" t="s">
        <v>340</v>
      </c>
      <c r="B17" s="271"/>
      <c r="C17" s="271"/>
      <c r="D17" s="271"/>
      <c r="E17" s="271"/>
      <c r="F17" s="271"/>
      <c r="G17" s="271"/>
      <c r="H17" s="289"/>
      <c r="I17" s="39">
        <v>13</v>
      </c>
      <c r="J17" s="7">
        <v>0</v>
      </c>
      <c r="K17" s="7">
        <v>0</v>
      </c>
    </row>
    <row r="18" spans="1:11" ht="12.75" customHeight="1">
      <c r="A18" s="266" t="s">
        <v>341</v>
      </c>
      <c r="B18" s="271"/>
      <c r="C18" s="271"/>
      <c r="D18" s="271"/>
      <c r="E18" s="271"/>
      <c r="F18" s="271"/>
      <c r="G18" s="271"/>
      <c r="H18" s="289"/>
      <c r="I18" s="39">
        <v>14</v>
      </c>
      <c r="J18" s="7">
        <v>0</v>
      </c>
      <c r="K18" s="7">
        <v>0</v>
      </c>
    </row>
    <row r="19" spans="1:11" ht="12.75" customHeight="1">
      <c r="A19" s="266" t="s">
        <v>342</v>
      </c>
      <c r="B19" s="271"/>
      <c r="C19" s="271"/>
      <c r="D19" s="271"/>
      <c r="E19" s="271"/>
      <c r="F19" s="271"/>
      <c r="G19" s="271"/>
      <c r="H19" s="289"/>
      <c r="I19" s="39">
        <v>15</v>
      </c>
      <c r="J19" s="7">
        <v>0</v>
      </c>
      <c r="K19" s="7">
        <v>0</v>
      </c>
    </row>
    <row r="20" spans="1:11" ht="12.75" customHeight="1">
      <c r="A20" s="266" t="s">
        <v>343</v>
      </c>
      <c r="B20" s="271"/>
      <c r="C20" s="271"/>
      <c r="D20" s="271"/>
      <c r="E20" s="271"/>
      <c r="F20" s="271"/>
      <c r="G20" s="271"/>
      <c r="H20" s="289"/>
      <c r="I20" s="39">
        <v>16</v>
      </c>
      <c r="J20" s="7">
        <v>0</v>
      </c>
      <c r="K20" s="7">
        <v>0</v>
      </c>
    </row>
    <row r="21" spans="1:11" ht="12.75" customHeight="1">
      <c r="A21" s="290" t="s">
        <v>344</v>
      </c>
      <c r="B21" s="291"/>
      <c r="C21" s="291"/>
      <c r="D21" s="291"/>
      <c r="E21" s="291"/>
      <c r="F21" s="291"/>
      <c r="G21" s="291"/>
      <c r="H21" s="292"/>
      <c r="I21" s="39">
        <v>17</v>
      </c>
      <c r="J21" s="49">
        <f>SUM(J15:J20)</f>
        <v>0</v>
      </c>
      <c r="K21" s="49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1" t="s">
        <v>345</v>
      </c>
      <c r="B23" s="282"/>
      <c r="C23" s="282"/>
      <c r="D23" s="282"/>
      <c r="E23" s="282"/>
      <c r="F23" s="282"/>
      <c r="G23" s="282"/>
      <c r="H23" s="282"/>
      <c r="I23" s="40">
        <v>18</v>
      </c>
      <c r="J23" s="6">
        <v>0</v>
      </c>
      <c r="K23" s="6">
        <v>0</v>
      </c>
    </row>
    <row r="24" spans="1:11" ht="17.25" customHeight="1">
      <c r="A24" s="283" t="s">
        <v>346</v>
      </c>
      <c r="B24" s="284"/>
      <c r="C24" s="284"/>
      <c r="D24" s="284"/>
      <c r="E24" s="284"/>
      <c r="F24" s="284"/>
      <c r="G24" s="284"/>
      <c r="H24" s="284"/>
      <c r="I24" s="41">
        <v>19</v>
      </c>
      <c r="J24" s="49">
        <v>0</v>
      </c>
      <c r="K24" s="49">
        <v>0</v>
      </c>
    </row>
    <row r="25" spans="1:11" ht="30" customHeight="1">
      <c r="A25" s="285" t="s">
        <v>347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0:K13 J5:K8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2015-04-22T10:31:59Z</cp:lastPrinted>
  <dcterms:created xsi:type="dcterms:W3CDTF">2008-10-17T11:51:54Z</dcterms:created>
  <dcterms:modified xsi:type="dcterms:W3CDTF">2017-07-18T03:58:08Z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