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556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'Notes'!$A$1:$I$458</definedName>
  </definedNames>
  <calcPr fullCalcOnLoad="1"/>
</workbook>
</file>

<file path=xl/sharedStrings.xml><?xml version="1.0" encoding="utf-8"?>
<sst xmlns="http://schemas.openxmlformats.org/spreadsheetml/2006/main" count="765" uniqueCount="623">
  <si>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</si>
  <si>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</si>
  <si>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</si>
  <si>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</si>
  <si>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</si>
  <si>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</si>
  <si>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</si>
  <si>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</si>
  <si>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</si>
  <si>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</si>
  <si>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</si>
  <si>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</si>
  <si>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</si>
  <si>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</si>
  <si>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</si>
  <si>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</si>
  <si>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</si>
  <si>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</si>
  <si>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</si>
  <si>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</si>
  <si>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</si>
  <si>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</si>
  <si>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</si>
  <si>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</si>
  <si>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</si>
  <si>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</si>
  <si>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</si>
  <si>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</si>
  <si>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</si>
  <si>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</si>
  <si>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</si>
  <si>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</si>
  <si>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</si>
  <si>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</si>
  <si>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</si>
  <si>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</si>
  <si>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</si>
  <si>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</si>
  <si>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</si>
  <si>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</si>
  <si>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</si>
  <si>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</si>
  <si>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</si>
  <si>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</si>
  <si>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</si>
  <si>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</si>
  <si>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</si>
  <si>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</si>
  <si>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</si>
  <si>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</si>
  <si>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</si>
  <si>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</si>
  <si>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</si>
  <si>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</si>
  <si>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</si>
  <si>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</si>
  <si>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</si>
  <si>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</si>
  <si>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</si>
  <si>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</si>
  <si>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</si>
  <si>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</si>
  <si>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</si>
  <si>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</si>
  <si>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</si>
  <si>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</si>
  <si>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</si>
  <si>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</si>
  <si>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</si>
  <si>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</si>
  <si>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</si>
  <si>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</si>
  <si>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</si>
  <si>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</si>
  <si>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</si>
  <si>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</si>
  <si>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ZAGREBAČKA BANKA D.D. (1/1)</t>
  </si>
  <si>
    <t>EUR</t>
  </si>
  <si>
    <t>USD</t>
  </si>
  <si>
    <t>CHF</t>
  </si>
  <si>
    <t>GPB</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</si>
  <si>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</si>
  <si>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</si>
  <si>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</si>
  <si>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</si>
  <si>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</si>
  <si>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</si>
  <si>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</si>
  <si>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</si>
  <si>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</si>
  <si>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</si>
  <si>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</si>
  <si>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</si>
  <si>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</si>
  <si>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</si>
  <si>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</si>
  <si>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</si>
  <si>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</si>
  <si>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</si>
  <si>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</si>
  <si>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</si>
  <si>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</si>
  <si>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</si>
  <si>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</si>
  <si>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</si>
  <si>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</si>
  <si>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</si>
  <si>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</si>
  <si>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</si>
  <si>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</si>
  <si>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</si>
  <si>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</si>
  <si>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</si>
  <si>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</si>
  <si>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</si>
  <si>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</si>
  <si>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</si>
  <si>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</si>
  <si>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</si>
  <si>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</si>
  <si>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</si>
  <si>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</si>
  <si>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</si>
  <si>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</si>
  <si>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</si>
  <si>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</si>
  <si>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</si>
  <si>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</si>
  <si>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</si>
  <si>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</si>
  <si>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</si>
  <si>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</si>
  <si>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</si>
  <si>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</si>
  <si>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</si>
  <si>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</si>
  <si>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</si>
  <si>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</si>
  <si>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</si>
  <si>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</si>
  <si>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</si>
  <si>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</si>
  <si>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</si>
  <si>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</si>
  <si>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</si>
  <si>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</si>
  <si>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</si>
  <si>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</si>
  <si>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</si>
  <si>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</si>
  <si>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</si>
  <si>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</si>
  <si>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</si>
  <si>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</si>
  <si>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</si>
  <si>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</si>
  <si>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</si>
  <si>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</si>
  <si>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</si>
  <si>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</si>
  <si>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</si>
  <si>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</si>
  <si>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</si>
  <si>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</si>
  <si>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</si>
  <si>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</si>
  <si>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</si>
  <si>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</si>
  <si>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</si>
  <si>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</si>
  <si>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</si>
  <si>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</si>
  <si>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</si>
  <si>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</si>
  <si>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</si>
  <si>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</si>
  <si>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</si>
  <si>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</si>
  <si>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</si>
  <si>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</si>
  <si>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</si>
  <si>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</si>
  <si>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</si>
  <si>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</si>
  <si>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</si>
  <si>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</si>
  <si>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</si>
  <si>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</si>
  <si>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</si>
  <si>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</si>
  <si>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</si>
  <si>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</si>
  <si>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</si>
  <si>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</si>
  <si>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</si>
  <si>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</si>
  <si>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</si>
  <si>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</si>
  <si>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</si>
  <si>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</si>
  <si>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</si>
  <si>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</si>
  <si>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</si>
  <si>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</si>
  <si>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</si>
  <si>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</si>
  <si>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</si>
  <si>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</si>
  <si>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</si>
  <si>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</si>
  <si>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</si>
  <si>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</si>
  <si>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</si>
  <si>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</si>
  <si>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</si>
  <si>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</si>
  <si>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</si>
  <si>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</si>
  <si>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</si>
  <si>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</si>
  <si>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</si>
  <si>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</si>
  <si>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</si>
  <si>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</si>
  <si>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</si>
  <si>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</si>
  <si>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</si>
  <si>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</si>
  <si>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</si>
  <si>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</si>
  <si>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</si>
  <si>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</si>
  <si>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</si>
  <si>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</si>
  <si>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</si>
  <si>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</si>
  <si>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</si>
  <si>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</si>
  <si>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</si>
  <si>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</si>
  <si>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</si>
  <si>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</si>
  <si>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</si>
  <si>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</si>
  <si>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</si>
  <si>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</si>
  <si>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</si>
  <si>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</si>
  <si>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</si>
  <si>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</si>
  <si>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</si>
  <si>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</si>
  <si>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</si>
  <si>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</si>
  <si>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</si>
  <si>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</si>
  <si>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</si>
  <si>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</si>
  <si>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</si>
  <si>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</si>
  <si>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</si>
  <si>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</si>
  <si>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</si>
  <si>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</si>
  <si>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</si>
  <si>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</si>
  <si>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</si>
  <si>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</si>
  <si>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</si>
  <si>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</si>
  <si>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</si>
  <si>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</si>
  <si>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</si>
  <si>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</si>
  <si>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</si>
  <si>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</si>
  <si>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</si>
  <si>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</si>
  <si>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</si>
  <si>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</si>
  <si>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</si>
  <si>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</si>
  <si>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</si>
  <si>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</si>
  <si>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</si>
  <si>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</si>
  <si>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</si>
  <si>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</si>
  <si>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</si>
  <si>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</si>
  <si>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</si>
  <si>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</si>
  <si>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</si>
  <si>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</si>
  <si>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</si>
  <si>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</si>
  <si>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</si>
  <si>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</si>
  <si>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</si>
  <si>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</si>
  <si>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</si>
  <si>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</si>
  <si>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</si>
  <si>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</si>
  <si>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</si>
  <si>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</si>
  <si>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</si>
  <si>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</si>
  <si>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</si>
  <si>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</si>
  <si>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</si>
  <si>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</si>
  <si>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</si>
  <si>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</si>
  <si>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</si>
  <si>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</si>
  <si>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</si>
  <si>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</si>
  <si>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</si>
  <si>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</si>
  <si>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</si>
  <si>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</si>
  <si>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</si>
  <si>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</si>
  <si>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</si>
  <si>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</si>
  <si>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</si>
  <si>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</si>
  <si>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</si>
  <si>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</si>
  <si>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</si>
  <si>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</si>
  <si>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</si>
  <si>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</si>
  <si>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</si>
  <si>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</si>
  <si>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</si>
  <si>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</si>
  <si>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</si>
  <si>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</si>
  <si>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</si>
  <si>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</si>
  <si>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</si>
  <si>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</si>
  <si>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</si>
  <si>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</si>
  <si>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</si>
  <si>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</si>
  <si>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</si>
  <si>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</si>
  <si>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</si>
  <si>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</si>
  <si>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</si>
  <si>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</si>
  <si>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</si>
  <si>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</si>
  <si>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</si>
  <si>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</si>
  <si>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</si>
  <si>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</si>
  <si>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</si>
  <si>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</si>
  <si>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</si>
  <si>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</si>
  <si>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</si>
  <si>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</si>
  <si>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</si>
  <si>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</si>
  <si>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</si>
  <si>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</si>
  <si>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</si>
  <si>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</si>
  <si>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</si>
  <si>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</si>
  <si>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</si>
  <si>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</si>
  <si>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</si>
  <si>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</si>
  <si>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</si>
  <si>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</si>
  <si>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</si>
  <si>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</si>
  <si>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</si>
  <si>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</si>
  <si>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</si>
  <si>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</si>
  <si>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</si>
  <si>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</si>
  <si>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</si>
  <si>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</si>
  <si>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</si>
  <si>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</si>
  <si>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</si>
  <si>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</si>
  <si>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</si>
  <si>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</si>
  <si>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</si>
  <si>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</si>
  <si>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</si>
  <si>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</si>
  <si>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</si>
  <si>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</si>
  <si>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</si>
  <si>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</si>
  <si>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</si>
  <si>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</si>
  <si>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</si>
  <si>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</si>
  <si>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</si>
  <si>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</si>
  <si>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</si>
  <si>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</si>
  <si>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</si>
  <si>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</si>
  <si>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</si>
  <si>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</si>
  <si>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</si>
  <si>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</si>
  <si>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</si>
  <si>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</si>
  <si>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</si>
  <si>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</si>
  <si>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</si>
  <si>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</si>
  <si>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</si>
  <si>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</si>
  <si>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</si>
  <si>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</si>
  <si>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</si>
  <si>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</si>
  <si>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</si>
  <si>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</si>
  <si>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</si>
  <si>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</si>
  <si>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</si>
  <si>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</si>
  <si>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</si>
  <si>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</si>
  <si>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</si>
  <si>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</si>
  <si>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</si>
  <si>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</si>
  <si>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</si>
  <si>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</si>
  <si>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</si>
  <si>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</si>
  <si>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</si>
  <si>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</si>
  <si>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</si>
  <si>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</si>
  <si>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</si>
  <si>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</si>
  <si>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</si>
  <si>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</si>
  <si>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</si>
  <si>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</si>
  <si>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</si>
  <si>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</si>
  <si>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</si>
  <si>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</si>
  <si>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</si>
  <si>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</si>
  <si>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</si>
  <si>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</si>
  <si>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</si>
  <si>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</si>
  <si>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</si>
  <si>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</si>
  <si>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</si>
  <si>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</si>
  <si>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063. SUBSCRIBED CAPITAL</t>
  </si>
  <si>
    <t>Number of shares</t>
  </si>
  <si>
    <t>in 000 HRK</t>
  </si>
  <si>
    <t>%</t>
  </si>
  <si>
    <t>Liabilities towards credit institutions</t>
  </si>
  <si>
    <t>093. SHORT-TERM LIABILITIES</t>
  </si>
  <si>
    <t>Trade payables</t>
  </si>
  <si>
    <t>Liabilities towards employees</t>
  </si>
  <si>
    <t>Taxes, contributions and other levies</t>
  </si>
  <si>
    <t>Other liabilities</t>
  </si>
  <si>
    <t>Nominal value</t>
  </si>
  <si>
    <t>098. LIABILITES TOWARDS SUPPLIERS</t>
  </si>
  <si>
    <t>Domestic trade payables</t>
  </si>
  <si>
    <t>Foreign trade payables</t>
  </si>
  <si>
    <t>102. LIABILITIES FOR TAXES, CONTRIBUTIONS AND SIMILAR LEVIES</t>
  </si>
  <si>
    <t>VAT Liabilities</t>
  </si>
  <si>
    <t>Taxes and  contributions on and from salaries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</si>
  <si>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</si>
  <si>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</si>
  <si>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</si>
  <si>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</si>
  <si>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</si>
  <si>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</si>
  <si>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</si>
  <si>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</si>
  <si>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</si>
  <si>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</si>
  <si>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</si>
  <si>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</si>
  <si>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</si>
  <si>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</si>
  <si>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</si>
  <si>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</si>
  <si>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</si>
  <si>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</si>
  <si>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</si>
  <si>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</si>
  <si>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</si>
  <si>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</si>
  <si>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</si>
  <si>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</si>
  <si>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</si>
  <si>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</si>
  <si>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</si>
  <si>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</si>
  <si>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</si>
  <si>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</si>
  <si>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</si>
  <si>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</si>
  <si>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</si>
  <si>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</si>
  <si>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</si>
  <si>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t>
  </si>
  <si>
    <t>6110</t>
  </si>
  <si>
    <t>Interest income from related companies</t>
  </si>
  <si>
    <t>Loans to related companies</t>
  </si>
  <si>
    <t>Shares in related companies</t>
  </si>
  <si>
    <t>Optima telekom za upravljanje nekretninama i savjetovanje d.o.o.</t>
  </si>
  <si>
    <t>049. OTHER RECEIVABLES</t>
  </si>
  <si>
    <t>Write off old trade payables and additional discounts</t>
  </si>
  <si>
    <t>In its beginnings, Optima Telekom d.d. focused on business users, but soon after starting business operations, it began to aim for the private users market offering quality voice packages.</t>
  </si>
  <si>
    <t>As a sole member-founder, the Company established Optima Telekom d.o.o. Kopar, Slovenia, in 2007.</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</si>
  <si>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</si>
  <si>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</si>
  <si>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</si>
  <si>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</si>
  <si>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Income from collected penalties etc.</t>
  </si>
  <si>
    <t>Movement of value adjustment of long term assets</t>
  </si>
  <si>
    <t>021. SHARES IN RELATED COMPANIES</t>
  </si>
  <si>
    <t>119. OTHER MATERIAL COSTS</t>
  </si>
  <si>
    <t>Receivables from related companies</t>
  </si>
  <si>
    <t>Income from assets sale</t>
  </si>
  <si>
    <t>Unpaid receivables write-offs</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</si>
  <si>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</si>
  <si>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HT D.D. (1/1)</t>
  </si>
  <si>
    <t>HANŽEKOVIĆ MARIJAN (1/1)</t>
  </si>
  <si>
    <t>RAIFFEISENBANK AUSTRIA D.D. (1/1)</t>
  </si>
  <si>
    <t>MARTIĆ MATIJA (1/1)</t>
  </si>
  <si>
    <t>VIPNET D.O.O. (1/1)</t>
  </si>
  <si>
    <t>HRVATSKA POŠTANSKA BANKA D.D./ HPB GLOBAL - OIF S JAVNOM PONUDOM (1/1)</t>
  </si>
  <si>
    <t>RAIFFEISENBANK AUSTRIA D.D./RAB</t>
  </si>
  <si>
    <t>MERKUR OSIGURANJE D.D. (1/1) /MATEMATIČKA PRIČUVA</t>
  </si>
  <si>
    <t>Zoran Kežman</t>
  </si>
  <si>
    <t>Mirela Šešerko</t>
  </si>
  <si>
    <t>Siniša Đuranović</t>
  </si>
  <si>
    <t>Ariana Bazala-MIšetić</t>
  </si>
  <si>
    <t>Marina Brajković</t>
  </si>
  <si>
    <t>Marko Makek</t>
  </si>
  <si>
    <t xml:space="preserve">Ana Hanžeković </t>
  </si>
  <si>
    <t>Rozana Grgorinić</t>
  </si>
  <si>
    <t>Loan based liabilities</t>
  </si>
  <si>
    <t>083. LONG-TERM LIABILITIES</t>
  </si>
  <si>
    <t>On 5 February 2007, the Company issued bonds (OPTE-O-124A) with nominal value of HRK 250 million. The bonds have been issued on Zagreb Stock Exchange with interest rate of 9,125% and maturity date on 1 February 2014. The bonds have been issued with the price of 99,496%.</t>
  </si>
  <si>
    <t>Trade payables based on prebankruptcy agreement</t>
  </si>
  <si>
    <t>Liabilities from bonds issued</t>
  </si>
  <si>
    <t>The Company's exposure to interest rate risk is not significant, since the Company has no liabilities at variable interest rates</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</si>
  <si>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</si>
  <si>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089. BONDS ISSUED</t>
  </si>
  <si>
    <t>Long term deposits comprise of two guarantee deposits with Zagrebačka banka d.d. and they come due on 30. June 2028.</t>
  </si>
  <si>
    <t>As a sole member-founder, the Company established Optima telekom za upravljanje nekretninama i savjetovanje d.o.o., on 16 Aug 2011, wich currently is not operating.</t>
  </si>
  <si>
    <t>Tomislav Tadić</t>
  </si>
  <si>
    <t>1 Jan 2015</t>
  </si>
  <si>
    <t>According to HANFA's instructions items in balance sheet in the positions of the previous period are as at 31 December 2014</t>
  </si>
  <si>
    <t xml:space="preserve">Management Board of the Company: </t>
  </si>
  <si>
    <t>MIRELA ŠEŠERKO, ZORAN KEŽMAN, TOMISLAV TADIĆ, IRENA DOMJANOVIĆ</t>
  </si>
  <si>
    <t>Chairman of the Company</t>
  </si>
  <si>
    <t xml:space="preserve">Member  </t>
  </si>
  <si>
    <t>Irena Domjanović</t>
  </si>
  <si>
    <t xml:space="preserve">Chairman </t>
  </si>
  <si>
    <t>Member and Deputy Chairman</t>
  </si>
  <si>
    <t xml:space="preserve">Member </t>
  </si>
  <si>
    <t>Jasenka Anica Kreković</t>
  </si>
  <si>
    <t>Maša Serdinšek</t>
  </si>
  <si>
    <t>Ivica Hunjek</t>
  </si>
  <si>
    <t>Member - representative of employees</t>
  </si>
  <si>
    <t>As at 01 Jan 2015</t>
  </si>
  <si>
    <t>1 January 2015</t>
  </si>
  <si>
    <t>General Assembly adopted on November 3, 2014 decision to increase the share capital by issuing ordinary shares, investment rights by transforming of part of pre-bankruptcy creditors’ claims in the share capital, to the exclusion of any priority rights of existing shareholders, the amount of HRK 632,659,190.00 by HRK 2,910,110.00 to a maximum of HRK 635,569,300.00, by issuing a maximum of 291,011 new ordinary shares, nominal value of HRK 10.00.</t>
  </si>
  <si>
    <t>The pre-bankruptcy creditors who submitted a written statement (subscription form) within the subscription deadline and concluded the agreement on investing rights (claims) into the Company’s share capital, have invested claims adding up to HRK 2,908,890.00. The share capital increase from the amount of HRK 632,569,150.00 by the amount of HRK 2,908,890.00 to the amount of HRK 635,568,080.00 has been registered by virtue of the Commercial Court of Zagreb decision, docket no. Tt-15/1314-2, dated February 26, 2015.</t>
  </si>
  <si>
    <t>Liabilities for content</t>
  </si>
  <si>
    <t>The majority of non-interest bearing liabilities of the Company maturing within one year account are related to trade payables.</t>
  </si>
  <si>
    <t>Liabilities based on calculated interest - short-term</t>
  </si>
  <si>
    <t>Revenues from liability discount</t>
  </si>
  <si>
    <t>Income from financial liability write offs based on prebankruptcy agreement</t>
  </si>
  <si>
    <t>Financial assets value adjustment</t>
  </si>
  <si>
    <t>u 000 HRK</t>
  </si>
  <si>
    <t>HRVATSKA POŠTANSKA BANKA D.D. (1/1)</t>
  </si>
  <si>
    <t>OSTALI DIONIČARI</t>
  </si>
  <si>
    <t>Liabilities for loans, deposits and similar</t>
  </si>
  <si>
    <t>Liabilities for bonds issued</t>
  </si>
  <si>
    <t>Deferred income - short term</t>
  </si>
  <si>
    <t>Deferred Income - long term</t>
  </si>
  <si>
    <t>Deposits</t>
  </si>
  <si>
    <t>30 Sep 2015</t>
  </si>
  <si>
    <t>for the period from 01 Jan 2015 to 30 Sep 2015</t>
  </si>
  <si>
    <t>on 30 Sep 2015</t>
  </si>
  <si>
    <t>in the period from 01 Jan 2015 to 30 Sep 2015</t>
  </si>
  <si>
    <t>In accordance with the changes in accounting policies at the end of 2014, and for compliance of the financial statements, the financial results are adjusted for 30 September 2014.</t>
  </si>
  <si>
    <t>30 Sep 2014</t>
  </si>
  <si>
    <t>Number of employees on 30 Sep 2015</t>
  </si>
  <si>
    <t>As at 30 Sep 2015</t>
  </si>
  <si>
    <t>Amortization as at 30 Sep 2015</t>
  </si>
  <si>
    <t>Investments in affiliated companies as on 30 Sep 2015:</t>
  </si>
  <si>
    <t>Structure of major shareholders as on 30 Sep 2015:</t>
  </si>
  <si>
    <t>On  30 Sep 2015 the Company employed 355 employees.</t>
  </si>
  <si>
    <t>The Financial Statements of the Group are presented in Croatian kunas (HRK). The applicable exchange rate of the Croatian currency on 30 Sep 2015 was HRK 7,632078 for EUR 1 and HRK 6,793127 for USD 1.</t>
  </si>
  <si>
    <t>Income from write offs of other financial liabilities</t>
  </si>
  <si>
    <t>Prepaid expenses - longterm</t>
  </si>
  <si>
    <t>Prepaid expenses - shortterm</t>
  </si>
  <si>
    <t>At 30 Sep 2015, profit per share is as follows:</t>
  </si>
  <si>
    <t>Net result  - profit</t>
  </si>
  <si>
    <t>Profit per share</t>
  </si>
  <si>
    <t xml:space="preserve">In the period from January to September 2015 the Company did not buy-out the issued shares i.e. it does not hold treasury shares.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</si>
</sst>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sz val="11"/>
      <color indexed="17"/>
      <name val="Calibri"/>
      <family val="2"/>
    </font>
    <font>
      <sz val="11"/>
      <color indexed="10"/>
      <name val="Calibri"/>
      <family val="2"/>
    </font>
    <font>
      <b/>
      <sz val="11"/>
      <color indexed="8"/>
      <name val="Calibri"/>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name val="Verdana"/>
      <family val="2"/>
    </font>
    <font>
      <b/>
      <sz val="18"/>
      <color indexed="62"/>
      <name val="Cambria"/>
      <family val="2"/>
    </font>
    <font>
      <sz val="8"/>
      <color indexed="12"/>
      <name val="Arial"/>
      <family val="2"/>
    </font>
    <font>
      <sz val="10"/>
      <color indexed="9"/>
      <name val="Arial"/>
      <family val="2"/>
    </font>
    <font>
      <sz val="10"/>
      <color indexed="8"/>
      <name val="Verdana"/>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style="thin"/>
      <right/>
      <top/>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thin"/>
      <bottom/>
    </border>
    <border>
      <left/>
      <right style="thin"/>
      <top style="thin"/>
      <bottom/>
    </border>
    <border>
      <left/>
      <right style="thin">
        <color indexed="8"/>
      </right>
      <top/>
      <bottom/>
    </border>
    <border>
      <left style="thin">
        <color indexed="8"/>
      </left>
      <right/>
      <top/>
      <bottom style="thin"/>
    </border>
    <border>
      <left/>
      <right/>
      <top style="medium"/>
      <bottom/>
    </border>
    <border>
      <left/>
      <right style="thin"/>
      <top style="medium"/>
      <bottom/>
    </border>
    <border>
      <left style="thin"/>
      <right style="thin">
        <color indexed="8"/>
      </right>
      <top/>
      <bottom/>
    </border>
    <border>
      <left style="thin"/>
      <right/>
      <top style="thin"/>
      <bottom/>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right style="thin"/>
      <top style="thin"/>
      <bottom style="thin"/>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medium"/>
      <right/>
      <top/>
      <bottom/>
    </border>
    <border>
      <left/>
      <right style="medium"/>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medium"/>
      <bottom/>
    </border>
    <border>
      <left/>
      <right style="medium"/>
      <top style="medium"/>
      <bottom/>
    </border>
    <border>
      <left style="medium"/>
      <right/>
      <top/>
      <bottom style="medium"/>
    </border>
    <border>
      <left/>
      <right style="medium"/>
      <top/>
      <bottom style="medium"/>
    </border>
  </borders>
  <cellStyleXfs count="32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33" borderId="3" applyNumberFormat="0" applyAlignment="0" applyProtection="0"/>
    <xf numFmtId="0" fontId="19" fillId="34" borderId="8" applyNumberFormat="0" applyAlignment="0" applyProtection="0"/>
    <xf numFmtId="0" fontId="19" fillId="34" borderId="8" applyNumberFormat="0" applyAlignment="0" applyProtection="0"/>
    <xf numFmtId="0" fontId="61" fillId="0" borderId="9" applyNumberFormat="0" applyFill="0" applyAlignment="0" applyProtection="0"/>
    <xf numFmtId="0" fontId="30" fillId="0" borderId="0" applyNumberFormat="0" applyFill="0" applyBorder="0" applyAlignment="0" applyProtection="0"/>
    <xf numFmtId="0" fontId="62"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4"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3"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18"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20">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2619" applyFont="1" applyAlignment="1">
      <alignment/>
      <protection/>
    </xf>
    <xf numFmtId="0" fontId="0" fillId="0" borderId="0" xfId="2619" applyFont="1" applyAlignment="1">
      <alignment/>
      <protection/>
    </xf>
    <xf numFmtId="0" fontId="3" fillId="0" borderId="0" xfId="2619" applyFont="1" applyFill="1" applyBorder="1" applyAlignment="1" applyProtection="1">
      <alignment horizontal="left" vertical="center"/>
      <protection hidden="1"/>
    </xf>
    <xf numFmtId="0" fontId="4" fillId="0" borderId="0" xfId="2619" applyFont="1" applyFill="1" applyBorder="1" applyAlignment="1" applyProtection="1">
      <alignment vertical="center"/>
      <protection hidden="1"/>
    </xf>
    <xf numFmtId="0" fontId="4" fillId="0" borderId="0" xfId="2619" applyFont="1" applyFill="1" applyBorder="1" applyAlignment="1" applyProtection="1">
      <alignment horizontal="center" vertical="center" wrapText="1"/>
      <protection hidden="1"/>
    </xf>
    <xf numFmtId="0" fontId="4" fillId="0" borderId="0" xfId="2619" applyFont="1" applyBorder="1" applyAlignment="1" applyProtection="1">
      <alignment/>
      <protection hidden="1"/>
    </xf>
    <xf numFmtId="0" fontId="12" fillId="0" borderId="0" xfId="2619" applyFont="1" applyBorder="1" applyAlignment="1" applyProtection="1">
      <alignment horizontal="right" vertical="center" wrapText="1"/>
      <protection hidden="1"/>
    </xf>
    <xf numFmtId="0" fontId="12" fillId="0" borderId="0" xfId="2619" applyNumberFormat="1" applyFont="1" applyFill="1" applyBorder="1" applyAlignment="1" applyProtection="1">
      <alignment horizontal="right" vertical="center" shrinkToFit="1"/>
      <protection hidden="1" locked="0"/>
    </xf>
    <xf numFmtId="0" fontId="12" fillId="0" borderId="0" xfId="2619" applyFont="1" applyFill="1" applyBorder="1" applyAlignment="1" applyProtection="1">
      <alignment horizontal="left" vertical="center"/>
      <protection hidden="1"/>
    </xf>
    <xf numFmtId="0" fontId="4" fillId="0" borderId="0" xfId="2619" applyFont="1" applyBorder="1" applyAlignment="1" applyProtection="1">
      <alignment horizontal="left"/>
      <protection hidden="1"/>
    </xf>
    <xf numFmtId="0" fontId="4" fillId="0" borderId="0" xfId="2619" applyFont="1" applyBorder="1" applyAlignment="1" applyProtection="1">
      <alignment vertical="top"/>
      <protection hidden="1"/>
    </xf>
    <xf numFmtId="0" fontId="4" fillId="0" borderId="0" xfId="2619" applyFont="1" applyBorder="1" applyAlignment="1" applyProtection="1">
      <alignment horizontal="right"/>
      <protection hidden="1"/>
    </xf>
    <xf numFmtId="0" fontId="3" fillId="0" borderId="0" xfId="2619" applyFont="1" applyFill="1" applyBorder="1" applyAlignment="1" applyProtection="1">
      <alignment horizontal="right" vertical="center"/>
      <protection hidden="1" locked="0"/>
    </xf>
    <xf numFmtId="0" fontId="4" fillId="0" borderId="0" xfId="2619" applyFont="1" applyBorder="1" applyAlignment="1" applyProtection="1">
      <alignment/>
      <protection hidden="1"/>
    </xf>
    <xf numFmtId="0" fontId="3" fillId="0" borderId="0" xfId="2619" applyFont="1" applyBorder="1" applyAlignment="1" applyProtection="1">
      <alignment vertical="top"/>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horizontal="center" vertical="center"/>
      <protection hidden="1" locked="0"/>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right" vertical="top"/>
      <protection hidden="1"/>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0" xfId="2619" applyFont="1" applyBorder="1" applyAlignment="1">
      <alignment/>
      <protection/>
    </xf>
    <xf numFmtId="0" fontId="4" fillId="0" borderId="0" xfId="2619" applyFont="1" applyBorder="1" applyAlignment="1" applyProtection="1">
      <alignment horizontal="left" vertical="top"/>
      <protection hidden="1"/>
    </xf>
    <xf numFmtId="0" fontId="4" fillId="0" borderId="0" xfId="2619" applyFont="1" applyBorder="1" applyAlignment="1" applyProtection="1">
      <alignment vertical="center"/>
      <protection hidden="1"/>
    </xf>
    <xf numFmtId="0" fontId="4" fillId="0" borderId="18" xfId="2619" applyFont="1" applyBorder="1" applyAlignment="1" applyProtection="1">
      <alignment/>
      <protection hidden="1"/>
    </xf>
    <xf numFmtId="0" fontId="4" fillId="0" borderId="18" xfId="2619" applyFont="1" applyBorder="1" applyAlignment="1">
      <alignment/>
      <protection/>
    </xf>
    <xf numFmtId="0" fontId="10" fillId="0" borderId="0" xfId="2802" applyFont="1" applyFill="1" applyBorder="1" applyAlignment="1">
      <alignment horizontal="center" vertical="center" wrapText="1"/>
      <protection/>
    </xf>
    <xf numFmtId="172" fontId="3" fillId="0" borderId="12"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2802" applyFont="1" applyBorder="1" applyAlignment="1" applyProtection="1">
      <alignment vertical="center"/>
      <protection hidden="1"/>
    </xf>
    <xf numFmtId="0" fontId="4" fillId="0" borderId="0" xfId="2619"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802" applyFont="1" applyFill="1" applyAlignment="1">
      <alignment wrapText="1"/>
      <protection/>
    </xf>
    <xf numFmtId="0" fontId="0" fillId="0" borderId="0" xfId="0" applyFont="1" applyFill="1" applyAlignment="1">
      <alignment/>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wrapText="1"/>
      <protection/>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4" fillId="0" borderId="23" xfId="2619" applyFont="1" applyFill="1" applyBorder="1" applyAlignment="1" applyProtection="1">
      <alignment vertical="center"/>
      <protection hidden="1"/>
    </xf>
    <xf numFmtId="0" fontId="4" fillId="0" borderId="23" xfId="2619" applyFont="1" applyBorder="1" applyAlignment="1" applyProtection="1">
      <alignment/>
      <protection hidden="1"/>
    </xf>
    <xf numFmtId="0" fontId="12" fillId="0" borderId="0" xfId="2619" applyFont="1" applyBorder="1" applyAlignment="1" applyProtection="1">
      <alignment horizontal="right"/>
      <protection hidden="1"/>
    </xf>
    <xf numFmtId="0" fontId="4" fillId="0" borderId="23" xfId="2619" applyFont="1" applyBorder="1" applyAlignment="1" applyProtection="1">
      <alignment horizontal="right"/>
      <protection hidden="1"/>
    </xf>
    <xf numFmtId="0" fontId="4" fillId="0" borderId="24" xfId="2619" applyFont="1" applyBorder="1" applyAlignment="1" applyProtection="1">
      <alignment/>
      <protection hidden="1"/>
    </xf>
    <xf numFmtId="0" fontId="3" fillId="0" borderId="24" xfId="2619" applyFont="1" applyFill="1" applyBorder="1" applyAlignment="1" applyProtection="1">
      <alignment horizontal="right" vertical="center"/>
      <protection hidden="1" locked="0"/>
    </xf>
    <xf numFmtId="0" fontId="4" fillId="0" borderId="24" xfId="2619" applyFont="1" applyBorder="1" applyAlignment="1" applyProtection="1">
      <alignment horizontal="left" vertical="top" wrapText="1"/>
      <protection hidden="1"/>
    </xf>
    <xf numFmtId="0" fontId="4" fillId="0" borderId="23" xfId="2619" applyFont="1" applyBorder="1" applyAlignment="1">
      <alignment/>
      <protection/>
    </xf>
    <xf numFmtId="0" fontId="4" fillId="0" borderId="24" xfId="2619" applyFont="1" applyBorder="1" applyAlignment="1" applyProtection="1">
      <alignment horizontal="left" vertical="top" indent="2"/>
      <protection hidden="1"/>
    </xf>
    <xf numFmtId="0" fontId="4" fillId="0" borderId="24" xfId="2619" applyFont="1" applyBorder="1" applyAlignment="1" applyProtection="1">
      <alignment horizontal="left" vertical="top" wrapText="1" indent="2"/>
      <protection hidden="1"/>
    </xf>
    <xf numFmtId="0" fontId="4" fillId="0" borderId="23" xfId="2619" applyFont="1" applyBorder="1" applyAlignment="1" applyProtection="1">
      <alignment horizontal="right" vertical="top"/>
      <protection hidden="1"/>
    </xf>
    <xf numFmtId="49" fontId="3" fillId="0" borderId="24" xfId="2619" applyNumberFormat="1" applyFont="1" applyBorder="1" applyAlignment="1" applyProtection="1">
      <alignment horizontal="center" vertical="center"/>
      <protection hidden="1" locked="0"/>
    </xf>
    <xf numFmtId="0" fontId="4" fillId="0" borderId="23" xfId="2619" applyFont="1" applyBorder="1" applyAlignment="1" applyProtection="1">
      <alignment horizontal="left" vertical="top"/>
      <protection hidden="1"/>
    </xf>
    <xf numFmtId="0" fontId="4" fillId="0" borderId="24" xfId="2619" applyFont="1" applyBorder="1" applyAlignment="1" applyProtection="1">
      <alignment horizontal="left"/>
      <protection hidden="1"/>
    </xf>
    <xf numFmtId="0" fontId="4" fillId="0" borderId="23" xfId="2619" applyFont="1" applyBorder="1" applyAlignment="1" applyProtection="1">
      <alignment horizontal="left"/>
      <protection hidden="1"/>
    </xf>
    <xf numFmtId="0" fontId="13" fillId="0" borderId="0" xfId="2802" applyFont="1" applyBorder="1" applyAlignment="1" applyProtection="1">
      <alignment horizontal="left"/>
      <protection hidden="1"/>
    </xf>
    <xf numFmtId="0" fontId="9" fillId="0" borderId="0" xfId="2802" applyBorder="1" applyAlignment="1">
      <alignment/>
      <protection/>
    </xf>
    <xf numFmtId="0" fontId="3" fillId="0" borderId="23" xfId="2619" applyFont="1" applyBorder="1" applyAlignment="1" applyProtection="1">
      <alignment vertical="center"/>
      <protection hidden="1"/>
    </xf>
    <xf numFmtId="0" fontId="4" fillId="0" borderId="25" xfId="2619" applyFont="1" applyBorder="1" applyAlignment="1" applyProtection="1">
      <alignment/>
      <protection hidden="1"/>
    </xf>
    <xf numFmtId="0" fontId="4" fillId="0" borderId="26" xfId="2619" applyFont="1" applyFill="1" applyBorder="1" applyAlignment="1" applyProtection="1">
      <alignment horizontal="right" vertical="top" wrapText="1"/>
      <protection hidden="1"/>
    </xf>
    <xf numFmtId="0" fontId="4" fillId="0" borderId="27" xfId="2619" applyFont="1" applyFill="1" applyBorder="1" applyAlignment="1" applyProtection="1">
      <alignment horizontal="right" vertical="top" wrapText="1"/>
      <protection hidden="1"/>
    </xf>
    <xf numFmtId="0" fontId="4" fillId="0" borderId="27" xfId="2619" applyFont="1" applyFill="1" applyBorder="1" applyAlignment="1" applyProtection="1">
      <alignment/>
      <protection hidden="1"/>
    </xf>
    <xf numFmtId="0" fontId="4" fillId="0" borderId="28" xfId="2619" applyFont="1" applyFill="1" applyBorder="1" applyAlignment="1" applyProtection="1">
      <alignment/>
      <protection hidden="1"/>
    </xf>
    <xf numFmtId="14" fontId="3" fillId="0" borderId="20" xfId="2619" applyNumberFormat="1" applyFont="1" applyFill="1" applyBorder="1" applyAlignment="1" applyProtection="1">
      <alignment horizontal="center" vertical="center"/>
      <protection hidden="1" locked="0"/>
    </xf>
    <xf numFmtId="1" fontId="3" fillId="0" borderId="19" xfId="2619" applyNumberFormat="1" applyFont="1" applyFill="1" applyBorder="1" applyAlignment="1" applyProtection="1">
      <alignment horizontal="center" vertical="center"/>
      <protection hidden="1" locked="0"/>
    </xf>
    <xf numFmtId="0" fontId="3" fillId="0" borderId="19" xfId="2619" applyFont="1" applyFill="1" applyBorder="1" applyAlignment="1" applyProtection="1">
      <alignment horizontal="center" vertical="center"/>
      <protection hidden="1" locked="0"/>
    </xf>
    <xf numFmtId="49" fontId="3" fillId="0" borderId="19" xfId="2619" applyNumberFormat="1" applyFont="1" applyFill="1" applyBorder="1" applyAlignment="1" applyProtection="1">
      <alignment horizontal="right" vertical="center"/>
      <protection hidden="1" locked="0"/>
    </xf>
    <xf numFmtId="0" fontId="3" fillId="0" borderId="23" xfId="2619" applyFont="1" applyFill="1" applyBorder="1" applyAlignment="1" applyProtection="1">
      <alignment horizontal="right" vertical="center"/>
      <protection hidden="1" locked="0"/>
    </xf>
    <xf numFmtId="0" fontId="4" fillId="0" borderId="0" xfId="2619" applyFont="1" applyFill="1" applyBorder="1" applyAlignment="1">
      <alignment/>
      <protection/>
    </xf>
    <xf numFmtId="49" fontId="3" fillId="0" borderId="0" xfId="2619" applyNumberFormat="1" applyFont="1" applyFill="1" applyBorder="1" applyAlignment="1" applyProtection="1">
      <alignment horizontal="center" vertical="center"/>
      <protection hidden="1" locked="0"/>
    </xf>
    <xf numFmtId="0" fontId="32" fillId="0" borderId="0" xfId="0" applyFont="1" applyFill="1" applyAlignment="1">
      <alignment/>
    </xf>
    <xf numFmtId="3" fontId="32"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3" fontId="0" fillId="0" borderId="0" xfId="0" applyNumberFormat="1" applyFill="1" applyAlignment="1">
      <alignment/>
    </xf>
    <xf numFmtId="0" fontId="6"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7" fillId="0" borderId="0" xfId="2802" applyFont="1" applyFill="1" applyBorder="1" applyAlignment="1" applyProtection="1">
      <alignment horizontal="center" vertical="center"/>
      <protection hidden="1"/>
    </xf>
    <xf numFmtId="0" fontId="4" fillId="0" borderId="23" xfId="2619" applyFont="1" applyFill="1" applyBorder="1" applyAlignment="1" applyProtection="1">
      <alignment horizontal="center" vertical="center"/>
      <protection hidden="1" locked="0"/>
    </xf>
    <xf numFmtId="0" fontId="4" fillId="0" borderId="23" xfId="2619" applyFont="1" applyBorder="1" applyAlignment="1" applyProtection="1">
      <alignment/>
      <protection hidden="1"/>
    </xf>
    <xf numFmtId="0" fontId="4" fillId="0" borderId="0" xfId="2619" applyFont="1" applyBorder="1" applyAlignment="1" applyProtection="1">
      <alignment wrapText="1"/>
      <protection hidden="1"/>
    </xf>
    <xf numFmtId="0" fontId="4" fillId="0" borderId="23" xfId="2619" applyFont="1" applyBorder="1" applyAlignment="1" applyProtection="1">
      <alignment horizontal="right"/>
      <protection hidden="1"/>
    </xf>
    <xf numFmtId="0" fontId="4" fillId="0" borderId="0" xfId="2619" applyFont="1" applyBorder="1" applyAlignment="1" applyProtection="1">
      <alignment horizontal="right"/>
      <protection hidden="1"/>
    </xf>
    <xf numFmtId="0" fontId="4" fillId="0" borderId="24" xfId="2619" applyFont="1" applyBorder="1" applyAlignment="1" applyProtection="1">
      <alignment/>
      <protection hidden="1"/>
    </xf>
    <xf numFmtId="0" fontId="4" fillId="0" borderId="0" xfId="2619" applyFont="1" applyBorder="1" applyAlignment="1" applyProtection="1">
      <alignment horizontal="right" wrapText="1"/>
      <protection hidden="1"/>
    </xf>
    <xf numFmtId="0" fontId="4" fillId="0" borderId="0" xfId="2619" applyFont="1" applyBorder="1" applyAlignment="1" applyProtection="1">
      <alignment horizontal="left"/>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vertical="top"/>
      <protection hidden="1"/>
    </xf>
    <xf numFmtId="0" fontId="4" fillId="0" borderId="24" xfId="2619" applyFont="1" applyBorder="1" applyAlignment="1" applyProtection="1">
      <alignment vertical="top"/>
      <protection hidden="1"/>
    </xf>
    <xf numFmtId="0" fontId="4" fillId="0" borderId="0" xfId="2619" applyFont="1" applyBorder="1" applyAlignment="1">
      <alignment/>
      <protection/>
    </xf>
    <xf numFmtId="0" fontId="4" fillId="0" borderId="24" xfId="2619" applyFont="1" applyBorder="1" applyAlignment="1" applyProtection="1">
      <alignment horizontal="left" vertical="top" wrapText="1"/>
      <protection hidden="1"/>
    </xf>
    <xf numFmtId="0" fontId="4" fillId="0" borderId="0" xfId="2619" applyFont="1" applyBorder="1" applyAlignment="1" applyProtection="1">
      <alignment horizontal="right" vertical="top"/>
      <protection hidden="1"/>
    </xf>
    <xf numFmtId="0" fontId="4" fillId="0" borderId="23" xfId="2619" applyFont="1" applyBorder="1" applyAlignment="1" applyProtection="1">
      <alignment horizontal="left"/>
      <protection hidden="1"/>
    </xf>
    <xf numFmtId="0" fontId="0" fillId="0" borderId="0" xfId="0" applyFont="1" applyFill="1" applyAlignment="1">
      <alignment horizontal="left" vertical="top" wrapText="1"/>
    </xf>
    <xf numFmtId="0" fontId="0" fillId="0" borderId="0" xfId="0" applyFont="1" applyFill="1" applyAlignment="1">
      <alignment vertical="top" wrapText="1"/>
    </xf>
    <xf numFmtId="3" fontId="0" fillId="0" borderId="0" xfId="0" applyNumberFormat="1"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3" fontId="2" fillId="0" borderId="17" xfId="0" applyNumberFormat="1" applyFont="1" applyFill="1" applyBorder="1" applyAlignment="1" applyProtection="1">
      <alignment vertical="center"/>
      <protection hidden="1"/>
    </xf>
    <xf numFmtId="3" fontId="2" fillId="0" borderId="12" xfId="2615" applyNumberFormat="1" applyFont="1" applyFill="1" applyBorder="1" applyAlignment="1" applyProtection="1">
      <alignment vertical="center"/>
      <protection locked="0"/>
    </xf>
    <xf numFmtId="3" fontId="2" fillId="0" borderId="17" xfId="2615" applyNumberFormat="1" applyFont="1" applyFill="1" applyBorder="1" applyAlignment="1" applyProtection="1">
      <alignment vertical="center"/>
      <protection locked="0"/>
    </xf>
    <xf numFmtId="0" fontId="0" fillId="36" borderId="0" xfId="0" applyFont="1" applyFill="1" applyAlignment="1">
      <alignment horizontal="justify" vertical="top" wrapText="1"/>
    </xf>
    <xf numFmtId="3" fontId="0" fillId="0" borderId="0" xfId="0" applyNumberFormat="1" applyFont="1" applyFill="1" applyBorder="1" applyAlignment="1">
      <alignment vertical="top"/>
    </xf>
    <xf numFmtId="0" fontId="33" fillId="0" borderId="0" xfId="0" applyFont="1" applyFill="1" applyAlignment="1">
      <alignment/>
    </xf>
    <xf numFmtId="0" fontId="25" fillId="36" borderId="0" xfId="0" applyFont="1" applyFill="1" applyAlignment="1">
      <alignment vertical="top"/>
    </xf>
    <xf numFmtId="0" fontId="0" fillId="36" borderId="0" xfId="0" applyFont="1" applyFill="1" applyAlignment="1">
      <alignment vertical="top"/>
    </xf>
    <xf numFmtId="0" fontId="22"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horizontal="left" vertical="top" wrapText="1"/>
    </xf>
    <xf numFmtId="0" fontId="7" fillId="36" borderId="0" xfId="0" applyFont="1" applyFill="1" applyAlignment="1">
      <alignment horizontal="justify" vertical="top"/>
    </xf>
    <xf numFmtId="0" fontId="0" fillId="36" borderId="0" xfId="0" applyFont="1" applyFill="1" applyBorder="1" applyAlignment="1">
      <alignment horizontal="justify" vertical="top"/>
    </xf>
    <xf numFmtId="0" fontId="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xf>
    <xf numFmtId="0" fontId="7" fillId="36" borderId="0" xfId="0" applyFont="1" applyFill="1" applyAlignment="1">
      <alignment vertical="top"/>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vertical="center" wrapText="1"/>
    </xf>
    <xf numFmtId="3" fontId="9" fillId="36" borderId="0" xfId="0" applyNumberFormat="1" applyFont="1" applyFill="1" applyAlignment="1">
      <alignment vertical="center"/>
    </xf>
    <xf numFmtId="3" fontId="9" fillId="36" borderId="18" xfId="0" applyNumberFormat="1" applyFont="1" applyFill="1" applyBorder="1" applyAlignment="1">
      <alignment vertical="center"/>
    </xf>
    <xf numFmtId="0" fontId="15" fillId="36" borderId="0" xfId="0" applyFont="1" applyFill="1" applyAlignment="1">
      <alignment horizontal="justify" vertical="top"/>
    </xf>
    <xf numFmtId="3" fontId="15" fillId="36" borderId="18" xfId="0" applyNumberFormat="1" applyFont="1" applyFill="1" applyBorder="1" applyAlignment="1">
      <alignment horizontal="right" vertical="top"/>
    </xf>
    <xf numFmtId="0" fontId="0" fillId="36" borderId="0" xfId="0" applyFont="1" applyFill="1" applyBorder="1" applyAlignment="1">
      <alignment vertical="top"/>
    </xf>
    <xf numFmtId="0" fontId="15" fillId="36" borderId="0" xfId="0" applyFont="1" applyFill="1" applyAlignment="1">
      <alignment vertical="top"/>
    </xf>
    <xf numFmtId="3" fontId="9" fillId="36" borderId="0" xfId="0" applyNumberFormat="1" applyFont="1" applyFill="1" applyAlignment="1">
      <alignment horizontal="right" vertical="center" wrapText="1"/>
    </xf>
    <xf numFmtId="0" fontId="9" fillId="36" borderId="0" xfId="2615" applyFont="1" applyFill="1" applyAlignment="1">
      <alignment vertical="center" wrapText="1"/>
      <protection/>
    </xf>
    <xf numFmtId="3" fontId="9" fillId="36" borderId="18" xfId="0" applyNumberFormat="1" applyFont="1" applyFill="1" applyBorder="1" applyAlignment="1">
      <alignment horizontal="right" vertical="center" wrapText="1"/>
    </xf>
    <xf numFmtId="0" fontId="9" fillId="36" borderId="0" xfId="0" applyFont="1" applyFill="1" applyAlignment="1">
      <alignment vertical="top"/>
    </xf>
    <xf numFmtId="3" fontId="0" fillId="36" borderId="0" xfId="0" applyNumberFormat="1" applyFont="1" applyFill="1" applyAlignment="1">
      <alignment horizontal="right" vertical="center"/>
    </xf>
    <xf numFmtId="0" fontId="21" fillId="36" borderId="0" xfId="0" applyFont="1" applyFill="1" applyAlignment="1">
      <alignment vertical="top"/>
    </xf>
    <xf numFmtId="3" fontId="0" fillId="36" borderId="18" xfId="0" applyNumberFormat="1" applyFont="1" applyFill="1" applyBorder="1" applyAlignment="1">
      <alignment horizontal="right" vertical="center"/>
    </xf>
    <xf numFmtId="3" fontId="7" fillId="36" borderId="18" xfId="0" applyNumberFormat="1" applyFont="1" applyFill="1" applyBorder="1" applyAlignment="1">
      <alignment horizontal="right" vertical="top"/>
    </xf>
    <xf numFmtId="3" fontId="9" fillId="36" borderId="0" xfId="0" applyNumberFormat="1" applyFont="1" applyFill="1" applyAlignment="1">
      <alignment horizontal="right" vertical="center"/>
    </xf>
    <xf numFmtId="3" fontId="9" fillId="36" borderId="18" xfId="0" applyNumberFormat="1" applyFont="1" applyFill="1" applyBorder="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vertical="center" wrapText="1"/>
    </xf>
    <xf numFmtId="3" fontId="0" fillId="36" borderId="0" xfId="0" applyNumberFormat="1" applyFont="1" applyFill="1" applyAlignment="1">
      <alignment horizontal="right" vertical="center" wrapText="1"/>
    </xf>
    <xf numFmtId="3" fontId="0" fillId="36" borderId="18" xfId="0" applyNumberFormat="1" applyFont="1" applyFill="1" applyBorder="1" applyAlignment="1">
      <alignment horizontal="right" vertical="center" wrapText="1"/>
    </xf>
    <xf numFmtId="0" fontId="7" fillId="36" borderId="0" xfId="0" applyFont="1" applyFill="1" applyAlignment="1">
      <alignment horizontal="center"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center" wrapText="1"/>
    </xf>
    <xf numFmtId="0" fontId="6" fillId="36" borderId="0" xfId="0" applyFont="1" applyFill="1" applyAlignment="1">
      <alignment vertical="top"/>
    </xf>
    <xf numFmtId="3" fontId="6" fillId="36" borderId="29" xfId="0" applyNumberFormat="1" applyFont="1" applyFill="1" applyBorder="1" applyAlignment="1">
      <alignment horizontal="right" vertical="top"/>
    </xf>
    <xf numFmtId="0" fontId="6" fillId="36" borderId="29" xfId="0" applyFont="1" applyFill="1" applyBorder="1" applyAlignment="1">
      <alignment vertical="top"/>
    </xf>
    <xf numFmtId="0" fontId="2" fillId="36" borderId="0" xfId="0" applyFont="1" applyFill="1" applyAlignment="1">
      <alignment vertical="center" wrapText="1"/>
    </xf>
    <xf numFmtId="0" fontId="2" fillId="36" borderId="0" xfId="0" applyFont="1" applyFill="1" applyAlignment="1">
      <alignment vertical="top"/>
    </xf>
    <xf numFmtId="0" fontId="31" fillId="36" borderId="0" xfId="0" applyFont="1" applyFill="1" applyAlignment="1">
      <alignment vertical="center" wrapText="1"/>
    </xf>
    <xf numFmtId="3" fontId="27" fillId="36" borderId="29" xfId="0" applyNumberFormat="1" applyFont="1" applyFill="1" applyBorder="1" applyAlignment="1">
      <alignment horizontal="right" vertical="top"/>
    </xf>
    <xf numFmtId="0" fontId="0" fillId="36" borderId="0" xfId="0" applyFont="1" applyFill="1" applyAlignment="1">
      <alignment horizontal="center" vertical="center" wrapText="1"/>
    </xf>
    <xf numFmtId="0" fontId="2" fillId="36" borderId="0" xfId="0" applyFont="1" applyFill="1" applyAlignment="1">
      <alignment horizontal="center" vertical="center" wrapText="1"/>
    </xf>
    <xf numFmtId="3" fontId="6" fillId="36" borderId="30"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6" fillId="36" borderId="29"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14" fontId="23"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0" fontId="15" fillId="36" borderId="0" xfId="0" applyFont="1" applyFill="1" applyAlignment="1">
      <alignment vertical="center" wrapText="1"/>
    </xf>
    <xf numFmtId="3" fontId="15" fillId="36" borderId="0" xfId="0" applyNumberFormat="1" applyFont="1" applyFill="1" applyBorder="1" applyAlignment="1">
      <alignment horizontal="right" vertical="center" wrapText="1"/>
    </xf>
    <xf numFmtId="3" fontId="21"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horizontal="justify" vertical="top" wrapText="1"/>
    </xf>
    <xf numFmtId="3" fontId="9" fillId="36" borderId="18" xfId="0" applyNumberFormat="1" applyFont="1" applyFill="1" applyBorder="1" applyAlignment="1">
      <alignment horizontal="right" vertical="top"/>
    </xf>
    <xf numFmtId="0" fontId="0" fillId="36" borderId="0" xfId="0" applyFont="1" applyFill="1" applyAlignment="1">
      <alignment horizontal="justify" vertical="center"/>
    </xf>
    <xf numFmtId="9" fontId="0" fillId="36" borderId="0" xfId="0" applyNumberFormat="1" applyFont="1" applyFill="1" applyAlignment="1">
      <alignment horizontal="center" vertical="top"/>
    </xf>
    <xf numFmtId="9" fontId="0" fillId="36" borderId="0" xfId="0" applyNumberFormat="1" applyFont="1" applyFill="1" applyAlignment="1">
      <alignment horizontal="center" vertical="center"/>
    </xf>
    <xf numFmtId="0" fontId="0" fillId="36" borderId="0" xfId="2615" applyFont="1" applyFill="1" applyAlignment="1">
      <alignment vertical="center" wrapText="1"/>
      <protection/>
    </xf>
    <xf numFmtId="3" fontId="34" fillId="36" borderId="0" xfId="0" applyNumberFormat="1" applyFont="1" applyFill="1" applyBorder="1" applyAlignment="1">
      <alignment horizontal="right" vertical="center"/>
    </xf>
    <xf numFmtId="3" fontId="15" fillId="36" borderId="29"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0" fontId="9" fillId="36" borderId="0" xfId="0" applyFont="1" applyFill="1" applyAlignment="1">
      <alignment horizontal="right" vertical="top"/>
    </xf>
    <xf numFmtId="0" fontId="15" fillId="36" borderId="0" xfId="0" applyFont="1" applyFill="1" applyAlignment="1">
      <alignment vertical="top" wrapText="1"/>
    </xf>
    <xf numFmtId="0" fontId="22" fillId="36" borderId="0" xfId="0" applyFont="1" applyFill="1" applyAlignment="1">
      <alignment vertical="top" wrapText="1"/>
    </xf>
    <xf numFmtId="0" fontId="7" fillId="36" borderId="0" xfId="0" applyFont="1" applyFill="1" applyBorder="1" applyAlignment="1">
      <alignment vertical="top"/>
    </xf>
    <xf numFmtId="0" fontId="0" fillId="36" borderId="0" xfId="0" applyFont="1" applyFill="1" applyAlignment="1">
      <alignment vertical="center" wrapText="1"/>
    </xf>
    <xf numFmtId="3" fontId="0" fillId="36" borderId="0" xfId="0" applyNumberFormat="1" applyFont="1" applyFill="1" applyBorder="1" applyAlignment="1">
      <alignment vertical="center" wrapText="1"/>
    </xf>
    <xf numFmtId="0" fontId="0" fillId="36" borderId="0" xfId="0" applyFont="1" applyFill="1" applyAlignment="1">
      <alignment vertical="top"/>
    </xf>
    <xf numFmtId="3" fontId="7" fillId="36" borderId="29" xfId="0" applyNumberFormat="1" applyFont="1" applyFill="1" applyBorder="1" applyAlignment="1">
      <alignment vertical="top"/>
    </xf>
    <xf numFmtId="3" fontId="7" fillId="36" borderId="0" xfId="0" applyNumberFormat="1" applyFont="1" applyFill="1" applyBorder="1" applyAlignment="1">
      <alignment vertical="top"/>
    </xf>
    <xf numFmtId="3" fontId="0" fillId="36" borderId="0" xfId="0" applyNumberFormat="1" applyFont="1" applyFill="1" applyAlignment="1">
      <alignment vertical="top"/>
    </xf>
    <xf numFmtId="0" fontId="26" fillId="36" borderId="0" xfId="0" applyFont="1" applyFill="1" applyAlignment="1">
      <alignment horizontal="left" vertical="top" wrapText="1"/>
    </xf>
    <xf numFmtId="0" fontId="9" fillId="36" borderId="0" xfId="0" applyFont="1" applyFill="1" applyAlignment="1">
      <alignment horizontal="center" vertical="top"/>
    </xf>
    <xf numFmtId="0" fontId="7"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36" borderId="0" xfId="0" applyFont="1" applyFill="1" applyAlignment="1">
      <alignment horizontal="right" vertical="top"/>
    </xf>
    <xf numFmtId="0" fontId="0" fillId="36" borderId="18" xfId="0" applyFont="1" applyFill="1" applyBorder="1" applyAlignment="1">
      <alignment horizontal="right" vertical="top"/>
    </xf>
    <xf numFmtId="0" fontId="0" fillId="36" borderId="18" xfId="0" applyFont="1" applyFill="1" applyBorder="1" applyAlignment="1">
      <alignment vertical="top"/>
    </xf>
    <xf numFmtId="0" fontId="15" fillId="36" borderId="0" xfId="0" applyFont="1" applyFill="1" applyAlignment="1">
      <alignment horizontal="center" vertical="center" wrapText="1"/>
    </xf>
    <xf numFmtId="0" fontId="0" fillId="36" borderId="0" xfId="0" applyFont="1" applyFill="1" applyAlignment="1">
      <alignment vertical="top"/>
    </xf>
    <xf numFmtId="0" fontId="0" fillId="36" borderId="0" xfId="0" applyFont="1" applyFill="1" applyAlignment="1">
      <alignment vertical="top"/>
    </xf>
    <xf numFmtId="0" fontId="9" fillId="36" borderId="0" xfId="0" applyFont="1" applyFill="1" applyAlignment="1">
      <alignment vertical="top"/>
    </xf>
    <xf numFmtId="0" fontId="7"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Alignment="1">
      <alignment horizontal="center" vertical="top"/>
    </xf>
    <xf numFmtId="3" fontId="6" fillId="36" borderId="29" xfId="0" applyNumberFormat="1" applyFont="1" applyFill="1" applyBorder="1" applyAlignment="1">
      <alignment vertical="top"/>
    </xf>
    <xf numFmtId="0" fontId="6" fillId="36" borderId="29" xfId="0" applyFont="1" applyFill="1" applyBorder="1" applyAlignment="1">
      <alignment horizontal="right" vertical="top"/>
    </xf>
    <xf numFmtId="0" fontId="15" fillId="36" borderId="0" xfId="0" applyFont="1" applyFill="1" applyAlignment="1">
      <alignment horizontal="center" vertical="top"/>
    </xf>
    <xf numFmtId="0" fontId="0" fillId="36" borderId="0" xfId="0" applyFont="1" applyFill="1" applyAlignment="1">
      <alignment vertical="top"/>
    </xf>
    <xf numFmtId="0" fontId="15" fillId="36" borderId="0" xfId="0" applyFont="1" applyFill="1" applyAlignment="1">
      <alignment horizontal="center" vertical="top"/>
    </xf>
    <xf numFmtId="0" fontId="67" fillId="36" borderId="0" xfId="0" applyFont="1" applyFill="1" applyAlignment="1">
      <alignment vertical="center"/>
    </xf>
    <xf numFmtId="0" fontId="0" fillId="36" borderId="0" xfId="0" applyFont="1" applyFill="1" applyAlignment="1">
      <alignment vertical="top"/>
    </xf>
    <xf numFmtId="0" fontId="15" fillId="36" borderId="0" xfId="0" applyFont="1" applyFill="1" applyAlignment="1">
      <alignment horizontal="left" vertical="top"/>
    </xf>
    <xf numFmtId="0" fontId="0" fillId="36" borderId="0" xfId="0" applyFont="1" applyFill="1" applyAlignment="1">
      <alignment horizontal="left" vertical="top" wrapText="1"/>
    </xf>
    <xf numFmtId="0" fontId="0" fillId="36" borderId="0" xfId="2615" applyFont="1" applyFill="1" applyAlignment="1">
      <alignment vertical="center" wrapText="1"/>
      <protection/>
    </xf>
    <xf numFmtId="0" fontId="0" fillId="36" borderId="0" xfId="0" applyFont="1" applyFill="1" applyAlignment="1">
      <alignment vertical="top"/>
    </xf>
    <xf numFmtId="0" fontId="4" fillId="0" borderId="0" xfId="2619" applyFont="1" applyBorder="1" applyAlignment="1" applyProtection="1">
      <alignment horizontal="right" vertical="center"/>
      <protection hidden="1"/>
    </xf>
    <xf numFmtId="0" fontId="15" fillId="36" borderId="0" xfId="0" applyFont="1" applyFill="1" applyAlignment="1">
      <alignment horizontal="center" vertical="top"/>
    </xf>
    <xf numFmtId="0" fontId="4" fillId="0" borderId="31" xfId="2619" applyFont="1" applyBorder="1" applyAlignment="1">
      <alignment/>
      <protection/>
    </xf>
    <xf numFmtId="0" fontId="4" fillId="0" borderId="32" xfId="2619" applyFont="1" applyBorder="1" applyAlignment="1">
      <alignment/>
      <protection/>
    </xf>
    <xf numFmtId="0" fontId="4" fillId="0" borderId="24" xfId="2619" applyFont="1" applyBorder="1" applyAlignment="1" applyProtection="1">
      <alignment wrapText="1"/>
      <protection hidden="1"/>
    </xf>
    <xf numFmtId="0" fontId="4" fillId="0" borderId="23" xfId="2619" applyFont="1" applyBorder="1" applyAlignment="1" applyProtection="1">
      <alignment horizontal="right" vertical="top"/>
      <protection hidden="1"/>
    </xf>
    <xf numFmtId="0" fontId="4" fillId="0" borderId="31" xfId="2619" applyFont="1" applyBorder="1" applyAlignment="1" applyProtection="1">
      <alignment/>
      <protection hidden="1"/>
    </xf>
    <xf numFmtId="0" fontId="4" fillId="0" borderId="32" xfId="2619" applyFont="1" applyBorder="1" applyAlignment="1" applyProtection="1">
      <alignment/>
      <protection hidden="1"/>
    </xf>
    <xf numFmtId="0" fontId="4" fillId="0" borderId="24" xfId="2619" applyFont="1" applyFill="1" applyBorder="1" applyAlignment="1" applyProtection="1">
      <alignment vertical="center"/>
      <protection hidden="1"/>
    </xf>
    <xf numFmtId="0" fontId="13" fillId="0" borderId="24" xfId="2802" applyFont="1" applyFill="1" applyBorder="1" applyAlignment="1" applyProtection="1">
      <alignment vertical="center"/>
      <protection hidden="1"/>
    </xf>
    <xf numFmtId="0" fontId="9" fillId="0" borderId="24" xfId="2802" applyBorder="1" applyAlignment="1">
      <alignment/>
      <protection/>
    </xf>
    <xf numFmtId="0" fontId="4" fillId="0" borderId="24" xfId="2619" applyFont="1" applyFill="1" applyBorder="1" applyAlignment="1" applyProtection="1">
      <alignment horizontal="left" vertical="center" wrapText="1"/>
      <protection hidden="1"/>
    </xf>
    <xf numFmtId="0" fontId="4" fillId="0" borderId="24" xfId="2619" applyFont="1" applyBorder="1" applyAlignment="1" applyProtection="1">
      <alignment horizontal="left" vertical="center" wrapText="1"/>
      <protection hidden="1"/>
    </xf>
    <xf numFmtId="0" fontId="4" fillId="0" borderId="24" xfId="2619" applyFont="1" applyFill="1" applyBorder="1" applyAlignment="1" applyProtection="1">
      <alignment/>
      <protection hidden="1"/>
    </xf>
    <xf numFmtId="0" fontId="4" fillId="0" borderId="23" xfId="2619" applyFont="1" applyBorder="1" applyAlignment="1" applyProtection="1">
      <alignment horizontal="right" wrapText="1"/>
      <protection hidden="1"/>
    </xf>
    <xf numFmtId="0" fontId="0" fillId="36" borderId="0" xfId="0" applyFont="1" applyFill="1" applyAlignment="1">
      <alignment vertical="top"/>
    </xf>
    <xf numFmtId="0" fontId="9" fillId="36" borderId="0" xfId="0" applyFont="1" applyFill="1" applyAlignment="1">
      <alignment vertical="top"/>
    </xf>
    <xf numFmtId="3" fontId="3" fillId="36" borderId="19" xfId="2619" applyNumberFormat="1" applyFont="1" applyFill="1" applyBorder="1" applyAlignment="1" applyProtection="1">
      <alignment horizontal="right" vertical="center"/>
      <protection hidden="1" locked="0"/>
    </xf>
    <xf numFmtId="0" fontId="6" fillId="36" borderId="20" xfId="0" applyFont="1" applyFill="1" applyBorder="1" applyAlignment="1" applyProtection="1">
      <alignment horizontal="center" vertical="center" wrapText="1"/>
      <protection hidden="1"/>
    </xf>
    <xf numFmtId="3" fontId="2" fillId="36" borderId="17" xfId="0" applyNumberFormat="1" applyFont="1" applyFill="1" applyBorder="1" applyAlignment="1" applyProtection="1">
      <alignment vertical="center"/>
      <protection hidden="1"/>
    </xf>
    <xf numFmtId="3" fontId="2" fillId="36" borderId="12" xfId="0" applyNumberFormat="1" applyFont="1" applyFill="1" applyBorder="1" applyAlignment="1" applyProtection="1">
      <alignment vertical="center"/>
      <protection locked="0"/>
    </xf>
    <xf numFmtId="3" fontId="2" fillId="36" borderId="12" xfId="0" applyNumberFormat="1" applyFont="1" applyFill="1" applyBorder="1" applyAlignment="1" applyProtection="1">
      <alignment vertical="center"/>
      <protection hidden="1"/>
    </xf>
    <xf numFmtId="3" fontId="2" fillId="36" borderId="15" xfId="0" applyNumberFormat="1" applyFont="1" applyFill="1" applyBorder="1" applyAlignment="1" applyProtection="1">
      <alignment vertical="center"/>
      <protection hidden="1"/>
    </xf>
    <xf numFmtId="3" fontId="2" fillId="36" borderId="15" xfId="0" applyNumberFormat="1" applyFont="1" applyFill="1" applyBorder="1" applyAlignment="1" applyProtection="1">
      <alignment vertical="center"/>
      <protection locked="0"/>
    </xf>
    <xf numFmtId="3" fontId="2" fillId="36" borderId="17" xfId="0" applyNumberFormat="1" applyFont="1" applyFill="1" applyBorder="1" applyAlignment="1" applyProtection="1">
      <alignment vertical="center"/>
      <protection locked="0"/>
    </xf>
    <xf numFmtId="0" fontId="0" fillId="36" borderId="0" xfId="0" applyFill="1" applyAlignment="1">
      <alignment/>
    </xf>
    <xf numFmtId="0" fontId="6" fillId="36" borderId="19" xfId="0" applyFont="1" applyFill="1" applyBorder="1" applyAlignment="1" applyProtection="1">
      <alignment horizontal="center" vertical="center" wrapText="1"/>
      <protection hidden="1"/>
    </xf>
    <xf numFmtId="3" fontId="0" fillId="36" borderId="0" xfId="0" applyNumberFormat="1" applyFill="1" applyAlignment="1">
      <alignment/>
    </xf>
    <xf numFmtId="0" fontId="6" fillId="36" borderId="20" xfId="0" applyFont="1" applyFill="1" applyBorder="1" applyAlignment="1">
      <alignment horizontal="center" vertical="center" wrapText="1"/>
    </xf>
    <xf numFmtId="49" fontId="6" fillId="36" borderId="20" xfId="0" applyNumberFormat="1" applyFont="1" applyFill="1" applyBorder="1" applyAlignment="1">
      <alignment horizontal="center" vertical="center" wrapText="1"/>
    </xf>
    <xf numFmtId="0" fontId="0" fillId="36" borderId="0" xfId="0" applyFont="1" applyFill="1" applyBorder="1" applyAlignment="1">
      <alignment horizontal="center" vertical="center" wrapText="1"/>
    </xf>
    <xf numFmtId="49" fontId="6" fillId="36" borderId="20" xfId="0" applyNumberFormat="1" applyFont="1" applyFill="1" applyBorder="1" applyAlignment="1">
      <alignment horizontal="center" vertical="center" wrapText="1"/>
    </xf>
    <xf numFmtId="3" fontId="2" fillId="36" borderId="17" xfId="2615" applyNumberFormat="1" applyFont="1" applyFill="1" applyBorder="1" applyAlignment="1" applyProtection="1">
      <alignment vertical="center"/>
      <protection locked="0"/>
    </xf>
    <xf numFmtId="3" fontId="2" fillId="36" borderId="12" xfId="2615" applyNumberFormat="1" applyFont="1" applyFill="1" applyBorder="1" applyAlignment="1" applyProtection="1">
      <alignment vertical="center"/>
      <protection locked="0"/>
    </xf>
    <xf numFmtId="3" fontId="2" fillId="36" borderId="0" xfId="0" applyNumberFormat="1" applyFont="1" applyFill="1" applyAlignment="1">
      <alignment vertical="top"/>
    </xf>
    <xf numFmtId="3" fontId="2" fillId="36" borderId="0" xfId="0" applyNumberFormat="1" applyFont="1" applyFill="1" applyAlignment="1">
      <alignment horizontal="right" vertical="top"/>
    </xf>
    <xf numFmtId="0" fontId="2" fillId="36" borderId="18" xfId="0" applyFont="1" applyFill="1" applyBorder="1" applyAlignment="1">
      <alignment vertical="top"/>
    </xf>
    <xf numFmtId="3" fontId="2" fillId="36" borderId="18" xfId="0" applyNumberFormat="1" applyFont="1" applyFill="1" applyBorder="1" applyAlignment="1">
      <alignment horizontal="right" vertical="center" wrapText="1"/>
    </xf>
    <xf numFmtId="3" fontId="15" fillId="36" borderId="0" xfId="0" applyNumberFormat="1" applyFont="1" applyFill="1" applyAlignment="1">
      <alignment horizontal="right" vertical="center" wrapText="1"/>
    </xf>
    <xf numFmtId="3" fontId="21" fillId="36" borderId="18"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9" fillId="36" borderId="0" xfId="0" applyNumberFormat="1" applyFont="1" applyFill="1" applyBorder="1" applyAlignment="1">
      <alignment horizontal="right" vertical="top"/>
    </xf>
    <xf numFmtId="3" fontId="15" fillId="36" borderId="18" xfId="0" applyNumberFormat="1" applyFont="1" applyFill="1" applyBorder="1" applyAlignment="1">
      <alignment horizontal="right" vertical="center" wrapText="1"/>
    </xf>
    <xf numFmtId="3" fontId="7" fillId="36" borderId="29" xfId="0" applyNumberFormat="1" applyFont="1" applyFill="1" applyBorder="1" applyAlignment="1">
      <alignment horizontal="righ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3" fontId="0" fillId="36" borderId="0" xfId="0" applyNumberFormat="1" applyFont="1" applyFill="1" applyAlignment="1">
      <alignment vertical="center" wrapText="1"/>
    </xf>
    <xf numFmtId="3" fontId="0" fillId="36" borderId="18" xfId="0" applyNumberFormat="1" applyFont="1" applyFill="1" applyBorder="1" applyAlignment="1">
      <alignment vertical="center" wrapText="1"/>
    </xf>
    <xf numFmtId="3" fontId="9" fillId="36" borderId="0" xfId="0" applyNumberFormat="1" applyFont="1" applyFill="1" applyAlignment="1">
      <alignment vertical="top"/>
    </xf>
    <xf numFmtId="0" fontId="4" fillId="0" borderId="23" xfId="2619" applyFont="1" applyBorder="1" applyAlignment="1" applyProtection="1">
      <alignment horizontal="right" vertical="center"/>
      <protection hidden="1"/>
    </xf>
    <xf numFmtId="0" fontId="4" fillId="0" borderId="33" xfId="2619" applyFont="1" applyBorder="1" applyAlignment="1" applyProtection="1">
      <alignment horizontal="right" vertical="center"/>
      <protection hidden="1"/>
    </xf>
    <xf numFmtId="0" fontId="3" fillId="0" borderId="34" xfId="2619" applyFont="1" applyFill="1" applyBorder="1" applyAlignment="1" applyProtection="1">
      <alignment horizontal="left" vertical="center"/>
      <protection hidden="1" locked="0"/>
    </xf>
    <xf numFmtId="0" fontId="3" fillId="0" borderId="27" xfId="2619" applyFont="1" applyFill="1" applyBorder="1" applyAlignment="1" applyProtection="1">
      <alignment horizontal="left" vertical="center"/>
      <protection hidden="1" locked="0"/>
    </xf>
    <xf numFmtId="0" fontId="3" fillId="0" borderId="28" xfId="2619" applyFont="1" applyFill="1" applyBorder="1" applyAlignment="1" applyProtection="1">
      <alignment horizontal="left" vertical="center"/>
      <protection hidden="1" locked="0"/>
    </xf>
    <xf numFmtId="1" fontId="3" fillId="0" borderId="34" xfId="2619" applyNumberFormat="1" applyFont="1" applyFill="1" applyBorder="1" applyAlignment="1" applyProtection="1">
      <alignment horizontal="center" vertical="center"/>
      <protection hidden="1" locked="0"/>
    </xf>
    <xf numFmtId="1" fontId="3" fillId="0" borderId="28" xfId="2619" applyNumberFormat="1" applyFont="1" applyFill="1" applyBorder="1" applyAlignment="1" applyProtection="1">
      <alignment horizontal="center" vertical="center"/>
      <protection hidden="1" locked="0"/>
    </xf>
    <xf numFmtId="0" fontId="3" fillId="0" borderId="26" xfId="2619" applyFont="1" applyFill="1" applyBorder="1" applyAlignment="1" applyProtection="1">
      <alignment horizontal="left" vertical="center"/>
      <protection hidden="1" locked="0"/>
    </xf>
    <xf numFmtId="0" fontId="4" fillId="0" borderId="24" xfId="2619" applyFont="1" applyBorder="1" applyAlignment="1" applyProtection="1">
      <alignment horizontal="right" vertical="center"/>
      <protection hidden="1"/>
    </xf>
    <xf numFmtId="0" fontId="4" fillId="0" borderId="23" xfId="2619" applyFont="1" applyBorder="1" applyAlignment="1" applyProtection="1">
      <alignment horizontal="right" vertical="center" wrapText="1"/>
      <protection hidden="1"/>
    </xf>
    <xf numFmtId="0" fontId="4" fillId="0" borderId="0" xfId="2619" applyFont="1" applyBorder="1" applyAlignment="1" applyProtection="1">
      <alignment horizontal="right" vertical="center" wrapText="1"/>
      <protection hidden="1"/>
    </xf>
    <xf numFmtId="49" fontId="3" fillId="0" borderId="26" xfId="2619" applyNumberFormat="1" applyFont="1" applyFill="1" applyBorder="1" applyAlignment="1" applyProtection="1">
      <alignment horizontal="center" vertical="center"/>
      <protection hidden="1" locked="0"/>
    </xf>
    <xf numFmtId="49" fontId="3" fillId="0" borderId="28" xfId="2619" applyNumberFormat="1" applyFont="1" applyFill="1" applyBorder="1" applyAlignment="1" applyProtection="1">
      <alignment horizontal="center" vertical="center"/>
      <protection hidden="1" locked="0"/>
    </xf>
    <xf numFmtId="0" fontId="3" fillId="0" borderId="23" xfId="2619" applyFont="1" applyFill="1" applyBorder="1" applyAlignment="1" applyProtection="1">
      <alignment horizontal="left" vertical="center" wrapText="1"/>
      <protection hidden="1"/>
    </xf>
    <xf numFmtId="0" fontId="3" fillId="0" borderId="0" xfId="2619" applyFont="1" applyFill="1" applyBorder="1" applyAlignment="1" applyProtection="1">
      <alignment horizontal="left" vertical="center" wrapText="1"/>
      <protection hidden="1"/>
    </xf>
    <xf numFmtId="0" fontId="3" fillId="0" borderId="24" xfId="2619" applyFont="1" applyFill="1" applyBorder="1" applyAlignment="1" applyProtection="1">
      <alignment horizontal="left" vertical="center" wrapText="1"/>
      <protection hidden="1"/>
    </xf>
    <xf numFmtId="0" fontId="11" fillId="0" borderId="23"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34" xfId="2619" applyNumberFormat="1" applyFont="1" applyFill="1" applyBorder="1" applyAlignment="1" applyProtection="1">
      <alignment horizontal="center" vertical="center"/>
      <protection hidden="1" locked="0"/>
    </xf>
    <xf numFmtId="0" fontId="2" fillId="0" borderId="23" xfId="2619" applyFont="1" applyBorder="1" applyAlignment="1" applyProtection="1">
      <alignment horizontal="right" vertical="center" wrapText="1"/>
      <protection hidden="1"/>
    </xf>
    <xf numFmtId="0" fontId="2" fillId="0" borderId="33" xfId="2619" applyFont="1" applyBorder="1" applyAlignment="1" applyProtection="1">
      <alignment horizontal="right" vertical="center" wrapText="1"/>
      <protection hidden="1"/>
    </xf>
    <xf numFmtId="0" fontId="5" fillId="0" borderId="34" xfId="2301" applyFill="1" applyBorder="1" applyAlignment="1" applyProtection="1">
      <alignment/>
      <protection hidden="1" locked="0"/>
    </xf>
    <xf numFmtId="0" fontId="5" fillId="0" borderId="27" xfId="2301" applyFill="1" applyBorder="1" applyAlignment="1" applyProtection="1">
      <alignment/>
      <protection hidden="1" locked="0"/>
    </xf>
    <xf numFmtId="0" fontId="5" fillId="0" borderId="28" xfId="2301" applyFill="1" applyBorder="1" applyAlignment="1" applyProtection="1">
      <alignment/>
      <protection hidden="1" locked="0"/>
    </xf>
    <xf numFmtId="0" fontId="4" fillId="0" borderId="0" xfId="2619" applyFont="1" applyBorder="1" applyAlignment="1" applyProtection="1">
      <alignment horizontal="right" vertical="center"/>
      <protection hidden="1"/>
    </xf>
    <xf numFmtId="0" fontId="4" fillId="0" borderId="2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24" xfId="0" applyFont="1" applyBorder="1" applyAlignment="1">
      <alignment horizontal="center"/>
    </xf>
    <xf numFmtId="0" fontId="3" fillId="0" borderId="26" xfId="2619" applyFont="1" applyFill="1" applyBorder="1" applyAlignment="1" applyProtection="1">
      <alignment horizontal="right" vertical="center"/>
      <protection hidden="1" locked="0"/>
    </xf>
    <xf numFmtId="0" fontId="4" fillId="0" borderId="27" xfId="2619" applyFont="1" applyFill="1" applyBorder="1" applyAlignment="1">
      <alignment/>
      <protection/>
    </xf>
    <xf numFmtId="0" fontId="4" fillId="0" borderId="28" xfId="2619" applyFont="1" applyFill="1" applyBorder="1" applyAlignment="1">
      <alignment/>
      <protection/>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31" xfId="2619" applyFont="1" applyBorder="1" applyAlignment="1" applyProtection="1">
      <alignment horizontal="center"/>
      <protection hidden="1"/>
    </xf>
    <xf numFmtId="0" fontId="4" fillId="0" borderId="35" xfId="2619" applyFont="1" applyBorder="1" applyAlignment="1" applyProtection="1">
      <alignment horizontal="center" vertical="top"/>
      <protection hidden="1"/>
    </xf>
    <xf numFmtId="0" fontId="4" fillId="0" borderId="35" xfId="2619" applyFont="1" applyBorder="1" applyAlignment="1">
      <alignment horizontal="center"/>
      <protection/>
    </xf>
    <xf numFmtId="0" fontId="4" fillId="0" borderId="36" xfId="2619" applyFont="1" applyBorder="1" applyAlignment="1">
      <alignment/>
      <protection/>
    </xf>
    <xf numFmtId="0" fontId="4" fillId="0" borderId="37" xfId="2619" applyFont="1" applyBorder="1" applyAlignment="1" applyProtection="1">
      <alignment horizontal="right" vertical="center" wrapText="1"/>
      <protection hidden="1"/>
    </xf>
    <xf numFmtId="0" fontId="4" fillId="0" borderId="33" xfId="2619" applyFont="1" applyBorder="1" applyAlignment="1" applyProtection="1">
      <alignment horizontal="right" vertical="center" wrapText="1"/>
      <protection hidden="1"/>
    </xf>
    <xf numFmtId="49" fontId="3" fillId="0" borderId="26" xfId="2619" applyNumberFormat="1" applyFont="1" applyFill="1" applyBorder="1" applyAlignment="1" applyProtection="1">
      <alignment horizontal="left" vertical="center"/>
      <protection hidden="1" locked="0"/>
    </xf>
    <xf numFmtId="49" fontId="3" fillId="0" borderId="27" xfId="2619" applyNumberFormat="1" applyFont="1" applyFill="1" applyBorder="1" applyAlignment="1" applyProtection="1">
      <alignment horizontal="left" vertical="center"/>
      <protection hidden="1" locked="0"/>
    </xf>
    <xf numFmtId="49" fontId="3" fillId="0" borderId="28" xfId="2619" applyNumberFormat="1" applyFont="1" applyFill="1" applyBorder="1" applyAlignment="1" applyProtection="1">
      <alignment horizontal="left" vertical="center"/>
      <protection hidden="1" locked="0"/>
    </xf>
    <xf numFmtId="0" fontId="10" fillId="0" borderId="38" xfId="2619" applyFont="1" applyBorder="1" applyAlignment="1">
      <alignment/>
      <protection/>
    </xf>
    <xf numFmtId="0" fontId="10" fillId="0" borderId="31" xfId="2619" applyFont="1" applyBorder="1" applyAlignment="1">
      <alignment/>
      <protection/>
    </xf>
    <xf numFmtId="0" fontId="4" fillId="0" borderId="0" xfId="2619" applyFont="1" applyBorder="1" applyAlignment="1" applyProtection="1">
      <alignment vertical="center"/>
      <protection hidden="1"/>
    </xf>
    <xf numFmtId="0" fontId="4" fillId="0" borderId="27" xfId="2619" applyFont="1" applyFill="1" applyBorder="1" applyAlignment="1" applyProtection="1">
      <alignment horizontal="center" vertical="top"/>
      <protection hidden="1"/>
    </xf>
    <xf numFmtId="0" fontId="4" fillId="0" borderId="27" xfId="2619" applyFont="1" applyFill="1" applyBorder="1" applyAlignment="1" applyProtection="1">
      <alignment horizontal="center"/>
      <protection hidden="1"/>
    </xf>
    <xf numFmtId="49" fontId="5" fillId="0" borderId="26" xfId="2301" applyNumberFormat="1" applyFill="1" applyBorder="1" applyAlignment="1" applyProtection="1">
      <alignment horizontal="left" vertical="center"/>
      <protection hidden="1" locked="0"/>
    </xf>
    <xf numFmtId="0" fontId="4" fillId="0" borderId="37" xfId="2619" applyFont="1" applyBorder="1" applyAlignment="1" applyProtection="1">
      <alignment horizontal="right" vertical="center"/>
      <protection hidden="1"/>
    </xf>
    <xf numFmtId="0" fontId="4" fillId="0" borderId="28" xfId="2619" applyFont="1" applyFill="1" applyBorder="1" applyAlignment="1">
      <alignment horizontal="left" vertical="center"/>
      <protection/>
    </xf>
    <xf numFmtId="0" fontId="14" fillId="0" borderId="0" xfId="2802" applyFont="1" applyBorder="1" applyAlignment="1" applyProtection="1">
      <alignment horizontal="left"/>
      <protection hidden="1"/>
    </xf>
    <xf numFmtId="0" fontId="15" fillId="0" borderId="0" xfId="2802" applyFont="1" applyBorder="1" applyAlignment="1">
      <alignment/>
      <protection/>
    </xf>
    <xf numFmtId="0" fontId="13" fillId="0" borderId="0" xfId="2802" applyFont="1" applyBorder="1" applyAlignment="1" applyProtection="1">
      <alignment horizontal="left"/>
      <protection hidden="1"/>
    </xf>
    <xf numFmtId="0" fontId="9" fillId="0" borderId="0" xfId="2802" applyBorder="1" applyAlignment="1">
      <alignment/>
      <protection/>
    </xf>
    <xf numFmtId="0" fontId="9" fillId="0" borderId="24" xfId="2802" applyBorder="1" applyAlignment="1">
      <alignment/>
      <protection/>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2"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3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50" xfId="0" applyFont="1" applyFill="1" applyBorder="1" applyAlignment="1">
      <alignment horizontal="left" vertical="center" wrapText="1"/>
    </xf>
    <xf numFmtId="0" fontId="7" fillId="0" borderId="27" xfId="0" applyFont="1" applyFill="1" applyBorder="1" applyAlignment="1" applyProtection="1">
      <alignment horizontal="left" vertical="center" wrapText="1"/>
      <protection hidden="1"/>
    </xf>
    <xf numFmtId="0" fontId="3"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36" borderId="20"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6" xfId="0" applyFont="1" applyFill="1" applyBorder="1" applyAlignment="1">
      <alignment vertical="center"/>
    </xf>
    <xf numFmtId="0" fontId="0" fillId="0" borderId="52"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7" fillId="0" borderId="27"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46" xfId="0" applyFont="1" applyFill="1" applyBorder="1" applyAlignment="1" applyProtection="1">
      <alignment vertical="center" wrapText="1"/>
      <protection hidden="1"/>
    </xf>
    <xf numFmtId="0" fontId="7" fillId="0" borderId="52" xfId="0" applyFont="1" applyFill="1" applyBorder="1" applyAlignment="1" applyProtection="1">
      <alignment vertical="center" wrapText="1"/>
      <protection hidden="1"/>
    </xf>
    <xf numFmtId="0" fontId="3" fillId="0" borderId="2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3" fillId="0" borderId="59"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52"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6" fillId="0" borderId="46" xfId="0" applyFont="1" applyFill="1" applyBorder="1" applyAlignment="1" applyProtection="1">
      <alignment vertical="center" wrapText="1"/>
      <protection hidden="1"/>
    </xf>
    <xf numFmtId="0" fontId="6" fillId="0" borderId="5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0" fillId="0" borderId="44" xfId="0" applyFont="1" applyFill="1" applyBorder="1" applyAlignment="1">
      <alignment/>
    </xf>
    <xf numFmtId="0" fontId="0" fillId="0" borderId="45"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2802" applyFont="1" applyFill="1" applyBorder="1" applyAlignment="1" applyProtection="1">
      <alignment horizontal="center" vertical="center"/>
      <protection hidden="1"/>
    </xf>
    <xf numFmtId="0" fontId="7" fillId="0" borderId="0" xfId="2802" applyFont="1" applyFill="1" applyBorder="1" applyAlignment="1" applyProtection="1">
      <alignment horizontal="center" vertical="center"/>
      <protection hidden="1"/>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vertical="center"/>
      <protection/>
    </xf>
    <xf numFmtId="0" fontId="3"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4" fillId="0" borderId="63"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vertical="center" wrapText="1"/>
    </xf>
    <xf numFmtId="0" fontId="10" fillId="0" borderId="0" xfId="280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52" xfId="0" applyFont="1" applyFill="1" applyBorder="1" applyAlignment="1">
      <alignment vertical="center" wrapText="1"/>
    </xf>
    <xf numFmtId="3" fontId="29" fillId="36" borderId="67" xfId="0" applyNumberFormat="1" applyFont="1" applyFill="1" applyBorder="1" applyAlignment="1">
      <alignment horizontal="right"/>
    </xf>
    <xf numFmtId="3" fontId="29" fillId="36" borderId="68" xfId="0" applyNumberFormat="1" applyFont="1" applyFill="1" applyBorder="1" applyAlignment="1">
      <alignment horizontal="right"/>
    </xf>
    <xf numFmtId="0" fontId="29" fillId="36" borderId="67" xfId="0" applyFont="1" applyFill="1" applyBorder="1" applyAlignment="1">
      <alignment horizontal="left" vertical="center" wrapText="1"/>
    </xf>
    <xf numFmtId="0" fontId="29" fillId="36" borderId="0" xfId="0" applyFont="1" applyFill="1" applyBorder="1" applyAlignment="1">
      <alignment horizontal="left" vertical="center" wrapText="1"/>
    </xf>
    <xf numFmtId="0" fontId="29" fillId="36" borderId="68" xfId="0" applyFont="1" applyFill="1" applyBorder="1" applyAlignment="1">
      <alignment horizontal="left" vertical="center" wrapText="1"/>
    </xf>
    <xf numFmtId="0" fontId="0" fillId="36" borderId="0" xfId="0" applyFont="1" applyFill="1" applyAlignment="1">
      <alignment horizontal="justify" vertical="top" wrapText="1"/>
    </xf>
    <xf numFmtId="0" fontId="15" fillId="36" borderId="0" xfId="0" applyFont="1" applyFill="1" applyAlignment="1">
      <alignment horizontal="center" vertical="top"/>
    </xf>
    <xf numFmtId="0" fontId="26" fillId="36" borderId="0" xfId="0" applyFont="1" applyFill="1" applyAlignment="1">
      <alignment horizontal="justify" vertical="top" wrapText="1"/>
    </xf>
    <xf numFmtId="0" fontId="7" fillId="36" borderId="0" xfId="0" applyFont="1" applyFill="1" applyAlignment="1">
      <alignment horizontal="justify" vertical="top" wrapText="1"/>
    </xf>
    <xf numFmtId="0" fontId="0" fillId="36" borderId="0" xfId="0" applyFont="1" applyFill="1" applyAlignment="1">
      <alignment horizontal="center" vertical="top"/>
    </xf>
    <xf numFmtId="4" fontId="29" fillId="36" borderId="67" xfId="0" applyNumberFormat="1" applyFont="1" applyFill="1" applyBorder="1" applyAlignment="1">
      <alignment horizontal="right"/>
    </xf>
    <xf numFmtId="4" fontId="29" fillId="36" borderId="68" xfId="0" applyNumberFormat="1" applyFont="1" applyFill="1" applyBorder="1" applyAlignment="1">
      <alignment horizontal="right"/>
    </xf>
    <xf numFmtId="3" fontId="28" fillId="36" borderId="69" xfId="0" applyNumberFormat="1" applyFont="1" applyFill="1" applyBorder="1" applyAlignment="1">
      <alignment horizontal="right"/>
    </xf>
    <xf numFmtId="3" fontId="28" fillId="36" borderId="70" xfId="0" applyNumberFormat="1" applyFont="1" applyFill="1" applyBorder="1" applyAlignment="1">
      <alignment horizontal="right"/>
    </xf>
    <xf numFmtId="0" fontId="29" fillId="36" borderId="69" xfId="0" applyFont="1" applyFill="1" applyBorder="1" applyAlignment="1">
      <alignment horizontal="left"/>
    </xf>
    <xf numFmtId="0" fontId="29" fillId="36" borderId="46" xfId="0" applyFont="1" applyFill="1" applyBorder="1" applyAlignment="1">
      <alignment horizontal="left"/>
    </xf>
    <xf numFmtId="0" fontId="7" fillId="36" borderId="0" xfId="0" applyFont="1" applyFill="1" applyAlignment="1">
      <alignment horizontal="center" vertical="top"/>
    </xf>
    <xf numFmtId="0" fontId="29" fillId="36" borderId="71" xfId="0" applyFont="1" applyFill="1" applyBorder="1" applyAlignment="1">
      <alignment horizontal="left" vertical="center" wrapText="1"/>
    </xf>
    <xf numFmtId="0" fontId="29" fillId="36" borderId="31" xfId="0" applyFont="1" applyFill="1" applyBorder="1" applyAlignment="1">
      <alignment horizontal="left" vertical="center" wrapText="1"/>
    </xf>
    <xf numFmtId="0" fontId="29" fillId="36" borderId="72" xfId="0" applyFont="1" applyFill="1" applyBorder="1" applyAlignment="1">
      <alignment horizontal="left" vertical="center" wrapText="1"/>
    </xf>
    <xf numFmtId="0" fontId="0" fillId="36" borderId="0" xfId="0" applyFont="1" applyFill="1" applyAlignment="1">
      <alignment horizontal="center" vertical="center"/>
    </xf>
    <xf numFmtId="3" fontId="28" fillId="36" borderId="73" xfId="0" applyNumberFormat="1" applyFont="1" applyFill="1" applyBorder="1" applyAlignment="1">
      <alignment horizontal="center"/>
    </xf>
    <xf numFmtId="3" fontId="28" fillId="36" borderId="74" xfId="0" applyNumberFormat="1" applyFont="1" applyFill="1" applyBorder="1" applyAlignment="1">
      <alignment horizontal="center"/>
    </xf>
    <xf numFmtId="0" fontId="2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horizontal="left" vertical="top" wrapText="1"/>
    </xf>
    <xf numFmtId="3" fontId="28" fillId="36" borderId="35" xfId="0" applyNumberFormat="1" applyFont="1" applyFill="1" applyBorder="1" applyAlignment="1">
      <alignment horizontal="center"/>
    </xf>
    <xf numFmtId="0" fontId="28" fillId="36" borderId="73" xfId="0" applyFont="1" applyFill="1" applyBorder="1" applyAlignment="1">
      <alignment horizontal="left" vertical="center"/>
    </xf>
    <xf numFmtId="0" fontId="28" fillId="36" borderId="35" xfId="0" applyFont="1" applyFill="1" applyBorder="1" applyAlignment="1">
      <alignment horizontal="left" vertical="center"/>
    </xf>
    <xf numFmtId="4" fontId="29" fillId="36" borderId="71" xfId="0" applyNumberFormat="1" applyFont="1" applyFill="1" applyBorder="1" applyAlignment="1">
      <alignment horizontal="right"/>
    </xf>
    <xf numFmtId="4" fontId="29" fillId="36" borderId="72" xfId="0" applyNumberFormat="1" applyFont="1" applyFill="1" applyBorder="1" applyAlignment="1">
      <alignment horizontal="right"/>
    </xf>
    <xf numFmtId="0" fontId="0" fillId="36" borderId="0" xfId="0" applyFont="1" applyFill="1" applyAlignment="1">
      <alignment vertical="top"/>
    </xf>
    <xf numFmtId="3" fontId="29" fillId="36" borderId="71" xfId="0" applyNumberFormat="1" applyFont="1" applyFill="1" applyBorder="1" applyAlignment="1">
      <alignment horizontal="right"/>
    </xf>
    <xf numFmtId="3" fontId="29" fillId="36" borderId="72" xfId="0" applyNumberFormat="1" applyFont="1" applyFill="1" applyBorder="1" applyAlignment="1">
      <alignment horizontal="right"/>
    </xf>
    <xf numFmtId="3" fontId="29" fillId="36" borderId="69" xfId="0" applyNumberFormat="1" applyFont="1" applyFill="1" applyBorder="1" applyAlignment="1">
      <alignment horizontal="right"/>
    </xf>
    <xf numFmtId="3" fontId="29" fillId="36" borderId="70" xfId="0" applyNumberFormat="1" applyFont="1" applyFill="1" applyBorder="1" applyAlignment="1">
      <alignment horizontal="right"/>
    </xf>
    <xf numFmtId="4" fontId="28" fillId="36" borderId="46" xfId="0" applyNumberFormat="1" applyFont="1" applyFill="1" applyBorder="1" applyAlignment="1">
      <alignment horizontal="right"/>
    </xf>
    <xf numFmtId="4" fontId="28" fillId="36" borderId="70" xfId="0" applyNumberFormat="1" applyFont="1" applyFill="1" applyBorder="1" applyAlignment="1">
      <alignment horizontal="right"/>
    </xf>
    <xf numFmtId="4" fontId="29" fillId="36" borderId="46" xfId="0" applyNumberFormat="1" applyFont="1" applyFill="1" applyBorder="1" applyAlignment="1">
      <alignment horizontal="right"/>
    </xf>
    <xf numFmtId="4" fontId="29" fillId="36" borderId="70" xfId="0" applyNumberFormat="1" applyFont="1" applyFill="1" applyBorder="1" applyAlignment="1">
      <alignment horizontal="right"/>
    </xf>
    <xf numFmtId="0" fontId="7" fillId="36" borderId="0" xfId="0" applyFont="1" applyFill="1" applyAlignment="1">
      <alignment horizontal="left" vertical="top" wrapText="1"/>
    </xf>
    <xf numFmtId="0" fontId="15" fillId="36" borderId="0" xfId="0" applyFont="1" applyFill="1" applyAlignment="1">
      <alignment horizontal="justify" vertical="top"/>
    </xf>
    <xf numFmtId="0" fontId="0" fillId="36" borderId="0" xfId="0" applyFont="1" applyFill="1" applyAlignment="1">
      <alignment horizontal="justify" vertical="top"/>
    </xf>
    <xf numFmtId="0" fontId="7" fillId="36" borderId="0" xfId="0" applyFont="1" applyFill="1" applyAlignment="1">
      <alignment vertical="top"/>
    </xf>
    <xf numFmtId="0" fontId="22" fillId="36" borderId="0" xfId="0" applyFont="1" applyFill="1" applyAlignment="1">
      <alignment vertical="top"/>
    </xf>
    <xf numFmtId="0" fontId="0" fillId="36" borderId="0" xfId="0" applyFont="1" applyFill="1" applyAlignment="1">
      <alignment horizontal="justify"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Border="1" applyAlignment="1">
      <alignment horizontal="left" vertical="top"/>
    </xf>
    <xf numFmtId="0" fontId="29" fillId="36" borderId="75" xfId="0" applyFont="1" applyFill="1" applyBorder="1" applyAlignment="1">
      <alignment horizontal="left"/>
    </xf>
    <xf numFmtId="0" fontId="29" fillId="36" borderId="18" xfId="0" applyFont="1" applyFill="1" applyBorder="1" applyAlignment="1">
      <alignment horizontal="left"/>
    </xf>
    <xf numFmtId="3" fontId="28" fillId="36" borderId="75" xfId="0" applyNumberFormat="1" applyFont="1" applyFill="1" applyBorder="1" applyAlignment="1">
      <alignment horizontal="right"/>
    </xf>
    <xf numFmtId="3" fontId="28" fillId="36" borderId="76" xfId="0" applyNumberFormat="1" applyFont="1" applyFill="1" applyBorder="1" applyAlignment="1">
      <alignment horizontal="right"/>
    </xf>
    <xf numFmtId="4" fontId="28" fillId="36" borderId="75" xfId="0" applyNumberFormat="1" applyFont="1" applyFill="1" applyBorder="1" applyAlignment="1">
      <alignment horizontal="right"/>
    </xf>
    <xf numFmtId="4" fontId="28" fillId="36" borderId="76" xfId="0" applyNumberFormat="1" applyFont="1" applyFill="1" applyBorder="1" applyAlignment="1">
      <alignment horizontal="right"/>
    </xf>
    <xf numFmtId="0" fontId="7" fillId="36" borderId="0" xfId="0" applyFont="1" applyFill="1" applyBorder="1" applyAlignment="1">
      <alignment vertical="top"/>
    </xf>
  </cellXfs>
  <cellStyles count="3239">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2 2" xfId="26"/>
    <cellStyle name="20% - Accent1 2 2 2 3" xfId="27"/>
    <cellStyle name="20% - Accent1 2 2 2 4" xfId="28"/>
    <cellStyle name="20% - Accent1 2 2 3" xfId="29"/>
    <cellStyle name="20% - Accent1 2 2 3 2" xfId="30"/>
    <cellStyle name="20% - Accent1 2 2 3 3" xfId="31"/>
    <cellStyle name="20% - Accent1 2 2 4" xfId="32"/>
    <cellStyle name="20% - Accent1 2 2 4 2" xfId="33"/>
    <cellStyle name="20% - Accent1 2 2 5" xfId="34"/>
    <cellStyle name="20% - Accent1 2 2 6" xfId="35"/>
    <cellStyle name="20% - Accent1 2 3" xfId="36"/>
    <cellStyle name="20% - Accent1 2 3 2" xfId="37"/>
    <cellStyle name="20% - Accent1 2 3 2 2" xfId="38"/>
    <cellStyle name="20% - Accent1 2 3 2 3" xfId="39"/>
    <cellStyle name="20% - Accent1 2 3 3" xfId="40"/>
    <cellStyle name="20% - Accent1 2 3 3 2" xfId="41"/>
    <cellStyle name="20% - Accent1 2 3 4" xfId="42"/>
    <cellStyle name="20% - Accent1 2 3 5" xfId="43"/>
    <cellStyle name="20% - Accent1 2 4" xfId="44"/>
    <cellStyle name="20% - Accent1 2 4 2" xfId="45"/>
    <cellStyle name="20% - Accent1 2 4 3" xfId="46"/>
    <cellStyle name="20% - Accent1 2 4 4" xfId="47"/>
    <cellStyle name="20% - Accent1 2 5" xfId="48"/>
    <cellStyle name="20% - Accent1 2 5 2" xfId="49"/>
    <cellStyle name="20% - Accent1 2 5 3" xfId="50"/>
    <cellStyle name="20% - Accent1 2 6" xfId="51"/>
    <cellStyle name="20% - Accent1 2 6 2" xfId="52"/>
    <cellStyle name="20% - Accent1 2 7" xfId="53"/>
    <cellStyle name="20% - Accent1 2 7 2" xfId="54"/>
    <cellStyle name="20% - Accent1 2 8" xfId="55"/>
    <cellStyle name="20% - Accent1 2 9" xfId="56"/>
    <cellStyle name="20% - Accent1 3" xfId="57"/>
    <cellStyle name="20% - Accent1 3 2" xfId="58"/>
    <cellStyle name="20% - Accent1 3 2 2" xfId="59"/>
    <cellStyle name="20% - Accent1 3 2 2 2" xfId="60"/>
    <cellStyle name="20% - Accent1 3 2 2 2 2" xfId="61"/>
    <cellStyle name="20% - Accent1 3 2 2 3" xfId="62"/>
    <cellStyle name="20% - Accent1 3 2 2 4" xfId="63"/>
    <cellStyle name="20% - Accent1 3 2 3" xfId="64"/>
    <cellStyle name="20% - Accent1 3 2 3 2" xfId="65"/>
    <cellStyle name="20% - Accent1 3 2 3 3" xfId="66"/>
    <cellStyle name="20% - Accent1 3 2 4" xfId="67"/>
    <cellStyle name="20% - Accent1 3 2 4 2" xfId="68"/>
    <cellStyle name="20% - Accent1 3 2 5" xfId="69"/>
    <cellStyle name="20% - Accent1 3 2 6" xfId="70"/>
    <cellStyle name="20% - Accent1 3 3" xfId="71"/>
    <cellStyle name="20% - Accent1 3 3 2" xfId="72"/>
    <cellStyle name="20% - Accent1 3 3 2 2" xfId="73"/>
    <cellStyle name="20% - Accent1 3 3 2 3" xfId="74"/>
    <cellStyle name="20% - Accent1 3 3 3" xfId="75"/>
    <cellStyle name="20% - Accent1 3 3 3 2" xfId="76"/>
    <cellStyle name="20% - Accent1 3 3 4" xfId="77"/>
    <cellStyle name="20% - Accent1 3 3 5" xfId="78"/>
    <cellStyle name="20% - Accent1 3 4" xfId="79"/>
    <cellStyle name="20% - Accent1 3 4 2" xfId="80"/>
    <cellStyle name="20% - Accent1 3 4 3" xfId="81"/>
    <cellStyle name="20% - Accent1 3 4 4" xfId="82"/>
    <cellStyle name="20% - Accent1 3 5" xfId="83"/>
    <cellStyle name="20% - Accent1 3 5 2" xfId="84"/>
    <cellStyle name="20% - Accent1 3 5 3" xfId="85"/>
    <cellStyle name="20% - Accent1 3 6" xfId="86"/>
    <cellStyle name="20% - Accent1 3 6 2" xfId="87"/>
    <cellStyle name="20% - Accent1 3 7" xfId="88"/>
    <cellStyle name="20% - Accent1 3 7 2" xfId="89"/>
    <cellStyle name="20% - Accent1 3 8" xfId="90"/>
    <cellStyle name="20% - Accent1 3 9" xfId="91"/>
    <cellStyle name="20% - Accent1 4" xfId="92"/>
    <cellStyle name="20% - Accent1 4 2" xfId="93"/>
    <cellStyle name="20% - Accent1 4 2 2" xfId="94"/>
    <cellStyle name="20% - Accent1 4 2 2 2" xfId="95"/>
    <cellStyle name="20% - Accent1 4 2 2 3" xfId="96"/>
    <cellStyle name="20% - Accent1 4 2 3" xfId="97"/>
    <cellStyle name="20% - Accent1 4 2 3 2" xfId="98"/>
    <cellStyle name="20% - Accent1 4 2 4" xfId="99"/>
    <cellStyle name="20% - Accent1 4 2 4 2" xfId="100"/>
    <cellStyle name="20% - Accent1 4 2 5" xfId="101"/>
    <cellStyle name="20% - Accent1 4 2 6" xfId="102"/>
    <cellStyle name="20% - Accent1 4 3" xfId="103"/>
    <cellStyle name="20% - Accent1 4 3 2" xfId="104"/>
    <cellStyle name="20% - Accent1 4 3 2 2" xfId="105"/>
    <cellStyle name="20% - Accent1 4 3 3" xfId="106"/>
    <cellStyle name="20% - Accent1 4 3 4" xfId="107"/>
    <cellStyle name="20% - Accent1 4 4" xfId="108"/>
    <cellStyle name="20% - Accent1 4 4 2" xfId="109"/>
    <cellStyle name="20% - Accent1 4 4 3" xfId="110"/>
    <cellStyle name="20% - Accent1 4 5" xfId="111"/>
    <cellStyle name="20% - Accent1 4 5 2" xfId="112"/>
    <cellStyle name="20% - Accent1 4 6" xfId="113"/>
    <cellStyle name="20% - Accent1 4 6 2" xfId="114"/>
    <cellStyle name="20% - Accent1 4 7" xfId="115"/>
    <cellStyle name="20% - Accent1 4 7 2" xfId="116"/>
    <cellStyle name="20% - Accent1 4 8" xfId="117"/>
    <cellStyle name="20% - Accent1 4 9" xfId="118"/>
    <cellStyle name="20% - Accent1 5" xfId="119"/>
    <cellStyle name="20% - Accent1 5 2" xfId="120"/>
    <cellStyle name="20% - Accent1 5 2 2" xfId="121"/>
    <cellStyle name="20% - Accent1 5 2 2 2" xfId="122"/>
    <cellStyle name="20% - Accent1 5 2 3" xfId="123"/>
    <cellStyle name="20% - Accent1 5 2 3 2" xfId="124"/>
    <cellStyle name="20% - Accent1 5 2 4" xfId="125"/>
    <cellStyle name="20% - Accent1 5 2 5" xfId="126"/>
    <cellStyle name="20% - Accent1 5 3" xfId="127"/>
    <cellStyle name="20% - Accent1 5 3 2" xfId="128"/>
    <cellStyle name="20% - Accent1 5 3 3" xfId="129"/>
    <cellStyle name="20% - Accent1 5 4" xfId="130"/>
    <cellStyle name="20% - Accent1 5 4 2" xfId="131"/>
    <cellStyle name="20% - Accent1 5 5" xfId="132"/>
    <cellStyle name="20% - Accent1 5 5 2" xfId="133"/>
    <cellStyle name="20% - Accent1 5 6" xfId="134"/>
    <cellStyle name="20% - Accent1 5 7" xfId="135"/>
    <cellStyle name="20% - Accent1 6" xfId="136"/>
    <cellStyle name="20% - Accent1 6 2" xfId="137"/>
    <cellStyle name="20% - Accent1 6 2 2" xfId="138"/>
    <cellStyle name="20% - Accent1 6 2 2 2" xfId="139"/>
    <cellStyle name="20% - Accent1 6 2 3" xfId="140"/>
    <cellStyle name="20% - Accent1 6 2 4" xfId="141"/>
    <cellStyle name="20% - Accent1 6 3" xfId="142"/>
    <cellStyle name="20% - Accent1 6 3 2" xfId="143"/>
    <cellStyle name="20% - Accent1 6 3 3" xfId="144"/>
    <cellStyle name="20% - Accent1 6 4" xfId="145"/>
    <cellStyle name="20% - Accent1 6 4 2" xfId="146"/>
    <cellStyle name="20% - Accent1 6 5" xfId="147"/>
    <cellStyle name="20% - Accent1 6 6" xfId="148"/>
    <cellStyle name="20% - Accent1 7" xfId="149"/>
    <cellStyle name="20% - Accent1 7 2" xfId="150"/>
    <cellStyle name="20% - Accent1 7 2 2" xfId="151"/>
    <cellStyle name="20% - Accent1 7 2 3" xfId="152"/>
    <cellStyle name="20% - Accent1 7 3" xfId="153"/>
    <cellStyle name="20% - Accent1 7 3 2" xfId="154"/>
    <cellStyle name="20% - Accent1 7 4" xfId="155"/>
    <cellStyle name="20% - Accent1 7 5" xfId="156"/>
    <cellStyle name="20% - Accent1 8" xfId="157"/>
    <cellStyle name="20% - Accent1 8 2" xfId="158"/>
    <cellStyle name="20% - Accent1 8 3" xfId="159"/>
    <cellStyle name="20% - Accent1 8 4" xfId="160"/>
    <cellStyle name="20% - Accent1 8 5" xfId="161"/>
    <cellStyle name="20% - Accent1 9" xfId="162"/>
    <cellStyle name="20% - Accent1 9 2" xfId="163"/>
    <cellStyle name="20% - Accent1 9 3" xfId="164"/>
    <cellStyle name="20% - Accent1 9 4" xfId="165"/>
    <cellStyle name="20% - Accent2" xfId="166"/>
    <cellStyle name="20% - Accent2 10" xfId="167"/>
    <cellStyle name="20% - Accent2 10 2" xfId="168"/>
    <cellStyle name="20% - Accent2 11" xfId="169"/>
    <cellStyle name="20% - Accent2 11 2" xfId="170"/>
    <cellStyle name="20% - Accent2 12" xfId="171"/>
    <cellStyle name="20% - Accent2 13" xfId="172"/>
    <cellStyle name="20% - Accent2 2" xfId="173"/>
    <cellStyle name="20% - Accent2 2 2" xfId="174"/>
    <cellStyle name="20% - Accent2 2 2 2" xfId="175"/>
    <cellStyle name="20% - Accent2 2 2 2 2" xfId="176"/>
    <cellStyle name="20% - Accent2 2 2 2 2 2" xfId="177"/>
    <cellStyle name="20% - Accent2 2 2 2 3" xfId="178"/>
    <cellStyle name="20% - Accent2 2 2 2 4" xfId="179"/>
    <cellStyle name="20% - Accent2 2 2 3" xfId="180"/>
    <cellStyle name="20% - Accent2 2 2 3 2" xfId="181"/>
    <cellStyle name="20% - Accent2 2 2 3 3" xfId="182"/>
    <cellStyle name="20% - Accent2 2 2 4" xfId="183"/>
    <cellStyle name="20% - Accent2 2 2 4 2" xfId="184"/>
    <cellStyle name="20% - Accent2 2 2 5" xfId="185"/>
    <cellStyle name="20% - Accent2 2 2 6" xfId="186"/>
    <cellStyle name="20% - Accent2 2 3" xfId="187"/>
    <cellStyle name="20% - Accent2 2 3 2" xfId="188"/>
    <cellStyle name="20% - Accent2 2 3 2 2" xfId="189"/>
    <cellStyle name="20% - Accent2 2 3 2 3" xfId="190"/>
    <cellStyle name="20% - Accent2 2 3 3" xfId="191"/>
    <cellStyle name="20% - Accent2 2 3 3 2" xfId="192"/>
    <cellStyle name="20% - Accent2 2 3 4" xfId="193"/>
    <cellStyle name="20% - Accent2 2 3 5" xfId="194"/>
    <cellStyle name="20% - Accent2 2 4" xfId="195"/>
    <cellStyle name="20% - Accent2 2 4 2" xfId="196"/>
    <cellStyle name="20% - Accent2 2 4 3" xfId="197"/>
    <cellStyle name="20% - Accent2 2 4 4" xfId="198"/>
    <cellStyle name="20% - Accent2 2 5" xfId="199"/>
    <cellStyle name="20% - Accent2 2 5 2" xfId="200"/>
    <cellStyle name="20% - Accent2 2 5 3" xfId="201"/>
    <cellStyle name="20% - Accent2 2 6" xfId="202"/>
    <cellStyle name="20% - Accent2 2 6 2" xfId="203"/>
    <cellStyle name="20% - Accent2 2 7" xfId="204"/>
    <cellStyle name="20% - Accent2 2 7 2" xfId="205"/>
    <cellStyle name="20% - Accent2 2 8" xfId="206"/>
    <cellStyle name="20% - Accent2 2 9" xfId="207"/>
    <cellStyle name="20% - Accent2 3" xfId="208"/>
    <cellStyle name="20% - Accent2 3 2" xfId="209"/>
    <cellStyle name="20% - Accent2 3 2 2" xfId="210"/>
    <cellStyle name="20% - Accent2 3 2 2 2" xfId="211"/>
    <cellStyle name="20% - Accent2 3 2 2 2 2" xfId="212"/>
    <cellStyle name="20% - Accent2 3 2 2 3" xfId="213"/>
    <cellStyle name="20% - Accent2 3 2 2 4" xfId="214"/>
    <cellStyle name="20% - Accent2 3 2 3" xfId="215"/>
    <cellStyle name="20% - Accent2 3 2 3 2" xfId="216"/>
    <cellStyle name="20% - Accent2 3 2 3 3" xfId="217"/>
    <cellStyle name="20% - Accent2 3 2 4" xfId="218"/>
    <cellStyle name="20% - Accent2 3 2 4 2" xfId="219"/>
    <cellStyle name="20% - Accent2 3 2 5" xfId="220"/>
    <cellStyle name="20% - Accent2 3 2 6" xfId="221"/>
    <cellStyle name="20% - Accent2 3 3" xfId="222"/>
    <cellStyle name="20% - Accent2 3 3 2" xfId="223"/>
    <cellStyle name="20% - Accent2 3 3 2 2" xfId="224"/>
    <cellStyle name="20% - Accent2 3 3 2 3" xfId="225"/>
    <cellStyle name="20% - Accent2 3 3 3" xfId="226"/>
    <cellStyle name="20% - Accent2 3 3 3 2" xfId="227"/>
    <cellStyle name="20% - Accent2 3 3 4" xfId="228"/>
    <cellStyle name="20% - Accent2 3 3 5" xfId="229"/>
    <cellStyle name="20% - Accent2 3 4" xfId="230"/>
    <cellStyle name="20% - Accent2 3 4 2" xfId="231"/>
    <cellStyle name="20% - Accent2 3 4 3" xfId="232"/>
    <cellStyle name="20% - Accent2 3 4 4" xfId="233"/>
    <cellStyle name="20% - Accent2 3 5" xfId="234"/>
    <cellStyle name="20% - Accent2 3 5 2" xfId="235"/>
    <cellStyle name="20% - Accent2 3 5 3" xfId="236"/>
    <cellStyle name="20% - Accent2 3 6" xfId="237"/>
    <cellStyle name="20% - Accent2 3 6 2" xfId="238"/>
    <cellStyle name="20% - Accent2 3 7" xfId="239"/>
    <cellStyle name="20% - Accent2 3 7 2" xfId="240"/>
    <cellStyle name="20% - Accent2 3 8" xfId="241"/>
    <cellStyle name="20% - Accent2 3 9" xfId="242"/>
    <cellStyle name="20% - Accent2 4" xfId="243"/>
    <cellStyle name="20% - Accent2 4 2" xfId="244"/>
    <cellStyle name="20% - Accent2 4 2 2" xfId="245"/>
    <cellStyle name="20% - Accent2 4 2 2 2" xfId="246"/>
    <cellStyle name="20% - Accent2 4 2 2 3" xfId="247"/>
    <cellStyle name="20% - Accent2 4 2 3" xfId="248"/>
    <cellStyle name="20% - Accent2 4 2 3 2" xfId="249"/>
    <cellStyle name="20% - Accent2 4 2 4" xfId="250"/>
    <cellStyle name="20% - Accent2 4 2 4 2" xfId="251"/>
    <cellStyle name="20% - Accent2 4 2 5" xfId="252"/>
    <cellStyle name="20% - Accent2 4 2 6" xfId="253"/>
    <cellStyle name="20% - Accent2 4 3" xfId="254"/>
    <cellStyle name="20% - Accent2 4 3 2" xfId="255"/>
    <cellStyle name="20% - Accent2 4 3 2 2" xfId="256"/>
    <cellStyle name="20% - Accent2 4 3 3" xfId="257"/>
    <cellStyle name="20% - Accent2 4 3 4" xfId="258"/>
    <cellStyle name="20% - Accent2 4 4" xfId="259"/>
    <cellStyle name="20% - Accent2 4 4 2" xfId="260"/>
    <cellStyle name="20% - Accent2 4 4 3" xfId="261"/>
    <cellStyle name="20% - Accent2 4 5" xfId="262"/>
    <cellStyle name="20% - Accent2 4 5 2" xfId="263"/>
    <cellStyle name="20% - Accent2 4 6" xfId="264"/>
    <cellStyle name="20% - Accent2 4 6 2" xfId="265"/>
    <cellStyle name="20% - Accent2 4 7" xfId="266"/>
    <cellStyle name="20% - Accent2 4 7 2" xfId="267"/>
    <cellStyle name="20% - Accent2 4 8" xfId="268"/>
    <cellStyle name="20% - Accent2 4 9" xfId="269"/>
    <cellStyle name="20% - Accent2 5" xfId="270"/>
    <cellStyle name="20% - Accent2 5 2" xfId="271"/>
    <cellStyle name="20% - Accent2 5 2 2" xfId="272"/>
    <cellStyle name="20% - Accent2 5 2 2 2" xfId="273"/>
    <cellStyle name="20% - Accent2 5 2 3" xfId="274"/>
    <cellStyle name="20% - Accent2 5 2 3 2" xfId="275"/>
    <cellStyle name="20% - Accent2 5 2 4" xfId="276"/>
    <cellStyle name="20% - Accent2 5 2 5" xfId="277"/>
    <cellStyle name="20% - Accent2 5 3" xfId="278"/>
    <cellStyle name="20% - Accent2 5 3 2" xfId="279"/>
    <cellStyle name="20% - Accent2 5 3 3" xfId="280"/>
    <cellStyle name="20% - Accent2 5 4" xfId="281"/>
    <cellStyle name="20% - Accent2 5 4 2" xfId="282"/>
    <cellStyle name="20% - Accent2 5 5" xfId="283"/>
    <cellStyle name="20% - Accent2 5 5 2" xfId="284"/>
    <cellStyle name="20% - Accent2 5 6" xfId="285"/>
    <cellStyle name="20% - Accent2 5 7" xfId="286"/>
    <cellStyle name="20% - Accent2 6" xfId="287"/>
    <cellStyle name="20% - Accent2 6 2" xfId="288"/>
    <cellStyle name="20% - Accent2 6 2 2" xfId="289"/>
    <cellStyle name="20% - Accent2 6 2 2 2" xfId="290"/>
    <cellStyle name="20% - Accent2 6 2 3" xfId="291"/>
    <cellStyle name="20% - Accent2 6 2 4" xfId="292"/>
    <cellStyle name="20% - Accent2 6 3" xfId="293"/>
    <cellStyle name="20% - Accent2 6 3 2" xfId="294"/>
    <cellStyle name="20% - Accent2 6 3 3" xfId="295"/>
    <cellStyle name="20% - Accent2 6 4" xfId="296"/>
    <cellStyle name="20% - Accent2 6 4 2" xfId="297"/>
    <cellStyle name="20% - Accent2 6 5" xfId="298"/>
    <cellStyle name="20% - Accent2 6 6" xfId="299"/>
    <cellStyle name="20% - Accent2 7" xfId="300"/>
    <cellStyle name="20% - Accent2 7 2" xfId="301"/>
    <cellStyle name="20% - Accent2 7 2 2" xfId="302"/>
    <cellStyle name="20% - Accent2 7 2 3" xfId="303"/>
    <cellStyle name="20% - Accent2 7 3" xfId="304"/>
    <cellStyle name="20% - Accent2 7 3 2" xfId="305"/>
    <cellStyle name="20% - Accent2 7 4" xfId="306"/>
    <cellStyle name="20% - Accent2 7 5" xfId="307"/>
    <cellStyle name="20% - Accent2 8" xfId="308"/>
    <cellStyle name="20% - Accent2 8 2" xfId="309"/>
    <cellStyle name="20% - Accent2 8 3" xfId="310"/>
    <cellStyle name="20% - Accent2 8 4" xfId="311"/>
    <cellStyle name="20% - Accent2 8 5" xfId="312"/>
    <cellStyle name="20% - Accent2 9" xfId="313"/>
    <cellStyle name="20% - Accent2 9 2" xfId="314"/>
    <cellStyle name="20% - Accent2 9 3" xfId="315"/>
    <cellStyle name="20% - Accent2 9 4" xfId="316"/>
    <cellStyle name="20% - Accent3" xfId="317"/>
    <cellStyle name="20% - Accent3 10" xfId="318"/>
    <cellStyle name="20% - Accent3 10 2" xfId="319"/>
    <cellStyle name="20% - Accent3 11" xfId="320"/>
    <cellStyle name="20% - Accent3 11 2" xfId="321"/>
    <cellStyle name="20% - Accent3 12" xfId="322"/>
    <cellStyle name="20% - Accent3 13" xfId="323"/>
    <cellStyle name="20% - Accent3 2" xfId="324"/>
    <cellStyle name="20% - Accent3 2 2" xfId="325"/>
    <cellStyle name="20% - Accent3 2 2 2" xfId="326"/>
    <cellStyle name="20% - Accent3 2 2 2 2" xfId="327"/>
    <cellStyle name="20% - Accent3 2 2 2 2 2" xfId="328"/>
    <cellStyle name="20% - Accent3 2 2 2 3" xfId="329"/>
    <cellStyle name="20% - Accent3 2 2 2 4" xfId="330"/>
    <cellStyle name="20% - Accent3 2 2 3" xfId="331"/>
    <cellStyle name="20% - Accent3 2 2 3 2" xfId="332"/>
    <cellStyle name="20% - Accent3 2 2 3 3" xfId="333"/>
    <cellStyle name="20% - Accent3 2 2 4" xfId="334"/>
    <cellStyle name="20% - Accent3 2 2 4 2" xfId="335"/>
    <cellStyle name="20% - Accent3 2 2 5" xfId="336"/>
    <cellStyle name="20% - Accent3 2 2 6" xfId="337"/>
    <cellStyle name="20% - Accent3 2 3" xfId="338"/>
    <cellStyle name="20% - Accent3 2 3 2" xfId="339"/>
    <cellStyle name="20% - Accent3 2 3 2 2" xfId="340"/>
    <cellStyle name="20% - Accent3 2 3 2 3" xfId="341"/>
    <cellStyle name="20% - Accent3 2 3 3" xfId="342"/>
    <cellStyle name="20% - Accent3 2 3 3 2" xfId="343"/>
    <cellStyle name="20% - Accent3 2 3 4" xfId="344"/>
    <cellStyle name="20% - Accent3 2 3 5" xfId="345"/>
    <cellStyle name="20% - Accent3 2 4" xfId="346"/>
    <cellStyle name="20% - Accent3 2 4 2" xfId="347"/>
    <cellStyle name="20% - Accent3 2 4 3" xfId="348"/>
    <cellStyle name="20% - Accent3 2 4 4" xfId="349"/>
    <cellStyle name="20% - Accent3 2 5" xfId="350"/>
    <cellStyle name="20% - Accent3 2 5 2" xfId="351"/>
    <cellStyle name="20% - Accent3 2 5 3" xfId="352"/>
    <cellStyle name="20% - Accent3 2 6" xfId="353"/>
    <cellStyle name="20% - Accent3 2 6 2" xfId="354"/>
    <cellStyle name="20% - Accent3 2 7" xfId="355"/>
    <cellStyle name="20% - Accent3 2 7 2" xfId="356"/>
    <cellStyle name="20% - Accent3 2 8" xfId="357"/>
    <cellStyle name="20% - Accent3 2 9" xfId="358"/>
    <cellStyle name="20% - Accent3 3" xfId="359"/>
    <cellStyle name="20% - Accent3 3 2" xfId="360"/>
    <cellStyle name="20% - Accent3 3 2 2" xfId="361"/>
    <cellStyle name="20% - Accent3 3 2 2 2" xfId="362"/>
    <cellStyle name="20% - Accent3 3 2 2 2 2" xfId="363"/>
    <cellStyle name="20% - Accent3 3 2 2 3" xfId="364"/>
    <cellStyle name="20% - Accent3 3 2 2 4" xfId="365"/>
    <cellStyle name="20% - Accent3 3 2 3" xfId="366"/>
    <cellStyle name="20% - Accent3 3 2 3 2" xfId="367"/>
    <cellStyle name="20% - Accent3 3 2 3 3" xfId="368"/>
    <cellStyle name="20% - Accent3 3 2 4" xfId="369"/>
    <cellStyle name="20% - Accent3 3 2 4 2" xfId="370"/>
    <cellStyle name="20% - Accent3 3 2 5" xfId="371"/>
    <cellStyle name="20% - Accent3 3 2 6" xfId="372"/>
    <cellStyle name="20% - Accent3 3 3" xfId="373"/>
    <cellStyle name="20% - Accent3 3 3 2" xfId="374"/>
    <cellStyle name="20% - Accent3 3 3 2 2" xfId="375"/>
    <cellStyle name="20% - Accent3 3 3 2 3" xfId="376"/>
    <cellStyle name="20% - Accent3 3 3 3" xfId="377"/>
    <cellStyle name="20% - Accent3 3 3 3 2" xfId="378"/>
    <cellStyle name="20% - Accent3 3 3 4" xfId="379"/>
    <cellStyle name="20% - Accent3 3 3 5" xfId="380"/>
    <cellStyle name="20% - Accent3 3 4" xfId="381"/>
    <cellStyle name="20% - Accent3 3 4 2" xfId="382"/>
    <cellStyle name="20% - Accent3 3 4 3" xfId="383"/>
    <cellStyle name="20% - Accent3 3 4 4" xfId="384"/>
    <cellStyle name="20% - Accent3 3 5" xfId="385"/>
    <cellStyle name="20% - Accent3 3 5 2" xfId="386"/>
    <cellStyle name="20% - Accent3 3 5 3" xfId="387"/>
    <cellStyle name="20% - Accent3 3 6" xfId="388"/>
    <cellStyle name="20% - Accent3 3 6 2" xfId="389"/>
    <cellStyle name="20% - Accent3 3 7" xfId="390"/>
    <cellStyle name="20% - Accent3 3 7 2" xfId="391"/>
    <cellStyle name="20% - Accent3 3 8" xfId="392"/>
    <cellStyle name="20% - Accent3 3 9" xfId="393"/>
    <cellStyle name="20% - Accent3 4" xfId="394"/>
    <cellStyle name="20% - Accent3 4 2" xfId="395"/>
    <cellStyle name="20% - Accent3 4 2 2" xfId="396"/>
    <cellStyle name="20% - Accent3 4 2 2 2" xfId="397"/>
    <cellStyle name="20% - Accent3 4 2 2 3" xfId="398"/>
    <cellStyle name="20% - Accent3 4 2 3" xfId="399"/>
    <cellStyle name="20% - Accent3 4 2 3 2" xfId="400"/>
    <cellStyle name="20% - Accent3 4 2 4" xfId="401"/>
    <cellStyle name="20% - Accent3 4 2 4 2" xfId="402"/>
    <cellStyle name="20% - Accent3 4 2 5" xfId="403"/>
    <cellStyle name="20% - Accent3 4 2 6" xfId="404"/>
    <cellStyle name="20% - Accent3 4 3" xfId="405"/>
    <cellStyle name="20% - Accent3 4 3 2" xfId="406"/>
    <cellStyle name="20% - Accent3 4 3 2 2" xfId="407"/>
    <cellStyle name="20% - Accent3 4 3 3" xfId="408"/>
    <cellStyle name="20% - Accent3 4 3 4" xfId="409"/>
    <cellStyle name="20% - Accent3 4 4" xfId="410"/>
    <cellStyle name="20% - Accent3 4 4 2" xfId="411"/>
    <cellStyle name="20% - Accent3 4 4 3" xfId="412"/>
    <cellStyle name="20% - Accent3 4 5" xfId="413"/>
    <cellStyle name="20% - Accent3 4 5 2" xfId="414"/>
    <cellStyle name="20% - Accent3 4 6" xfId="415"/>
    <cellStyle name="20% - Accent3 4 6 2" xfId="416"/>
    <cellStyle name="20% - Accent3 4 7" xfId="417"/>
    <cellStyle name="20% - Accent3 4 7 2" xfId="418"/>
    <cellStyle name="20% - Accent3 4 8" xfId="419"/>
    <cellStyle name="20% - Accent3 4 9" xfId="420"/>
    <cellStyle name="20% - Accent3 5" xfId="421"/>
    <cellStyle name="20% - Accent3 5 2" xfId="422"/>
    <cellStyle name="20% - Accent3 5 2 2" xfId="423"/>
    <cellStyle name="20% - Accent3 5 2 2 2" xfId="424"/>
    <cellStyle name="20% - Accent3 5 2 3" xfId="425"/>
    <cellStyle name="20% - Accent3 5 2 3 2" xfId="426"/>
    <cellStyle name="20% - Accent3 5 2 4" xfId="427"/>
    <cellStyle name="20% - Accent3 5 2 5" xfId="428"/>
    <cellStyle name="20% - Accent3 5 3" xfId="429"/>
    <cellStyle name="20% - Accent3 5 3 2" xfId="430"/>
    <cellStyle name="20% - Accent3 5 3 3" xfId="431"/>
    <cellStyle name="20% - Accent3 5 4" xfId="432"/>
    <cellStyle name="20% - Accent3 5 4 2" xfId="433"/>
    <cellStyle name="20% - Accent3 5 5" xfId="434"/>
    <cellStyle name="20% - Accent3 5 5 2" xfId="435"/>
    <cellStyle name="20% - Accent3 5 6" xfId="436"/>
    <cellStyle name="20% - Accent3 5 7" xfId="437"/>
    <cellStyle name="20% - Accent3 6" xfId="438"/>
    <cellStyle name="20% - Accent3 6 2" xfId="439"/>
    <cellStyle name="20% - Accent3 6 2 2" xfId="440"/>
    <cellStyle name="20% - Accent3 6 2 2 2" xfId="441"/>
    <cellStyle name="20% - Accent3 6 2 3" xfId="442"/>
    <cellStyle name="20% - Accent3 6 2 4" xfId="443"/>
    <cellStyle name="20% - Accent3 6 3" xfId="444"/>
    <cellStyle name="20% - Accent3 6 3 2" xfId="445"/>
    <cellStyle name="20% - Accent3 6 3 3" xfId="446"/>
    <cellStyle name="20% - Accent3 6 4" xfId="447"/>
    <cellStyle name="20% - Accent3 6 4 2" xfId="448"/>
    <cellStyle name="20% - Accent3 6 5" xfId="449"/>
    <cellStyle name="20% - Accent3 6 6" xfId="450"/>
    <cellStyle name="20% - Accent3 7" xfId="451"/>
    <cellStyle name="20% - Accent3 7 2" xfId="452"/>
    <cellStyle name="20% - Accent3 7 2 2" xfId="453"/>
    <cellStyle name="20% - Accent3 7 2 3" xfId="454"/>
    <cellStyle name="20% - Accent3 7 3" xfId="455"/>
    <cellStyle name="20% - Accent3 7 3 2" xfId="456"/>
    <cellStyle name="20% - Accent3 7 4" xfId="457"/>
    <cellStyle name="20% - Accent3 7 5" xfId="458"/>
    <cellStyle name="20% - Accent3 8" xfId="459"/>
    <cellStyle name="20% - Accent3 8 2" xfId="460"/>
    <cellStyle name="20% - Accent3 8 3" xfId="461"/>
    <cellStyle name="20% - Accent3 8 4" xfId="462"/>
    <cellStyle name="20% - Accent3 8 5" xfId="463"/>
    <cellStyle name="20% - Accent3 9" xfId="464"/>
    <cellStyle name="20% - Accent3 9 2" xfId="465"/>
    <cellStyle name="20% - Accent3 9 3" xfId="466"/>
    <cellStyle name="20% - Accent3 9 4" xfId="467"/>
    <cellStyle name="20% - Accent4" xfId="468"/>
    <cellStyle name="20% - Accent4 10" xfId="469"/>
    <cellStyle name="20% - Accent4 10 2" xfId="470"/>
    <cellStyle name="20% - Accent4 11" xfId="471"/>
    <cellStyle name="20% - Accent4 11 2" xfId="472"/>
    <cellStyle name="20% - Accent4 12" xfId="473"/>
    <cellStyle name="20% - Accent4 13" xfId="474"/>
    <cellStyle name="20% - Accent4 2" xfId="475"/>
    <cellStyle name="20% - Accent4 2 2" xfId="476"/>
    <cellStyle name="20% - Accent4 2 2 2" xfId="477"/>
    <cellStyle name="20% - Accent4 2 2 2 2" xfId="478"/>
    <cellStyle name="20% - Accent4 2 2 2 2 2" xfId="479"/>
    <cellStyle name="20% - Accent4 2 2 2 3" xfId="480"/>
    <cellStyle name="20% - Accent4 2 2 2 4" xfId="481"/>
    <cellStyle name="20% - Accent4 2 2 3" xfId="482"/>
    <cellStyle name="20% - Accent4 2 2 3 2" xfId="483"/>
    <cellStyle name="20% - Accent4 2 2 3 3" xfId="484"/>
    <cellStyle name="20% - Accent4 2 2 4" xfId="485"/>
    <cellStyle name="20% - Accent4 2 2 4 2" xfId="486"/>
    <cellStyle name="20% - Accent4 2 2 5" xfId="487"/>
    <cellStyle name="20% - Accent4 2 2 6" xfId="488"/>
    <cellStyle name="20% - Accent4 2 3" xfId="489"/>
    <cellStyle name="20% - Accent4 2 3 2" xfId="490"/>
    <cellStyle name="20% - Accent4 2 3 2 2" xfId="491"/>
    <cellStyle name="20% - Accent4 2 3 2 3" xfId="492"/>
    <cellStyle name="20% - Accent4 2 3 3" xfId="493"/>
    <cellStyle name="20% - Accent4 2 3 3 2" xfId="494"/>
    <cellStyle name="20% - Accent4 2 3 4" xfId="495"/>
    <cellStyle name="20% - Accent4 2 3 5" xfId="496"/>
    <cellStyle name="20% - Accent4 2 4" xfId="497"/>
    <cellStyle name="20% - Accent4 2 4 2" xfId="498"/>
    <cellStyle name="20% - Accent4 2 4 3" xfId="499"/>
    <cellStyle name="20% - Accent4 2 4 4" xfId="500"/>
    <cellStyle name="20% - Accent4 2 5" xfId="501"/>
    <cellStyle name="20% - Accent4 2 5 2" xfId="502"/>
    <cellStyle name="20% - Accent4 2 5 3" xfId="503"/>
    <cellStyle name="20% - Accent4 2 6" xfId="504"/>
    <cellStyle name="20% - Accent4 2 6 2" xfId="505"/>
    <cellStyle name="20% - Accent4 2 7" xfId="506"/>
    <cellStyle name="20% - Accent4 2 7 2" xfId="507"/>
    <cellStyle name="20% - Accent4 2 8" xfId="508"/>
    <cellStyle name="20% - Accent4 2 9" xfId="509"/>
    <cellStyle name="20% - Accent4 3" xfId="510"/>
    <cellStyle name="20% - Accent4 3 2" xfId="511"/>
    <cellStyle name="20% - Accent4 3 2 2" xfId="512"/>
    <cellStyle name="20% - Accent4 3 2 2 2" xfId="513"/>
    <cellStyle name="20% - Accent4 3 2 2 2 2" xfId="514"/>
    <cellStyle name="20% - Accent4 3 2 2 3" xfId="515"/>
    <cellStyle name="20% - Accent4 3 2 2 4" xfId="516"/>
    <cellStyle name="20% - Accent4 3 2 3" xfId="517"/>
    <cellStyle name="20% - Accent4 3 2 3 2" xfId="518"/>
    <cellStyle name="20% - Accent4 3 2 3 3" xfId="519"/>
    <cellStyle name="20% - Accent4 3 2 4" xfId="520"/>
    <cellStyle name="20% - Accent4 3 2 4 2" xfId="521"/>
    <cellStyle name="20% - Accent4 3 2 5" xfId="522"/>
    <cellStyle name="20% - Accent4 3 2 6" xfId="523"/>
    <cellStyle name="20% - Accent4 3 3" xfId="524"/>
    <cellStyle name="20% - Accent4 3 3 2" xfId="525"/>
    <cellStyle name="20% - Accent4 3 3 2 2" xfId="526"/>
    <cellStyle name="20% - Accent4 3 3 2 3" xfId="527"/>
    <cellStyle name="20% - Accent4 3 3 3" xfId="528"/>
    <cellStyle name="20% - Accent4 3 3 3 2" xfId="529"/>
    <cellStyle name="20% - Accent4 3 3 4" xfId="530"/>
    <cellStyle name="20% - Accent4 3 3 5" xfId="531"/>
    <cellStyle name="20% - Accent4 3 4" xfId="532"/>
    <cellStyle name="20% - Accent4 3 4 2" xfId="533"/>
    <cellStyle name="20% - Accent4 3 4 3" xfId="534"/>
    <cellStyle name="20% - Accent4 3 4 4" xfId="535"/>
    <cellStyle name="20% - Accent4 3 5" xfId="536"/>
    <cellStyle name="20% - Accent4 3 5 2" xfId="537"/>
    <cellStyle name="20% - Accent4 3 5 3" xfId="538"/>
    <cellStyle name="20% - Accent4 3 6" xfId="539"/>
    <cellStyle name="20% - Accent4 3 6 2" xfId="540"/>
    <cellStyle name="20% - Accent4 3 7" xfId="541"/>
    <cellStyle name="20% - Accent4 3 7 2" xfId="542"/>
    <cellStyle name="20% - Accent4 3 8" xfId="543"/>
    <cellStyle name="20% - Accent4 3 9" xfId="544"/>
    <cellStyle name="20% - Accent4 4" xfId="545"/>
    <cellStyle name="20% - Accent4 4 2" xfId="546"/>
    <cellStyle name="20% - Accent4 4 2 2" xfId="547"/>
    <cellStyle name="20% - Accent4 4 2 2 2" xfId="548"/>
    <cellStyle name="20% - Accent4 4 2 2 3" xfId="549"/>
    <cellStyle name="20% - Accent4 4 2 3" xfId="550"/>
    <cellStyle name="20% - Accent4 4 2 3 2" xfId="551"/>
    <cellStyle name="20% - Accent4 4 2 4" xfId="552"/>
    <cellStyle name="20% - Accent4 4 2 4 2" xfId="553"/>
    <cellStyle name="20% - Accent4 4 2 5" xfId="554"/>
    <cellStyle name="20% - Accent4 4 2 6" xfId="555"/>
    <cellStyle name="20% - Accent4 4 3" xfId="556"/>
    <cellStyle name="20% - Accent4 4 3 2" xfId="557"/>
    <cellStyle name="20% - Accent4 4 3 2 2" xfId="558"/>
    <cellStyle name="20% - Accent4 4 3 3" xfId="559"/>
    <cellStyle name="20% - Accent4 4 3 4" xfId="560"/>
    <cellStyle name="20% - Accent4 4 4" xfId="561"/>
    <cellStyle name="20% - Accent4 4 4 2" xfId="562"/>
    <cellStyle name="20% - Accent4 4 4 3" xfId="563"/>
    <cellStyle name="20% - Accent4 4 5" xfId="564"/>
    <cellStyle name="20% - Accent4 4 5 2" xfId="565"/>
    <cellStyle name="20% - Accent4 4 6" xfId="566"/>
    <cellStyle name="20% - Accent4 4 6 2" xfId="567"/>
    <cellStyle name="20% - Accent4 4 7" xfId="568"/>
    <cellStyle name="20% - Accent4 4 7 2" xfId="569"/>
    <cellStyle name="20% - Accent4 4 8" xfId="570"/>
    <cellStyle name="20% - Accent4 4 9" xfId="571"/>
    <cellStyle name="20% - Accent4 5" xfId="572"/>
    <cellStyle name="20% - Accent4 5 2" xfId="573"/>
    <cellStyle name="20% - Accent4 5 2 2" xfId="574"/>
    <cellStyle name="20% - Accent4 5 2 2 2" xfId="575"/>
    <cellStyle name="20% - Accent4 5 2 3" xfId="576"/>
    <cellStyle name="20% - Accent4 5 2 3 2" xfId="577"/>
    <cellStyle name="20% - Accent4 5 2 4" xfId="578"/>
    <cellStyle name="20% - Accent4 5 2 5" xfId="579"/>
    <cellStyle name="20% - Accent4 5 3" xfId="580"/>
    <cellStyle name="20% - Accent4 5 3 2" xfId="581"/>
    <cellStyle name="20% - Accent4 5 3 3" xfId="582"/>
    <cellStyle name="20% - Accent4 5 4" xfId="583"/>
    <cellStyle name="20% - Accent4 5 4 2" xfId="584"/>
    <cellStyle name="20% - Accent4 5 5" xfId="585"/>
    <cellStyle name="20% - Accent4 5 5 2" xfId="586"/>
    <cellStyle name="20% - Accent4 5 6" xfId="587"/>
    <cellStyle name="20% - Accent4 5 7" xfId="588"/>
    <cellStyle name="20% - Accent4 6" xfId="589"/>
    <cellStyle name="20% - Accent4 6 2" xfId="590"/>
    <cellStyle name="20% - Accent4 6 2 2" xfId="591"/>
    <cellStyle name="20% - Accent4 6 2 2 2" xfId="592"/>
    <cellStyle name="20% - Accent4 6 2 3" xfId="593"/>
    <cellStyle name="20% - Accent4 6 2 4" xfId="594"/>
    <cellStyle name="20% - Accent4 6 3" xfId="595"/>
    <cellStyle name="20% - Accent4 6 3 2" xfId="596"/>
    <cellStyle name="20% - Accent4 6 3 3" xfId="597"/>
    <cellStyle name="20% - Accent4 6 4" xfId="598"/>
    <cellStyle name="20% - Accent4 6 4 2" xfId="599"/>
    <cellStyle name="20% - Accent4 6 5" xfId="600"/>
    <cellStyle name="20% - Accent4 6 6" xfId="601"/>
    <cellStyle name="20% - Accent4 7" xfId="602"/>
    <cellStyle name="20% - Accent4 7 2" xfId="603"/>
    <cellStyle name="20% - Accent4 7 2 2" xfId="604"/>
    <cellStyle name="20% - Accent4 7 2 3" xfId="605"/>
    <cellStyle name="20% - Accent4 7 3" xfId="606"/>
    <cellStyle name="20% - Accent4 7 3 2" xfId="607"/>
    <cellStyle name="20% - Accent4 7 4" xfId="608"/>
    <cellStyle name="20% - Accent4 7 5" xfId="609"/>
    <cellStyle name="20% - Accent4 8" xfId="610"/>
    <cellStyle name="20% - Accent4 8 2" xfId="611"/>
    <cellStyle name="20% - Accent4 8 3" xfId="612"/>
    <cellStyle name="20% - Accent4 8 4" xfId="613"/>
    <cellStyle name="20% - Accent4 8 5" xfId="614"/>
    <cellStyle name="20% - Accent4 9" xfId="615"/>
    <cellStyle name="20% - Accent4 9 2" xfId="616"/>
    <cellStyle name="20% - Accent4 9 3" xfId="617"/>
    <cellStyle name="20% - Accent4 9 4" xfId="618"/>
    <cellStyle name="20% - Accent5" xfId="619"/>
    <cellStyle name="20% - Accent5 10" xfId="620"/>
    <cellStyle name="20% - Accent5 10 2" xfId="621"/>
    <cellStyle name="20% - Accent5 11" xfId="622"/>
    <cellStyle name="20% - Accent5 11 2" xfId="623"/>
    <cellStyle name="20% - Accent5 12" xfId="624"/>
    <cellStyle name="20% - Accent5 13" xfId="625"/>
    <cellStyle name="20% - Accent5 2" xfId="626"/>
    <cellStyle name="20% - Accent5 2 2" xfId="627"/>
    <cellStyle name="20% - Accent5 2 2 2" xfId="628"/>
    <cellStyle name="20% - Accent5 2 2 2 2" xfId="629"/>
    <cellStyle name="20% - Accent5 2 2 2 2 2" xfId="630"/>
    <cellStyle name="20% - Accent5 2 2 2 3" xfId="631"/>
    <cellStyle name="20% - Accent5 2 2 2 4" xfId="632"/>
    <cellStyle name="20% - Accent5 2 2 3" xfId="633"/>
    <cellStyle name="20% - Accent5 2 2 3 2" xfId="634"/>
    <cellStyle name="20% - Accent5 2 2 3 3" xfId="635"/>
    <cellStyle name="20% - Accent5 2 2 4" xfId="636"/>
    <cellStyle name="20% - Accent5 2 2 4 2" xfId="637"/>
    <cellStyle name="20% - Accent5 2 2 5" xfId="638"/>
    <cellStyle name="20% - Accent5 2 2 6" xfId="639"/>
    <cellStyle name="20% - Accent5 2 3" xfId="640"/>
    <cellStyle name="20% - Accent5 2 3 2" xfId="641"/>
    <cellStyle name="20% - Accent5 2 3 2 2" xfId="642"/>
    <cellStyle name="20% - Accent5 2 3 2 3" xfId="643"/>
    <cellStyle name="20% - Accent5 2 3 3" xfId="644"/>
    <cellStyle name="20% - Accent5 2 3 3 2" xfId="645"/>
    <cellStyle name="20% - Accent5 2 3 4" xfId="646"/>
    <cellStyle name="20% - Accent5 2 3 5" xfId="647"/>
    <cellStyle name="20% - Accent5 2 4" xfId="648"/>
    <cellStyle name="20% - Accent5 2 4 2" xfId="649"/>
    <cellStyle name="20% - Accent5 2 4 3" xfId="650"/>
    <cellStyle name="20% - Accent5 2 4 4" xfId="651"/>
    <cellStyle name="20% - Accent5 2 5" xfId="652"/>
    <cellStyle name="20% - Accent5 2 5 2" xfId="653"/>
    <cellStyle name="20% - Accent5 2 5 3" xfId="654"/>
    <cellStyle name="20% - Accent5 2 6" xfId="655"/>
    <cellStyle name="20% - Accent5 2 6 2" xfId="656"/>
    <cellStyle name="20% - Accent5 2 7" xfId="657"/>
    <cellStyle name="20% - Accent5 2 7 2" xfId="658"/>
    <cellStyle name="20% - Accent5 2 8" xfId="659"/>
    <cellStyle name="20% - Accent5 2 9" xfId="660"/>
    <cellStyle name="20% - Accent5 3" xfId="661"/>
    <cellStyle name="20% - Accent5 3 2" xfId="662"/>
    <cellStyle name="20% - Accent5 3 2 2" xfId="663"/>
    <cellStyle name="20% - Accent5 3 2 2 2" xfId="664"/>
    <cellStyle name="20% - Accent5 3 2 2 2 2" xfId="665"/>
    <cellStyle name="20% - Accent5 3 2 2 3" xfId="666"/>
    <cellStyle name="20% - Accent5 3 2 2 4" xfId="667"/>
    <cellStyle name="20% - Accent5 3 2 3" xfId="668"/>
    <cellStyle name="20% - Accent5 3 2 3 2" xfId="669"/>
    <cellStyle name="20% - Accent5 3 2 3 3" xfId="670"/>
    <cellStyle name="20% - Accent5 3 2 4" xfId="671"/>
    <cellStyle name="20% - Accent5 3 2 4 2" xfId="672"/>
    <cellStyle name="20% - Accent5 3 2 5" xfId="673"/>
    <cellStyle name="20% - Accent5 3 2 6" xfId="674"/>
    <cellStyle name="20% - Accent5 3 3" xfId="675"/>
    <cellStyle name="20% - Accent5 3 3 2" xfId="676"/>
    <cellStyle name="20% - Accent5 3 3 2 2" xfId="677"/>
    <cellStyle name="20% - Accent5 3 3 2 3" xfId="678"/>
    <cellStyle name="20% - Accent5 3 3 3" xfId="679"/>
    <cellStyle name="20% - Accent5 3 3 3 2" xfId="680"/>
    <cellStyle name="20% - Accent5 3 3 4" xfId="681"/>
    <cellStyle name="20% - Accent5 3 3 5" xfId="682"/>
    <cellStyle name="20% - Accent5 3 4" xfId="683"/>
    <cellStyle name="20% - Accent5 3 4 2" xfId="684"/>
    <cellStyle name="20% - Accent5 3 4 3" xfId="685"/>
    <cellStyle name="20% - Accent5 3 4 4" xfId="686"/>
    <cellStyle name="20% - Accent5 3 5" xfId="687"/>
    <cellStyle name="20% - Accent5 3 5 2" xfId="688"/>
    <cellStyle name="20% - Accent5 3 5 3" xfId="689"/>
    <cellStyle name="20% - Accent5 3 6" xfId="690"/>
    <cellStyle name="20% - Accent5 3 6 2" xfId="691"/>
    <cellStyle name="20% - Accent5 3 7" xfId="692"/>
    <cellStyle name="20% - Accent5 3 7 2" xfId="693"/>
    <cellStyle name="20% - Accent5 3 8" xfId="694"/>
    <cellStyle name="20% - Accent5 3 9" xfId="695"/>
    <cellStyle name="20% - Accent5 4" xfId="696"/>
    <cellStyle name="20% - Accent5 4 2" xfId="697"/>
    <cellStyle name="20% - Accent5 4 2 2" xfId="698"/>
    <cellStyle name="20% - Accent5 4 2 2 2" xfId="699"/>
    <cellStyle name="20% - Accent5 4 2 2 3" xfId="700"/>
    <cellStyle name="20% - Accent5 4 2 3" xfId="701"/>
    <cellStyle name="20% - Accent5 4 2 3 2" xfId="702"/>
    <cellStyle name="20% - Accent5 4 2 4" xfId="703"/>
    <cellStyle name="20% - Accent5 4 2 4 2" xfId="704"/>
    <cellStyle name="20% - Accent5 4 2 5" xfId="705"/>
    <cellStyle name="20% - Accent5 4 2 6" xfId="706"/>
    <cellStyle name="20% - Accent5 4 3" xfId="707"/>
    <cellStyle name="20% - Accent5 4 3 2" xfId="708"/>
    <cellStyle name="20% - Accent5 4 3 2 2" xfId="709"/>
    <cellStyle name="20% - Accent5 4 3 3" xfId="710"/>
    <cellStyle name="20% - Accent5 4 3 4" xfId="711"/>
    <cellStyle name="20% - Accent5 4 4" xfId="712"/>
    <cellStyle name="20% - Accent5 4 4 2" xfId="713"/>
    <cellStyle name="20% - Accent5 4 4 3" xfId="714"/>
    <cellStyle name="20% - Accent5 4 5" xfId="715"/>
    <cellStyle name="20% - Accent5 4 5 2" xfId="716"/>
    <cellStyle name="20% - Accent5 4 6" xfId="717"/>
    <cellStyle name="20% - Accent5 4 6 2" xfId="718"/>
    <cellStyle name="20% - Accent5 4 7" xfId="719"/>
    <cellStyle name="20% - Accent5 4 7 2" xfId="720"/>
    <cellStyle name="20% - Accent5 4 8" xfId="721"/>
    <cellStyle name="20% - Accent5 4 9" xfId="722"/>
    <cellStyle name="20% - Accent5 5" xfId="723"/>
    <cellStyle name="20% - Accent5 5 2" xfId="724"/>
    <cellStyle name="20% - Accent5 5 2 2" xfId="725"/>
    <cellStyle name="20% - Accent5 5 2 2 2" xfId="726"/>
    <cellStyle name="20% - Accent5 5 2 3" xfId="727"/>
    <cellStyle name="20% - Accent5 5 2 3 2" xfId="728"/>
    <cellStyle name="20% - Accent5 5 2 4" xfId="729"/>
    <cellStyle name="20% - Accent5 5 2 5" xfId="730"/>
    <cellStyle name="20% - Accent5 5 3" xfId="731"/>
    <cellStyle name="20% - Accent5 5 3 2" xfId="732"/>
    <cellStyle name="20% - Accent5 5 3 3" xfId="733"/>
    <cellStyle name="20% - Accent5 5 4" xfId="734"/>
    <cellStyle name="20% - Accent5 5 4 2" xfId="735"/>
    <cellStyle name="20% - Accent5 5 5" xfId="736"/>
    <cellStyle name="20% - Accent5 5 5 2" xfId="737"/>
    <cellStyle name="20% - Accent5 5 6" xfId="738"/>
    <cellStyle name="20% - Accent5 5 7" xfId="739"/>
    <cellStyle name="20% - Accent5 6" xfId="740"/>
    <cellStyle name="20% - Accent5 6 2" xfId="741"/>
    <cellStyle name="20% - Accent5 6 2 2" xfId="742"/>
    <cellStyle name="20% - Accent5 6 2 2 2" xfId="743"/>
    <cellStyle name="20% - Accent5 6 2 3" xfId="744"/>
    <cellStyle name="20% - Accent5 6 2 4" xfId="745"/>
    <cellStyle name="20% - Accent5 6 3" xfId="746"/>
    <cellStyle name="20% - Accent5 6 3 2" xfId="747"/>
    <cellStyle name="20% - Accent5 6 3 3" xfId="748"/>
    <cellStyle name="20% - Accent5 6 4" xfId="749"/>
    <cellStyle name="20% - Accent5 6 4 2" xfId="750"/>
    <cellStyle name="20% - Accent5 6 5" xfId="751"/>
    <cellStyle name="20% - Accent5 6 6" xfId="752"/>
    <cellStyle name="20% - Accent5 7" xfId="753"/>
    <cellStyle name="20% - Accent5 7 2" xfId="754"/>
    <cellStyle name="20% - Accent5 7 2 2" xfId="755"/>
    <cellStyle name="20% - Accent5 7 2 3" xfId="756"/>
    <cellStyle name="20% - Accent5 7 3" xfId="757"/>
    <cellStyle name="20% - Accent5 7 3 2" xfId="758"/>
    <cellStyle name="20% - Accent5 7 4" xfId="759"/>
    <cellStyle name="20% - Accent5 7 5" xfId="760"/>
    <cellStyle name="20% - Accent5 8" xfId="761"/>
    <cellStyle name="20% - Accent5 8 2" xfId="762"/>
    <cellStyle name="20% - Accent5 8 3" xfId="763"/>
    <cellStyle name="20% - Accent5 8 4" xfId="764"/>
    <cellStyle name="20% - Accent5 8 5" xfId="765"/>
    <cellStyle name="20% - Accent5 9" xfId="766"/>
    <cellStyle name="20% - Accent5 9 2" xfId="767"/>
    <cellStyle name="20% - Accent5 9 3" xfId="768"/>
    <cellStyle name="20% - Accent5 9 4" xfId="769"/>
    <cellStyle name="20% - Accent6" xfId="770"/>
    <cellStyle name="20% - Accent6 10" xfId="771"/>
    <cellStyle name="20% - Accent6 10 2" xfId="772"/>
    <cellStyle name="20% - Accent6 11" xfId="773"/>
    <cellStyle name="20% - Accent6 11 2" xfId="774"/>
    <cellStyle name="20% - Accent6 12" xfId="775"/>
    <cellStyle name="20% - Accent6 13" xfId="776"/>
    <cellStyle name="20% - Accent6 2" xfId="777"/>
    <cellStyle name="20% - Accent6 2 2" xfId="778"/>
    <cellStyle name="20% - Accent6 2 2 2" xfId="779"/>
    <cellStyle name="20% - Accent6 2 2 2 2" xfId="780"/>
    <cellStyle name="20% - Accent6 2 2 2 2 2" xfId="781"/>
    <cellStyle name="20% - Accent6 2 2 2 3" xfId="782"/>
    <cellStyle name="20% - Accent6 2 2 2 4" xfId="783"/>
    <cellStyle name="20% - Accent6 2 2 3" xfId="784"/>
    <cellStyle name="20% - Accent6 2 2 3 2" xfId="785"/>
    <cellStyle name="20% - Accent6 2 2 3 3" xfId="786"/>
    <cellStyle name="20% - Accent6 2 2 4" xfId="787"/>
    <cellStyle name="20% - Accent6 2 2 4 2" xfId="788"/>
    <cellStyle name="20% - Accent6 2 2 5" xfId="789"/>
    <cellStyle name="20% - Accent6 2 2 6" xfId="790"/>
    <cellStyle name="20% - Accent6 2 3" xfId="791"/>
    <cellStyle name="20% - Accent6 2 3 2" xfId="792"/>
    <cellStyle name="20% - Accent6 2 3 2 2" xfId="793"/>
    <cellStyle name="20% - Accent6 2 3 2 3" xfId="794"/>
    <cellStyle name="20% - Accent6 2 3 3" xfId="795"/>
    <cellStyle name="20% - Accent6 2 3 3 2" xfId="796"/>
    <cellStyle name="20% - Accent6 2 3 4" xfId="797"/>
    <cellStyle name="20% - Accent6 2 3 5" xfId="798"/>
    <cellStyle name="20% - Accent6 2 4" xfId="799"/>
    <cellStyle name="20% - Accent6 2 4 2" xfId="800"/>
    <cellStyle name="20% - Accent6 2 4 3" xfId="801"/>
    <cellStyle name="20% - Accent6 2 4 4" xfId="802"/>
    <cellStyle name="20% - Accent6 2 5" xfId="803"/>
    <cellStyle name="20% - Accent6 2 5 2" xfId="804"/>
    <cellStyle name="20% - Accent6 2 5 3" xfId="805"/>
    <cellStyle name="20% - Accent6 2 6" xfId="806"/>
    <cellStyle name="20% - Accent6 2 6 2" xfId="807"/>
    <cellStyle name="20% - Accent6 2 7" xfId="808"/>
    <cellStyle name="20% - Accent6 2 7 2" xfId="809"/>
    <cellStyle name="20% - Accent6 2 8" xfId="810"/>
    <cellStyle name="20% - Accent6 2 9" xfId="811"/>
    <cellStyle name="20% - Accent6 3" xfId="812"/>
    <cellStyle name="20% - Accent6 3 2" xfId="813"/>
    <cellStyle name="20% - Accent6 3 2 2" xfId="814"/>
    <cellStyle name="20% - Accent6 3 2 2 2" xfId="815"/>
    <cellStyle name="20% - Accent6 3 2 2 2 2" xfId="816"/>
    <cellStyle name="20% - Accent6 3 2 2 3" xfId="817"/>
    <cellStyle name="20% - Accent6 3 2 2 4" xfId="818"/>
    <cellStyle name="20% - Accent6 3 2 3" xfId="819"/>
    <cellStyle name="20% - Accent6 3 2 3 2" xfId="820"/>
    <cellStyle name="20% - Accent6 3 2 3 3" xfId="821"/>
    <cellStyle name="20% - Accent6 3 2 4" xfId="822"/>
    <cellStyle name="20% - Accent6 3 2 4 2" xfId="823"/>
    <cellStyle name="20% - Accent6 3 2 5" xfId="824"/>
    <cellStyle name="20% - Accent6 3 2 6" xfId="825"/>
    <cellStyle name="20% - Accent6 3 3" xfId="826"/>
    <cellStyle name="20% - Accent6 3 3 2" xfId="827"/>
    <cellStyle name="20% - Accent6 3 3 2 2" xfId="828"/>
    <cellStyle name="20% - Accent6 3 3 2 3" xfId="829"/>
    <cellStyle name="20% - Accent6 3 3 3" xfId="830"/>
    <cellStyle name="20% - Accent6 3 3 3 2" xfId="831"/>
    <cellStyle name="20% - Accent6 3 3 4" xfId="832"/>
    <cellStyle name="20% - Accent6 3 3 5" xfId="833"/>
    <cellStyle name="20% - Accent6 3 4" xfId="834"/>
    <cellStyle name="20% - Accent6 3 4 2" xfId="835"/>
    <cellStyle name="20% - Accent6 3 4 3" xfId="836"/>
    <cellStyle name="20% - Accent6 3 4 4" xfId="837"/>
    <cellStyle name="20% - Accent6 3 5" xfId="838"/>
    <cellStyle name="20% - Accent6 3 5 2" xfId="839"/>
    <cellStyle name="20% - Accent6 3 5 3" xfId="840"/>
    <cellStyle name="20% - Accent6 3 6" xfId="841"/>
    <cellStyle name="20% - Accent6 3 6 2" xfId="842"/>
    <cellStyle name="20% - Accent6 3 7" xfId="843"/>
    <cellStyle name="20% - Accent6 3 7 2" xfId="844"/>
    <cellStyle name="20% - Accent6 3 8" xfId="845"/>
    <cellStyle name="20% - Accent6 3 9" xfId="846"/>
    <cellStyle name="20% - Accent6 4" xfId="847"/>
    <cellStyle name="20% - Accent6 4 2" xfId="848"/>
    <cellStyle name="20% - Accent6 4 2 2" xfId="849"/>
    <cellStyle name="20% - Accent6 4 2 2 2" xfId="850"/>
    <cellStyle name="20% - Accent6 4 2 2 3" xfId="851"/>
    <cellStyle name="20% - Accent6 4 2 3" xfId="852"/>
    <cellStyle name="20% - Accent6 4 2 3 2" xfId="853"/>
    <cellStyle name="20% - Accent6 4 2 4" xfId="854"/>
    <cellStyle name="20% - Accent6 4 2 4 2" xfId="855"/>
    <cellStyle name="20% - Accent6 4 2 5" xfId="856"/>
    <cellStyle name="20% - Accent6 4 2 6" xfId="857"/>
    <cellStyle name="20% - Accent6 4 3" xfId="858"/>
    <cellStyle name="20% - Accent6 4 3 2" xfId="859"/>
    <cellStyle name="20% - Accent6 4 3 2 2" xfId="860"/>
    <cellStyle name="20% - Accent6 4 3 3" xfId="861"/>
    <cellStyle name="20% - Accent6 4 3 4" xfId="862"/>
    <cellStyle name="20% - Accent6 4 4" xfId="863"/>
    <cellStyle name="20% - Accent6 4 4 2" xfId="864"/>
    <cellStyle name="20% - Accent6 4 4 3" xfId="865"/>
    <cellStyle name="20% - Accent6 4 5" xfId="866"/>
    <cellStyle name="20% - Accent6 4 5 2" xfId="867"/>
    <cellStyle name="20% - Accent6 4 6" xfId="868"/>
    <cellStyle name="20% - Accent6 4 6 2" xfId="869"/>
    <cellStyle name="20% - Accent6 4 7" xfId="870"/>
    <cellStyle name="20% - Accent6 4 7 2" xfId="871"/>
    <cellStyle name="20% - Accent6 4 8" xfId="872"/>
    <cellStyle name="20% - Accent6 4 9" xfId="873"/>
    <cellStyle name="20% - Accent6 5" xfId="874"/>
    <cellStyle name="20% - Accent6 5 2" xfId="875"/>
    <cellStyle name="20% - Accent6 5 2 2" xfId="876"/>
    <cellStyle name="20% - Accent6 5 2 2 2" xfId="877"/>
    <cellStyle name="20% - Accent6 5 2 3" xfId="878"/>
    <cellStyle name="20% - Accent6 5 2 3 2" xfId="879"/>
    <cellStyle name="20% - Accent6 5 2 4" xfId="880"/>
    <cellStyle name="20% - Accent6 5 2 5" xfId="881"/>
    <cellStyle name="20% - Accent6 5 3" xfId="882"/>
    <cellStyle name="20% - Accent6 5 3 2" xfId="883"/>
    <cellStyle name="20% - Accent6 5 3 3" xfId="884"/>
    <cellStyle name="20% - Accent6 5 4" xfId="885"/>
    <cellStyle name="20% - Accent6 5 4 2" xfId="886"/>
    <cellStyle name="20% - Accent6 5 5" xfId="887"/>
    <cellStyle name="20% - Accent6 5 5 2" xfId="888"/>
    <cellStyle name="20% - Accent6 5 6" xfId="889"/>
    <cellStyle name="20% - Accent6 5 7" xfId="890"/>
    <cellStyle name="20% - Accent6 6" xfId="891"/>
    <cellStyle name="20% - Accent6 6 2" xfId="892"/>
    <cellStyle name="20% - Accent6 6 2 2" xfId="893"/>
    <cellStyle name="20% - Accent6 6 2 2 2" xfId="894"/>
    <cellStyle name="20% - Accent6 6 2 3" xfId="895"/>
    <cellStyle name="20% - Accent6 6 2 4" xfId="896"/>
    <cellStyle name="20% - Accent6 6 3" xfId="897"/>
    <cellStyle name="20% - Accent6 6 3 2" xfId="898"/>
    <cellStyle name="20% - Accent6 6 3 3" xfId="899"/>
    <cellStyle name="20% - Accent6 6 4" xfId="900"/>
    <cellStyle name="20% - Accent6 6 4 2" xfId="901"/>
    <cellStyle name="20% - Accent6 6 5" xfId="902"/>
    <cellStyle name="20% - Accent6 6 6" xfId="903"/>
    <cellStyle name="20% - Accent6 7" xfId="904"/>
    <cellStyle name="20% - Accent6 7 2" xfId="905"/>
    <cellStyle name="20% - Accent6 7 2 2" xfId="906"/>
    <cellStyle name="20% - Accent6 7 2 3" xfId="907"/>
    <cellStyle name="20% - Accent6 7 3" xfId="908"/>
    <cellStyle name="20% - Accent6 7 3 2" xfId="909"/>
    <cellStyle name="20% - Accent6 7 4" xfId="910"/>
    <cellStyle name="20% - Accent6 7 5" xfId="911"/>
    <cellStyle name="20% - Accent6 8" xfId="912"/>
    <cellStyle name="20% - Accent6 8 2" xfId="913"/>
    <cellStyle name="20% - Accent6 8 3" xfId="914"/>
    <cellStyle name="20% - Accent6 8 4" xfId="915"/>
    <cellStyle name="20% - Accent6 8 5" xfId="916"/>
    <cellStyle name="20% - Accent6 9" xfId="917"/>
    <cellStyle name="20% - Accent6 9 2" xfId="918"/>
    <cellStyle name="20% - Accent6 9 3" xfId="919"/>
    <cellStyle name="20% - Accent6 9 4" xfId="920"/>
    <cellStyle name="40% - Accent1" xfId="921"/>
    <cellStyle name="40% - Accent1 10" xfId="922"/>
    <cellStyle name="40% - Accent1 10 2" xfId="923"/>
    <cellStyle name="40% - Accent1 11" xfId="924"/>
    <cellStyle name="40% - Accent1 11 2" xfId="925"/>
    <cellStyle name="40% - Accent1 12" xfId="926"/>
    <cellStyle name="40% - Accent1 13" xfId="927"/>
    <cellStyle name="40% - Accent1 2" xfId="928"/>
    <cellStyle name="40% - Accent1 2 2" xfId="929"/>
    <cellStyle name="40% - Accent1 2 2 2" xfId="930"/>
    <cellStyle name="40% - Accent1 2 2 2 2" xfId="931"/>
    <cellStyle name="40% - Accent1 2 2 2 2 2" xfId="932"/>
    <cellStyle name="40% - Accent1 2 2 2 3" xfId="933"/>
    <cellStyle name="40% - Accent1 2 2 2 4" xfId="934"/>
    <cellStyle name="40% - Accent1 2 2 3" xfId="935"/>
    <cellStyle name="40% - Accent1 2 2 3 2" xfId="936"/>
    <cellStyle name="40% - Accent1 2 2 3 3" xfId="937"/>
    <cellStyle name="40% - Accent1 2 2 4" xfId="938"/>
    <cellStyle name="40% - Accent1 2 2 4 2" xfId="939"/>
    <cellStyle name="40% - Accent1 2 2 5" xfId="940"/>
    <cellStyle name="40% - Accent1 2 2 6" xfId="941"/>
    <cellStyle name="40% - Accent1 2 3" xfId="942"/>
    <cellStyle name="40% - Accent1 2 3 2" xfId="943"/>
    <cellStyle name="40% - Accent1 2 3 2 2" xfId="944"/>
    <cellStyle name="40% - Accent1 2 3 2 3" xfId="945"/>
    <cellStyle name="40% - Accent1 2 3 3" xfId="946"/>
    <cellStyle name="40% - Accent1 2 3 3 2" xfId="947"/>
    <cellStyle name="40% - Accent1 2 3 4" xfId="948"/>
    <cellStyle name="40% - Accent1 2 3 5" xfId="949"/>
    <cellStyle name="40% - Accent1 2 4" xfId="950"/>
    <cellStyle name="40% - Accent1 2 4 2" xfId="951"/>
    <cellStyle name="40% - Accent1 2 4 3" xfId="952"/>
    <cellStyle name="40% - Accent1 2 4 4" xfId="953"/>
    <cellStyle name="40% - Accent1 2 5" xfId="954"/>
    <cellStyle name="40% - Accent1 2 5 2" xfId="955"/>
    <cellStyle name="40% - Accent1 2 5 3" xfId="956"/>
    <cellStyle name="40% - Accent1 2 6" xfId="957"/>
    <cellStyle name="40% - Accent1 2 6 2" xfId="958"/>
    <cellStyle name="40% - Accent1 2 7" xfId="959"/>
    <cellStyle name="40% - Accent1 2 7 2" xfId="960"/>
    <cellStyle name="40% - Accent1 2 8" xfId="961"/>
    <cellStyle name="40% - Accent1 2 9" xfId="962"/>
    <cellStyle name="40% - Accent1 3" xfId="963"/>
    <cellStyle name="40% - Accent1 3 2" xfId="964"/>
    <cellStyle name="40% - Accent1 3 2 2" xfId="965"/>
    <cellStyle name="40% - Accent1 3 2 2 2" xfId="966"/>
    <cellStyle name="40% - Accent1 3 2 2 2 2" xfId="967"/>
    <cellStyle name="40% - Accent1 3 2 2 3" xfId="968"/>
    <cellStyle name="40% - Accent1 3 2 2 4" xfId="969"/>
    <cellStyle name="40% - Accent1 3 2 3" xfId="970"/>
    <cellStyle name="40% - Accent1 3 2 3 2" xfId="971"/>
    <cellStyle name="40% - Accent1 3 2 3 3" xfId="972"/>
    <cellStyle name="40% - Accent1 3 2 4" xfId="973"/>
    <cellStyle name="40% - Accent1 3 2 4 2" xfId="974"/>
    <cellStyle name="40% - Accent1 3 2 5" xfId="975"/>
    <cellStyle name="40% - Accent1 3 2 6" xfId="976"/>
    <cellStyle name="40% - Accent1 3 3" xfId="977"/>
    <cellStyle name="40% - Accent1 3 3 2" xfId="978"/>
    <cellStyle name="40% - Accent1 3 3 2 2" xfId="979"/>
    <cellStyle name="40% - Accent1 3 3 2 3" xfId="980"/>
    <cellStyle name="40% - Accent1 3 3 3" xfId="981"/>
    <cellStyle name="40% - Accent1 3 3 3 2" xfId="982"/>
    <cellStyle name="40% - Accent1 3 3 4" xfId="983"/>
    <cellStyle name="40% - Accent1 3 3 5" xfId="984"/>
    <cellStyle name="40% - Accent1 3 4" xfId="985"/>
    <cellStyle name="40% - Accent1 3 4 2" xfId="986"/>
    <cellStyle name="40% - Accent1 3 4 3" xfId="987"/>
    <cellStyle name="40% - Accent1 3 4 4" xfId="988"/>
    <cellStyle name="40% - Accent1 3 5" xfId="989"/>
    <cellStyle name="40% - Accent1 3 5 2" xfId="990"/>
    <cellStyle name="40% - Accent1 3 5 3" xfId="991"/>
    <cellStyle name="40% - Accent1 3 6" xfId="992"/>
    <cellStyle name="40% - Accent1 3 6 2" xfId="993"/>
    <cellStyle name="40% - Accent1 3 7" xfId="994"/>
    <cellStyle name="40% - Accent1 3 7 2" xfId="995"/>
    <cellStyle name="40% - Accent1 3 8" xfId="996"/>
    <cellStyle name="40% - Accent1 3 9" xfId="997"/>
    <cellStyle name="40% - Accent1 4" xfId="998"/>
    <cellStyle name="40% - Accent1 4 2" xfId="999"/>
    <cellStyle name="40% - Accent1 4 2 2" xfId="1000"/>
    <cellStyle name="40% - Accent1 4 2 2 2" xfId="1001"/>
    <cellStyle name="40% - Accent1 4 2 2 3" xfId="1002"/>
    <cellStyle name="40% - Accent1 4 2 3" xfId="1003"/>
    <cellStyle name="40% - Accent1 4 2 3 2" xfId="1004"/>
    <cellStyle name="40% - Accent1 4 2 4" xfId="1005"/>
    <cellStyle name="40% - Accent1 4 2 4 2" xfId="1006"/>
    <cellStyle name="40% - Accent1 4 2 5" xfId="1007"/>
    <cellStyle name="40% - Accent1 4 2 6" xfId="1008"/>
    <cellStyle name="40% - Accent1 4 3" xfId="1009"/>
    <cellStyle name="40% - Accent1 4 3 2" xfId="1010"/>
    <cellStyle name="40% - Accent1 4 3 2 2" xfId="1011"/>
    <cellStyle name="40% - Accent1 4 3 3" xfId="1012"/>
    <cellStyle name="40% - Accent1 4 3 4" xfId="1013"/>
    <cellStyle name="40% - Accent1 4 4" xfId="1014"/>
    <cellStyle name="40% - Accent1 4 4 2" xfId="1015"/>
    <cellStyle name="40% - Accent1 4 4 3" xfId="1016"/>
    <cellStyle name="40% - Accent1 4 5" xfId="1017"/>
    <cellStyle name="40% - Accent1 4 5 2" xfId="1018"/>
    <cellStyle name="40% - Accent1 4 6" xfId="1019"/>
    <cellStyle name="40% - Accent1 4 6 2" xfId="1020"/>
    <cellStyle name="40% - Accent1 4 7" xfId="1021"/>
    <cellStyle name="40% - Accent1 4 7 2" xfId="1022"/>
    <cellStyle name="40% - Accent1 4 8" xfId="1023"/>
    <cellStyle name="40% - Accent1 4 9" xfId="1024"/>
    <cellStyle name="40% - Accent1 5" xfId="1025"/>
    <cellStyle name="40% - Accent1 5 2" xfId="1026"/>
    <cellStyle name="40% - Accent1 5 2 2" xfId="1027"/>
    <cellStyle name="40% - Accent1 5 2 2 2" xfId="1028"/>
    <cellStyle name="40% - Accent1 5 2 3" xfId="1029"/>
    <cellStyle name="40% - Accent1 5 2 3 2" xfId="1030"/>
    <cellStyle name="40% - Accent1 5 2 4" xfId="1031"/>
    <cellStyle name="40% - Accent1 5 2 5" xfId="1032"/>
    <cellStyle name="40% - Accent1 5 3" xfId="1033"/>
    <cellStyle name="40% - Accent1 5 3 2" xfId="1034"/>
    <cellStyle name="40% - Accent1 5 3 3" xfId="1035"/>
    <cellStyle name="40% - Accent1 5 4" xfId="1036"/>
    <cellStyle name="40% - Accent1 5 4 2" xfId="1037"/>
    <cellStyle name="40% - Accent1 5 5" xfId="1038"/>
    <cellStyle name="40% - Accent1 5 5 2" xfId="1039"/>
    <cellStyle name="40% - Accent1 5 6" xfId="1040"/>
    <cellStyle name="40% - Accent1 5 7" xfId="1041"/>
    <cellStyle name="40% - Accent1 6" xfId="1042"/>
    <cellStyle name="40% - Accent1 6 2" xfId="1043"/>
    <cellStyle name="40% - Accent1 6 2 2" xfId="1044"/>
    <cellStyle name="40% - Accent1 6 2 2 2" xfId="1045"/>
    <cellStyle name="40% - Accent1 6 2 3" xfId="1046"/>
    <cellStyle name="40% - Accent1 6 2 4" xfId="1047"/>
    <cellStyle name="40% - Accent1 6 3" xfId="1048"/>
    <cellStyle name="40% - Accent1 6 3 2" xfId="1049"/>
    <cellStyle name="40% - Accent1 6 3 3" xfId="1050"/>
    <cellStyle name="40% - Accent1 6 4" xfId="1051"/>
    <cellStyle name="40% - Accent1 6 4 2" xfId="1052"/>
    <cellStyle name="40% - Accent1 6 5" xfId="1053"/>
    <cellStyle name="40% - Accent1 6 6" xfId="1054"/>
    <cellStyle name="40% - Accent1 7" xfId="1055"/>
    <cellStyle name="40% - Accent1 7 2" xfId="1056"/>
    <cellStyle name="40% - Accent1 7 2 2" xfId="1057"/>
    <cellStyle name="40% - Accent1 7 2 3" xfId="1058"/>
    <cellStyle name="40% - Accent1 7 3" xfId="1059"/>
    <cellStyle name="40% - Accent1 7 3 2" xfId="1060"/>
    <cellStyle name="40% - Accent1 7 4" xfId="1061"/>
    <cellStyle name="40% - Accent1 7 5" xfId="1062"/>
    <cellStyle name="40% - Accent1 8" xfId="1063"/>
    <cellStyle name="40% - Accent1 8 2" xfId="1064"/>
    <cellStyle name="40% - Accent1 8 3" xfId="1065"/>
    <cellStyle name="40% - Accent1 8 4" xfId="1066"/>
    <cellStyle name="40% - Accent1 8 5" xfId="1067"/>
    <cellStyle name="40% - Accent1 9" xfId="1068"/>
    <cellStyle name="40% - Accent1 9 2" xfId="1069"/>
    <cellStyle name="40% - Accent1 9 3" xfId="1070"/>
    <cellStyle name="40% - Accent1 9 4" xfId="1071"/>
    <cellStyle name="40% - Accent2" xfId="1072"/>
    <cellStyle name="40% - Accent2 10" xfId="1073"/>
    <cellStyle name="40% - Accent2 10 2" xfId="1074"/>
    <cellStyle name="40% - Accent2 11" xfId="1075"/>
    <cellStyle name="40% - Accent2 11 2" xfId="1076"/>
    <cellStyle name="40% - Accent2 12" xfId="1077"/>
    <cellStyle name="40% - Accent2 13" xfId="1078"/>
    <cellStyle name="40% - Accent2 2" xfId="1079"/>
    <cellStyle name="40% - Accent2 2 2" xfId="1080"/>
    <cellStyle name="40% - Accent2 2 2 2" xfId="1081"/>
    <cellStyle name="40% - Accent2 2 2 2 2" xfId="1082"/>
    <cellStyle name="40% - Accent2 2 2 2 2 2" xfId="1083"/>
    <cellStyle name="40% - Accent2 2 2 2 3" xfId="1084"/>
    <cellStyle name="40% - Accent2 2 2 2 4" xfId="1085"/>
    <cellStyle name="40% - Accent2 2 2 3" xfId="1086"/>
    <cellStyle name="40% - Accent2 2 2 3 2" xfId="1087"/>
    <cellStyle name="40% - Accent2 2 2 3 3" xfId="1088"/>
    <cellStyle name="40% - Accent2 2 2 4" xfId="1089"/>
    <cellStyle name="40% - Accent2 2 2 4 2" xfId="1090"/>
    <cellStyle name="40% - Accent2 2 2 5" xfId="1091"/>
    <cellStyle name="40% - Accent2 2 2 6" xfId="1092"/>
    <cellStyle name="40% - Accent2 2 3" xfId="1093"/>
    <cellStyle name="40% - Accent2 2 3 2" xfId="1094"/>
    <cellStyle name="40% - Accent2 2 3 2 2" xfId="1095"/>
    <cellStyle name="40% - Accent2 2 3 2 3" xfId="1096"/>
    <cellStyle name="40% - Accent2 2 3 3" xfId="1097"/>
    <cellStyle name="40% - Accent2 2 3 3 2" xfId="1098"/>
    <cellStyle name="40% - Accent2 2 3 4" xfId="1099"/>
    <cellStyle name="40% - Accent2 2 3 5" xfId="1100"/>
    <cellStyle name="40% - Accent2 2 4" xfId="1101"/>
    <cellStyle name="40% - Accent2 2 4 2" xfId="1102"/>
    <cellStyle name="40% - Accent2 2 4 3" xfId="1103"/>
    <cellStyle name="40% - Accent2 2 4 4" xfId="1104"/>
    <cellStyle name="40% - Accent2 2 5" xfId="1105"/>
    <cellStyle name="40% - Accent2 2 5 2" xfId="1106"/>
    <cellStyle name="40% - Accent2 2 5 3" xfId="1107"/>
    <cellStyle name="40% - Accent2 2 6" xfId="1108"/>
    <cellStyle name="40% - Accent2 2 6 2" xfId="1109"/>
    <cellStyle name="40% - Accent2 2 7" xfId="1110"/>
    <cellStyle name="40% - Accent2 2 7 2" xfId="1111"/>
    <cellStyle name="40% - Accent2 2 8" xfId="1112"/>
    <cellStyle name="40% - Accent2 2 9" xfId="1113"/>
    <cellStyle name="40% - Accent2 3" xfId="1114"/>
    <cellStyle name="40% - Accent2 3 2" xfId="1115"/>
    <cellStyle name="40% - Accent2 3 2 2" xfId="1116"/>
    <cellStyle name="40% - Accent2 3 2 2 2" xfId="1117"/>
    <cellStyle name="40% - Accent2 3 2 2 2 2" xfId="1118"/>
    <cellStyle name="40% - Accent2 3 2 2 3" xfId="1119"/>
    <cellStyle name="40% - Accent2 3 2 2 4" xfId="1120"/>
    <cellStyle name="40% - Accent2 3 2 3" xfId="1121"/>
    <cellStyle name="40% - Accent2 3 2 3 2" xfId="1122"/>
    <cellStyle name="40% - Accent2 3 2 3 3" xfId="1123"/>
    <cellStyle name="40% - Accent2 3 2 4" xfId="1124"/>
    <cellStyle name="40% - Accent2 3 2 4 2" xfId="1125"/>
    <cellStyle name="40% - Accent2 3 2 5" xfId="1126"/>
    <cellStyle name="40% - Accent2 3 2 6" xfId="1127"/>
    <cellStyle name="40% - Accent2 3 3" xfId="1128"/>
    <cellStyle name="40% - Accent2 3 3 2" xfId="1129"/>
    <cellStyle name="40% - Accent2 3 3 2 2" xfId="1130"/>
    <cellStyle name="40% - Accent2 3 3 2 3" xfId="1131"/>
    <cellStyle name="40% - Accent2 3 3 3" xfId="1132"/>
    <cellStyle name="40% - Accent2 3 3 3 2" xfId="1133"/>
    <cellStyle name="40% - Accent2 3 3 4" xfId="1134"/>
    <cellStyle name="40% - Accent2 3 3 5" xfId="1135"/>
    <cellStyle name="40% - Accent2 3 4" xfId="1136"/>
    <cellStyle name="40% - Accent2 3 4 2" xfId="1137"/>
    <cellStyle name="40% - Accent2 3 4 3" xfId="1138"/>
    <cellStyle name="40% - Accent2 3 4 4" xfId="1139"/>
    <cellStyle name="40% - Accent2 3 5" xfId="1140"/>
    <cellStyle name="40% - Accent2 3 5 2" xfId="1141"/>
    <cellStyle name="40% - Accent2 3 5 3" xfId="1142"/>
    <cellStyle name="40% - Accent2 3 6" xfId="1143"/>
    <cellStyle name="40% - Accent2 3 6 2" xfId="1144"/>
    <cellStyle name="40% - Accent2 3 7" xfId="1145"/>
    <cellStyle name="40% - Accent2 3 7 2" xfId="1146"/>
    <cellStyle name="40% - Accent2 3 8" xfId="1147"/>
    <cellStyle name="40% - Accent2 3 9" xfId="1148"/>
    <cellStyle name="40% - Accent2 4" xfId="1149"/>
    <cellStyle name="40% - Accent2 4 2" xfId="1150"/>
    <cellStyle name="40% - Accent2 4 2 2" xfId="1151"/>
    <cellStyle name="40% - Accent2 4 2 2 2" xfId="1152"/>
    <cellStyle name="40% - Accent2 4 2 2 3" xfId="1153"/>
    <cellStyle name="40% - Accent2 4 2 3" xfId="1154"/>
    <cellStyle name="40% - Accent2 4 2 3 2" xfId="1155"/>
    <cellStyle name="40% - Accent2 4 2 4" xfId="1156"/>
    <cellStyle name="40% - Accent2 4 2 4 2" xfId="1157"/>
    <cellStyle name="40% - Accent2 4 2 5" xfId="1158"/>
    <cellStyle name="40% - Accent2 4 2 6" xfId="1159"/>
    <cellStyle name="40% - Accent2 4 3" xfId="1160"/>
    <cellStyle name="40% - Accent2 4 3 2" xfId="1161"/>
    <cellStyle name="40% - Accent2 4 3 2 2" xfId="1162"/>
    <cellStyle name="40% - Accent2 4 3 3" xfId="1163"/>
    <cellStyle name="40% - Accent2 4 3 4" xfId="1164"/>
    <cellStyle name="40% - Accent2 4 4" xfId="1165"/>
    <cellStyle name="40% - Accent2 4 4 2" xfId="1166"/>
    <cellStyle name="40% - Accent2 4 4 3" xfId="1167"/>
    <cellStyle name="40% - Accent2 4 5" xfId="1168"/>
    <cellStyle name="40% - Accent2 4 5 2" xfId="1169"/>
    <cellStyle name="40% - Accent2 4 6" xfId="1170"/>
    <cellStyle name="40% - Accent2 4 6 2" xfId="1171"/>
    <cellStyle name="40% - Accent2 4 7" xfId="1172"/>
    <cellStyle name="40% - Accent2 4 7 2" xfId="1173"/>
    <cellStyle name="40% - Accent2 4 8" xfId="1174"/>
    <cellStyle name="40% - Accent2 4 9" xfId="1175"/>
    <cellStyle name="40% - Accent2 5" xfId="1176"/>
    <cellStyle name="40% - Accent2 5 2" xfId="1177"/>
    <cellStyle name="40% - Accent2 5 2 2" xfId="1178"/>
    <cellStyle name="40% - Accent2 5 2 2 2" xfId="1179"/>
    <cellStyle name="40% - Accent2 5 2 3" xfId="1180"/>
    <cellStyle name="40% - Accent2 5 2 3 2" xfId="1181"/>
    <cellStyle name="40% - Accent2 5 2 4" xfId="1182"/>
    <cellStyle name="40% - Accent2 5 2 5" xfId="1183"/>
    <cellStyle name="40% - Accent2 5 3" xfId="1184"/>
    <cellStyle name="40% - Accent2 5 3 2" xfId="1185"/>
    <cellStyle name="40% - Accent2 5 3 3" xfId="1186"/>
    <cellStyle name="40% - Accent2 5 4" xfId="1187"/>
    <cellStyle name="40% - Accent2 5 4 2" xfId="1188"/>
    <cellStyle name="40% - Accent2 5 5" xfId="1189"/>
    <cellStyle name="40% - Accent2 5 5 2" xfId="1190"/>
    <cellStyle name="40% - Accent2 5 6" xfId="1191"/>
    <cellStyle name="40% - Accent2 5 7" xfId="1192"/>
    <cellStyle name="40% - Accent2 6" xfId="1193"/>
    <cellStyle name="40% - Accent2 6 2" xfId="1194"/>
    <cellStyle name="40% - Accent2 6 2 2" xfId="1195"/>
    <cellStyle name="40% - Accent2 6 2 2 2" xfId="1196"/>
    <cellStyle name="40% - Accent2 6 2 3" xfId="1197"/>
    <cellStyle name="40% - Accent2 6 2 4" xfId="1198"/>
    <cellStyle name="40% - Accent2 6 3" xfId="1199"/>
    <cellStyle name="40% - Accent2 6 3 2" xfId="1200"/>
    <cellStyle name="40% - Accent2 6 3 3" xfId="1201"/>
    <cellStyle name="40% - Accent2 6 4" xfId="1202"/>
    <cellStyle name="40% - Accent2 6 4 2" xfId="1203"/>
    <cellStyle name="40% - Accent2 6 5" xfId="1204"/>
    <cellStyle name="40% - Accent2 6 6" xfId="1205"/>
    <cellStyle name="40% - Accent2 7" xfId="1206"/>
    <cellStyle name="40% - Accent2 7 2" xfId="1207"/>
    <cellStyle name="40% - Accent2 7 2 2" xfId="1208"/>
    <cellStyle name="40% - Accent2 7 2 3" xfId="1209"/>
    <cellStyle name="40% - Accent2 7 3" xfId="1210"/>
    <cellStyle name="40% - Accent2 7 3 2" xfId="1211"/>
    <cellStyle name="40% - Accent2 7 4" xfId="1212"/>
    <cellStyle name="40% - Accent2 7 5" xfId="1213"/>
    <cellStyle name="40% - Accent2 8" xfId="1214"/>
    <cellStyle name="40% - Accent2 8 2" xfId="1215"/>
    <cellStyle name="40% - Accent2 8 3" xfId="1216"/>
    <cellStyle name="40% - Accent2 8 4" xfId="1217"/>
    <cellStyle name="40% - Accent2 8 5" xfId="1218"/>
    <cellStyle name="40% - Accent2 9" xfId="1219"/>
    <cellStyle name="40% - Accent2 9 2" xfId="1220"/>
    <cellStyle name="40% - Accent2 9 3" xfId="1221"/>
    <cellStyle name="40% - Accent2 9 4" xfId="1222"/>
    <cellStyle name="40% - Accent3" xfId="1223"/>
    <cellStyle name="40% - Accent3 10" xfId="1224"/>
    <cellStyle name="40% - Accent3 10 2" xfId="1225"/>
    <cellStyle name="40% - Accent3 11" xfId="1226"/>
    <cellStyle name="40% - Accent3 11 2" xfId="1227"/>
    <cellStyle name="40% - Accent3 12" xfId="1228"/>
    <cellStyle name="40% - Accent3 13" xfId="1229"/>
    <cellStyle name="40% - Accent3 2" xfId="1230"/>
    <cellStyle name="40% - Accent3 2 2" xfId="1231"/>
    <cellStyle name="40% - Accent3 2 2 2" xfId="1232"/>
    <cellStyle name="40% - Accent3 2 2 2 2" xfId="1233"/>
    <cellStyle name="40% - Accent3 2 2 2 2 2" xfId="1234"/>
    <cellStyle name="40% - Accent3 2 2 2 3" xfId="1235"/>
    <cellStyle name="40% - Accent3 2 2 2 4" xfId="1236"/>
    <cellStyle name="40% - Accent3 2 2 3" xfId="1237"/>
    <cellStyle name="40% - Accent3 2 2 3 2" xfId="1238"/>
    <cellStyle name="40% - Accent3 2 2 3 3" xfId="1239"/>
    <cellStyle name="40% - Accent3 2 2 4" xfId="1240"/>
    <cellStyle name="40% - Accent3 2 2 4 2" xfId="1241"/>
    <cellStyle name="40% - Accent3 2 2 5" xfId="1242"/>
    <cellStyle name="40% - Accent3 2 2 6" xfId="1243"/>
    <cellStyle name="40% - Accent3 2 3" xfId="1244"/>
    <cellStyle name="40% - Accent3 2 3 2" xfId="1245"/>
    <cellStyle name="40% - Accent3 2 3 2 2" xfId="1246"/>
    <cellStyle name="40% - Accent3 2 3 2 3" xfId="1247"/>
    <cellStyle name="40% - Accent3 2 3 3" xfId="1248"/>
    <cellStyle name="40% - Accent3 2 3 3 2" xfId="1249"/>
    <cellStyle name="40% - Accent3 2 3 4" xfId="1250"/>
    <cellStyle name="40% - Accent3 2 3 5" xfId="1251"/>
    <cellStyle name="40% - Accent3 2 4" xfId="1252"/>
    <cellStyle name="40% - Accent3 2 4 2" xfId="1253"/>
    <cellStyle name="40% - Accent3 2 4 3" xfId="1254"/>
    <cellStyle name="40% - Accent3 2 4 4" xfId="1255"/>
    <cellStyle name="40% - Accent3 2 5" xfId="1256"/>
    <cellStyle name="40% - Accent3 2 5 2" xfId="1257"/>
    <cellStyle name="40% - Accent3 2 5 3" xfId="1258"/>
    <cellStyle name="40% - Accent3 2 6" xfId="1259"/>
    <cellStyle name="40% - Accent3 2 6 2" xfId="1260"/>
    <cellStyle name="40% - Accent3 2 7" xfId="1261"/>
    <cellStyle name="40% - Accent3 2 7 2" xfId="1262"/>
    <cellStyle name="40% - Accent3 2 8" xfId="1263"/>
    <cellStyle name="40% - Accent3 2 9" xfId="1264"/>
    <cellStyle name="40% - Accent3 3" xfId="1265"/>
    <cellStyle name="40% - Accent3 3 2" xfId="1266"/>
    <cellStyle name="40% - Accent3 3 2 2" xfId="1267"/>
    <cellStyle name="40% - Accent3 3 2 2 2" xfId="1268"/>
    <cellStyle name="40% - Accent3 3 2 2 2 2" xfId="1269"/>
    <cellStyle name="40% - Accent3 3 2 2 3" xfId="1270"/>
    <cellStyle name="40% - Accent3 3 2 2 4" xfId="1271"/>
    <cellStyle name="40% - Accent3 3 2 3" xfId="1272"/>
    <cellStyle name="40% - Accent3 3 2 3 2" xfId="1273"/>
    <cellStyle name="40% - Accent3 3 2 3 3" xfId="1274"/>
    <cellStyle name="40% - Accent3 3 2 4" xfId="1275"/>
    <cellStyle name="40% - Accent3 3 2 4 2" xfId="1276"/>
    <cellStyle name="40% - Accent3 3 2 5" xfId="1277"/>
    <cellStyle name="40% - Accent3 3 2 6" xfId="1278"/>
    <cellStyle name="40% - Accent3 3 3" xfId="1279"/>
    <cellStyle name="40% - Accent3 3 3 2" xfId="1280"/>
    <cellStyle name="40% - Accent3 3 3 2 2" xfId="1281"/>
    <cellStyle name="40% - Accent3 3 3 2 3" xfId="1282"/>
    <cellStyle name="40% - Accent3 3 3 3" xfId="1283"/>
    <cellStyle name="40% - Accent3 3 3 3 2" xfId="1284"/>
    <cellStyle name="40% - Accent3 3 3 4" xfId="1285"/>
    <cellStyle name="40% - Accent3 3 3 5" xfId="1286"/>
    <cellStyle name="40% - Accent3 3 4" xfId="1287"/>
    <cellStyle name="40% - Accent3 3 4 2" xfId="1288"/>
    <cellStyle name="40% - Accent3 3 4 3" xfId="1289"/>
    <cellStyle name="40% - Accent3 3 4 4" xfId="1290"/>
    <cellStyle name="40% - Accent3 3 5" xfId="1291"/>
    <cellStyle name="40% - Accent3 3 5 2" xfId="1292"/>
    <cellStyle name="40% - Accent3 3 5 3" xfId="1293"/>
    <cellStyle name="40% - Accent3 3 6" xfId="1294"/>
    <cellStyle name="40% - Accent3 3 6 2" xfId="1295"/>
    <cellStyle name="40% - Accent3 3 7" xfId="1296"/>
    <cellStyle name="40% - Accent3 3 7 2" xfId="1297"/>
    <cellStyle name="40% - Accent3 3 8" xfId="1298"/>
    <cellStyle name="40% - Accent3 3 9" xfId="1299"/>
    <cellStyle name="40% - Accent3 4" xfId="1300"/>
    <cellStyle name="40% - Accent3 4 2" xfId="1301"/>
    <cellStyle name="40% - Accent3 4 2 2" xfId="1302"/>
    <cellStyle name="40% - Accent3 4 2 2 2" xfId="1303"/>
    <cellStyle name="40% - Accent3 4 2 2 3" xfId="1304"/>
    <cellStyle name="40% - Accent3 4 2 3" xfId="1305"/>
    <cellStyle name="40% - Accent3 4 2 3 2" xfId="1306"/>
    <cellStyle name="40% - Accent3 4 2 4" xfId="1307"/>
    <cellStyle name="40% - Accent3 4 2 4 2" xfId="1308"/>
    <cellStyle name="40% - Accent3 4 2 5" xfId="1309"/>
    <cellStyle name="40% - Accent3 4 2 6" xfId="1310"/>
    <cellStyle name="40% - Accent3 4 3" xfId="1311"/>
    <cellStyle name="40% - Accent3 4 3 2" xfId="1312"/>
    <cellStyle name="40% - Accent3 4 3 2 2" xfId="1313"/>
    <cellStyle name="40% - Accent3 4 3 3" xfId="1314"/>
    <cellStyle name="40% - Accent3 4 3 4" xfId="1315"/>
    <cellStyle name="40% - Accent3 4 4" xfId="1316"/>
    <cellStyle name="40% - Accent3 4 4 2" xfId="1317"/>
    <cellStyle name="40% - Accent3 4 4 3" xfId="1318"/>
    <cellStyle name="40% - Accent3 4 5" xfId="1319"/>
    <cellStyle name="40% - Accent3 4 5 2" xfId="1320"/>
    <cellStyle name="40% - Accent3 4 6" xfId="1321"/>
    <cellStyle name="40% - Accent3 4 6 2" xfId="1322"/>
    <cellStyle name="40% - Accent3 4 7" xfId="1323"/>
    <cellStyle name="40% - Accent3 4 7 2" xfId="1324"/>
    <cellStyle name="40% - Accent3 4 8" xfId="1325"/>
    <cellStyle name="40% - Accent3 4 9" xfId="1326"/>
    <cellStyle name="40% - Accent3 5" xfId="1327"/>
    <cellStyle name="40% - Accent3 5 2" xfId="1328"/>
    <cellStyle name="40% - Accent3 5 2 2" xfId="1329"/>
    <cellStyle name="40% - Accent3 5 2 2 2" xfId="1330"/>
    <cellStyle name="40% - Accent3 5 2 3" xfId="1331"/>
    <cellStyle name="40% - Accent3 5 2 3 2" xfId="1332"/>
    <cellStyle name="40% - Accent3 5 2 4" xfId="1333"/>
    <cellStyle name="40% - Accent3 5 2 5" xfId="1334"/>
    <cellStyle name="40% - Accent3 5 3" xfId="1335"/>
    <cellStyle name="40% - Accent3 5 3 2" xfId="1336"/>
    <cellStyle name="40% - Accent3 5 3 3" xfId="1337"/>
    <cellStyle name="40% - Accent3 5 4" xfId="1338"/>
    <cellStyle name="40% - Accent3 5 4 2" xfId="1339"/>
    <cellStyle name="40% - Accent3 5 5" xfId="1340"/>
    <cellStyle name="40% - Accent3 5 5 2" xfId="1341"/>
    <cellStyle name="40% - Accent3 5 6" xfId="1342"/>
    <cellStyle name="40% - Accent3 5 7" xfId="1343"/>
    <cellStyle name="40% - Accent3 6" xfId="1344"/>
    <cellStyle name="40% - Accent3 6 2" xfId="1345"/>
    <cellStyle name="40% - Accent3 6 2 2" xfId="1346"/>
    <cellStyle name="40% - Accent3 6 2 2 2" xfId="1347"/>
    <cellStyle name="40% - Accent3 6 2 3" xfId="1348"/>
    <cellStyle name="40% - Accent3 6 2 4" xfId="1349"/>
    <cellStyle name="40% - Accent3 6 3" xfId="1350"/>
    <cellStyle name="40% - Accent3 6 3 2" xfId="1351"/>
    <cellStyle name="40% - Accent3 6 3 3" xfId="1352"/>
    <cellStyle name="40% - Accent3 6 4" xfId="1353"/>
    <cellStyle name="40% - Accent3 6 4 2" xfId="1354"/>
    <cellStyle name="40% - Accent3 6 5" xfId="1355"/>
    <cellStyle name="40% - Accent3 6 6" xfId="1356"/>
    <cellStyle name="40% - Accent3 7" xfId="1357"/>
    <cellStyle name="40% - Accent3 7 2" xfId="1358"/>
    <cellStyle name="40% - Accent3 7 2 2" xfId="1359"/>
    <cellStyle name="40% - Accent3 7 2 3" xfId="1360"/>
    <cellStyle name="40% - Accent3 7 3" xfId="1361"/>
    <cellStyle name="40% - Accent3 7 3 2" xfId="1362"/>
    <cellStyle name="40% - Accent3 7 4" xfId="1363"/>
    <cellStyle name="40% - Accent3 7 5" xfId="1364"/>
    <cellStyle name="40% - Accent3 8" xfId="1365"/>
    <cellStyle name="40% - Accent3 8 2" xfId="1366"/>
    <cellStyle name="40% - Accent3 8 3" xfId="1367"/>
    <cellStyle name="40% - Accent3 8 4" xfId="1368"/>
    <cellStyle name="40% - Accent3 8 5" xfId="1369"/>
    <cellStyle name="40% - Accent3 9" xfId="1370"/>
    <cellStyle name="40% - Accent3 9 2" xfId="1371"/>
    <cellStyle name="40% - Accent3 9 3" xfId="1372"/>
    <cellStyle name="40% - Accent3 9 4" xfId="1373"/>
    <cellStyle name="40% - Accent4" xfId="1374"/>
    <cellStyle name="40% - Accent4 10" xfId="1375"/>
    <cellStyle name="40% - Accent4 10 2" xfId="1376"/>
    <cellStyle name="40% - Accent4 11" xfId="1377"/>
    <cellStyle name="40% - Accent4 11 2" xfId="1378"/>
    <cellStyle name="40% - Accent4 12" xfId="1379"/>
    <cellStyle name="40% - Accent4 13" xfId="1380"/>
    <cellStyle name="40% - Accent4 2" xfId="1381"/>
    <cellStyle name="40% - Accent4 2 2" xfId="1382"/>
    <cellStyle name="40% - Accent4 2 2 2" xfId="1383"/>
    <cellStyle name="40% - Accent4 2 2 2 2" xfId="1384"/>
    <cellStyle name="40% - Accent4 2 2 2 2 2" xfId="1385"/>
    <cellStyle name="40% - Accent4 2 2 2 3" xfId="1386"/>
    <cellStyle name="40% - Accent4 2 2 2 4" xfId="1387"/>
    <cellStyle name="40% - Accent4 2 2 3" xfId="1388"/>
    <cellStyle name="40% - Accent4 2 2 3 2" xfId="1389"/>
    <cellStyle name="40% - Accent4 2 2 3 3" xfId="1390"/>
    <cellStyle name="40% - Accent4 2 2 4" xfId="1391"/>
    <cellStyle name="40% - Accent4 2 2 4 2" xfId="1392"/>
    <cellStyle name="40% - Accent4 2 2 5" xfId="1393"/>
    <cellStyle name="40% - Accent4 2 2 6" xfId="1394"/>
    <cellStyle name="40% - Accent4 2 3" xfId="1395"/>
    <cellStyle name="40% - Accent4 2 3 2" xfId="1396"/>
    <cellStyle name="40% - Accent4 2 3 2 2" xfId="1397"/>
    <cellStyle name="40% - Accent4 2 3 2 3" xfId="1398"/>
    <cellStyle name="40% - Accent4 2 3 3" xfId="1399"/>
    <cellStyle name="40% - Accent4 2 3 3 2" xfId="1400"/>
    <cellStyle name="40% - Accent4 2 3 4" xfId="1401"/>
    <cellStyle name="40% - Accent4 2 3 5" xfId="1402"/>
    <cellStyle name="40% - Accent4 2 4" xfId="1403"/>
    <cellStyle name="40% - Accent4 2 4 2" xfId="1404"/>
    <cellStyle name="40% - Accent4 2 4 3" xfId="1405"/>
    <cellStyle name="40% - Accent4 2 4 4" xfId="1406"/>
    <cellStyle name="40% - Accent4 2 5" xfId="1407"/>
    <cellStyle name="40% - Accent4 2 5 2" xfId="1408"/>
    <cellStyle name="40% - Accent4 2 5 3" xfId="1409"/>
    <cellStyle name="40% - Accent4 2 6" xfId="1410"/>
    <cellStyle name="40% - Accent4 2 6 2" xfId="1411"/>
    <cellStyle name="40% - Accent4 2 7" xfId="1412"/>
    <cellStyle name="40% - Accent4 2 7 2" xfId="1413"/>
    <cellStyle name="40% - Accent4 2 8" xfId="1414"/>
    <cellStyle name="40% - Accent4 2 9" xfId="1415"/>
    <cellStyle name="40% - Accent4 3" xfId="1416"/>
    <cellStyle name="40% - Accent4 3 2" xfId="1417"/>
    <cellStyle name="40% - Accent4 3 2 2" xfId="1418"/>
    <cellStyle name="40% - Accent4 3 2 2 2" xfId="1419"/>
    <cellStyle name="40% - Accent4 3 2 2 2 2" xfId="1420"/>
    <cellStyle name="40% - Accent4 3 2 2 3" xfId="1421"/>
    <cellStyle name="40% - Accent4 3 2 2 4" xfId="1422"/>
    <cellStyle name="40% - Accent4 3 2 3" xfId="1423"/>
    <cellStyle name="40% - Accent4 3 2 3 2" xfId="1424"/>
    <cellStyle name="40% - Accent4 3 2 3 3" xfId="1425"/>
    <cellStyle name="40% - Accent4 3 2 4" xfId="1426"/>
    <cellStyle name="40% - Accent4 3 2 4 2" xfId="1427"/>
    <cellStyle name="40% - Accent4 3 2 5" xfId="1428"/>
    <cellStyle name="40% - Accent4 3 2 6" xfId="1429"/>
    <cellStyle name="40% - Accent4 3 3" xfId="1430"/>
    <cellStyle name="40% - Accent4 3 3 2" xfId="1431"/>
    <cellStyle name="40% - Accent4 3 3 2 2" xfId="1432"/>
    <cellStyle name="40% - Accent4 3 3 2 3" xfId="1433"/>
    <cellStyle name="40% - Accent4 3 3 3" xfId="1434"/>
    <cellStyle name="40% - Accent4 3 3 3 2" xfId="1435"/>
    <cellStyle name="40% - Accent4 3 3 4" xfId="1436"/>
    <cellStyle name="40% - Accent4 3 3 5" xfId="1437"/>
    <cellStyle name="40% - Accent4 3 4" xfId="1438"/>
    <cellStyle name="40% - Accent4 3 4 2" xfId="1439"/>
    <cellStyle name="40% - Accent4 3 4 3" xfId="1440"/>
    <cellStyle name="40% - Accent4 3 4 4" xfId="1441"/>
    <cellStyle name="40% - Accent4 3 5" xfId="1442"/>
    <cellStyle name="40% - Accent4 3 5 2" xfId="1443"/>
    <cellStyle name="40% - Accent4 3 5 3" xfId="1444"/>
    <cellStyle name="40% - Accent4 3 6" xfId="1445"/>
    <cellStyle name="40% - Accent4 3 6 2" xfId="1446"/>
    <cellStyle name="40% - Accent4 3 7" xfId="1447"/>
    <cellStyle name="40% - Accent4 3 7 2" xfId="1448"/>
    <cellStyle name="40% - Accent4 3 8" xfId="1449"/>
    <cellStyle name="40% - Accent4 3 9" xfId="1450"/>
    <cellStyle name="40% - Accent4 4" xfId="1451"/>
    <cellStyle name="40% - Accent4 4 2" xfId="1452"/>
    <cellStyle name="40% - Accent4 4 2 2" xfId="1453"/>
    <cellStyle name="40% - Accent4 4 2 2 2" xfId="1454"/>
    <cellStyle name="40% - Accent4 4 2 2 3" xfId="1455"/>
    <cellStyle name="40% - Accent4 4 2 3" xfId="1456"/>
    <cellStyle name="40% - Accent4 4 2 3 2" xfId="1457"/>
    <cellStyle name="40% - Accent4 4 2 4" xfId="1458"/>
    <cellStyle name="40% - Accent4 4 2 4 2" xfId="1459"/>
    <cellStyle name="40% - Accent4 4 2 5" xfId="1460"/>
    <cellStyle name="40% - Accent4 4 2 6" xfId="1461"/>
    <cellStyle name="40% - Accent4 4 3" xfId="1462"/>
    <cellStyle name="40% - Accent4 4 3 2" xfId="1463"/>
    <cellStyle name="40% - Accent4 4 3 2 2" xfId="1464"/>
    <cellStyle name="40% - Accent4 4 3 3" xfId="1465"/>
    <cellStyle name="40% - Accent4 4 3 4" xfId="1466"/>
    <cellStyle name="40% - Accent4 4 4" xfId="1467"/>
    <cellStyle name="40% - Accent4 4 4 2" xfId="1468"/>
    <cellStyle name="40% - Accent4 4 4 3" xfId="1469"/>
    <cellStyle name="40% - Accent4 4 5" xfId="1470"/>
    <cellStyle name="40% - Accent4 4 5 2" xfId="1471"/>
    <cellStyle name="40% - Accent4 4 6" xfId="1472"/>
    <cellStyle name="40% - Accent4 4 6 2" xfId="1473"/>
    <cellStyle name="40% - Accent4 4 7" xfId="1474"/>
    <cellStyle name="40% - Accent4 4 7 2" xfId="1475"/>
    <cellStyle name="40% - Accent4 4 8" xfId="1476"/>
    <cellStyle name="40% - Accent4 4 9" xfId="1477"/>
    <cellStyle name="40% - Accent4 5" xfId="1478"/>
    <cellStyle name="40% - Accent4 5 2" xfId="1479"/>
    <cellStyle name="40% - Accent4 5 2 2" xfId="1480"/>
    <cellStyle name="40% - Accent4 5 2 2 2" xfId="1481"/>
    <cellStyle name="40% - Accent4 5 2 3" xfId="1482"/>
    <cellStyle name="40% - Accent4 5 2 3 2" xfId="1483"/>
    <cellStyle name="40% - Accent4 5 2 4" xfId="1484"/>
    <cellStyle name="40% - Accent4 5 2 5" xfId="1485"/>
    <cellStyle name="40% - Accent4 5 3" xfId="1486"/>
    <cellStyle name="40% - Accent4 5 3 2" xfId="1487"/>
    <cellStyle name="40% - Accent4 5 3 3" xfId="1488"/>
    <cellStyle name="40% - Accent4 5 4" xfId="1489"/>
    <cellStyle name="40% - Accent4 5 4 2" xfId="1490"/>
    <cellStyle name="40% - Accent4 5 5" xfId="1491"/>
    <cellStyle name="40% - Accent4 5 5 2" xfId="1492"/>
    <cellStyle name="40% - Accent4 5 6" xfId="1493"/>
    <cellStyle name="40% - Accent4 5 7" xfId="1494"/>
    <cellStyle name="40% - Accent4 6" xfId="1495"/>
    <cellStyle name="40% - Accent4 6 2" xfId="1496"/>
    <cellStyle name="40% - Accent4 6 2 2" xfId="1497"/>
    <cellStyle name="40% - Accent4 6 2 2 2" xfId="1498"/>
    <cellStyle name="40% - Accent4 6 2 3" xfId="1499"/>
    <cellStyle name="40% - Accent4 6 2 4" xfId="1500"/>
    <cellStyle name="40% - Accent4 6 3" xfId="1501"/>
    <cellStyle name="40% - Accent4 6 3 2" xfId="1502"/>
    <cellStyle name="40% - Accent4 6 3 3" xfId="1503"/>
    <cellStyle name="40% - Accent4 6 4" xfId="1504"/>
    <cellStyle name="40% - Accent4 6 4 2" xfId="1505"/>
    <cellStyle name="40% - Accent4 6 5" xfId="1506"/>
    <cellStyle name="40% - Accent4 6 6" xfId="1507"/>
    <cellStyle name="40% - Accent4 7" xfId="1508"/>
    <cellStyle name="40% - Accent4 7 2" xfId="1509"/>
    <cellStyle name="40% - Accent4 7 2 2" xfId="1510"/>
    <cellStyle name="40% - Accent4 7 2 3" xfId="1511"/>
    <cellStyle name="40% - Accent4 7 3" xfId="1512"/>
    <cellStyle name="40% - Accent4 7 3 2" xfId="1513"/>
    <cellStyle name="40% - Accent4 7 4" xfId="1514"/>
    <cellStyle name="40% - Accent4 7 5" xfId="1515"/>
    <cellStyle name="40% - Accent4 8" xfId="1516"/>
    <cellStyle name="40% - Accent4 8 2" xfId="1517"/>
    <cellStyle name="40% - Accent4 8 3" xfId="1518"/>
    <cellStyle name="40% - Accent4 8 4" xfId="1519"/>
    <cellStyle name="40% - Accent4 8 5" xfId="1520"/>
    <cellStyle name="40% - Accent4 9" xfId="1521"/>
    <cellStyle name="40% - Accent4 9 2" xfId="1522"/>
    <cellStyle name="40% - Accent4 9 3" xfId="1523"/>
    <cellStyle name="40% - Accent4 9 4" xfId="1524"/>
    <cellStyle name="40% - Accent5" xfId="1525"/>
    <cellStyle name="40% - Accent5 10" xfId="1526"/>
    <cellStyle name="40% - Accent5 10 2" xfId="1527"/>
    <cellStyle name="40% - Accent5 11" xfId="1528"/>
    <cellStyle name="40% - Accent5 11 2" xfId="1529"/>
    <cellStyle name="40% - Accent5 12" xfId="1530"/>
    <cellStyle name="40% - Accent5 13" xfId="1531"/>
    <cellStyle name="40% - Accent5 2" xfId="1532"/>
    <cellStyle name="40% - Accent5 2 2" xfId="1533"/>
    <cellStyle name="40% - Accent5 2 2 2" xfId="1534"/>
    <cellStyle name="40% - Accent5 2 2 2 2" xfId="1535"/>
    <cellStyle name="40% - Accent5 2 2 2 2 2" xfId="1536"/>
    <cellStyle name="40% - Accent5 2 2 2 3" xfId="1537"/>
    <cellStyle name="40% - Accent5 2 2 2 4" xfId="1538"/>
    <cellStyle name="40% - Accent5 2 2 3" xfId="1539"/>
    <cellStyle name="40% - Accent5 2 2 3 2" xfId="1540"/>
    <cellStyle name="40% - Accent5 2 2 3 3" xfId="1541"/>
    <cellStyle name="40% - Accent5 2 2 4" xfId="1542"/>
    <cellStyle name="40% - Accent5 2 2 4 2" xfId="1543"/>
    <cellStyle name="40% - Accent5 2 2 5" xfId="1544"/>
    <cellStyle name="40% - Accent5 2 2 6" xfId="1545"/>
    <cellStyle name="40% - Accent5 2 3" xfId="1546"/>
    <cellStyle name="40% - Accent5 2 3 2" xfId="1547"/>
    <cellStyle name="40% - Accent5 2 3 2 2" xfId="1548"/>
    <cellStyle name="40% - Accent5 2 3 2 3" xfId="1549"/>
    <cellStyle name="40% - Accent5 2 3 3" xfId="1550"/>
    <cellStyle name="40% - Accent5 2 3 3 2" xfId="1551"/>
    <cellStyle name="40% - Accent5 2 3 4" xfId="1552"/>
    <cellStyle name="40% - Accent5 2 3 5" xfId="1553"/>
    <cellStyle name="40% - Accent5 2 4" xfId="1554"/>
    <cellStyle name="40% - Accent5 2 4 2" xfId="1555"/>
    <cellStyle name="40% - Accent5 2 4 3" xfId="1556"/>
    <cellStyle name="40% - Accent5 2 4 4" xfId="1557"/>
    <cellStyle name="40% - Accent5 2 5" xfId="1558"/>
    <cellStyle name="40% - Accent5 2 5 2" xfId="1559"/>
    <cellStyle name="40% - Accent5 2 5 3" xfId="1560"/>
    <cellStyle name="40% - Accent5 2 6" xfId="1561"/>
    <cellStyle name="40% - Accent5 2 6 2" xfId="1562"/>
    <cellStyle name="40% - Accent5 2 7" xfId="1563"/>
    <cellStyle name="40% - Accent5 2 7 2" xfId="1564"/>
    <cellStyle name="40% - Accent5 2 8" xfId="1565"/>
    <cellStyle name="40% - Accent5 2 9" xfId="1566"/>
    <cellStyle name="40% - Accent5 3" xfId="1567"/>
    <cellStyle name="40% - Accent5 3 2" xfId="1568"/>
    <cellStyle name="40% - Accent5 3 2 2" xfId="1569"/>
    <cellStyle name="40% - Accent5 3 2 2 2" xfId="1570"/>
    <cellStyle name="40% - Accent5 3 2 2 2 2" xfId="1571"/>
    <cellStyle name="40% - Accent5 3 2 2 3" xfId="1572"/>
    <cellStyle name="40% - Accent5 3 2 2 4" xfId="1573"/>
    <cellStyle name="40% - Accent5 3 2 3" xfId="1574"/>
    <cellStyle name="40% - Accent5 3 2 3 2" xfId="1575"/>
    <cellStyle name="40% - Accent5 3 2 3 3" xfId="1576"/>
    <cellStyle name="40% - Accent5 3 2 4" xfId="1577"/>
    <cellStyle name="40% - Accent5 3 2 4 2" xfId="1578"/>
    <cellStyle name="40% - Accent5 3 2 5" xfId="1579"/>
    <cellStyle name="40% - Accent5 3 2 6" xfId="1580"/>
    <cellStyle name="40% - Accent5 3 3" xfId="1581"/>
    <cellStyle name="40% - Accent5 3 3 2" xfId="1582"/>
    <cellStyle name="40% - Accent5 3 3 2 2" xfId="1583"/>
    <cellStyle name="40% - Accent5 3 3 2 3" xfId="1584"/>
    <cellStyle name="40% - Accent5 3 3 3" xfId="1585"/>
    <cellStyle name="40% - Accent5 3 3 3 2" xfId="1586"/>
    <cellStyle name="40% - Accent5 3 3 4" xfId="1587"/>
    <cellStyle name="40% - Accent5 3 3 5" xfId="1588"/>
    <cellStyle name="40% - Accent5 3 4" xfId="1589"/>
    <cellStyle name="40% - Accent5 3 4 2" xfId="1590"/>
    <cellStyle name="40% - Accent5 3 4 3" xfId="1591"/>
    <cellStyle name="40% - Accent5 3 4 4" xfId="1592"/>
    <cellStyle name="40% - Accent5 3 5" xfId="1593"/>
    <cellStyle name="40% - Accent5 3 5 2" xfId="1594"/>
    <cellStyle name="40% - Accent5 3 5 3" xfId="1595"/>
    <cellStyle name="40% - Accent5 3 6" xfId="1596"/>
    <cellStyle name="40% - Accent5 3 6 2" xfId="1597"/>
    <cellStyle name="40% - Accent5 3 7" xfId="1598"/>
    <cellStyle name="40% - Accent5 3 7 2" xfId="1599"/>
    <cellStyle name="40% - Accent5 3 8" xfId="1600"/>
    <cellStyle name="40% - Accent5 3 9" xfId="1601"/>
    <cellStyle name="40% - Accent5 4" xfId="1602"/>
    <cellStyle name="40% - Accent5 4 2" xfId="1603"/>
    <cellStyle name="40% - Accent5 4 2 2" xfId="1604"/>
    <cellStyle name="40% - Accent5 4 2 2 2" xfId="1605"/>
    <cellStyle name="40% - Accent5 4 2 2 3" xfId="1606"/>
    <cellStyle name="40% - Accent5 4 2 3" xfId="1607"/>
    <cellStyle name="40% - Accent5 4 2 3 2" xfId="1608"/>
    <cellStyle name="40% - Accent5 4 2 4" xfId="1609"/>
    <cellStyle name="40% - Accent5 4 2 4 2" xfId="1610"/>
    <cellStyle name="40% - Accent5 4 2 5" xfId="1611"/>
    <cellStyle name="40% - Accent5 4 2 6" xfId="1612"/>
    <cellStyle name="40% - Accent5 4 3" xfId="1613"/>
    <cellStyle name="40% - Accent5 4 3 2" xfId="1614"/>
    <cellStyle name="40% - Accent5 4 3 2 2" xfId="1615"/>
    <cellStyle name="40% - Accent5 4 3 3" xfId="1616"/>
    <cellStyle name="40% - Accent5 4 3 4" xfId="1617"/>
    <cellStyle name="40% - Accent5 4 4" xfId="1618"/>
    <cellStyle name="40% - Accent5 4 4 2" xfId="1619"/>
    <cellStyle name="40% - Accent5 4 4 3" xfId="1620"/>
    <cellStyle name="40% - Accent5 4 5" xfId="1621"/>
    <cellStyle name="40% - Accent5 4 5 2" xfId="1622"/>
    <cellStyle name="40% - Accent5 4 6" xfId="1623"/>
    <cellStyle name="40% - Accent5 4 6 2" xfId="1624"/>
    <cellStyle name="40% - Accent5 4 7" xfId="1625"/>
    <cellStyle name="40% - Accent5 4 7 2" xfId="1626"/>
    <cellStyle name="40% - Accent5 4 8" xfId="1627"/>
    <cellStyle name="40% - Accent5 4 9" xfId="1628"/>
    <cellStyle name="40% - Accent5 5" xfId="1629"/>
    <cellStyle name="40% - Accent5 5 2" xfId="1630"/>
    <cellStyle name="40% - Accent5 5 2 2" xfId="1631"/>
    <cellStyle name="40% - Accent5 5 2 2 2" xfId="1632"/>
    <cellStyle name="40% - Accent5 5 2 3" xfId="1633"/>
    <cellStyle name="40% - Accent5 5 2 3 2" xfId="1634"/>
    <cellStyle name="40% - Accent5 5 2 4" xfId="1635"/>
    <cellStyle name="40% - Accent5 5 2 5" xfId="1636"/>
    <cellStyle name="40% - Accent5 5 3" xfId="1637"/>
    <cellStyle name="40% - Accent5 5 3 2" xfId="1638"/>
    <cellStyle name="40% - Accent5 5 3 3" xfId="1639"/>
    <cellStyle name="40% - Accent5 5 4" xfId="1640"/>
    <cellStyle name="40% - Accent5 5 4 2" xfId="1641"/>
    <cellStyle name="40% - Accent5 5 5" xfId="1642"/>
    <cellStyle name="40% - Accent5 5 5 2" xfId="1643"/>
    <cellStyle name="40% - Accent5 5 6" xfId="1644"/>
    <cellStyle name="40% - Accent5 5 7" xfId="1645"/>
    <cellStyle name="40% - Accent5 6" xfId="1646"/>
    <cellStyle name="40% - Accent5 6 2" xfId="1647"/>
    <cellStyle name="40% - Accent5 6 2 2" xfId="1648"/>
    <cellStyle name="40% - Accent5 6 2 2 2" xfId="1649"/>
    <cellStyle name="40% - Accent5 6 2 3" xfId="1650"/>
    <cellStyle name="40% - Accent5 6 2 4" xfId="1651"/>
    <cellStyle name="40% - Accent5 6 3" xfId="1652"/>
    <cellStyle name="40% - Accent5 6 3 2" xfId="1653"/>
    <cellStyle name="40% - Accent5 6 3 3" xfId="1654"/>
    <cellStyle name="40% - Accent5 6 4" xfId="1655"/>
    <cellStyle name="40% - Accent5 6 4 2" xfId="1656"/>
    <cellStyle name="40% - Accent5 6 5" xfId="1657"/>
    <cellStyle name="40% - Accent5 6 6" xfId="1658"/>
    <cellStyle name="40% - Accent5 7" xfId="1659"/>
    <cellStyle name="40% - Accent5 7 2" xfId="1660"/>
    <cellStyle name="40% - Accent5 7 2 2" xfId="1661"/>
    <cellStyle name="40% - Accent5 7 2 3" xfId="1662"/>
    <cellStyle name="40% - Accent5 7 3" xfId="1663"/>
    <cellStyle name="40% - Accent5 7 3 2" xfId="1664"/>
    <cellStyle name="40% - Accent5 7 4" xfId="1665"/>
    <cellStyle name="40% - Accent5 7 5" xfId="1666"/>
    <cellStyle name="40% - Accent5 8" xfId="1667"/>
    <cellStyle name="40% - Accent5 8 2" xfId="1668"/>
    <cellStyle name="40% - Accent5 8 3" xfId="1669"/>
    <cellStyle name="40% - Accent5 8 4" xfId="1670"/>
    <cellStyle name="40% - Accent5 8 5" xfId="1671"/>
    <cellStyle name="40% - Accent5 9" xfId="1672"/>
    <cellStyle name="40% - Accent5 9 2" xfId="1673"/>
    <cellStyle name="40% - Accent5 9 3" xfId="1674"/>
    <cellStyle name="40% - Accent5 9 4" xfId="1675"/>
    <cellStyle name="40% - Accent6" xfId="1676"/>
    <cellStyle name="40% - Accent6 10" xfId="1677"/>
    <cellStyle name="40% - Accent6 10 2" xfId="1678"/>
    <cellStyle name="40% - Accent6 11" xfId="1679"/>
    <cellStyle name="40% - Accent6 11 2" xfId="1680"/>
    <cellStyle name="40% - Accent6 12" xfId="1681"/>
    <cellStyle name="40% - Accent6 13" xfId="1682"/>
    <cellStyle name="40% - Accent6 2" xfId="1683"/>
    <cellStyle name="40% - Accent6 2 2" xfId="1684"/>
    <cellStyle name="40% - Accent6 2 2 2" xfId="1685"/>
    <cellStyle name="40% - Accent6 2 2 2 2" xfId="1686"/>
    <cellStyle name="40% - Accent6 2 2 2 2 2" xfId="1687"/>
    <cellStyle name="40% - Accent6 2 2 2 3" xfId="1688"/>
    <cellStyle name="40% - Accent6 2 2 2 4" xfId="1689"/>
    <cellStyle name="40% - Accent6 2 2 3" xfId="1690"/>
    <cellStyle name="40% - Accent6 2 2 3 2" xfId="1691"/>
    <cellStyle name="40% - Accent6 2 2 3 3" xfId="1692"/>
    <cellStyle name="40% - Accent6 2 2 4" xfId="1693"/>
    <cellStyle name="40% - Accent6 2 2 4 2" xfId="1694"/>
    <cellStyle name="40% - Accent6 2 2 5" xfId="1695"/>
    <cellStyle name="40% - Accent6 2 2 6" xfId="1696"/>
    <cellStyle name="40% - Accent6 2 3" xfId="1697"/>
    <cellStyle name="40% - Accent6 2 3 2" xfId="1698"/>
    <cellStyle name="40% - Accent6 2 3 2 2" xfId="1699"/>
    <cellStyle name="40% - Accent6 2 3 2 3" xfId="1700"/>
    <cellStyle name="40% - Accent6 2 3 3" xfId="1701"/>
    <cellStyle name="40% - Accent6 2 3 3 2" xfId="1702"/>
    <cellStyle name="40% - Accent6 2 3 4" xfId="1703"/>
    <cellStyle name="40% - Accent6 2 3 5" xfId="1704"/>
    <cellStyle name="40% - Accent6 2 4" xfId="1705"/>
    <cellStyle name="40% - Accent6 2 4 2" xfId="1706"/>
    <cellStyle name="40% - Accent6 2 4 3" xfId="1707"/>
    <cellStyle name="40% - Accent6 2 4 4" xfId="1708"/>
    <cellStyle name="40% - Accent6 2 5" xfId="1709"/>
    <cellStyle name="40% - Accent6 2 5 2" xfId="1710"/>
    <cellStyle name="40% - Accent6 2 5 3" xfId="1711"/>
    <cellStyle name="40% - Accent6 2 6" xfId="1712"/>
    <cellStyle name="40% - Accent6 2 6 2" xfId="1713"/>
    <cellStyle name="40% - Accent6 2 7" xfId="1714"/>
    <cellStyle name="40% - Accent6 2 7 2" xfId="1715"/>
    <cellStyle name="40% - Accent6 2 8" xfId="1716"/>
    <cellStyle name="40% - Accent6 2 9" xfId="1717"/>
    <cellStyle name="40% - Accent6 3" xfId="1718"/>
    <cellStyle name="40% - Accent6 3 2" xfId="1719"/>
    <cellStyle name="40% - Accent6 3 2 2" xfId="1720"/>
    <cellStyle name="40% - Accent6 3 2 2 2" xfId="1721"/>
    <cellStyle name="40% - Accent6 3 2 2 2 2" xfId="1722"/>
    <cellStyle name="40% - Accent6 3 2 2 3" xfId="1723"/>
    <cellStyle name="40% - Accent6 3 2 2 4" xfId="1724"/>
    <cellStyle name="40% - Accent6 3 2 3" xfId="1725"/>
    <cellStyle name="40% - Accent6 3 2 3 2" xfId="1726"/>
    <cellStyle name="40% - Accent6 3 2 3 3" xfId="1727"/>
    <cellStyle name="40% - Accent6 3 2 4" xfId="1728"/>
    <cellStyle name="40% - Accent6 3 2 4 2" xfId="1729"/>
    <cellStyle name="40% - Accent6 3 2 5" xfId="1730"/>
    <cellStyle name="40% - Accent6 3 2 6" xfId="1731"/>
    <cellStyle name="40% - Accent6 3 3" xfId="1732"/>
    <cellStyle name="40% - Accent6 3 3 2" xfId="1733"/>
    <cellStyle name="40% - Accent6 3 3 2 2" xfId="1734"/>
    <cellStyle name="40% - Accent6 3 3 2 3" xfId="1735"/>
    <cellStyle name="40% - Accent6 3 3 3" xfId="1736"/>
    <cellStyle name="40% - Accent6 3 3 3 2" xfId="1737"/>
    <cellStyle name="40% - Accent6 3 3 4" xfId="1738"/>
    <cellStyle name="40% - Accent6 3 3 5" xfId="1739"/>
    <cellStyle name="40% - Accent6 3 4" xfId="1740"/>
    <cellStyle name="40% - Accent6 3 4 2" xfId="1741"/>
    <cellStyle name="40% - Accent6 3 4 3" xfId="1742"/>
    <cellStyle name="40% - Accent6 3 4 4" xfId="1743"/>
    <cellStyle name="40% - Accent6 3 5" xfId="1744"/>
    <cellStyle name="40% - Accent6 3 5 2" xfId="1745"/>
    <cellStyle name="40% - Accent6 3 5 3" xfId="1746"/>
    <cellStyle name="40% - Accent6 3 6" xfId="1747"/>
    <cellStyle name="40% - Accent6 3 6 2" xfId="1748"/>
    <cellStyle name="40% - Accent6 3 7" xfId="1749"/>
    <cellStyle name="40% - Accent6 3 7 2" xfId="1750"/>
    <cellStyle name="40% - Accent6 3 8" xfId="1751"/>
    <cellStyle name="40% - Accent6 3 9" xfId="1752"/>
    <cellStyle name="40% - Accent6 4" xfId="1753"/>
    <cellStyle name="40% - Accent6 4 2" xfId="1754"/>
    <cellStyle name="40% - Accent6 4 2 2" xfId="1755"/>
    <cellStyle name="40% - Accent6 4 2 2 2" xfId="1756"/>
    <cellStyle name="40% - Accent6 4 2 2 3" xfId="1757"/>
    <cellStyle name="40% - Accent6 4 2 3" xfId="1758"/>
    <cellStyle name="40% - Accent6 4 2 3 2" xfId="1759"/>
    <cellStyle name="40% - Accent6 4 2 4" xfId="1760"/>
    <cellStyle name="40% - Accent6 4 2 4 2" xfId="1761"/>
    <cellStyle name="40% - Accent6 4 2 5" xfId="1762"/>
    <cellStyle name="40% - Accent6 4 2 6" xfId="1763"/>
    <cellStyle name="40% - Accent6 4 3" xfId="1764"/>
    <cellStyle name="40% - Accent6 4 3 2" xfId="1765"/>
    <cellStyle name="40% - Accent6 4 3 2 2" xfId="1766"/>
    <cellStyle name="40% - Accent6 4 3 3" xfId="1767"/>
    <cellStyle name="40% - Accent6 4 3 4" xfId="1768"/>
    <cellStyle name="40% - Accent6 4 4" xfId="1769"/>
    <cellStyle name="40% - Accent6 4 4 2" xfId="1770"/>
    <cellStyle name="40% - Accent6 4 4 3" xfId="1771"/>
    <cellStyle name="40% - Accent6 4 5" xfId="1772"/>
    <cellStyle name="40% - Accent6 4 5 2" xfId="1773"/>
    <cellStyle name="40% - Accent6 4 6" xfId="1774"/>
    <cellStyle name="40% - Accent6 4 6 2" xfId="1775"/>
    <cellStyle name="40% - Accent6 4 7" xfId="1776"/>
    <cellStyle name="40% - Accent6 4 7 2" xfId="1777"/>
    <cellStyle name="40% - Accent6 4 8" xfId="1778"/>
    <cellStyle name="40% - Accent6 4 9" xfId="1779"/>
    <cellStyle name="40% - Accent6 5" xfId="1780"/>
    <cellStyle name="40% - Accent6 5 2" xfId="1781"/>
    <cellStyle name="40% - Accent6 5 2 2" xfId="1782"/>
    <cellStyle name="40% - Accent6 5 2 2 2" xfId="1783"/>
    <cellStyle name="40% - Accent6 5 2 3" xfId="1784"/>
    <cellStyle name="40% - Accent6 5 2 3 2" xfId="1785"/>
    <cellStyle name="40% - Accent6 5 2 4" xfId="1786"/>
    <cellStyle name="40% - Accent6 5 2 5" xfId="1787"/>
    <cellStyle name="40% - Accent6 5 3" xfId="1788"/>
    <cellStyle name="40% - Accent6 5 3 2" xfId="1789"/>
    <cellStyle name="40% - Accent6 5 3 3" xfId="1790"/>
    <cellStyle name="40% - Accent6 5 4" xfId="1791"/>
    <cellStyle name="40% - Accent6 5 4 2" xfId="1792"/>
    <cellStyle name="40% - Accent6 5 5" xfId="1793"/>
    <cellStyle name="40% - Accent6 5 5 2" xfId="1794"/>
    <cellStyle name="40% - Accent6 5 6" xfId="1795"/>
    <cellStyle name="40% - Accent6 5 7" xfId="1796"/>
    <cellStyle name="40% - Accent6 6" xfId="1797"/>
    <cellStyle name="40% - Accent6 6 2" xfId="1798"/>
    <cellStyle name="40% - Accent6 6 2 2" xfId="1799"/>
    <cellStyle name="40% - Accent6 6 2 2 2" xfId="1800"/>
    <cellStyle name="40% - Accent6 6 2 3" xfId="1801"/>
    <cellStyle name="40% - Accent6 6 2 4" xfId="1802"/>
    <cellStyle name="40% - Accent6 6 3" xfId="1803"/>
    <cellStyle name="40% - Accent6 6 3 2" xfId="1804"/>
    <cellStyle name="40% - Accent6 6 3 3" xfId="1805"/>
    <cellStyle name="40% - Accent6 6 4" xfId="1806"/>
    <cellStyle name="40% - Accent6 6 4 2" xfId="1807"/>
    <cellStyle name="40% - Accent6 6 5" xfId="1808"/>
    <cellStyle name="40% - Accent6 6 6" xfId="1809"/>
    <cellStyle name="40% - Accent6 7" xfId="1810"/>
    <cellStyle name="40% - Accent6 7 2" xfId="1811"/>
    <cellStyle name="40% - Accent6 7 2 2" xfId="1812"/>
    <cellStyle name="40% - Accent6 7 2 3" xfId="1813"/>
    <cellStyle name="40% - Accent6 7 3" xfId="1814"/>
    <cellStyle name="40% - Accent6 7 3 2" xfId="1815"/>
    <cellStyle name="40% - Accent6 7 4" xfId="1816"/>
    <cellStyle name="40% - Accent6 7 5" xfId="1817"/>
    <cellStyle name="40% - Accent6 8" xfId="1818"/>
    <cellStyle name="40% - Accent6 8 2" xfId="1819"/>
    <cellStyle name="40% - Accent6 8 3" xfId="1820"/>
    <cellStyle name="40% - Accent6 8 4" xfId="1821"/>
    <cellStyle name="40% - Accent6 8 5" xfId="1822"/>
    <cellStyle name="40% - Accent6 9" xfId="1823"/>
    <cellStyle name="40% - Accent6 9 2" xfId="1824"/>
    <cellStyle name="40% - Accent6 9 3" xfId="1825"/>
    <cellStyle name="40% - Accent6 9 4" xfId="1826"/>
    <cellStyle name="60% - Accent1" xfId="1827"/>
    <cellStyle name="60% - Accent2" xfId="1828"/>
    <cellStyle name="60% - Accent3" xfId="1829"/>
    <cellStyle name="60% - Accent4" xfId="1830"/>
    <cellStyle name="60% - Accent5" xfId="1831"/>
    <cellStyle name="60% - Accent6" xfId="1832"/>
    <cellStyle name="Accent1" xfId="1833"/>
    <cellStyle name="Accent2" xfId="1834"/>
    <cellStyle name="Accent3" xfId="1835"/>
    <cellStyle name="Accent4" xfId="1836"/>
    <cellStyle name="Accent5" xfId="1837"/>
    <cellStyle name="Accent6" xfId="1838"/>
    <cellStyle name="Bad" xfId="1839"/>
    <cellStyle name="Bilješka" xfId="1840"/>
    <cellStyle name="Bilješka 2" xfId="1841"/>
    <cellStyle name="Bilješka 2 10" xfId="1842"/>
    <cellStyle name="Bilješka 2 10 2" xfId="1843"/>
    <cellStyle name="Bilješka 2 10 2 2" xfId="1844"/>
    <cellStyle name="Bilješka 2 10 2 3" xfId="1845"/>
    <cellStyle name="Bilješka 2 10 3" xfId="1846"/>
    <cellStyle name="Bilješka 2 10 4" xfId="1847"/>
    <cellStyle name="Bilješka 2 11" xfId="1848"/>
    <cellStyle name="Bilješka 2 11 2" xfId="1849"/>
    <cellStyle name="Bilješka 2 11 2 2" xfId="1850"/>
    <cellStyle name="Bilješka 2 11 3" xfId="1851"/>
    <cellStyle name="Bilješka 2 11 4" xfId="1852"/>
    <cellStyle name="Bilješka 2 12" xfId="1853"/>
    <cellStyle name="Bilješka 2 12 2" xfId="1854"/>
    <cellStyle name="Bilješka 2 12 3" xfId="1855"/>
    <cellStyle name="Bilješka 2 13" xfId="1856"/>
    <cellStyle name="Bilješka 2 13 2" xfId="1857"/>
    <cellStyle name="Bilješka 2 13 3" xfId="1858"/>
    <cellStyle name="Bilješka 2 14" xfId="1859"/>
    <cellStyle name="Bilješka 2 14 2" xfId="1860"/>
    <cellStyle name="Bilješka 2 15" xfId="1861"/>
    <cellStyle name="Bilješka 2 16" xfId="1862"/>
    <cellStyle name="Bilješka 2 2" xfId="1863"/>
    <cellStyle name="Bilješka 2 2 10" xfId="1864"/>
    <cellStyle name="Bilješka 2 2 10 2" xfId="1865"/>
    <cellStyle name="Bilješka 2 2 11" xfId="1866"/>
    <cellStyle name="Bilješka 2 2 12" xfId="1867"/>
    <cellStyle name="Bilješka 2 2 2" xfId="1868"/>
    <cellStyle name="Bilješka 2 2 2 2" xfId="1869"/>
    <cellStyle name="Bilješka 2 2 2 2 2" xfId="1870"/>
    <cellStyle name="Bilješka 2 2 2 2 2 2" xfId="1871"/>
    <cellStyle name="Bilješka 2 2 2 2 2 3" xfId="1872"/>
    <cellStyle name="Bilješka 2 2 2 2 2 4" xfId="1873"/>
    <cellStyle name="Bilješka 2 2 2 2 3" xfId="1874"/>
    <cellStyle name="Bilješka 2 2 2 2 3 2" xfId="1875"/>
    <cellStyle name="Bilješka 2 2 2 2 3 3" xfId="1876"/>
    <cellStyle name="Bilješka 2 2 2 2 4" xfId="1877"/>
    <cellStyle name="Bilješka 2 2 2 2 5" xfId="1878"/>
    <cellStyle name="Bilješka 2 2 2 2 5 2" xfId="1879"/>
    <cellStyle name="Bilješka 2 2 2 2 6" xfId="1880"/>
    <cellStyle name="Bilješka 2 2 2 3" xfId="1881"/>
    <cellStyle name="Bilješka 2 2 2 3 2" xfId="1882"/>
    <cellStyle name="Bilješka 2 2 2 3 2 2" xfId="1883"/>
    <cellStyle name="Bilješka 2 2 2 3 2 3" xfId="1884"/>
    <cellStyle name="Bilješka 2 2 2 3 3" xfId="1885"/>
    <cellStyle name="Bilješka 2 2 2 3 3 2" xfId="1886"/>
    <cellStyle name="Bilješka 2 2 2 3 4" xfId="1887"/>
    <cellStyle name="Bilješka 2 2 2 3 5" xfId="1888"/>
    <cellStyle name="Bilješka 2 2 2 4" xfId="1889"/>
    <cellStyle name="Bilješka 2 2 2 4 2" xfId="1890"/>
    <cellStyle name="Bilješka 2 2 2 4 2 2" xfId="1891"/>
    <cellStyle name="Bilješka 2 2 2 4 3" xfId="1892"/>
    <cellStyle name="Bilješka 2 2 2 4 4" xfId="1893"/>
    <cellStyle name="Bilješka 2 2 2 5" xfId="1894"/>
    <cellStyle name="Bilješka 2 2 2 5 2" xfId="1895"/>
    <cellStyle name="Bilješka 2 2 2 5 3" xfId="1896"/>
    <cellStyle name="Bilješka 2 2 2 6" xfId="1897"/>
    <cellStyle name="Bilješka 2 2 2 6 2" xfId="1898"/>
    <cellStyle name="Bilješka 2 2 2 6 3" xfId="1899"/>
    <cellStyle name="Bilješka 2 2 2 7" xfId="1900"/>
    <cellStyle name="Bilješka 2 2 2 7 2" xfId="1901"/>
    <cellStyle name="Bilješka 2 2 2 8" xfId="1902"/>
    <cellStyle name="Bilješka 2 2 2 9" xfId="1903"/>
    <cellStyle name="Bilješka 2 2 3" xfId="1904"/>
    <cellStyle name="Bilješka 2 2 3 2" xfId="1905"/>
    <cellStyle name="Bilješka 2 2 3 2 2" xfId="1906"/>
    <cellStyle name="Bilješka 2 2 3 2 2 2" xfId="1907"/>
    <cellStyle name="Bilješka 2 2 3 2 2 3" xfId="1908"/>
    <cellStyle name="Bilješka 2 2 3 2 3" xfId="1909"/>
    <cellStyle name="Bilješka 2 2 3 2 3 2" xfId="1910"/>
    <cellStyle name="Bilješka 2 2 3 2 4" xfId="1911"/>
    <cellStyle name="Bilješka 2 2 3 2 5" xfId="1912"/>
    <cellStyle name="Bilješka 2 2 3 3" xfId="1913"/>
    <cellStyle name="Bilješka 2 2 3 3 2" xfId="1914"/>
    <cellStyle name="Bilješka 2 2 3 3 2 2" xfId="1915"/>
    <cellStyle name="Bilješka 2 2 3 3 3" xfId="1916"/>
    <cellStyle name="Bilješka 2 2 3 3 4" xfId="1917"/>
    <cellStyle name="Bilješka 2 2 3 4" xfId="1918"/>
    <cellStyle name="Bilješka 2 2 3 4 2" xfId="1919"/>
    <cellStyle name="Bilješka 2 2 3 4 3" xfId="1920"/>
    <cellStyle name="Bilješka 2 2 3 5" xfId="1921"/>
    <cellStyle name="Bilješka 2 2 3 6" xfId="1922"/>
    <cellStyle name="Bilješka 2 2 3 6 2" xfId="1923"/>
    <cellStyle name="Bilješka 2 2 3 7" xfId="1924"/>
    <cellStyle name="Bilješka 2 2 3 8" xfId="1925"/>
    <cellStyle name="Bilješka 2 2 4" xfId="1926"/>
    <cellStyle name="Bilješka 2 2 4 2" xfId="1927"/>
    <cellStyle name="Bilješka 2 2 4 2 2" xfId="1928"/>
    <cellStyle name="Bilješka 2 2 4 2 3" xfId="1929"/>
    <cellStyle name="Bilješka 2 2 4 3" xfId="1930"/>
    <cellStyle name="Bilješka 2 2 4 3 2" xfId="1931"/>
    <cellStyle name="Bilješka 2 2 4 3 3" xfId="1932"/>
    <cellStyle name="Bilješka 2 2 4 4" xfId="1933"/>
    <cellStyle name="Bilješka 2 2 4 4 2" xfId="1934"/>
    <cellStyle name="Bilješka 2 2 4 4 3" xfId="1935"/>
    <cellStyle name="Bilješka 2 2 4 5" xfId="1936"/>
    <cellStyle name="Bilješka 2 2 4 6" xfId="1937"/>
    <cellStyle name="Bilješka 2 2 5" xfId="1938"/>
    <cellStyle name="Bilješka 2 2 5 2" xfId="1939"/>
    <cellStyle name="Bilješka 2 2 5 2 2" xfId="1940"/>
    <cellStyle name="Bilješka 2 2 5 2 3" xfId="1941"/>
    <cellStyle name="Bilješka 2 2 5 3" xfId="1942"/>
    <cellStyle name="Bilješka 2 2 5 3 2" xfId="1943"/>
    <cellStyle name="Bilješka 2 2 5 3 3" xfId="1944"/>
    <cellStyle name="Bilješka 2 2 5 4" xfId="1945"/>
    <cellStyle name="Bilješka 2 2 5 4 2" xfId="1946"/>
    <cellStyle name="Bilješka 2 2 5 5" xfId="1947"/>
    <cellStyle name="Bilješka 2 2 6" xfId="1948"/>
    <cellStyle name="Bilješka 2 2 6 2" xfId="1949"/>
    <cellStyle name="Bilješka 2 2 6 2 2" xfId="1950"/>
    <cellStyle name="Bilješka 2 2 6 2 3" xfId="1951"/>
    <cellStyle name="Bilješka 2 2 6 3" xfId="1952"/>
    <cellStyle name="Bilješka 2 2 6 4" xfId="1953"/>
    <cellStyle name="Bilješka 2 2 7" xfId="1954"/>
    <cellStyle name="Bilješka 2 2 7 2" xfId="1955"/>
    <cellStyle name="Bilješka 2 2 7 2 2" xfId="1956"/>
    <cellStyle name="Bilješka 2 2 7 3" xfId="1957"/>
    <cellStyle name="Bilješka 2 2 7 4" xfId="1958"/>
    <cellStyle name="Bilješka 2 2 8" xfId="1959"/>
    <cellStyle name="Bilješka 2 2 8 2" xfId="1960"/>
    <cellStyle name="Bilješka 2 2 8 3" xfId="1961"/>
    <cellStyle name="Bilješka 2 2 9" xfId="1962"/>
    <cellStyle name="Bilješka 2 2 9 2" xfId="1963"/>
    <cellStyle name="Bilješka 2 2 9 3" xfId="1964"/>
    <cellStyle name="Bilješka 2 3" xfId="1965"/>
    <cellStyle name="Bilješka 2 3 10" xfId="1966"/>
    <cellStyle name="Bilješka 2 3 10 2" xfId="1967"/>
    <cellStyle name="Bilješka 2 3 11" xfId="1968"/>
    <cellStyle name="Bilješka 2 3 12" xfId="1969"/>
    <cellStyle name="Bilješka 2 3 2" xfId="1970"/>
    <cellStyle name="Bilješka 2 3 2 2" xfId="1971"/>
    <cellStyle name="Bilješka 2 3 2 2 2" xfId="1972"/>
    <cellStyle name="Bilješka 2 3 2 2 2 2" xfId="1973"/>
    <cellStyle name="Bilješka 2 3 2 2 2 3" xfId="1974"/>
    <cellStyle name="Bilješka 2 3 2 2 2 4" xfId="1975"/>
    <cellStyle name="Bilješka 2 3 2 2 3" xfId="1976"/>
    <cellStyle name="Bilješka 2 3 2 2 3 2" xfId="1977"/>
    <cellStyle name="Bilješka 2 3 2 2 3 3" xfId="1978"/>
    <cellStyle name="Bilješka 2 3 2 2 4" xfId="1979"/>
    <cellStyle name="Bilješka 2 3 2 2 5" xfId="1980"/>
    <cellStyle name="Bilješka 2 3 2 2 5 2" xfId="1981"/>
    <cellStyle name="Bilješka 2 3 2 2 6" xfId="1982"/>
    <cellStyle name="Bilješka 2 3 2 3" xfId="1983"/>
    <cellStyle name="Bilješka 2 3 2 3 2" xfId="1984"/>
    <cellStyle name="Bilješka 2 3 2 3 2 2" xfId="1985"/>
    <cellStyle name="Bilješka 2 3 2 3 2 3" xfId="1986"/>
    <cellStyle name="Bilješka 2 3 2 3 3" xfId="1987"/>
    <cellStyle name="Bilješka 2 3 2 3 3 2" xfId="1988"/>
    <cellStyle name="Bilješka 2 3 2 3 4" xfId="1989"/>
    <cellStyle name="Bilješka 2 3 2 3 5" xfId="1990"/>
    <cellStyle name="Bilješka 2 3 2 4" xfId="1991"/>
    <cellStyle name="Bilješka 2 3 2 4 2" xfId="1992"/>
    <cellStyle name="Bilješka 2 3 2 4 2 2" xfId="1993"/>
    <cellStyle name="Bilješka 2 3 2 4 3" xfId="1994"/>
    <cellStyle name="Bilješka 2 3 2 4 4" xfId="1995"/>
    <cellStyle name="Bilješka 2 3 2 5" xfId="1996"/>
    <cellStyle name="Bilješka 2 3 2 5 2" xfId="1997"/>
    <cellStyle name="Bilješka 2 3 2 5 3" xfId="1998"/>
    <cellStyle name="Bilješka 2 3 2 6" xfId="1999"/>
    <cellStyle name="Bilješka 2 3 2 6 2" xfId="2000"/>
    <cellStyle name="Bilješka 2 3 2 6 3" xfId="2001"/>
    <cellStyle name="Bilješka 2 3 2 7" xfId="2002"/>
    <cellStyle name="Bilješka 2 3 2 7 2" xfId="2003"/>
    <cellStyle name="Bilješka 2 3 2 8" xfId="2004"/>
    <cellStyle name="Bilješka 2 3 2 9" xfId="2005"/>
    <cellStyle name="Bilješka 2 3 3" xfId="2006"/>
    <cellStyle name="Bilješka 2 3 3 2" xfId="2007"/>
    <cellStyle name="Bilješka 2 3 3 2 2" xfId="2008"/>
    <cellStyle name="Bilješka 2 3 3 2 2 2" xfId="2009"/>
    <cellStyle name="Bilješka 2 3 3 2 2 3" xfId="2010"/>
    <cellStyle name="Bilješka 2 3 3 2 3" xfId="2011"/>
    <cellStyle name="Bilješka 2 3 3 2 3 2" xfId="2012"/>
    <cellStyle name="Bilješka 2 3 3 2 4" xfId="2013"/>
    <cellStyle name="Bilješka 2 3 3 2 5" xfId="2014"/>
    <cellStyle name="Bilješka 2 3 3 3" xfId="2015"/>
    <cellStyle name="Bilješka 2 3 3 3 2" xfId="2016"/>
    <cellStyle name="Bilješka 2 3 3 3 2 2" xfId="2017"/>
    <cellStyle name="Bilješka 2 3 3 3 3" xfId="2018"/>
    <cellStyle name="Bilješka 2 3 3 3 4" xfId="2019"/>
    <cellStyle name="Bilješka 2 3 3 4" xfId="2020"/>
    <cellStyle name="Bilješka 2 3 3 4 2" xfId="2021"/>
    <cellStyle name="Bilješka 2 3 3 4 3" xfId="2022"/>
    <cellStyle name="Bilješka 2 3 3 5" xfId="2023"/>
    <cellStyle name="Bilješka 2 3 3 6" xfId="2024"/>
    <cellStyle name="Bilješka 2 3 3 6 2" xfId="2025"/>
    <cellStyle name="Bilješka 2 3 3 7" xfId="2026"/>
    <cellStyle name="Bilješka 2 3 3 8" xfId="2027"/>
    <cellStyle name="Bilješka 2 3 4" xfId="2028"/>
    <cellStyle name="Bilješka 2 3 4 2" xfId="2029"/>
    <cellStyle name="Bilješka 2 3 4 2 2" xfId="2030"/>
    <cellStyle name="Bilješka 2 3 4 2 3" xfId="2031"/>
    <cellStyle name="Bilješka 2 3 4 3" xfId="2032"/>
    <cellStyle name="Bilješka 2 3 4 3 2" xfId="2033"/>
    <cellStyle name="Bilješka 2 3 4 3 3" xfId="2034"/>
    <cellStyle name="Bilješka 2 3 4 4" xfId="2035"/>
    <cellStyle name="Bilješka 2 3 4 4 2" xfId="2036"/>
    <cellStyle name="Bilješka 2 3 4 4 3" xfId="2037"/>
    <cellStyle name="Bilješka 2 3 4 5" xfId="2038"/>
    <cellStyle name="Bilješka 2 3 4 6" xfId="2039"/>
    <cellStyle name="Bilješka 2 3 5" xfId="2040"/>
    <cellStyle name="Bilješka 2 3 5 2" xfId="2041"/>
    <cellStyle name="Bilješka 2 3 5 2 2" xfId="2042"/>
    <cellStyle name="Bilješka 2 3 5 2 3" xfId="2043"/>
    <cellStyle name="Bilješka 2 3 5 3" xfId="2044"/>
    <cellStyle name="Bilješka 2 3 5 3 2" xfId="2045"/>
    <cellStyle name="Bilješka 2 3 5 3 3" xfId="2046"/>
    <cellStyle name="Bilješka 2 3 5 4" xfId="2047"/>
    <cellStyle name="Bilješka 2 3 5 4 2" xfId="2048"/>
    <cellStyle name="Bilješka 2 3 5 5" xfId="2049"/>
    <cellStyle name="Bilješka 2 3 6" xfId="2050"/>
    <cellStyle name="Bilješka 2 3 6 2" xfId="2051"/>
    <cellStyle name="Bilješka 2 3 6 2 2" xfId="2052"/>
    <cellStyle name="Bilješka 2 3 6 2 3" xfId="2053"/>
    <cellStyle name="Bilješka 2 3 6 3" xfId="2054"/>
    <cellStyle name="Bilješka 2 3 6 4" xfId="2055"/>
    <cellStyle name="Bilješka 2 3 7" xfId="2056"/>
    <cellStyle name="Bilješka 2 3 7 2" xfId="2057"/>
    <cellStyle name="Bilješka 2 3 7 2 2" xfId="2058"/>
    <cellStyle name="Bilješka 2 3 7 3" xfId="2059"/>
    <cellStyle name="Bilješka 2 3 7 4" xfId="2060"/>
    <cellStyle name="Bilješka 2 3 8" xfId="2061"/>
    <cellStyle name="Bilješka 2 3 8 2" xfId="2062"/>
    <cellStyle name="Bilješka 2 3 8 3" xfId="2063"/>
    <cellStyle name="Bilješka 2 3 9" xfId="2064"/>
    <cellStyle name="Bilješka 2 3 9 2" xfId="2065"/>
    <cellStyle name="Bilješka 2 3 9 3" xfId="2066"/>
    <cellStyle name="Bilješka 2 4" xfId="2067"/>
    <cellStyle name="Bilješka 2 4 10" xfId="2068"/>
    <cellStyle name="Bilješka 2 4 10 2" xfId="2069"/>
    <cellStyle name="Bilješka 2 4 11" xfId="2070"/>
    <cellStyle name="Bilješka 2 4 12" xfId="2071"/>
    <cellStyle name="Bilješka 2 4 2" xfId="2072"/>
    <cellStyle name="Bilješka 2 4 2 2" xfId="2073"/>
    <cellStyle name="Bilješka 2 4 2 2 2" xfId="2074"/>
    <cellStyle name="Bilješka 2 4 2 2 2 2" xfId="2075"/>
    <cellStyle name="Bilješka 2 4 2 2 2 3" xfId="2076"/>
    <cellStyle name="Bilješka 2 4 2 2 3" xfId="2077"/>
    <cellStyle name="Bilješka 2 4 2 2 3 2" xfId="2078"/>
    <cellStyle name="Bilješka 2 4 2 2 3 3" xfId="2079"/>
    <cellStyle name="Bilješka 2 4 2 2 4" xfId="2080"/>
    <cellStyle name="Bilješka 2 4 2 2 4 2" xfId="2081"/>
    <cellStyle name="Bilješka 2 4 2 2 5" xfId="2082"/>
    <cellStyle name="Bilješka 2 4 2 3" xfId="2083"/>
    <cellStyle name="Bilješka 2 4 2 3 2" xfId="2084"/>
    <cellStyle name="Bilješka 2 4 2 3 2 2" xfId="2085"/>
    <cellStyle name="Bilješka 2 4 2 3 2 3" xfId="2086"/>
    <cellStyle name="Bilješka 2 4 2 3 3" xfId="2087"/>
    <cellStyle name="Bilješka 2 4 2 3 4" xfId="2088"/>
    <cellStyle name="Bilješka 2 4 2 4" xfId="2089"/>
    <cellStyle name="Bilješka 2 4 2 4 2" xfId="2090"/>
    <cellStyle name="Bilješka 2 4 2 4 2 2" xfId="2091"/>
    <cellStyle name="Bilješka 2 4 2 4 3" xfId="2092"/>
    <cellStyle name="Bilješka 2 4 2 4 4" xfId="2093"/>
    <cellStyle name="Bilješka 2 4 2 5" xfId="2094"/>
    <cellStyle name="Bilješka 2 4 2 5 2" xfId="2095"/>
    <cellStyle name="Bilješka 2 4 2 5 3" xfId="2096"/>
    <cellStyle name="Bilješka 2 4 2 6" xfId="2097"/>
    <cellStyle name="Bilješka 2 4 2 6 2" xfId="2098"/>
    <cellStyle name="Bilješka 2 4 2 6 3" xfId="2099"/>
    <cellStyle name="Bilješka 2 4 2 7" xfId="2100"/>
    <cellStyle name="Bilješka 2 4 2 7 2" xfId="2101"/>
    <cellStyle name="Bilješka 2 4 2 8" xfId="2102"/>
    <cellStyle name="Bilješka 2 4 2 9" xfId="2103"/>
    <cellStyle name="Bilješka 2 4 3" xfId="2104"/>
    <cellStyle name="Bilješka 2 4 3 2" xfId="2105"/>
    <cellStyle name="Bilješka 2 4 3 2 2" xfId="2106"/>
    <cellStyle name="Bilješka 2 4 3 2 3" xfId="2107"/>
    <cellStyle name="Bilješka 2 4 3 2 4" xfId="2108"/>
    <cellStyle name="Bilješka 2 4 3 3" xfId="2109"/>
    <cellStyle name="Bilješka 2 4 3 3 2" xfId="2110"/>
    <cellStyle name="Bilješka 2 4 3 3 3" xfId="2111"/>
    <cellStyle name="Bilješka 2 4 3 4" xfId="2112"/>
    <cellStyle name="Bilješka 2 4 3 5" xfId="2113"/>
    <cellStyle name="Bilješka 2 4 3 5 2" xfId="2114"/>
    <cellStyle name="Bilješka 2 4 3 6" xfId="2115"/>
    <cellStyle name="Bilješka 2 4 3 7" xfId="2116"/>
    <cellStyle name="Bilješka 2 4 4" xfId="2117"/>
    <cellStyle name="Bilješka 2 4 4 2" xfId="2118"/>
    <cellStyle name="Bilješka 2 4 4 2 2" xfId="2119"/>
    <cellStyle name="Bilješka 2 4 4 2 3" xfId="2120"/>
    <cellStyle name="Bilješka 2 4 4 3" xfId="2121"/>
    <cellStyle name="Bilješka 2 4 4 3 2" xfId="2122"/>
    <cellStyle name="Bilješka 2 4 4 3 3" xfId="2123"/>
    <cellStyle name="Bilješka 2 4 4 4" xfId="2124"/>
    <cellStyle name="Bilješka 2 4 5" xfId="2125"/>
    <cellStyle name="Bilješka 2 4 5 2" xfId="2126"/>
    <cellStyle name="Bilješka 2 4 5 2 2" xfId="2127"/>
    <cellStyle name="Bilješka 2 4 5 2 3" xfId="2128"/>
    <cellStyle name="Bilješka 2 4 5 3" xfId="2129"/>
    <cellStyle name="Bilješka 2 4 5 3 2" xfId="2130"/>
    <cellStyle name="Bilješka 2 4 5 4" xfId="2131"/>
    <cellStyle name="Bilješka 2 4 6" xfId="2132"/>
    <cellStyle name="Bilješka 2 4 6 2" xfId="2133"/>
    <cellStyle name="Bilješka 2 4 6 2 2" xfId="2134"/>
    <cellStyle name="Bilješka 2 4 6 2 3" xfId="2135"/>
    <cellStyle name="Bilješka 2 4 6 3" xfId="2136"/>
    <cellStyle name="Bilješka 2 4 6 4" xfId="2137"/>
    <cellStyle name="Bilješka 2 4 7" xfId="2138"/>
    <cellStyle name="Bilješka 2 4 7 2" xfId="2139"/>
    <cellStyle name="Bilješka 2 4 7 2 2" xfId="2140"/>
    <cellStyle name="Bilješka 2 4 7 3" xfId="2141"/>
    <cellStyle name="Bilješka 2 4 7 4" xfId="2142"/>
    <cellStyle name="Bilješka 2 4 8" xfId="2143"/>
    <cellStyle name="Bilješka 2 4 8 2" xfId="2144"/>
    <cellStyle name="Bilješka 2 4 8 3" xfId="2145"/>
    <cellStyle name="Bilješka 2 4 9" xfId="2146"/>
    <cellStyle name="Bilješka 2 4 9 2" xfId="2147"/>
    <cellStyle name="Bilješka 2 4 9 3" xfId="2148"/>
    <cellStyle name="Bilješka 2 5" xfId="2149"/>
    <cellStyle name="Bilješka 2 5 10" xfId="2150"/>
    <cellStyle name="Bilješka 2 5 2" xfId="2151"/>
    <cellStyle name="Bilješka 2 5 2 2" xfId="2152"/>
    <cellStyle name="Bilješka 2 5 2 2 2" xfId="2153"/>
    <cellStyle name="Bilješka 2 5 2 2 2 2" xfId="2154"/>
    <cellStyle name="Bilješka 2 5 2 2 2 3" xfId="2155"/>
    <cellStyle name="Bilješka 2 5 2 2 3" xfId="2156"/>
    <cellStyle name="Bilješka 2 5 2 2 3 2" xfId="2157"/>
    <cellStyle name="Bilješka 2 5 2 2 4" xfId="2158"/>
    <cellStyle name="Bilješka 2 5 2 3" xfId="2159"/>
    <cellStyle name="Bilješka 2 5 2 3 2" xfId="2160"/>
    <cellStyle name="Bilješka 2 5 2 3 3" xfId="2161"/>
    <cellStyle name="Bilješka 2 5 2 3 4" xfId="2162"/>
    <cellStyle name="Bilješka 2 5 2 4" xfId="2163"/>
    <cellStyle name="Bilješka 2 5 2 4 2" xfId="2164"/>
    <cellStyle name="Bilješka 2 5 2 4 3" xfId="2165"/>
    <cellStyle name="Bilješka 2 5 2 5" xfId="2166"/>
    <cellStyle name="Bilješka 2 5 2 5 2" xfId="2167"/>
    <cellStyle name="Bilješka 2 5 2 5 3" xfId="2168"/>
    <cellStyle name="Bilješka 2 5 2 6" xfId="2169"/>
    <cellStyle name="Bilješka 2 5 2 6 2" xfId="2170"/>
    <cellStyle name="Bilješka 2 5 2 7" xfId="2171"/>
    <cellStyle name="Bilješka 2 5 3" xfId="2172"/>
    <cellStyle name="Bilješka 2 5 3 2" xfId="2173"/>
    <cellStyle name="Bilješka 2 5 3 2 2" xfId="2174"/>
    <cellStyle name="Bilješka 2 5 3 2 3" xfId="2175"/>
    <cellStyle name="Bilješka 2 5 3 3" xfId="2176"/>
    <cellStyle name="Bilješka 2 5 3 3 2" xfId="2177"/>
    <cellStyle name="Bilješka 2 5 3 3 3" xfId="2178"/>
    <cellStyle name="Bilješka 2 5 3 4" xfId="2179"/>
    <cellStyle name="Bilješka 2 5 4" xfId="2180"/>
    <cellStyle name="Bilješka 2 5 4 2" xfId="2181"/>
    <cellStyle name="Bilješka 2 5 4 2 2" xfId="2182"/>
    <cellStyle name="Bilješka 2 5 4 2 3" xfId="2183"/>
    <cellStyle name="Bilješka 2 5 4 3" xfId="2184"/>
    <cellStyle name="Bilješka 2 5 4 4" xfId="2185"/>
    <cellStyle name="Bilješka 2 5 5" xfId="2186"/>
    <cellStyle name="Bilješka 2 5 5 2" xfId="2187"/>
    <cellStyle name="Bilješka 2 5 5 2 2" xfId="2188"/>
    <cellStyle name="Bilješka 2 5 5 3" xfId="2189"/>
    <cellStyle name="Bilješka 2 5 5 4" xfId="2190"/>
    <cellStyle name="Bilješka 2 5 6" xfId="2191"/>
    <cellStyle name="Bilješka 2 5 6 2" xfId="2192"/>
    <cellStyle name="Bilješka 2 5 6 3" xfId="2193"/>
    <cellStyle name="Bilješka 2 5 7" xfId="2194"/>
    <cellStyle name="Bilješka 2 5 7 2" xfId="2195"/>
    <cellStyle name="Bilješka 2 5 7 3" xfId="2196"/>
    <cellStyle name="Bilješka 2 5 8" xfId="2197"/>
    <cellStyle name="Bilješka 2 5 8 2" xfId="2198"/>
    <cellStyle name="Bilješka 2 5 9" xfId="2199"/>
    <cellStyle name="Bilješka 2 6" xfId="2200"/>
    <cellStyle name="Bilješka 2 6 2" xfId="2201"/>
    <cellStyle name="Bilješka 2 6 2 2" xfId="2202"/>
    <cellStyle name="Bilješka 2 6 2 2 2" xfId="2203"/>
    <cellStyle name="Bilješka 2 6 2 2 3" xfId="2204"/>
    <cellStyle name="Bilješka 2 6 2 2 4" xfId="2205"/>
    <cellStyle name="Bilješka 2 6 2 3" xfId="2206"/>
    <cellStyle name="Bilješka 2 6 2 3 2" xfId="2207"/>
    <cellStyle name="Bilješka 2 6 2 3 3" xfId="2208"/>
    <cellStyle name="Bilješka 2 6 2 4" xfId="2209"/>
    <cellStyle name="Bilješka 2 6 2 5" xfId="2210"/>
    <cellStyle name="Bilješka 2 6 2 5 2" xfId="2211"/>
    <cellStyle name="Bilješka 2 6 2 6" xfId="2212"/>
    <cellStyle name="Bilješka 2 6 3" xfId="2213"/>
    <cellStyle name="Bilješka 2 6 3 2" xfId="2214"/>
    <cellStyle name="Bilješka 2 6 3 2 2" xfId="2215"/>
    <cellStyle name="Bilješka 2 6 3 2 3" xfId="2216"/>
    <cellStyle name="Bilješka 2 6 3 3" xfId="2217"/>
    <cellStyle name="Bilješka 2 6 3 3 2" xfId="2218"/>
    <cellStyle name="Bilješka 2 6 3 4" xfId="2219"/>
    <cellStyle name="Bilješka 2 6 3 5" xfId="2220"/>
    <cellStyle name="Bilješka 2 6 4" xfId="2221"/>
    <cellStyle name="Bilješka 2 6 4 2" xfId="2222"/>
    <cellStyle name="Bilješka 2 6 4 2 2" xfId="2223"/>
    <cellStyle name="Bilješka 2 6 4 3" xfId="2224"/>
    <cellStyle name="Bilješka 2 6 4 4" xfId="2225"/>
    <cellStyle name="Bilješka 2 6 5" xfId="2226"/>
    <cellStyle name="Bilješka 2 6 5 2" xfId="2227"/>
    <cellStyle name="Bilješka 2 6 5 3" xfId="2228"/>
    <cellStyle name="Bilješka 2 6 6" xfId="2229"/>
    <cellStyle name="Bilješka 2 6 6 2" xfId="2230"/>
    <cellStyle name="Bilješka 2 6 6 3" xfId="2231"/>
    <cellStyle name="Bilješka 2 6 7" xfId="2232"/>
    <cellStyle name="Bilješka 2 6 7 2" xfId="2233"/>
    <cellStyle name="Bilješka 2 6 8" xfId="2234"/>
    <cellStyle name="Bilješka 2 6 9" xfId="2235"/>
    <cellStyle name="Bilješka 2 7" xfId="2236"/>
    <cellStyle name="Bilješka 2 7 2" xfId="2237"/>
    <cellStyle name="Bilješka 2 7 2 2" xfId="2238"/>
    <cellStyle name="Bilješka 2 7 2 2 2" xfId="2239"/>
    <cellStyle name="Bilješka 2 7 2 2 3" xfId="2240"/>
    <cellStyle name="Bilješka 2 7 2 3" xfId="2241"/>
    <cellStyle name="Bilješka 2 7 2 3 2" xfId="2242"/>
    <cellStyle name="Bilješka 2 7 2 4" xfId="2243"/>
    <cellStyle name="Bilješka 2 7 2 5" xfId="2244"/>
    <cellStyle name="Bilješka 2 7 3" xfId="2245"/>
    <cellStyle name="Bilješka 2 7 3 2" xfId="2246"/>
    <cellStyle name="Bilješka 2 7 3 2 2" xfId="2247"/>
    <cellStyle name="Bilješka 2 7 3 3" xfId="2248"/>
    <cellStyle name="Bilješka 2 7 3 4" xfId="2249"/>
    <cellStyle name="Bilješka 2 7 4" xfId="2250"/>
    <cellStyle name="Bilješka 2 7 4 2" xfId="2251"/>
    <cellStyle name="Bilješka 2 7 4 3" xfId="2252"/>
    <cellStyle name="Bilješka 2 7 5" xfId="2253"/>
    <cellStyle name="Bilješka 2 7 6" xfId="2254"/>
    <cellStyle name="Bilješka 2 7 6 2" xfId="2255"/>
    <cellStyle name="Bilješka 2 7 7" xfId="2256"/>
    <cellStyle name="Bilješka 2 7 8" xfId="2257"/>
    <cellStyle name="Bilješka 2 8" xfId="2258"/>
    <cellStyle name="Bilješka 2 8 2" xfId="2259"/>
    <cellStyle name="Bilješka 2 8 2 2" xfId="2260"/>
    <cellStyle name="Bilješka 2 8 2 3" xfId="2261"/>
    <cellStyle name="Bilješka 2 8 3" xfId="2262"/>
    <cellStyle name="Bilješka 2 8 3 2" xfId="2263"/>
    <cellStyle name="Bilješka 2 8 3 3" xfId="2264"/>
    <cellStyle name="Bilješka 2 8 4" xfId="2265"/>
    <cellStyle name="Bilješka 2 8 4 2" xfId="2266"/>
    <cellStyle name="Bilješka 2 8 4 3" xfId="2267"/>
    <cellStyle name="Bilješka 2 8 5" xfId="2268"/>
    <cellStyle name="Bilješka 2 8 6" xfId="2269"/>
    <cellStyle name="Bilješka 2 8 6 2" xfId="2270"/>
    <cellStyle name="Bilješka 2 8 7" xfId="2271"/>
    <cellStyle name="Bilješka 2 8 8" xfId="2272"/>
    <cellStyle name="Bilješka 2 9" xfId="2273"/>
    <cellStyle name="Bilješka 2 9 2" xfId="2274"/>
    <cellStyle name="Bilješka 2 9 2 2" xfId="2275"/>
    <cellStyle name="Bilješka 2 9 2 3" xfId="2276"/>
    <cellStyle name="Bilješka 2 9 3" xfId="2277"/>
    <cellStyle name="Bilješka 2 9 3 2" xfId="2278"/>
    <cellStyle name="Bilješka 2 9 3 3" xfId="2279"/>
    <cellStyle name="Bilješka 2 9 4" xfId="2280"/>
    <cellStyle name="Bilješka 2 9 4 2" xfId="2281"/>
    <cellStyle name="Bilješka 2 9 4 3" xfId="2282"/>
    <cellStyle name="Bilješka 2 9 5" xfId="2283"/>
    <cellStyle name="Calculation" xfId="2284"/>
    <cellStyle name="Check Cell" xfId="2285"/>
    <cellStyle name="Comma" xfId="2286"/>
    <cellStyle name="Comma [0]" xfId="2287"/>
    <cellStyle name="Comma 2" xfId="2288"/>
    <cellStyle name="Comma 2 2" xfId="2289"/>
    <cellStyle name="Currency" xfId="2290"/>
    <cellStyle name="Currency [0]" xfId="2291"/>
    <cellStyle name="Dobro" xfId="2292"/>
    <cellStyle name="Dobro 2" xfId="2293"/>
    <cellStyle name="Explanatory Text" xfId="2294"/>
    <cellStyle name="Followed Hyperlink" xfId="2295"/>
    <cellStyle name="Good" xfId="2296"/>
    <cellStyle name="Heading 1" xfId="2297"/>
    <cellStyle name="Heading 2" xfId="2298"/>
    <cellStyle name="Heading 3" xfId="2299"/>
    <cellStyle name="Heading 4" xfId="2300"/>
    <cellStyle name="Hyperlink" xfId="2301"/>
    <cellStyle name="Hyperlink 2" xfId="2302"/>
    <cellStyle name="Hyperlink 3" xfId="2303"/>
    <cellStyle name="Hyperlink 3 2" xfId="2304"/>
    <cellStyle name="Input" xfId="2305"/>
    <cellStyle name="Izlaz" xfId="2306"/>
    <cellStyle name="Izlaz 2" xfId="2307"/>
    <cellStyle name="Linked Cell" xfId="2308"/>
    <cellStyle name="Naslov" xfId="2309"/>
    <cellStyle name="Neutral" xfId="2310"/>
    <cellStyle name="Normal 2" xfId="2311"/>
    <cellStyle name="Normal 2 10" xfId="2312"/>
    <cellStyle name="Normal 2 10 2" xfId="2313"/>
    <cellStyle name="Normal 2 10 2 2" xfId="2314"/>
    <cellStyle name="Normal 2 10 2 2 2" xfId="2315"/>
    <cellStyle name="Normal 2 10 2 3" xfId="2316"/>
    <cellStyle name="Normal 2 10 2 4" xfId="2317"/>
    <cellStyle name="Normal 2 10 3" xfId="2318"/>
    <cellStyle name="Normal 2 10 3 2" xfId="2319"/>
    <cellStyle name="Normal 2 10 3 3" xfId="2320"/>
    <cellStyle name="Normal 2 10 4" xfId="2321"/>
    <cellStyle name="Normal 2 10 4 2" xfId="2322"/>
    <cellStyle name="Normal 2 10 5" xfId="2323"/>
    <cellStyle name="Normal 2 10 6" xfId="2324"/>
    <cellStyle name="Normal 2 11" xfId="2325"/>
    <cellStyle name="Normal 2 11 2" xfId="2326"/>
    <cellStyle name="Normal 2 11 2 2" xfId="2327"/>
    <cellStyle name="Normal 2 11 2 3" xfId="2328"/>
    <cellStyle name="Normal 2 11 3" xfId="2329"/>
    <cellStyle name="Normal 2 11 3 2" xfId="2330"/>
    <cellStyle name="Normal 2 11 4" xfId="2331"/>
    <cellStyle name="Normal 2 11 5" xfId="2332"/>
    <cellStyle name="Normal 2 12" xfId="2333"/>
    <cellStyle name="Normal 2 12 2" xfId="2334"/>
    <cellStyle name="Normal 2 12 3" xfId="2335"/>
    <cellStyle name="Normal 2 12 4" xfId="2336"/>
    <cellStyle name="Normal 2 12 5" xfId="2337"/>
    <cellStyle name="Normal 2 13" xfId="2338"/>
    <cellStyle name="Normal 2 13 2" xfId="2339"/>
    <cellStyle name="Normal 2 13 3" xfId="2340"/>
    <cellStyle name="Normal 2 14" xfId="2341"/>
    <cellStyle name="Normal 2 14 2" xfId="2342"/>
    <cellStyle name="Normal 2 15" xfId="2343"/>
    <cellStyle name="Normal 2 16" xfId="2344"/>
    <cellStyle name="Normal 2 2" xfId="2345"/>
    <cellStyle name="Normal 2 3" xfId="2346"/>
    <cellStyle name="Normal 2 3 10" xfId="2347"/>
    <cellStyle name="Normal 2 3 10 2" xfId="2348"/>
    <cellStyle name="Normal 2 3 11" xfId="2349"/>
    <cellStyle name="Normal 2 3 12" xfId="2350"/>
    <cellStyle name="Normal 2 3 2" xfId="2351"/>
    <cellStyle name="Normal 2 3 2 2" xfId="2352"/>
    <cellStyle name="Normal 2 3 2 2 2" xfId="2353"/>
    <cellStyle name="Normal 2 3 2 2 2 2" xfId="2354"/>
    <cellStyle name="Normal 2 3 2 2 2 2 2" xfId="2355"/>
    <cellStyle name="Normal 2 3 2 2 2 3" xfId="2356"/>
    <cellStyle name="Normal 2 3 2 2 2 4" xfId="2357"/>
    <cellStyle name="Normal 2 3 2 2 3" xfId="2358"/>
    <cellStyle name="Normal 2 3 2 2 3 2" xfId="2359"/>
    <cellStyle name="Normal 2 3 2 2 3 3" xfId="2360"/>
    <cellStyle name="Normal 2 3 2 2 4" xfId="2361"/>
    <cellStyle name="Normal 2 3 2 2 4 2" xfId="2362"/>
    <cellStyle name="Normal 2 3 2 2 5" xfId="2363"/>
    <cellStyle name="Normal 2 3 2 2 6" xfId="2364"/>
    <cellStyle name="Normal 2 3 2 3" xfId="2365"/>
    <cellStyle name="Normal 2 3 2 3 2" xfId="2366"/>
    <cellStyle name="Normal 2 3 2 3 2 2" xfId="2367"/>
    <cellStyle name="Normal 2 3 2 3 2 3" xfId="2368"/>
    <cellStyle name="Normal 2 3 2 3 3" xfId="2369"/>
    <cellStyle name="Normal 2 3 2 3 3 2" xfId="2370"/>
    <cellStyle name="Normal 2 3 2 3 4" xfId="2371"/>
    <cellStyle name="Normal 2 3 2 3 5" xfId="2372"/>
    <cellStyle name="Normal 2 3 2 4" xfId="2373"/>
    <cellStyle name="Normal 2 3 2 4 2" xfId="2374"/>
    <cellStyle name="Normal 2 3 2 4 3" xfId="2375"/>
    <cellStyle name="Normal 2 3 2 4 4" xfId="2376"/>
    <cellStyle name="Normal 2 3 2 5" xfId="2377"/>
    <cellStyle name="Normal 2 3 2 5 2" xfId="2378"/>
    <cellStyle name="Normal 2 3 2 5 3" xfId="2379"/>
    <cellStyle name="Normal 2 3 2 6" xfId="2380"/>
    <cellStyle name="Normal 2 3 2 6 2" xfId="2381"/>
    <cellStyle name="Normal 2 3 2 7" xfId="2382"/>
    <cellStyle name="Normal 2 3 2 7 2" xfId="2383"/>
    <cellStyle name="Normal 2 3 2 8" xfId="2384"/>
    <cellStyle name="Normal 2 3 2 9" xfId="2385"/>
    <cellStyle name="Normal 2 3 3" xfId="2386"/>
    <cellStyle name="Normal 2 3 3 2" xfId="2387"/>
    <cellStyle name="Normal 2 3 3 2 2" xfId="2388"/>
    <cellStyle name="Normal 2 3 3 2 2 2" xfId="2389"/>
    <cellStyle name="Normal 2 3 3 2 2 3" xfId="2390"/>
    <cellStyle name="Normal 2 3 3 2 3" xfId="2391"/>
    <cellStyle name="Normal 2 3 3 2 3 2" xfId="2392"/>
    <cellStyle name="Normal 2 3 3 2 4" xfId="2393"/>
    <cellStyle name="Normal 2 3 3 2 4 2" xfId="2394"/>
    <cellStyle name="Normal 2 3 3 2 5" xfId="2395"/>
    <cellStyle name="Normal 2 3 3 2 6" xfId="2396"/>
    <cellStyle name="Normal 2 3 3 3" xfId="2397"/>
    <cellStyle name="Normal 2 3 3 3 2" xfId="2398"/>
    <cellStyle name="Normal 2 3 3 3 2 2" xfId="2399"/>
    <cellStyle name="Normal 2 3 3 3 3" xfId="2400"/>
    <cellStyle name="Normal 2 3 3 3 4" xfId="2401"/>
    <cellStyle name="Normal 2 3 3 4" xfId="2402"/>
    <cellStyle name="Normal 2 3 3 4 2" xfId="2403"/>
    <cellStyle name="Normal 2 3 3 4 3" xfId="2404"/>
    <cellStyle name="Normal 2 3 3 5" xfId="2405"/>
    <cellStyle name="Normal 2 3 3 5 2" xfId="2406"/>
    <cellStyle name="Normal 2 3 3 6" xfId="2407"/>
    <cellStyle name="Normal 2 3 3 6 2" xfId="2408"/>
    <cellStyle name="Normal 2 3 3 7" xfId="2409"/>
    <cellStyle name="Normal 2 3 3 7 2" xfId="2410"/>
    <cellStyle name="Normal 2 3 3 8" xfId="2411"/>
    <cellStyle name="Normal 2 3 3 9" xfId="2412"/>
    <cellStyle name="Normal 2 3 4" xfId="2413"/>
    <cellStyle name="Normal 2 3 4 2" xfId="2414"/>
    <cellStyle name="Normal 2 3 4 2 2" xfId="2415"/>
    <cellStyle name="Normal 2 3 4 2 2 2" xfId="2416"/>
    <cellStyle name="Normal 2 3 4 2 3" xfId="2417"/>
    <cellStyle name="Normal 2 3 4 2 4" xfId="2418"/>
    <cellStyle name="Normal 2 3 4 2 5" xfId="2419"/>
    <cellStyle name="Normal 2 3 4 3" xfId="2420"/>
    <cellStyle name="Normal 2 3 4 3 2" xfId="2421"/>
    <cellStyle name="Normal 2 3 4 4" xfId="2422"/>
    <cellStyle name="Normal 2 3 4 4 2" xfId="2423"/>
    <cellStyle name="Normal 2 3 4 5" xfId="2424"/>
    <cellStyle name="Normal 2 3 4 5 2" xfId="2425"/>
    <cellStyle name="Normal 2 3 4 6" xfId="2426"/>
    <cellStyle name="Normal 2 3 4 7" xfId="2427"/>
    <cellStyle name="Normal 2 3 5" xfId="2428"/>
    <cellStyle name="Normal 2 3 5 2" xfId="2429"/>
    <cellStyle name="Normal 2 3 5 2 2" xfId="2430"/>
    <cellStyle name="Normal 2 3 5 2 3" xfId="2431"/>
    <cellStyle name="Normal 2 3 5 3" xfId="2432"/>
    <cellStyle name="Normal 2 3 5 3 2" xfId="2433"/>
    <cellStyle name="Normal 2 3 5 4" xfId="2434"/>
    <cellStyle name="Normal 2 3 5 4 2" xfId="2435"/>
    <cellStyle name="Normal 2 3 5 5" xfId="2436"/>
    <cellStyle name="Normal 2 3 5 6" xfId="2437"/>
    <cellStyle name="Normal 2 3 6" xfId="2438"/>
    <cellStyle name="Normal 2 3 6 2" xfId="2439"/>
    <cellStyle name="Normal 2 3 6 2 2" xfId="2440"/>
    <cellStyle name="Normal 2 3 6 2 3" xfId="2441"/>
    <cellStyle name="Normal 2 3 6 3" xfId="2442"/>
    <cellStyle name="Normal 2 3 6 3 2" xfId="2443"/>
    <cellStyle name="Normal 2 3 6 4" xfId="2444"/>
    <cellStyle name="Normal 2 3 6 5" xfId="2445"/>
    <cellStyle name="Normal 2 3 7" xfId="2446"/>
    <cellStyle name="Normal 2 3 7 2" xfId="2447"/>
    <cellStyle name="Normal 2 3 7 3" xfId="2448"/>
    <cellStyle name="Normal 2 3 7 4" xfId="2449"/>
    <cellStyle name="Normal 2 3 8" xfId="2450"/>
    <cellStyle name="Normal 2 3 8 2" xfId="2451"/>
    <cellStyle name="Normal 2 3 9" xfId="2452"/>
    <cellStyle name="Normal 2 3 9 2" xfId="2453"/>
    <cellStyle name="Normal 2 4" xfId="2454"/>
    <cellStyle name="Normal 2 4 2" xfId="2455"/>
    <cellStyle name="Normal 2 4 2 2" xfId="2456"/>
    <cellStyle name="Normal 2 4 2 2 2" xfId="2457"/>
    <cellStyle name="Normal 2 4 2 2 2 2" xfId="2458"/>
    <cellStyle name="Normal 2 4 2 2 3" xfId="2459"/>
    <cellStyle name="Normal 2 4 2 2 4" xfId="2460"/>
    <cellStyle name="Normal 2 4 2 3" xfId="2461"/>
    <cellStyle name="Normal 2 4 2 3 2" xfId="2462"/>
    <cellStyle name="Normal 2 4 2 3 3" xfId="2463"/>
    <cellStyle name="Normal 2 4 2 4" xfId="2464"/>
    <cellStyle name="Normal 2 4 2 4 2" xfId="2465"/>
    <cellStyle name="Normal 2 4 2 5" xfId="2466"/>
    <cellStyle name="Normal 2 4 2 6" xfId="2467"/>
    <cellStyle name="Normal 2 4 3" xfId="2468"/>
    <cellStyle name="Normal 2 4 3 2" xfId="2469"/>
    <cellStyle name="Normal 2 4 3 2 2" xfId="2470"/>
    <cellStyle name="Normal 2 4 3 2 3" xfId="2471"/>
    <cellStyle name="Normal 2 4 3 3" xfId="2472"/>
    <cellStyle name="Normal 2 4 3 3 2" xfId="2473"/>
    <cellStyle name="Normal 2 4 3 4" xfId="2474"/>
    <cellStyle name="Normal 2 4 3 5" xfId="2475"/>
    <cellStyle name="Normal 2 4 4" xfId="2476"/>
    <cellStyle name="Normal 2 4 4 2" xfId="2477"/>
    <cellStyle name="Normal 2 4 4 3" xfId="2478"/>
    <cellStyle name="Normal 2 4 4 4" xfId="2479"/>
    <cellStyle name="Normal 2 4 5" xfId="2480"/>
    <cellStyle name="Normal 2 4 5 2" xfId="2481"/>
    <cellStyle name="Normal 2 4 5 3" xfId="2482"/>
    <cellStyle name="Normal 2 4 6" xfId="2483"/>
    <cellStyle name="Normal 2 4 6 2" xfId="2484"/>
    <cellStyle name="Normal 2 4 7" xfId="2485"/>
    <cellStyle name="Normal 2 4 7 2" xfId="2486"/>
    <cellStyle name="Normal 2 4 8" xfId="2487"/>
    <cellStyle name="Normal 2 4 9" xfId="2488"/>
    <cellStyle name="Normal 2 5" xfId="2489"/>
    <cellStyle name="Normal 2 5 2" xfId="2490"/>
    <cellStyle name="Normal 2 5 2 2" xfId="2491"/>
    <cellStyle name="Normal 2 5 2 2 2" xfId="2492"/>
    <cellStyle name="Normal 2 5 2 2 2 2" xfId="2493"/>
    <cellStyle name="Normal 2 5 2 2 3" xfId="2494"/>
    <cellStyle name="Normal 2 5 2 2 4" xfId="2495"/>
    <cellStyle name="Normal 2 5 2 3" xfId="2496"/>
    <cellStyle name="Normal 2 5 2 3 2" xfId="2497"/>
    <cellStyle name="Normal 2 5 2 3 3" xfId="2498"/>
    <cellStyle name="Normal 2 5 2 4" xfId="2499"/>
    <cellStyle name="Normal 2 5 2 4 2" xfId="2500"/>
    <cellStyle name="Normal 2 5 2 5" xfId="2501"/>
    <cellStyle name="Normal 2 5 2 6" xfId="2502"/>
    <cellStyle name="Normal 2 5 3" xfId="2503"/>
    <cellStyle name="Normal 2 5 3 2" xfId="2504"/>
    <cellStyle name="Normal 2 5 3 2 2" xfId="2505"/>
    <cellStyle name="Normal 2 5 3 2 3" xfId="2506"/>
    <cellStyle name="Normal 2 5 3 3" xfId="2507"/>
    <cellStyle name="Normal 2 5 3 3 2" xfId="2508"/>
    <cellStyle name="Normal 2 5 3 4" xfId="2509"/>
    <cellStyle name="Normal 2 5 3 5" xfId="2510"/>
    <cellStyle name="Normal 2 5 4" xfId="2511"/>
    <cellStyle name="Normal 2 5 4 2" xfId="2512"/>
    <cellStyle name="Normal 2 5 4 3" xfId="2513"/>
    <cellStyle name="Normal 2 5 4 4" xfId="2514"/>
    <cellStyle name="Normal 2 5 5" xfId="2515"/>
    <cellStyle name="Normal 2 5 5 2" xfId="2516"/>
    <cellStyle name="Normal 2 5 5 3" xfId="2517"/>
    <cellStyle name="Normal 2 5 6" xfId="2518"/>
    <cellStyle name="Normal 2 5 6 2" xfId="2519"/>
    <cellStyle name="Normal 2 5 7" xfId="2520"/>
    <cellStyle name="Normal 2 5 7 2" xfId="2521"/>
    <cellStyle name="Normal 2 5 8" xfId="2522"/>
    <cellStyle name="Normal 2 5 9" xfId="2523"/>
    <cellStyle name="Normal 2 6" xfId="2524"/>
    <cellStyle name="Normal 2 6 2" xfId="2525"/>
    <cellStyle name="Normal 2 6 2 2" xfId="2526"/>
    <cellStyle name="Normal 2 6 2 2 2" xfId="2527"/>
    <cellStyle name="Normal 2 6 2 2 3" xfId="2528"/>
    <cellStyle name="Normal 2 6 2 3" xfId="2529"/>
    <cellStyle name="Normal 2 6 2 3 2" xfId="2530"/>
    <cellStyle name="Normal 2 6 2 4" xfId="2531"/>
    <cellStyle name="Normal 2 6 2 4 2" xfId="2532"/>
    <cellStyle name="Normal 2 6 2 5" xfId="2533"/>
    <cellStyle name="Normal 2 6 2 6" xfId="2534"/>
    <cellStyle name="Normal 2 6 3" xfId="2535"/>
    <cellStyle name="Normal 2 6 3 2" xfId="2536"/>
    <cellStyle name="Normal 2 6 3 2 2" xfId="2537"/>
    <cellStyle name="Normal 2 6 3 3" xfId="2538"/>
    <cellStyle name="Normal 2 6 3 3 2" xfId="2539"/>
    <cellStyle name="Normal 2 6 3 4" xfId="2540"/>
    <cellStyle name="Normal 2 6 4" xfId="2541"/>
    <cellStyle name="Normal 2 6 4 2" xfId="2542"/>
    <cellStyle name="Normal 2 6 4 3" xfId="2543"/>
    <cellStyle name="Normal 2 6 5" xfId="2544"/>
    <cellStyle name="Normal 2 6 5 2" xfId="2545"/>
    <cellStyle name="Normal 2 6 6" xfId="2546"/>
    <cellStyle name="Normal 2 6 6 2" xfId="2547"/>
    <cellStyle name="Normal 2 6 7" xfId="2548"/>
    <cellStyle name="Normal 2 6 7 2" xfId="2549"/>
    <cellStyle name="Normal 2 6 8" xfId="2550"/>
    <cellStyle name="Normal 2 6 9" xfId="2551"/>
    <cellStyle name="Normal 2 7" xfId="2552"/>
    <cellStyle name="Normal 2 7 2" xfId="2553"/>
    <cellStyle name="Normal 2 7 2 2" xfId="2554"/>
    <cellStyle name="Normal 2 7 2 2 2" xfId="2555"/>
    <cellStyle name="Normal 2 7 2 2 3" xfId="2556"/>
    <cellStyle name="Normal 2 7 2 3" xfId="2557"/>
    <cellStyle name="Normal 2 7 2 3 2" xfId="2558"/>
    <cellStyle name="Normal 2 7 2 4" xfId="2559"/>
    <cellStyle name="Normal 2 7 2 4 2" xfId="2560"/>
    <cellStyle name="Normal 2 7 2 5" xfId="2561"/>
    <cellStyle name="Normal 2 7 2 6" xfId="2562"/>
    <cellStyle name="Normal 2 7 3" xfId="2563"/>
    <cellStyle name="Normal 2 7 3 2" xfId="2564"/>
    <cellStyle name="Normal 2 7 3 2 2" xfId="2565"/>
    <cellStyle name="Normal 2 7 3 3" xfId="2566"/>
    <cellStyle name="Normal 2 7 3 3 2" xfId="2567"/>
    <cellStyle name="Normal 2 7 3 4" xfId="2568"/>
    <cellStyle name="Normal 2 7 4" xfId="2569"/>
    <cellStyle name="Normal 2 7 4 2" xfId="2570"/>
    <cellStyle name="Normal 2 7 4 3" xfId="2571"/>
    <cellStyle name="Normal 2 7 5" xfId="2572"/>
    <cellStyle name="Normal 2 7 5 2" xfId="2573"/>
    <cellStyle name="Normal 2 7 6" xfId="2574"/>
    <cellStyle name="Normal 2 7 7" xfId="2575"/>
    <cellStyle name="Normal 2 8" xfId="2576"/>
    <cellStyle name="Normal 2 8 2" xfId="2577"/>
    <cellStyle name="Normal 2 8 2 2" xfId="2578"/>
    <cellStyle name="Normal 2 8 2 2 2" xfId="2579"/>
    <cellStyle name="Normal 2 8 2 2 3" xfId="2580"/>
    <cellStyle name="Normal 2 8 2 3" xfId="2581"/>
    <cellStyle name="Normal 2 8 2 3 2" xfId="2582"/>
    <cellStyle name="Normal 2 8 2 4" xfId="2583"/>
    <cellStyle name="Normal 2 8 2 5" xfId="2584"/>
    <cellStyle name="Normal 2 8 2 6" xfId="2585"/>
    <cellStyle name="Normal 2 8 3" xfId="2586"/>
    <cellStyle name="Normal 2 8 3 2" xfId="2587"/>
    <cellStyle name="Normal 2 8 3 2 2" xfId="2588"/>
    <cellStyle name="Normal 2 8 3 3" xfId="2589"/>
    <cellStyle name="Normal 2 8 3 4" xfId="2590"/>
    <cellStyle name="Normal 2 8 4" xfId="2591"/>
    <cellStyle name="Normal 2 8 4 2" xfId="2592"/>
    <cellStyle name="Normal 2 8 4 3" xfId="2593"/>
    <cellStyle name="Normal 2 8 5" xfId="2594"/>
    <cellStyle name="Normal 2 8 5 2" xfId="2595"/>
    <cellStyle name="Normal 2 8 6" xfId="2596"/>
    <cellStyle name="Normal 2 8 7" xfId="2597"/>
    <cellStyle name="Normal 2 9" xfId="2598"/>
    <cellStyle name="Normal 2 9 2" xfId="2599"/>
    <cellStyle name="Normal 2 9 2 2" xfId="2600"/>
    <cellStyle name="Normal 2 9 2 2 2" xfId="2601"/>
    <cellStyle name="Normal 2 9 2 3" xfId="2602"/>
    <cellStyle name="Normal 2 9 2 4" xfId="2603"/>
    <cellStyle name="Normal 2 9 3" xfId="2604"/>
    <cellStyle name="Normal 2 9 3 2" xfId="2605"/>
    <cellStyle name="Normal 2 9 3 3" xfId="2606"/>
    <cellStyle name="Normal 2 9 4" xfId="2607"/>
    <cellStyle name="Normal 2 9 4 2" xfId="2608"/>
    <cellStyle name="Normal 2 9 5" xfId="2609"/>
    <cellStyle name="Normal 2 9 6" xfId="2610"/>
    <cellStyle name="Normal 3" xfId="2611"/>
    <cellStyle name="Normal 3 2" xfId="2612"/>
    <cellStyle name="Normal 3 2 2" xfId="2613"/>
    <cellStyle name="Normal 3 3" xfId="2614"/>
    <cellStyle name="Normal 4" xfId="2615"/>
    <cellStyle name="Normal 4 2" xfId="2616"/>
    <cellStyle name="Normal 5" xfId="2617"/>
    <cellStyle name="Normal 6" xfId="2618"/>
    <cellStyle name="Normal_TFI-POD" xfId="2619"/>
    <cellStyle name="Note" xfId="2620"/>
    <cellStyle name="Note 2" xfId="2621"/>
    <cellStyle name="Note 2 2" xfId="2622"/>
    <cellStyle name="Obično 10" xfId="2623"/>
    <cellStyle name="Obično 11" xfId="2624"/>
    <cellStyle name="Obično 13" xfId="2625"/>
    <cellStyle name="Obično 14" xfId="2626"/>
    <cellStyle name="Obično 2" xfId="2627"/>
    <cellStyle name="Obično 2 10" xfId="2628"/>
    <cellStyle name="Obično 2 10 2" xfId="2629"/>
    <cellStyle name="Obično 2 10 3" xfId="2630"/>
    <cellStyle name="Obično 2 10 4" xfId="2631"/>
    <cellStyle name="Obično 2 11" xfId="2632"/>
    <cellStyle name="Obično 2 11 2" xfId="2633"/>
    <cellStyle name="Obično 2 12" xfId="2634"/>
    <cellStyle name="Obično 2 12 2" xfId="2635"/>
    <cellStyle name="Obično 2 13" xfId="2636"/>
    <cellStyle name="Obično 2 14" xfId="2637"/>
    <cellStyle name="Obično 2 2" xfId="2638"/>
    <cellStyle name="Obično 2 2 2" xfId="2639"/>
    <cellStyle name="Obično 2 2 2 2" xfId="2640"/>
    <cellStyle name="Obično 2 2 2 2 2" xfId="2641"/>
    <cellStyle name="Obično 2 2 2 2 2 2" xfId="2642"/>
    <cellStyle name="Obično 2 2 2 2 3" xfId="2643"/>
    <cellStyle name="Obično 2 2 2 2 4" xfId="2644"/>
    <cellStyle name="Obično 2 2 2 3" xfId="2645"/>
    <cellStyle name="Obično 2 2 2 3 2" xfId="2646"/>
    <cellStyle name="Obično 2 2 2 3 3" xfId="2647"/>
    <cellStyle name="Obično 2 2 2 4" xfId="2648"/>
    <cellStyle name="Obično 2 2 2 4 2" xfId="2649"/>
    <cellStyle name="Obično 2 2 2 5" xfId="2650"/>
    <cellStyle name="Obično 2 2 2 6" xfId="2651"/>
    <cellStyle name="Obično 2 2 3" xfId="2652"/>
    <cellStyle name="Obično 2 2 3 2" xfId="2653"/>
    <cellStyle name="Obično 2 2 3 2 2" xfId="2654"/>
    <cellStyle name="Obično 2 2 3 2 3" xfId="2655"/>
    <cellStyle name="Obično 2 2 3 3" xfId="2656"/>
    <cellStyle name="Obično 2 2 3 3 2" xfId="2657"/>
    <cellStyle name="Obično 2 2 3 4" xfId="2658"/>
    <cellStyle name="Obično 2 2 3 5" xfId="2659"/>
    <cellStyle name="Obično 2 2 4" xfId="2660"/>
    <cellStyle name="Obično 2 2 4 2" xfId="2661"/>
    <cellStyle name="Obično 2 2 4 3" xfId="2662"/>
    <cellStyle name="Obično 2 2 4 4" xfId="2663"/>
    <cellStyle name="Obično 2 2 5" xfId="2664"/>
    <cellStyle name="Obično 2 2 5 2" xfId="2665"/>
    <cellStyle name="Obično 2 2 5 3" xfId="2666"/>
    <cellStyle name="Obično 2 2 6" xfId="2667"/>
    <cellStyle name="Obično 2 2 6 2" xfId="2668"/>
    <cellStyle name="Obično 2 2 7" xfId="2669"/>
    <cellStyle name="Obično 2 2 7 2" xfId="2670"/>
    <cellStyle name="Obično 2 2 8" xfId="2671"/>
    <cellStyle name="Obično 2 2 9" xfId="2672"/>
    <cellStyle name="Obično 2 3" xfId="2673"/>
    <cellStyle name="Obično 2 3 10" xfId="2674"/>
    <cellStyle name="Obično 2 3 2" xfId="2675"/>
    <cellStyle name="Obično 2 3 2 2" xfId="2676"/>
    <cellStyle name="Obično 2 3 2 2 2" xfId="2677"/>
    <cellStyle name="Obično 2 3 2 3" xfId="2678"/>
    <cellStyle name="Obično 2 3 2 4" xfId="2679"/>
    <cellStyle name="Obično 2 3 2 5" xfId="2680"/>
    <cellStyle name="Obično 2 3 2 6" xfId="2681"/>
    <cellStyle name="Obično 2 3 3" xfId="2682"/>
    <cellStyle name="Obično 2 3 3 2" xfId="2683"/>
    <cellStyle name="Obično 2 3 3 3" xfId="2684"/>
    <cellStyle name="Obično 2 3 4" xfId="2685"/>
    <cellStyle name="Obično 2 3 4 2" xfId="2686"/>
    <cellStyle name="Obično 2 3 4 3" xfId="2687"/>
    <cellStyle name="Obično 2 3 5" xfId="2688"/>
    <cellStyle name="Obično 2 3 5 2" xfId="2689"/>
    <cellStyle name="Obično 2 3 5 3" xfId="2690"/>
    <cellStyle name="Obično 2 3 6" xfId="2691"/>
    <cellStyle name="Obično 2 3 7" xfId="2692"/>
    <cellStyle name="Obično 2 3 7 2" xfId="2693"/>
    <cellStyle name="Obično 2 3 8" xfId="2694"/>
    <cellStyle name="Obično 2 3 9" xfId="2695"/>
    <cellStyle name="Obično 2 4" xfId="2696"/>
    <cellStyle name="Obično 2 4 2" xfId="2697"/>
    <cellStyle name="Obično 2 4 2 2" xfId="2698"/>
    <cellStyle name="Obično 2 4 2 2 2" xfId="2699"/>
    <cellStyle name="Obično 2 4 2 2 3" xfId="2700"/>
    <cellStyle name="Obično 2 4 2 3" xfId="2701"/>
    <cellStyle name="Obično 2 4 2 3 2" xfId="2702"/>
    <cellStyle name="Obično 2 4 2 4" xfId="2703"/>
    <cellStyle name="Obično 2 4 2 4 2" xfId="2704"/>
    <cellStyle name="Obično 2 4 2 5" xfId="2705"/>
    <cellStyle name="Obično 2 4 2 6" xfId="2706"/>
    <cellStyle name="Obično 2 4 3" xfId="2707"/>
    <cellStyle name="Obično 2 4 3 2" xfId="2708"/>
    <cellStyle name="Obično 2 4 3 2 2" xfId="2709"/>
    <cellStyle name="Obično 2 4 3 3" xfId="2710"/>
    <cellStyle name="Obično 2 4 3 3 2" xfId="2711"/>
    <cellStyle name="Obično 2 4 3 4" xfId="2712"/>
    <cellStyle name="Obično 2 4 4" xfId="2713"/>
    <cellStyle name="Obično 2 4 4 2" xfId="2714"/>
    <cellStyle name="Obično 2 4 4 3" xfId="2715"/>
    <cellStyle name="Obično 2 4 5" xfId="2716"/>
    <cellStyle name="Obično 2 4 5 2" xfId="2717"/>
    <cellStyle name="Obično 2 4 6" xfId="2718"/>
    <cellStyle name="Obično 2 4 6 2" xfId="2719"/>
    <cellStyle name="Obično 2 4 7" xfId="2720"/>
    <cellStyle name="Obično 2 4 7 2" xfId="2721"/>
    <cellStyle name="Obično 2 4 8" xfId="2722"/>
    <cellStyle name="Obično 2 4 9" xfId="2723"/>
    <cellStyle name="Obično 2 5" xfId="2724"/>
    <cellStyle name="Obično 2 5 2" xfId="2725"/>
    <cellStyle name="Obično 2 5 2 2" xfId="2726"/>
    <cellStyle name="Obično 2 5 2 2 2" xfId="2727"/>
    <cellStyle name="Obično 2 5 2 3" xfId="2728"/>
    <cellStyle name="Obično 2 5 2 3 2" xfId="2729"/>
    <cellStyle name="Obično 2 5 2 4" xfId="2730"/>
    <cellStyle name="Obično 2 5 3" xfId="2731"/>
    <cellStyle name="Obično 2 5 3 2" xfId="2732"/>
    <cellStyle name="Obično 2 5 3 2 2" xfId="2733"/>
    <cellStyle name="Obično 2 5 3 3" xfId="2734"/>
    <cellStyle name="Obično 2 5 3 4" xfId="2735"/>
    <cellStyle name="Obično 2 5 4" xfId="2736"/>
    <cellStyle name="Obično 2 5 4 2" xfId="2737"/>
    <cellStyle name="Obično 2 5 4 3" xfId="2738"/>
    <cellStyle name="Obično 2 5 4 3 2" xfId="2739"/>
    <cellStyle name="Obično 2 5 5" xfId="2740"/>
    <cellStyle name="Obično 2 5 5 2" xfId="2741"/>
    <cellStyle name="Obično 2 5 6" xfId="2742"/>
    <cellStyle name="Obično 2 5 7" xfId="2743"/>
    <cellStyle name="Obično 2 5 8" xfId="2744"/>
    <cellStyle name="Obično 2 6" xfId="2745"/>
    <cellStyle name="Obično 2 6 2" xfId="2746"/>
    <cellStyle name="Obično 2 6 2 2" xfId="2747"/>
    <cellStyle name="Obično 2 6 2 2 2" xfId="2748"/>
    <cellStyle name="Obično 2 6 2 3" xfId="2749"/>
    <cellStyle name="Obično 2 6 2 3 2" xfId="2750"/>
    <cellStyle name="Obično 2 6 2 4" xfId="2751"/>
    <cellStyle name="Obično 2 6 2 5" xfId="2752"/>
    <cellStyle name="Obično 2 6 3" xfId="2753"/>
    <cellStyle name="Obično 2 6 3 2" xfId="2754"/>
    <cellStyle name="Obično 2 6 3 3" xfId="2755"/>
    <cellStyle name="Obično 2 6 4" xfId="2756"/>
    <cellStyle name="Obično 2 6 4 2" xfId="2757"/>
    <cellStyle name="Obično 2 6 5" xfId="2758"/>
    <cellStyle name="Obično 2 6 5 2" xfId="2759"/>
    <cellStyle name="Obično 2 6 6" xfId="2760"/>
    <cellStyle name="Obično 2 6 7" xfId="2761"/>
    <cellStyle name="Obično 2 7" xfId="2762"/>
    <cellStyle name="Obično 2 7 2" xfId="2763"/>
    <cellStyle name="Obično 2 7 2 2" xfId="2764"/>
    <cellStyle name="Obično 2 7 2 2 2" xfId="2765"/>
    <cellStyle name="Obično 2 7 2 3" xfId="2766"/>
    <cellStyle name="Obično 2 7 2 4" xfId="2767"/>
    <cellStyle name="Obično 2 7 3" xfId="2768"/>
    <cellStyle name="Obično 2 7 3 2" xfId="2769"/>
    <cellStyle name="Obično 2 7 3 3" xfId="2770"/>
    <cellStyle name="Obično 2 7 4" xfId="2771"/>
    <cellStyle name="Obično 2 7 4 2" xfId="2772"/>
    <cellStyle name="Obično 2 7 5" xfId="2773"/>
    <cellStyle name="Obično 2 7 6" xfId="2774"/>
    <cellStyle name="Obično 2 8" xfId="2775"/>
    <cellStyle name="Obično 2 8 2" xfId="2776"/>
    <cellStyle name="Obično 2 8 2 2" xfId="2777"/>
    <cellStyle name="Obično 2 8 2 3" xfId="2778"/>
    <cellStyle name="Obično 2 8 3" xfId="2779"/>
    <cellStyle name="Obično 2 8 3 2" xfId="2780"/>
    <cellStyle name="Obično 2 8 4" xfId="2781"/>
    <cellStyle name="Obično 2 8 5" xfId="2782"/>
    <cellStyle name="Obično 2 9" xfId="2783"/>
    <cellStyle name="Obično 2 9 2" xfId="2784"/>
    <cellStyle name="Obično 2 9 3" xfId="2785"/>
    <cellStyle name="Obično 2 9 4" xfId="2786"/>
    <cellStyle name="Obično 2 9 5" xfId="2787"/>
    <cellStyle name="Obično 3" xfId="2788"/>
    <cellStyle name="Obično 5" xfId="2789"/>
    <cellStyle name="Obično 6" xfId="2790"/>
    <cellStyle name="Obično 7" xfId="2791"/>
    <cellStyle name="Obično 8" xfId="2792"/>
    <cellStyle name="Obično 9" xfId="2793"/>
    <cellStyle name="Obično_Knjiga2" xfId="2794"/>
    <cellStyle name="Output" xfId="2795"/>
    <cellStyle name="Percent" xfId="2796"/>
    <cellStyle name="Percent 2" xfId="2797"/>
    <cellStyle name="Percent 3" xfId="2798"/>
    <cellStyle name="Percent 3 2" xfId="2799"/>
    <cellStyle name="Percent 4" xfId="2800"/>
    <cellStyle name="Percent 4 2" xfId="2801"/>
    <cellStyle name="Style 1" xfId="2802"/>
    <cellStyle name="Style 1 2" xfId="2803"/>
    <cellStyle name="Style 1 2 2" xfId="2804"/>
    <cellStyle name="Tekst upozorenja" xfId="2805"/>
    <cellStyle name="Tekst upozorenja 2" xfId="2806"/>
    <cellStyle name="Title" xfId="2807"/>
    <cellStyle name="Total" xfId="2808"/>
    <cellStyle name="Warning Text" xfId="2809"/>
    <cellStyle name="Zarez 2" xfId="2810"/>
    <cellStyle name="Zarez 2 10" xfId="2811"/>
    <cellStyle name="Zarez 2 10 2" xfId="2812"/>
    <cellStyle name="Zarez 2 10 2 2" xfId="2813"/>
    <cellStyle name="Zarez 2 10 2 3" xfId="2814"/>
    <cellStyle name="Zarez 2 10 3" xfId="2815"/>
    <cellStyle name="Zarez 2 10 4" xfId="2816"/>
    <cellStyle name="Zarez 2 11" xfId="2817"/>
    <cellStyle name="Zarez 2 11 2" xfId="2818"/>
    <cellStyle name="Zarez 2 11 2 2" xfId="2819"/>
    <cellStyle name="Zarez 2 11 3" xfId="2820"/>
    <cellStyle name="Zarez 2 11 4" xfId="2821"/>
    <cellStyle name="Zarez 2 12" xfId="2822"/>
    <cellStyle name="Zarez 2 12 2" xfId="2823"/>
    <cellStyle name="Zarez 2 12 3" xfId="2824"/>
    <cellStyle name="Zarez 2 13" xfId="2825"/>
    <cellStyle name="Zarez 2 13 2" xfId="2826"/>
    <cellStyle name="Zarez 2 13 3" xfId="2827"/>
    <cellStyle name="Zarez 2 14" xfId="2828"/>
    <cellStyle name="Zarez 2 14 2" xfId="2829"/>
    <cellStyle name="Zarez 2 15" xfId="2830"/>
    <cellStyle name="Zarez 2 16" xfId="2831"/>
    <cellStyle name="Zarez 2 2" xfId="2832"/>
    <cellStyle name="Zarez 2 2 10" xfId="2833"/>
    <cellStyle name="Zarez 2 2 10 2" xfId="2834"/>
    <cellStyle name="Zarez 2 2 11" xfId="2835"/>
    <cellStyle name="Zarez 2 2 12" xfId="2836"/>
    <cellStyle name="Zarez 2 2 2" xfId="2837"/>
    <cellStyle name="Zarez 2 2 2 2" xfId="2838"/>
    <cellStyle name="Zarez 2 2 2 2 2" xfId="2839"/>
    <cellStyle name="Zarez 2 2 2 2 2 2" xfId="2840"/>
    <cellStyle name="Zarez 2 2 2 2 2 3" xfId="2841"/>
    <cellStyle name="Zarez 2 2 2 2 2 4" xfId="2842"/>
    <cellStyle name="Zarez 2 2 2 2 3" xfId="2843"/>
    <cellStyle name="Zarez 2 2 2 2 3 2" xfId="2844"/>
    <cellStyle name="Zarez 2 2 2 2 3 3" xfId="2845"/>
    <cellStyle name="Zarez 2 2 2 2 4" xfId="2846"/>
    <cellStyle name="Zarez 2 2 2 2 5" xfId="2847"/>
    <cellStyle name="Zarez 2 2 2 2 5 2" xfId="2848"/>
    <cellStyle name="Zarez 2 2 2 2 6" xfId="2849"/>
    <cellStyle name="Zarez 2 2 2 3" xfId="2850"/>
    <cellStyle name="Zarez 2 2 2 3 2" xfId="2851"/>
    <cellStyle name="Zarez 2 2 2 3 2 2" xfId="2852"/>
    <cellStyle name="Zarez 2 2 2 3 2 3" xfId="2853"/>
    <cellStyle name="Zarez 2 2 2 3 3" xfId="2854"/>
    <cellStyle name="Zarez 2 2 2 3 3 2" xfId="2855"/>
    <cellStyle name="Zarez 2 2 2 3 4" xfId="2856"/>
    <cellStyle name="Zarez 2 2 2 3 5" xfId="2857"/>
    <cellStyle name="Zarez 2 2 2 4" xfId="2858"/>
    <cellStyle name="Zarez 2 2 2 4 2" xfId="2859"/>
    <cellStyle name="Zarez 2 2 2 4 2 2" xfId="2860"/>
    <cellStyle name="Zarez 2 2 2 4 3" xfId="2861"/>
    <cellStyle name="Zarez 2 2 2 4 4" xfId="2862"/>
    <cellStyle name="Zarez 2 2 2 5" xfId="2863"/>
    <cellStyle name="Zarez 2 2 2 5 2" xfId="2864"/>
    <cellStyle name="Zarez 2 2 2 5 3" xfId="2865"/>
    <cellStyle name="Zarez 2 2 2 6" xfId="2866"/>
    <cellStyle name="Zarez 2 2 2 6 2" xfId="2867"/>
    <cellStyle name="Zarez 2 2 2 6 3" xfId="2868"/>
    <cellStyle name="Zarez 2 2 2 7" xfId="2869"/>
    <cellStyle name="Zarez 2 2 2 7 2" xfId="2870"/>
    <cellStyle name="Zarez 2 2 2 8" xfId="2871"/>
    <cellStyle name="Zarez 2 2 2 9" xfId="2872"/>
    <cellStyle name="Zarez 2 2 3" xfId="2873"/>
    <cellStyle name="Zarez 2 2 3 2" xfId="2874"/>
    <cellStyle name="Zarez 2 2 3 2 2" xfId="2875"/>
    <cellStyle name="Zarez 2 2 3 2 2 2" xfId="2876"/>
    <cellStyle name="Zarez 2 2 3 2 2 3" xfId="2877"/>
    <cellStyle name="Zarez 2 2 3 2 3" xfId="2878"/>
    <cellStyle name="Zarez 2 2 3 2 3 2" xfId="2879"/>
    <cellStyle name="Zarez 2 2 3 2 4" xfId="2880"/>
    <cellStyle name="Zarez 2 2 3 2 5" xfId="2881"/>
    <cellStyle name="Zarez 2 2 3 3" xfId="2882"/>
    <cellStyle name="Zarez 2 2 3 3 2" xfId="2883"/>
    <cellStyle name="Zarez 2 2 3 3 2 2" xfId="2884"/>
    <cellStyle name="Zarez 2 2 3 3 3" xfId="2885"/>
    <cellStyle name="Zarez 2 2 3 3 4" xfId="2886"/>
    <cellStyle name="Zarez 2 2 3 4" xfId="2887"/>
    <cellStyle name="Zarez 2 2 3 4 2" xfId="2888"/>
    <cellStyle name="Zarez 2 2 3 4 3" xfId="2889"/>
    <cellStyle name="Zarez 2 2 3 5" xfId="2890"/>
    <cellStyle name="Zarez 2 2 3 6" xfId="2891"/>
    <cellStyle name="Zarez 2 2 3 6 2" xfId="2892"/>
    <cellStyle name="Zarez 2 2 3 7" xfId="2893"/>
    <cellStyle name="Zarez 2 2 3 8" xfId="2894"/>
    <cellStyle name="Zarez 2 2 4" xfId="2895"/>
    <cellStyle name="Zarez 2 2 4 2" xfId="2896"/>
    <cellStyle name="Zarez 2 2 4 2 2" xfId="2897"/>
    <cellStyle name="Zarez 2 2 4 2 3" xfId="2898"/>
    <cellStyle name="Zarez 2 2 4 3" xfId="2899"/>
    <cellStyle name="Zarez 2 2 4 3 2" xfId="2900"/>
    <cellStyle name="Zarez 2 2 4 3 3" xfId="2901"/>
    <cellStyle name="Zarez 2 2 4 4" xfId="2902"/>
    <cellStyle name="Zarez 2 2 4 4 2" xfId="2903"/>
    <cellStyle name="Zarez 2 2 4 4 3" xfId="2904"/>
    <cellStyle name="Zarez 2 2 4 5" xfId="2905"/>
    <cellStyle name="Zarez 2 2 4 6" xfId="2906"/>
    <cellStyle name="Zarez 2 2 5" xfId="2907"/>
    <cellStyle name="Zarez 2 2 5 2" xfId="2908"/>
    <cellStyle name="Zarez 2 2 5 2 2" xfId="2909"/>
    <cellStyle name="Zarez 2 2 5 2 3" xfId="2910"/>
    <cellStyle name="Zarez 2 2 5 3" xfId="2911"/>
    <cellStyle name="Zarez 2 2 5 3 2" xfId="2912"/>
    <cellStyle name="Zarez 2 2 5 3 3" xfId="2913"/>
    <cellStyle name="Zarez 2 2 5 4" xfId="2914"/>
    <cellStyle name="Zarez 2 2 5 4 2" xfId="2915"/>
    <cellStyle name="Zarez 2 2 5 5" xfId="2916"/>
    <cellStyle name="Zarez 2 2 6" xfId="2917"/>
    <cellStyle name="Zarez 2 2 6 2" xfId="2918"/>
    <cellStyle name="Zarez 2 2 6 2 2" xfId="2919"/>
    <cellStyle name="Zarez 2 2 6 2 3" xfId="2920"/>
    <cellStyle name="Zarez 2 2 6 3" xfId="2921"/>
    <cellStyle name="Zarez 2 2 6 4" xfId="2922"/>
    <cellStyle name="Zarez 2 2 7" xfId="2923"/>
    <cellStyle name="Zarez 2 2 7 2" xfId="2924"/>
    <cellStyle name="Zarez 2 2 7 2 2" xfId="2925"/>
    <cellStyle name="Zarez 2 2 7 3" xfId="2926"/>
    <cellStyle name="Zarez 2 2 7 4" xfId="2927"/>
    <cellStyle name="Zarez 2 2 8" xfId="2928"/>
    <cellStyle name="Zarez 2 2 8 2" xfId="2929"/>
    <cellStyle name="Zarez 2 2 8 3" xfId="2930"/>
    <cellStyle name="Zarez 2 2 9" xfId="2931"/>
    <cellStyle name="Zarez 2 2 9 2" xfId="2932"/>
    <cellStyle name="Zarez 2 2 9 3" xfId="2933"/>
    <cellStyle name="Zarez 2 3" xfId="2934"/>
    <cellStyle name="Zarez 2 3 10" xfId="2935"/>
    <cellStyle name="Zarez 2 3 10 2" xfId="2936"/>
    <cellStyle name="Zarez 2 3 11" xfId="2937"/>
    <cellStyle name="Zarez 2 3 12" xfId="2938"/>
    <cellStyle name="Zarez 2 3 2" xfId="2939"/>
    <cellStyle name="Zarez 2 3 2 2" xfId="2940"/>
    <cellStyle name="Zarez 2 3 2 2 2" xfId="2941"/>
    <cellStyle name="Zarez 2 3 2 2 2 2" xfId="2942"/>
    <cellStyle name="Zarez 2 3 2 2 2 3" xfId="2943"/>
    <cellStyle name="Zarez 2 3 2 2 2 4" xfId="2944"/>
    <cellStyle name="Zarez 2 3 2 2 3" xfId="2945"/>
    <cellStyle name="Zarez 2 3 2 2 3 2" xfId="2946"/>
    <cellStyle name="Zarez 2 3 2 2 3 3" xfId="2947"/>
    <cellStyle name="Zarez 2 3 2 2 4" xfId="2948"/>
    <cellStyle name="Zarez 2 3 2 2 5" xfId="2949"/>
    <cellStyle name="Zarez 2 3 2 2 5 2" xfId="2950"/>
    <cellStyle name="Zarez 2 3 2 2 6" xfId="2951"/>
    <cellStyle name="Zarez 2 3 2 3" xfId="2952"/>
    <cellStyle name="Zarez 2 3 2 3 2" xfId="2953"/>
    <cellStyle name="Zarez 2 3 2 3 2 2" xfId="2954"/>
    <cellStyle name="Zarez 2 3 2 3 2 3" xfId="2955"/>
    <cellStyle name="Zarez 2 3 2 3 3" xfId="2956"/>
    <cellStyle name="Zarez 2 3 2 3 3 2" xfId="2957"/>
    <cellStyle name="Zarez 2 3 2 3 4" xfId="2958"/>
    <cellStyle name="Zarez 2 3 2 3 5" xfId="2959"/>
    <cellStyle name="Zarez 2 3 2 4" xfId="2960"/>
    <cellStyle name="Zarez 2 3 2 4 2" xfId="2961"/>
    <cellStyle name="Zarez 2 3 2 4 2 2" xfId="2962"/>
    <cellStyle name="Zarez 2 3 2 4 3" xfId="2963"/>
    <cellStyle name="Zarez 2 3 2 4 4" xfId="2964"/>
    <cellStyle name="Zarez 2 3 2 5" xfId="2965"/>
    <cellStyle name="Zarez 2 3 2 5 2" xfId="2966"/>
    <cellStyle name="Zarez 2 3 2 5 3" xfId="2967"/>
    <cellStyle name="Zarez 2 3 2 6" xfId="2968"/>
    <cellStyle name="Zarez 2 3 2 6 2" xfId="2969"/>
    <cellStyle name="Zarez 2 3 2 6 3" xfId="2970"/>
    <cellStyle name="Zarez 2 3 2 7" xfId="2971"/>
    <cellStyle name="Zarez 2 3 2 7 2" xfId="2972"/>
    <cellStyle name="Zarez 2 3 2 8" xfId="2973"/>
    <cellStyle name="Zarez 2 3 2 9" xfId="2974"/>
    <cellStyle name="Zarez 2 3 3" xfId="2975"/>
    <cellStyle name="Zarez 2 3 3 2" xfId="2976"/>
    <cellStyle name="Zarez 2 3 3 2 2" xfId="2977"/>
    <cellStyle name="Zarez 2 3 3 2 2 2" xfId="2978"/>
    <cellStyle name="Zarez 2 3 3 2 2 3" xfId="2979"/>
    <cellStyle name="Zarez 2 3 3 2 3" xfId="2980"/>
    <cellStyle name="Zarez 2 3 3 2 3 2" xfId="2981"/>
    <cellStyle name="Zarez 2 3 3 2 4" xfId="2982"/>
    <cellStyle name="Zarez 2 3 3 2 5" xfId="2983"/>
    <cellStyle name="Zarez 2 3 3 3" xfId="2984"/>
    <cellStyle name="Zarez 2 3 3 3 2" xfId="2985"/>
    <cellStyle name="Zarez 2 3 3 3 2 2" xfId="2986"/>
    <cellStyle name="Zarez 2 3 3 3 3" xfId="2987"/>
    <cellStyle name="Zarez 2 3 3 3 4" xfId="2988"/>
    <cellStyle name="Zarez 2 3 3 4" xfId="2989"/>
    <cellStyle name="Zarez 2 3 3 4 2" xfId="2990"/>
    <cellStyle name="Zarez 2 3 3 4 3" xfId="2991"/>
    <cellStyle name="Zarez 2 3 3 5" xfId="2992"/>
    <cellStyle name="Zarez 2 3 3 6" xfId="2993"/>
    <cellStyle name="Zarez 2 3 3 6 2" xfId="2994"/>
    <cellStyle name="Zarez 2 3 3 7" xfId="2995"/>
    <cellStyle name="Zarez 2 3 3 8" xfId="2996"/>
    <cellStyle name="Zarez 2 3 4" xfId="2997"/>
    <cellStyle name="Zarez 2 3 4 2" xfId="2998"/>
    <cellStyle name="Zarez 2 3 4 2 2" xfId="2999"/>
    <cellStyle name="Zarez 2 3 4 2 3" xfId="3000"/>
    <cellStyle name="Zarez 2 3 4 3" xfId="3001"/>
    <cellStyle name="Zarez 2 3 4 3 2" xfId="3002"/>
    <cellStyle name="Zarez 2 3 4 3 3" xfId="3003"/>
    <cellStyle name="Zarez 2 3 4 4" xfId="3004"/>
    <cellStyle name="Zarez 2 3 4 4 2" xfId="3005"/>
    <cellStyle name="Zarez 2 3 4 4 3" xfId="3006"/>
    <cellStyle name="Zarez 2 3 4 5" xfId="3007"/>
    <cellStyle name="Zarez 2 3 4 6" xfId="3008"/>
    <cellStyle name="Zarez 2 3 5" xfId="3009"/>
    <cellStyle name="Zarez 2 3 5 2" xfId="3010"/>
    <cellStyle name="Zarez 2 3 5 2 2" xfId="3011"/>
    <cellStyle name="Zarez 2 3 5 2 3" xfId="3012"/>
    <cellStyle name="Zarez 2 3 5 3" xfId="3013"/>
    <cellStyle name="Zarez 2 3 5 3 2" xfId="3014"/>
    <cellStyle name="Zarez 2 3 5 3 3" xfId="3015"/>
    <cellStyle name="Zarez 2 3 5 4" xfId="3016"/>
    <cellStyle name="Zarez 2 3 5 4 2" xfId="3017"/>
    <cellStyle name="Zarez 2 3 5 5" xfId="3018"/>
    <cellStyle name="Zarez 2 3 6" xfId="3019"/>
    <cellStyle name="Zarez 2 3 6 2" xfId="3020"/>
    <cellStyle name="Zarez 2 3 6 2 2" xfId="3021"/>
    <cellStyle name="Zarez 2 3 6 2 3" xfId="3022"/>
    <cellStyle name="Zarez 2 3 6 3" xfId="3023"/>
    <cellStyle name="Zarez 2 3 6 4" xfId="3024"/>
    <cellStyle name="Zarez 2 3 7" xfId="3025"/>
    <cellStyle name="Zarez 2 3 7 2" xfId="3026"/>
    <cellStyle name="Zarez 2 3 7 2 2" xfId="3027"/>
    <cellStyle name="Zarez 2 3 7 3" xfId="3028"/>
    <cellStyle name="Zarez 2 3 7 4" xfId="3029"/>
    <cellStyle name="Zarez 2 3 8" xfId="3030"/>
    <cellStyle name="Zarez 2 3 8 2" xfId="3031"/>
    <cellStyle name="Zarez 2 3 8 3" xfId="3032"/>
    <cellStyle name="Zarez 2 3 9" xfId="3033"/>
    <cellStyle name="Zarez 2 3 9 2" xfId="3034"/>
    <cellStyle name="Zarez 2 3 9 3" xfId="3035"/>
    <cellStyle name="Zarez 2 4" xfId="3036"/>
    <cellStyle name="Zarez 2 4 10" xfId="3037"/>
    <cellStyle name="Zarez 2 4 10 2" xfId="3038"/>
    <cellStyle name="Zarez 2 4 11" xfId="3039"/>
    <cellStyle name="Zarez 2 4 12" xfId="3040"/>
    <cellStyle name="Zarez 2 4 2" xfId="3041"/>
    <cellStyle name="Zarez 2 4 2 2" xfId="3042"/>
    <cellStyle name="Zarez 2 4 2 2 2" xfId="3043"/>
    <cellStyle name="Zarez 2 4 2 2 2 2" xfId="3044"/>
    <cellStyle name="Zarez 2 4 2 2 2 3" xfId="3045"/>
    <cellStyle name="Zarez 2 4 2 2 3" xfId="3046"/>
    <cellStyle name="Zarez 2 4 2 2 3 2" xfId="3047"/>
    <cellStyle name="Zarez 2 4 2 2 3 3" xfId="3048"/>
    <cellStyle name="Zarez 2 4 2 2 4" xfId="3049"/>
    <cellStyle name="Zarez 2 4 2 2 4 2" xfId="3050"/>
    <cellStyle name="Zarez 2 4 2 2 5" xfId="3051"/>
    <cellStyle name="Zarez 2 4 2 3" xfId="3052"/>
    <cellStyle name="Zarez 2 4 2 3 2" xfId="3053"/>
    <cellStyle name="Zarez 2 4 2 3 2 2" xfId="3054"/>
    <cellStyle name="Zarez 2 4 2 3 2 3" xfId="3055"/>
    <cellStyle name="Zarez 2 4 2 3 3" xfId="3056"/>
    <cellStyle name="Zarez 2 4 2 3 4" xfId="3057"/>
    <cellStyle name="Zarez 2 4 2 4" xfId="3058"/>
    <cellStyle name="Zarez 2 4 2 4 2" xfId="3059"/>
    <cellStyle name="Zarez 2 4 2 4 2 2" xfId="3060"/>
    <cellStyle name="Zarez 2 4 2 4 3" xfId="3061"/>
    <cellStyle name="Zarez 2 4 2 4 4" xfId="3062"/>
    <cellStyle name="Zarez 2 4 2 5" xfId="3063"/>
    <cellStyle name="Zarez 2 4 2 5 2" xfId="3064"/>
    <cellStyle name="Zarez 2 4 2 5 3" xfId="3065"/>
    <cellStyle name="Zarez 2 4 2 6" xfId="3066"/>
    <cellStyle name="Zarez 2 4 2 6 2" xfId="3067"/>
    <cellStyle name="Zarez 2 4 2 6 3" xfId="3068"/>
    <cellStyle name="Zarez 2 4 2 7" xfId="3069"/>
    <cellStyle name="Zarez 2 4 2 7 2" xfId="3070"/>
    <cellStyle name="Zarez 2 4 2 8" xfId="3071"/>
    <cellStyle name="Zarez 2 4 2 9" xfId="3072"/>
    <cellStyle name="Zarez 2 4 3" xfId="3073"/>
    <cellStyle name="Zarez 2 4 3 2" xfId="3074"/>
    <cellStyle name="Zarez 2 4 3 2 2" xfId="3075"/>
    <cellStyle name="Zarez 2 4 3 2 3" xfId="3076"/>
    <cellStyle name="Zarez 2 4 3 2 4" xfId="3077"/>
    <cellStyle name="Zarez 2 4 3 3" xfId="3078"/>
    <cellStyle name="Zarez 2 4 3 3 2" xfId="3079"/>
    <cellStyle name="Zarez 2 4 3 3 3" xfId="3080"/>
    <cellStyle name="Zarez 2 4 3 4" xfId="3081"/>
    <cellStyle name="Zarez 2 4 3 5" xfId="3082"/>
    <cellStyle name="Zarez 2 4 3 5 2" xfId="3083"/>
    <cellStyle name="Zarez 2 4 3 6" xfId="3084"/>
    <cellStyle name="Zarez 2 4 3 7" xfId="3085"/>
    <cellStyle name="Zarez 2 4 4" xfId="3086"/>
    <cellStyle name="Zarez 2 4 4 2" xfId="3087"/>
    <cellStyle name="Zarez 2 4 4 2 2" xfId="3088"/>
    <cellStyle name="Zarez 2 4 4 2 3" xfId="3089"/>
    <cellStyle name="Zarez 2 4 4 3" xfId="3090"/>
    <cellStyle name="Zarez 2 4 4 3 2" xfId="3091"/>
    <cellStyle name="Zarez 2 4 4 3 3" xfId="3092"/>
    <cellStyle name="Zarez 2 4 4 4" xfId="3093"/>
    <cellStyle name="Zarez 2 4 5" xfId="3094"/>
    <cellStyle name="Zarez 2 4 5 2" xfId="3095"/>
    <cellStyle name="Zarez 2 4 5 2 2" xfId="3096"/>
    <cellStyle name="Zarez 2 4 5 2 3" xfId="3097"/>
    <cellStyle name="Zarez 2 4 5 3" xfId="3098"/>
    <cellStyle name="Zarez 2 4 5 3 2" xfId="3099"/>
    <cellStyle name="Zarez 2 4 5 4" xfId="3100"/>
    <cellStyle name="Zarez 2 4 6" xfId="3101"/>
    <cellStyle name="Zarez 2 4 6 2" xfId="3102"/>
    <cellStyle name="Zarez 2 4 6 2 2" xfId="3103"/>
    <cellStyle name="Zarez 2 4 6 2 3" xfId="3104"/>
    <cellStyle name="Zarez 2 4 6 3" xfId="3105"/>
    <cellStyle name="Zarez 2 4 6 4" xfId="3106"/>
    <cellStyle name="Zarez 2 4 7" xfId="3107"/>
    <cellStyle name="Zarez 2 4 7 2" xfId="3108"/>
    <cellStyle name="Zarez 2 4 7 2 2" xfId="3109"/>
    <cellStyle name="Zarez 2 4 7 3" xfId="3110"/>
    <cellStyle name="Zarez 2 4 7 4" xfId="3111"/>
    <cellStyle name="Zarez 2 4 8" xfId="3112"/>
    <cellStyle name="Zarez 2 4 8 2" xfId="3113"/>
    <cellStyle name="Zarez 2 4 8 3" xfId="3114"/>
    <cellStyle name="Zarez 2 4 9" xfId="3115"/>
    <cellStyle name="Zarez 2 4 9 2" xfId="3116"/>
    <cellStyle name="Zarez 2 4 9 3" xfId="3117"/>
    <cellStyle name="Zarez 2 5" xfId="3118"/>
    <cellStyle name="Zarez 2 5 10" xfId="3119"/>
    <cellStyle name="Zarez 2 5 2" xfId="3120"/>
    <cellStyle name="Zarez 2 5 2 2" xfId="3121"/>
    <cellStyle name="Zarez 2 5 2 2 2" xfId="3122"/>
    <cellStyle name="Zarez 2 5 2 2 2 2" xfId="3123"/>
    <cellStyle name="Zarez 2 5 2 2 2 3" xfId="3124"/>
    <cellStyle name="Zarez 2 5 2 2 3" xfId="3125"/>
    <cellStyle name="Zarez 2 5 2 2 3 2" xfId="3126"/>
    <cellStyle name="Zarez 2 5 2 2 4" xfId="3127"/>
    <cellStyle name="Zarez 2 5 2 3" xfId="3128"/>
    <cellStyle name="Zarez 2 5 2 3 2" xfId="3129"/>
    <cellStyle name="Zarez 2 5 2 3 3" xfId="3130"/>
    <cellStyle name="Zarez 2 5 2 3 4" xfId="3131"/>
    <cellStyle name="Zarez 2 5 2 4" xfId="3132"/>
    <cellStyle name="Zarez 2 5 2 4 2" xfId="3133"/>
    <cellStyle name="Zarez 2 5 2 4 3" xfId="3134"/>
    <cellStyle name="Zarez 2 5 2 5" xfId="3135"/>
    <cellStyle name="Zarez 2 5 2 5 2" xfId="3136"/>
    <cellStyle name="Zarez 2 5 2 5 3" xfId="3137"/>
    <cellStyle name="Zarez 2 5 2 6" xfId="3138"/>
    <cellStyle name="Zarez 2 5 2 6 2" xfId="3139"/>
    <cellStyle name="Zarez 2 5 2 7" xfId="3140"/>
    <cellStyle name="Zarez 2 5 3" xfId="3141"/>
    <cellStyle name="Zarez 2 5 3 2" xfId="3142"/>
    <cellStyle name="Zarez 2 5 3 2 2" xfId="3143"/>
    <cellStyle name="Zarez 2 5 3 2 3" xfId="3144"/>
    <cellStyle name="Zarez 2 5 3 3" xfId="3145"/>
    <cellStyle name="Zarez 2 5 3 3 2" xfId="3146"/>
    <cellStyle name="Zarez 2 5 3 3 3" xfId="3147"/>
    <cellStyle name="Zarez 2 5 3 4" xfId="3148"/>
    <cellStyle name="Zarez 2 5 4" xfId="3149"/>
    <cellStyle name="Zarez 2 5 4 2" xfId="3150"/>
    <cellStyle name="Zarez 2 5 4 2 2" xfId="3151"/>
    <cellStyle name="Zarez 2 5 4 2 3" xfId="3152"/>
    <cellStyle name="Zarez 2 5 4 3" xfId="3153"/>
    <cellStyle name="Zarez 2 5 4 4" xfId="3154"/>
    <cellStyle name="Zarez 2 5 5" xfId="3155"/>
    <cellStyle name="Zarez 2 5 5 2" xfId="3156"/>
    <cellStyle name="Zarez 2 5 5 2 2" xfId="3157"/>
    <cellStyle name="Zarez 2 5 5 3" xfId="3158"/>
    <cellStyle name="Zarez 2 5 5 4" xfId="3159"/>
    <cellStyle name="Zarez 2 5 6" xfId="3160"/>
    <cellStyle name="Zarez 2 5 6 2" xfId="3161"/>
    <cellStyle name="Zarez 2 5 6 3" xfId="3162"/>
    <cellStyle name="Zarez 2 5 7" xfId="3163"/>
    <cellStyle name="Zarez 2 5 7 2" xfId="3164"/>
    <cellStyle name="Zarez 2 5 7 3" xfId="3165"/>
    <cellStyle name="Zarez 2 5 8" xfId="3166"/>
    <cellStyle name="Zarez 2 5 8 2" xfId="3167"/>
    <cellStyle name="Zarez 2 5 9" xfId="3168"/>
    <cellStyle name="Zarez 2 6" xfId="3169"/>
    <cellStyle name="Zarez 2 6 2" xfId="3170"/>
    <cellStyle name="Zarez 2 6 2 2" xfId="3171"/>
    <cellStyle name="Zarez 2 6 2 2 2" xfId="3172"/>
    <cellStyle name="Zarez 2 6 2 2 3" xfId="3173"/>
    <cellStyle name="Zarez 2 6 2 2 4" xfId="3174"/>
    <cellStyle name="Zarez 2 6 2 3" xfId="3175"/>
    <cellStyle name="Zarez 2 6 2 3 2" xfId="3176"/>
    <cellStyle name="Zarez 2 6 2 3 3" xfId="3177"/>
    <cellStyle name="Zarez 2 6 2 4" xfId="3178"/>
    <cellStyle name="Zarez 2 6 2 5" xfId="3179"/>
    <cellStyle name="Zarez 2 6 2 5 2" xfId="3180"/>
    <cellStyle name="Zarez 2 6 2 6" xfId="3181"/>
    <cellStyle name="Zarez 2 6 3" xfId="3182"/>
    <cellStyle name="Zarez 2 6 3 2" xfId="3183"/>
    <cellStyle name="Zarez 2 6 3 2 2" xfId="3184"/>
    <cellStyle name="Zarez 2 6 3 2 3" xfId="3185"/>
    <cellStyle name="Zarez 2 6 3 3" xfId="3186"/>
    <cellStyle name="Zarez 2 6 3 3 2" xfId="3187"/>
    <cellStyle name="Zarez 2 6 3 4" xfId="3188"/>
    <cellStyle name="Zarez 2 6 3 5" xfId="3189"/>
    <cellStyle name="Zarez 2 6 4" xfId="3190"/>
    <cellStyle name="Zarez 2 6 4 2" xfId="3191"/>
    <cellStyle name="Zarez 2 6 4 2 2" xfId="3192"/>
    <cellStyle name="Zarez 2 6 4 3" xfId="3193"/>
    <cellStyle name="Zarez 2 6 4 4" xfId="3194"/>
    <cellStyle name="Zarez 2 6 5" xfId="3195"/>
    <cellStyle name="Zarez 2 6 5 2" xfId="3196"/>
    <cellStyle name="Zarez 2 6 5 3" xfId="3197"/>
    <cellStyle name="Zarez 2 6 6" xfId="3198"/>
    <cellStyle name="Zarez 2 6 6 2" xfId="3199"/>
    <cellStyle name="Zarez 2 6 6 3" xfId="3200"/>
    <cellStyle name="Zarez 2 6 7" xfId="3201"/>
    <cellStyle name="Zarez 2 6 7 2" xfId="3202"/>
    <cellStyle name="Zarez 2 6 8" xfId="3203"/>
    <cellStyle name="Zarez 2 6 9" xfId="3204"/>
    <cellStyle name="Zarez 2 7" xfId="3205"/>
    <cellStyle name="Zarez 2 7 2" xfId="3206"/>
    <cellStyle name="Zarez 2 7 2 2" xfId="3207"/>
    <cellStyle name="Zarez 2 7 2 2 2" xfId="3208"/>
    <cellStyle name="Zarez 2 7 2 2 3" xfId="3209"/>
    <cellStyle name="Zarez 2 7 2 3" xfId="3210"/>
    <cellStyle name="Zarez 2 7 2 3 2" xfId="3211"/>
    <cellStyle name="Zarez 2 7 2 4" xfId="3212"/>
    <cellStyle name="Zarez 2 7 2 5" xfId="3213"/>
    <cellStyle name="Zarez 2 7 3" xfId="3214"/>
    <cellStyle name="Zarez 2 7 3 2" xfId="3215"/>
    <cellStyle name="Zarez 2 7 3 2 2" xfId="3216"/>
    <cellStyle name="Zarez 2 7 3 3" xfId="3217"/>
    <cellStyle name="Zarez 2 7 3 4" xfId="3218"/>
    <cellStyle name="Zarez 2 7 4" xfId="3219"/>
    <cellStyle name="Zarez 2 7 4 2" xfId="3220"/>
    <cellStyle name="Zarez 2 7 4 3" xfId="3221"/>
    <cellStyle name="Zarez 2 7 5" xfId="3222"/>
    <cellStyle name="Zarez 2 7 6" xfId="3223"/>
    <cellStyle name="Zarez 2 7 6 2" xfId="3224"/>
    <cellStyle name="Zarez 2 7 7" xfId="3225"/>
    <cellStyle name="Zarez 2 7 8" xfId="3226"/>
    <cellStyle name="Zarez 2 8" xfId="3227"/>
    <cellStyle name="Zarez 2 8 2" xfId="3228"/>
    <cellStyle name="Zarez 2 8 2 2" xfId="3229"/>
    <cellStyle name="Zarez 2 8 2 3" xfId="3230"/>
    <cellStyle name="Zarez 2 8 3" xfId="3231"/>
    <cellStyle name="Zarez 2 8 3 2" xfId="3232"/>
    <cellStyle name="Zarez 2 8 3 3" xfId="3233"/>
    <cellStyle name="Zarez 2 8 4" xfId="3234"/>
    <cellStyle name="Zarez 2 8 4 2" xfId="3235"/>
    <cellStyle name="Zarez 2 8 4 3" xfId="3236"/>
    <cellStyle name="Zarez 2 8 5" xfId="3237"/>
    <cellStyle name="Zarez 2 8 6" xfId="3238"/>
    <cellStyle name="Zarez 2 8 6 2" xfId="3239"/>
    <cellStyle name="Zarez 2 8 7" xfId="3240"/>
    <cellStyle name="Zarez 2 8 8" xfId="3241"/>
    <cellStyle name="Zarez 2 9" xfId="3242"/>
    <cellStyle name="Zarez 2 9 2" xfId="3243"/>
    <cellStyle name="Zarez 2 9 2 2" xfId="3244"/>
    <cellStyle name="Zarez 2 9 2 3" xfId="3245"/>
    <cellStyle name="Zarez 2 9 3" xfId="3246"/>
    <cellStyle name="Zarez 2 9 3 2" xfId="3247"/>
    <cellStyle name="Zarez 2 9 3 3" xfId="3248"/>
    <cellStyle name="Zarez 2 9 4" xfId="3249"/>
    <cellStyle name="Zarez 2 9 4 2" xfId="3250"/>
    <cellStyle name="Zarez 2 9 4 3" xfId="3251"/>
    <cellStyle name="Zarez 2 9 5" xfId="3252"/>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L9" sqref="L9"/>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37" t="s">
        <v>81</v>
      </c>
      <c r="B1" s="338"/>
      <c r="C1" s="338"/>
      <c r="D1" s="243"/>
      <c r="E1" s="243"/>
      <c r="F1" s="243"/>
      <c r="G1" s="243"/>
      <c r="H1" s="243"/>
      <c r="I1" s="244"/>
      <c r="J1" s="10"/>
      <c r="K1" s="10"/>
      <c r="L1" s="10"/>
    </row>
    <row r="2" spans="1:12" ht="12.75" customHeight="1">
      <c r="A2" s="303" t="s">
        <v>82</v>
      </c>
      <c r="B2" s="304"/>
      <c r="C2" s="304"/>
      <c r="D2" s="305"/>
      <c r="E2" s="90" t="s">
        <v>571</v>
      </c>
      <c r="F2" s="105"/>
      <c r="G2" s="12" t="s">
        <v>83</v>
      </c>
      <c r="H2" s="90" t="s">
        <v>603</v>
      </c>
      <c r="I2" s="252"/>
      <c r="J2" s="10"/>
      <c r="K2" s="10"/>
      <c r="L2" s="10"/>
    </row>
    <row r="3" spans="1:12" ht="12.75">
      <c r="A3" s="67"/>
      <c r="B3" s="13"/>
      <c r="C3" s="13"/>
      <c r="D3" s="13"/>
      <c r="E3" s="14"/>
      <c r="F3" s="14"/>
      <c r="G3" s="13"/>
      <c r="H3" s="13"/>
      <c r="I3" s="253"/>
      <c r="J3" s="10"/>
      <c r="K3" s="10"/>
      <c r="L3" s="10"/>
    </row>
    <row r="4" spans="1:12" ht="15" customHeight="1">
      <c r="A4" s="306" t="s">
        <v>112</v>
      </c>
      <c r="B4" s="307"/>
      <c r="C4" s="307"/>
      <c r="D4" s="307"/>
      <c r="E4" s="307"/>
      <c r="F4" s="307"/>
      <c r="G4" s="307"/>
      <c r="H4" s="307"/>
      <c r="I4" s="308"/>
      <c r="J4" s="10"/>
      <c r="K4" s="10"/>
      <c r="L4" s="10"/>
    </row>
    <row r="5" spans="1:12" ht="12.75">
      <c r="A5" s="106"/>
      <c r="B5" s="23"/>
      <c r="C5" s="23"/>
      <c r="D5" s="23"/>
      <c r="E5" s="16"/>
      <c r="F5" s="69"/>
      <c r="G5" s="17"/>
      <c r="H5" s="18"/>
      <c r="I5" s="254"/>
      <c r="J5" s="10"/>
      <c r="K5" s="10"/>
      <c r="L5" s="10"/>
    </row>
    <row r="6" spans="1:12" ht="12.75">
      <c r="A6" s="290" t="s">
        <v>84</v>
      </c>
      <c r="B6" s="291"/>
      <c r="C6" s="309" t="s">
        <v>63</v>
      </c>
      <c r="D6" s="302"/>
      <c r="E6" s="107"/>
      <c r="F6" s="107"/>
      <c r="G6" s="107"/>
      <c r="H6" s="107"/>
      <c r="I6" s="245"/>
      <c r="J6" s="10"/>
      <c r="K6" s="10"/>
      <c r="L6" s="10"/>
    </row>
    <row r="7" spans="1:12" ht="12.75">
      <c r="A7" s="108"/>
      <c r="B7" s="109"/>
      <c r="C7" s="23"/>
      <c r="D7" s="23"/>
      <c r="E7" s="107"/>
      <c r="F7" s="107"/>
      <c r="G7" s="107"/>
      <c r="H7" s="107"/>
      <c r="I7" s="245"/>
      <c r="J7" s="10"/>
      <c r="K7" s="10"/>
      <c r="L7" s="10"/>
    </row>
    <row r="8" spans="1:12" ht="12.75" customHeight="1">
      <c r="A8" s="310" t="s">
        <v>85</v>
      </c>
      <c r="B8" s="311"/>
      <c r="C8" s="309" t="s">
        <v>64</v>
      </c>
      <c r="D8" s="302"/>
      <c r="E8" s="107"/>
      <c r="F8" s="107"/>
      <c r="G8" s="107"/>
      <c r="H8" s="107"/>
      <c r="I8" s="110"/>
      <c r="J8" s="10"/>
      <c r="K8" s="10"/>
      <c r="L8" s="10"/>
    </row>
    <row r="9" spans="1:12" ht="12.75">
      <c r="A9" s="255"/>
      <c r="B9" s="111"/>
      <c r="C9" s="112"/>
      <c r="D9" s="113"/>
      <c r="E9" s="23"/>
      <c r="F9" s="23"/>
      <c r="G9" s="23"/>
      <c r="H9" s="23"/>
      <c r="I9" s="110"/>
      <c r="J9" s="10"/>
      <c r="K9" s="10"/>
      <c r="L9" s="10"/>
    </row>
    <row r="10" spans="1:12" ht="12.75" customHeight="1">
      <c r="A10" s="299" t="s">
        <v>86</v>
      </c>
      <c r="B10" s="300"/>
      <c r="C10" s="301" t="s">
        <v>65</v>
      </c>
      <c r="D10" s="302"/>
      <c r="E10" s="23"/>
      <c r="F10" s="23"/>
      <c r="G10" s="23"/>
      <c r="H10" s="23"/>
      <c r="I10" s="110"/>
      <c r="J10" s="10"/>
      <c r="K10" s="10"/>
      <c r="L10" s="10"/>
    </row>
    <row r="11" spans="1:12" ht="12.75">
      <c r="A11" s="299"/>
      <c r="B11" s="300"/>
      <c r="C11" s="23"/>
      <c r="D11" s="23"/>
      <c r="E11" s="23"/>
      <c r="F11" s="23"/>
      <c r="G11" s="23"/>
      <c r="H11" s="23"/>
      <c r="I11" s="110"/>
      <c r="J11" s="10"/>
      <c r="K11" s="10"/>
      <c r="L11" s="10"/>
    </row>
    <row r="12" spans="1:12" ht="12.75">
      <c r="A12" s="290" t="s">
        <v>87</v>
      </c>
      <c r="B12" s="291"/>
      <c r="C12" s="292" t="s">
        <v>66</v>
      </c>
      <c r="D12" s="293"/>
      <c r="E12" s="293"/>
      <c r="F12" s="293"/>
      <c r="G12" s="293"/>
      <c r="H12" s="293"/>
      <c r="I12" s="294"/>
      <c r="J12" s="10"/>
      <c r="K12" s="10"/>
      <c r="L12" s="10"/>
    </row>
    <row r="13" spans="1:12" ht="12.75">
      <c r="A13" s="108"/>
      <c r="B13" s="109"/>
      <c r="C13" s="114"/>
      <c r="D13" s="23"/>
      <c r="E13" s="23"/>
      <c r="F13" s="23"/>
      <c r="G13" s="23"/>
      <c r="H13" s="23"/>
      <c r="I13" s="110"/>
      <c r="J13" s="10"/>
      <c r="K13" s="10"/>
      <c r="L13" s="10"/>
    </row>
    <row r="14" spans="1:12" ht="12.75">
      <c r="A14" s="290" t="s">
        <v>88</v>
      </c>
      <c r="B14" s="291"/>
      <c r="C14" s="295">
        <v>10010</v>
      </c>
      <c r="D14" s="296"/>
      <c r="E14" s="23"/>
      <c r="F14" s="297" t="s">
        <v>67</v>
      </c>
      <c r="G14" s="293"/>
      <c r="H14" s="293"/>
      <c r="I14" s="294"/>
      <c r="J14" s="10"/>
      <c r="K14" s="10"/>
      <c r="L14" s="10"/>
    </row>
    <row r="15" spans="1:12" ht="12.75">
      <c r="A15" s="108"/>
      <c r="B15" s="109"/>
      <c r="C15" s="23"/>
      <c r="D15" s="23"/>
      <c r="E15" s="23"/>
      <c r="F15" s="23"/>
      <c r="G15" s="23"/>
      <c r="H15" s="23"/>
      <c r="I15" s="110"/>
      <c r="J15" s="10"/>
      <c r="K15" s="10"/>
      <c r="L15" s="10"/>
    </row>
    <row r="16" spans="1:12" ht="12.75">
      <c r="A16" s="290" t="s">
        <v>89</v>
      </c>
      <c r="B16" s="298"/>
      <c r="C16" s="297" t="s">
        <v>68</v>
      </c>
      <c r="D16" s="293"/>
      <c r="E16" s="293"/>
      <c r="F16" s="293"/>
      <c r="G16" s="293"/>
      <c r="H16" s="293"/>
      <c r="I16" s="294"/>
      <c r="J16" s="10"/>
      <c r="K16" s="10"/>
      <c r="L16" s="10"/>
    </row>
    <row r="17" spans="1:12" ht="12.75">
      <c r="A17" s="108"/>
      <c r="B17" s="109"/>
      <c r="C17" s="23"/>
      <c r="D17" s="23"/>
      <c r="E17" s="23"/>
      <c r="F17" s="23"/>
      <c r="G17" s="23"/>
      <c r="H17" s="23"/>
      <c r="I17" s="110"/>
      <c r="J17" s="10"/>
      <c r="K17" s="10"/>
      <c r="L17" s="10"/>
    </row>
    <row r="18" spans="1:12" ht="12.75">
      <c r="A18" s="290" t="s">
        <v>90</v>
      </c>
      <c r="B18" s="291"/>
      <c r="C18" s="312" t="s">
        <v>69</v>
      </c>
      <c r="D18" s="313"/>
      <c r="E18" s="313"/>
      <c r="F18" s="313"/>
      <c r="G18" s="313"/>
      <c r="H18" s="313"/>
      <c r="I18" s="314"/>
      <c r="J18" s="10"/>
      <c r="K18" s="10"/>
      <c r="L18" s="10"/>
    </row>
    <row r="19" spans="1:12" ht="12.75">
      <c r="A19" s="108"/>
      <c r="B19" s="109"/>
      <c r="C19" s="114"/>
      <c r="D19" s="23"/>
      <c r="E19" s="23"/>
      <c r="F19" s="23"/>
      <c r="G19" s="23"/>
      <c r="H19" s="23"/>
      <c r="I19" s="110"/>
      <c r="J19" s="10"/>
      <c r="K19" s="10"/>
      <c r="L19" s="10"/>
    </row>
    <row r="20" spans="1:12" ht="12.75">
      <c r="A20" s="290" t="s">
        <v>91</v>
      </c>
      <c r="B20" s="291"/>
      <c r="C20" s="312" t="s">
        <v>70</v>
      </c>
      <c r="D20" s="313"/>
      <c r="E20" s="313"/>
      <c r="F20" s="313"/>
      <c r="G20" s="313"/>
      <c r="H20" s="313"/>
      <c r="I20" s="314"/>
      <c r="J20" s="10"/>
      <c r="K20" s="10"/>
      <c r="L20" s="10"/>
    </row>
    <row r="21" spans="1:12" ht="12.75">
      <c r="A21" s="108"/>
      <c r="B21" s="109"/>
      <c r="C21" s="114"/>
      <c r="D21" s="23"/>
      <c r="E21" s="23"/>
      <c r="F21" s="23"/>
      <c r="G21" s="23"/>
      <c r="H21" s="23"/>
      <c r="I21" s="110"/>
      <c r="J21" s="10"/>
      <c r="K21" s="10"/>
      <c r="L21" s="10"/>
    </row>
    <row r="22" spans="1:12" ht="12.75">
      <c r="A22" s="290" t="s">
        <v>92</v>
      </c>
      <c r="B22" s="298"/>
      <c r="C22" s="91">
        <v>133</v>
      </c>
      <c r="D22" s="297"/>
      <c r="E22" s="293"/>
      <c r="F22" s="294"/>
      <c r="G22" s="290"/>
      <c r="H22" s="315"/>
      <c r="I22" s="72"/>
      <c r="J22" s="10"/>
      <c r="K22" s="10"/>
      <c r="L22" s="10"/>
    </row>
    <row r="23" spans="1:12" ht="12.75">
      <c r="A23" s="108"/>
      <c r="B23" s="109"/>
      <c r="C23" s="23"/>
      <c r="D23" s="23"/>
      <c r="E23" s="23"/>
      <c r="F23" s="23"/>
      <c r="G23" s="23"/>
      <c r="H23" s="23"/>
      <c r="I23" s="110"/>
      <c r="J23" s="10"/>
      <c r="K23" s="10"/>
      <c r="L23" s="10"/>
    </row>
    <row r="24" spans="1:12" ht="12.75">
      <c r="A24" s="290" t="s">
        <v>93</v>
      </c>
      <c r="B24" s="298"/>
      <c r="C24" s="91">
        <v>21</v>
      </c>
      <c r="D24" s="297"/>
      <c r="E24" s="293"/>
      <c r="F24" s="293"/>
      <c r="G24" s="294"/>
      <c r="H24" s="241" t="s">
        <v>94</v>
      </c>
      <c r="I24" s="258">
        <v>355</v>
      </c>
      <c r="J24" s="10"/>
      <c r="K24" s="10"/>
      <c r="L24" s="10"/>
    </row>
    <row r="25" spans="1:12" ht="12.75">
      <c r="A25" s="108"/>
      <c r="B25" s="109"/>
      <c r="C25" s="23"/>
      <c r="D25" s="23"/>
      <c r="E25" s="23"/>
      <c r="F25" s="23"/>
      <c r="G25" s="109"/>
      <c r="H25" s="109" t="s">
        <v>95</v>
      </c>
      <c r="I25" s="115"/>
      <c r="J25" s="10"/>
      <c r="K25" s="10"/>
      <c r="L25" s="10"/>
    </row>
    <row r="26" spans="1:12" ht="12.75">
      <c r="A26" s="290" t="s">
        <v>96</v>
      </c>
      <c r="B26" s="298"/>
      <c r="C26" s="92" t="s">
        <v>97</v>
      </c>
      <c r="D26" s="24"/>
      <c r="E26" s="116"/>
      <c r="F26" s="23"/>
      <c r="G26" s="315" t="s">
        <v>98</v>
      </c>
      <c r="H26" s="298"/>
      <c r="I26" s="93" t="s">
        <v>523</v>
      </c>
      <c r="J26" s="10"/>
      <c r="K26" s="10"/>
      <c r="L26" s="10"/>
    </row>
    <row r="27" spans="1:12" ht="12.75">
      <c r="A27" s="108"/>
      <c r="B27" s="109"/>
      <c r="C27" s="23"/>
      <c r="D27" s="23"/>
      <c r="E27" s="23"/>
      <c r="F27" s="23"/>
      <c r="G27" s="23"/>
      <c r="H27" s="23"/>
      <c r="I27" s="117"/>
      <c r="J27" s="10"/>
      <c r="K27" s="10"/>
      <c r="L27" s="10"/>
    </row>
    <row r="28" spans="1:12" ht="12.75">
      <c r="A28" s="316" t="s">
        <v>99</v>
      </c>
      <c r="B28" s="317"/>
      <c r="C28" s="317"/>
      <c r="D28" s="317"/>
      <c r="E28" s="318" t="s">
        <v>100</v>
      </c>
      <c r="F28" s="318"/>
      <c r="G28" s="318"/>
      <c r="H28" s="319" t="s">
        <v>101</v>
      </c>
      <c r="I28" s="320"/>
      <c r="J28" s="10"/>
      <c r="K28" s="10"/>
      <c r="L28" s="10"/>
    </row>
    <row r="29" spans="1:12" ht="12.75">
      <c r="A29" s="74"/>
      <c r="B29" s="32"/>
      <c r="C29" s="32"/>
      <c r="D29" s="25"/>
      <c r="E29" s="15"/>
      <c r="F29" s="15"/>
      <c r="G29" s="15"/>
      <c r="H29" s="26"/>
      <c r="I29" s="73"/>
      <c r="J29" s="10"/>
      <c r="K29" s="10"/>
      <c r="L29" s="10"/>
    </row>
    <row r="30" spans="1:12" ht="12.75">
      <c r="A30" s="321"/>
      <c r="B30" s="322"/>
      <c r="C30" s="322"/>
      <c r="D30" s="323"/>
      <c r="E30" s="321"/>
      <c r="F30" s="322"/>
      <c r="G30" s="322"/>
      <c r="H30" s="301"/>
      <c r="I30" s="302"/>
      <c r="J30" s="10"/>
      <c r="K30" s="10"/>
      <c r="L30" s="10"/>
    </row>
    <row r="31" spans="1:12" ht="12.75">
      <c r="A31" s="70"/>
      <c r="B31" s="21"/>
      <c r="C31" s="20"/>
      <c r="D31" s="324"/>
      <c r="E31" s="324"/>
      <c r="F31" s="324"/>
      <c r="G31" s="325"/>
      <c r="H31" s="15"/>
      <c r="I31" s="75"/>
      <c r="J31" s="10"/>
      <c r="K31" s="10"/>
      <c r="L31" s="10"/>
    </row>
    <row r="32" spans="1:12" ht="12.75">
      <c r="A32" s="321"/>
      <c r="B32" s="322"/>
      <c r="C32" s="322"/>
      <c r="D32" s="323"/>
      <c r="E32" s="321"/>
      <c r="F32" s="322"/>
      <c r="G32" s="322"/>
      <c r="H32" s="301"/>
      <c r="I32" s="302"/>
      <c r="J32" s="10"/>
      <c r="K32" s="10"/>
      <c r="L32" s="10"/>
    </row>
    <row r="33" spans="1:12" ht="12.75">
      <c r="A33" s="70"/>
      <c r="B33" s="21"/>
      <c r="C33" s="20"/>
      <c r="D33" s="27"/>
      <c r="E33" s="27"/>
      <c r="F33" s="27"/>
      <c r="G33" s="28"/>
      <c r="H33" s="15"/>
      <c r="I33" s="76"/>
      <c r="J33" s="10"/>
      <c r="K33" s="10"/>
      <c r="L33" s="10"/>
    </row>
    <row r="34" spans="1:12" ht="12.75">
      <c r="A34" s="321"/>
      <c r="B34" s="322"/>
      <c r="C34" s="322"/>
      <c r="D34" s="323"/>
      <c r="E34" s="321"/>
      <c r="F34" s="322"/>
      <c r="G34" s="322"/>
      <c r="H34" s="301"/>
      <c r="I34" s="302"/>
      <c r="J34" s="10"/>
      <c r="K34" s="10"/>
      <c r="L34" s="10"/>
    </row>
    <row r="35" spans="1:12" ht="12.75">
      <c r="A35" s="70"/>
      <c r="B35" s="21"/>
      <c r="C35" s="20"/>
      <c r="D35" s="27"/>
      <c r="E35" s="27"/>
      <c r="F35" s="27"/>
      <c r="G35" s="28"/>
      <c r="H35" s="15"/>
      <c r="I35" s="76"/>
      <c r="J35" s="10"/>
      <c r="K35" s="10"/>
      <c r="L35" s="10"/>
    </row>
    <row r="36" spans="1:12" ht="12.75">
      <c r="A36" s="321"/>
      <c r="B36" s="322"/>
      <c r="C36" s="322"/>
      <c r="D36" s="323"/>
      <c r="E36" s="321"/>
      <c r="F36" s="322"/>
      <c r="G36" s="322"/>
      <c r="H36" s="301"/>
      <c r="I36" s="302"/>
      <c r="J36" s="10"/>
      <c r="K36" s="10"/>
      <c r="L36" s="10"/>
    </row>
    <row r="37" spans="1:12" ht="12.75">
      <c r="A37" s="77"/>
      <c r="B37" s="29"/>
      <c r="C37" s="326"/>
      <c r="D37" s="327"/>
      <c r="E37" s="15"/>
      <c r="F37" s="326"/>
      <c r="G37" s="327"/>
      <c r="H37" s="15"/>
      <c r="I37" s="71"/>
      <c r="J37" s="10"/>
      <c r="K37" s="10"/>
      <c r="L37" s="10"/>
    </row>
    <row r="38" spans="1:12" ht="12.75">
      <c r="A38" s="321"/>
      <c r="B38" s="322"/>
      <c r="C38" s="322"/>
      <c r="D38" s="323"/>
      <c r="E38" s="321"/>
      <c r="F38" s="322"/>
      <c r="G38" s="322"/>
      <c r="H38" s="301"/>
      <c r="I38" s="302"/>
      <c r="J38" s="10"/>
      <c r="K38" s="10"/>
      <c r="L38" s="10"/>
    </row>
    <row r="39" spans="1:12" ht="12.75">
      <c r="A39" s="77"/>
      <c r="B39" s="29"/>
      <c r="C39" s="30"/>
      <c r="D39" s="31"/>
      <c r="E39" s="15"/>
      <c r="F39" s="30"/>
      <c r="G39" s="31"/>
      <c r="H39" s="15"/>
      <c r="I39" s="71"/>
      <c r="J39" s="10"/>
      <c r="K39" s="10"/>
      <c r="L39" s="10"/>
    </row>
    <row r="40" spans="1:12" ht="12.75">
      <c r="A40" s="321"/>
      <c r="B40" s="322"/>
      <c r="C40" s="322"/>
      <c r="D40" s="323"/>
      <c r="E40" s="321"/>
      <c r="F40" s="322"/>
      <c r="G40" s="322"/>
      <c r="H40" s="301"/>
      <c r="I40" s="302"/>
      <c r="J40" s="10"/>
      <c r="K40" s="10"/>
      <c r="L40" s="10"/>
    </row>
    <row r="41" spans="1:12" ht="12.75">
      <c r="A41" s="94"/>
      <c r="B41" s="32"/>
      <c r="C41" s="32"/>
      <c r="D41" s="32"/>
      <c r="E41" s="22"/>
      <c r="F41" s="95"/>
      <c r="G41" s="95"/>
      <c r="H41" s="96"/>
      <c r="I41" s="78"/>
      <c r="J41" s="10"/>
      <c r="K41" s="10"/>
      <c r="L41" s="10"/>
    </row>
    <row r="42" spans="1:12" ht="12.75">
      <c r="A42" s="77"/>
      <c r="B42" s="29"/>
      <c r="C42" s="30"/>
      <c r="D42" s="31"/>
      <c r="E42" s="15"/>
      <c r="F42" s="30"/>
      <c r="G42" s="31"/>
      <c r="H42" s="15"/>
      <c r="I42" s="71"/>
      <c r="J42" s="10"/>
      <c r="K42" s="10"/>
      <c r="L42" s="10"/>
    </row>
    <row r="43" spans="1:12" ht="12.75">
      <c r="A43" s="79"/>
      <c r="B43" s="33"/>
      <c r="C43" s="33"/>
      <c r="D43" s="19"/>
      <c r="E43" s="19"/>
      <c r="F43" s="33"/>
      <c r="G43" s="19"/>
      <c r="H43" s="19"/>
      <c r="I43" s="80"/>
      <c r="J43" s="10"/>
      <c r="K43" s="10"/>
      <c r="L43" s="10"/>
    </row>
    <row r="44" spans="1:12" ht="12.75" customHeight="1">
      <c r="A44" s="332" t="s">
        <v>102</v>
      </c>
      <c r="B44" s="333"/>
      <c r="C44" s="301"/>
      <c r="D44" s="302"/>
      <c r="E44" s="25"/>
      <c r="F44" s="297"/>
      <c r="G44" s="322"/>
      <c r="H44" s="322"/>
      <c r="I44" s="323"/>
      <c r="J44" s="10"/>
      <c r="K44" s="10"/>
      <c r="L44" s="10"/>
    </row>
    <row r="45" spans="1:12" ht="12.75">
      <c r="A45" s="246"/>
      <c r="B45" s="118"/>
      <c r="C45" s="326"/>
      <c r="D45" s="327"/>
      <c r="E45" s="15"/>
      <c r="F45" s="326"/>
      <c r="G45" s="328"/>
      <c r="H45" s="247"/>
      <c r="I45" s="248"/>
      <c r="J45" s="10"/>
      <c r="K45" s="10"/>
      <c r="L45" s="10"/>
    </row>
    <row r="46" spans="1:12" ht="12.75" customHeight="1">
      <c r="A46" s="332" t="s">
        <v>103</v>
      </c>
      <c r="B46" s="333"/>
      <c r="C46" s="297" t="s">
        <v>71</v>
      </c>
      <c r="D46" s="293"/>
      <c r="E46" s="293"/>
      <c r="F46" s="293"/>
      <c r="G46" s="293"/>
      <c r="H46" s="293"/>
      <c r="I46" s="294"/>
      <c r="J46" s="10"/>
      <c r="K46" s="10"/>
      <c r="L46" s="10"/>
    </row>
    <row r="47" spans="1:12" ht="12.75">
      <c r="A47" s="108"/>
      <c r="B47" s="109"/>
      <c r="C47" s="20" t="s">
        <v>51</v>
      </c>
      <c r="D47" s="15"/>
      <c r="E47" s="15"/>
      <c r="F47" s="15"/>
      <c r="G47" s="15"/>
      <c r="H47" s="15"/>
      <c r="I47" s="71"/>
      <c r="J47" s="10"/>
      <c r="K47" s="10"/>
      <c r="L47" s="10"/>
    </row>
    <row r="48" spans="1:12" ht="12.75">
      <c r="A48" s="332" t="s">
        <v>104</v>
      </c>
      <c r="B48" s="333"/>
      <c r="C48" s="334" t="s">
        <v>72</v>
      </c>
      <c r="D48" s="335"/>
      <c r="E48" s="336"/>
      <c r="F48" s="15"/>
      <c r="G48" s="42" t="s">
        <v>52</v>
      </c>
      <c r="H48" s="334" t="s">
        <v>74</v>
      </c>
      <c r="I48" s="336"/>
      <c r="J48" s="10"/>
      <c r="K48" s="10"/>
      <c r="L48" s="10"/>
    </row>
    <row r="49" spans="1:12" ht="12.75">
      <c r="A49" s="108"/>
      <c r="B49" s="109"/>
      <c r="C49" s="20"/>
      <c r="D49" s="15"/>
      <c r="E49" s="15"/>
      <c r="F49" s="15"/>
      <c r="G49" s="15"/>
      <c r="H49" s="15"/>
      <c r="I49" s="71"/>
      <c r="J49" s="10"/>
      <c r="K49" s="10"/>
      <c r="L49" s="10"/>
    </row>
    <row r="50" spans="1:12" ht="12.75" customHeight="1">
      <c r="A50" s="332" t="s">
        <v>105</v>
      </c>
      <c r="B50" s="333"/>
      <c r="C50" s="342" t="s">
        <v>73</v>
      </c>
      <c r="D50" s="335"/>
      <c r="E50" s="335"/>
      <c r="F50" s="335"/>
      <c r="G50" s="335"/>
      <c r="H50" s="335"/>
      <c r="I50" s="336"/>
      <c r="J50" s="10"/>
      <c r="K50" s="10"/>
      <c r="L50" s="10"/>
    </row>
    <row r="51" spans="1:12" ht="12.75">
      <c r="A51" s="108"/>
      <c r="B51" s="109"/>
      <c r="C51" s="15"/>
      <c r="D51" s="15"/>
      <c r="E51" s="15"/>
      <c r="F51" s="15"/>
      <c r="G51" s="15"/>
      <c r="H51" s="15"/>
      <c r="I51" s="71"/>
      <c r="J51" s="10"/>
      <c r="K51" s="10"/>
      <c r="L51" s="10"/>
    </row>
    <row r="52" spans="1:12" ht="12.75">
      <c r="A52" s="343" t="s">
        <v>106</v>
      </c>
      <c r="B52" s="291"/>
      <c r="C52" s="334" t="s">
        <v>574</v>
      </c>
      <c r="D52" s="335"/>
      <c r="E52" s="335"/>
      <c r="F52" s="335"/>
      <c r="G52" s="335"/>
      <c r="H52" s="335"/>
      <c r="I52" s="344"/>
      <c r="J52" s="10"/>
      <c r="K52" s="10"/>
      <c r="L52" s="10"/>
    </row>
    <row r="53" spans="1:12" ht="12.75">
      <c r="A53" s="119"/>
      <c r="B53" s="112"/>
      <c r="C53" s="339" t="s">
        <v>53</v>
      </c>
      <c r="D53" s="339"/>
      <c r="E53" s="339"/>
      <c r="F53" s="339"/>
      <c r="G53" s="339"/>
      <c r="H53" s="339"/>
      <c r="I53" s="249"/>
      <c r="J53" s="10"/>
      <c r="K53" s="10"/>
      <c r="L53" s="10"/>
    </row>
    <row r="54" spans="1:12" ht="12.75">
      <c r="A54" s="81"/>
      <c r="B54" s="19"/>
      <c r="C54" s="34"/>
      <c r="D54" s="34"/>
      <c r="E54" s="34"/>
      <c r="F54" s="34"/>
      <c r="G54" s="34"/>
      <c r="H54" s="34"/>
      <c r="I54" s="249"/>
      <c r="J54" s="10"/>
      <c r="K54" s="10"/>
      <c r="L54" s="10"/>
    </row>
    <row r="55" spans="1:12" ht="12.75">
      <c r="A55" s="81"/>
      <c r="B55" s="345" t="s">
        <v>113</v>
      </c>
      <c r="C55" s="346"/>
      <c r="D55" s="346"/>
      <c r="E55" s="346"/>
      <c r="F55" s="41"/>
      <c r="G55" s="41"/>
      <c r="H55" s="41"/>
      <c r="I55" s="250"/>
      <c r="J55" s="10"/>
      <c r="K55" s="10"/>
      <c r="L55" s="10"/>
    </row>
    <row r="56" spans="1:12" ht="12.75">
      <c r="A56" s="81"/>
      <c r="B56" s="347" t="s">
        <v>107</v>
      </c>
      <c r="C56" s="348"/>
      <c r="D56" s="348"/>
      <c r="E56" s="348"/>
      <c r="F56" s="348"/>
      <c r="G56" s="348"/>
      <c r="H56" s="348"/>
      <c r="I56" s="349"/>
      <c r="J56" s="10"/>
      <c r="K56" s="10"/>
      <c r="L56" s="10"/>
    </row>
    <row r="57" spans="1:12" ht="12.75">
      <c r="A57" s="81"/>
      <c r="B57" s="347" t="s">
        <v>108</v>
      </c>
      <c r="C57" s="348"/>
      <c r="D57" s="348"/>
      <c r="E57" s="348"/>
      <c r="F57" s="348"/>
      <c r="G57" s="348"/>
      <c r="H57" s="348"/>
      <c r="I57" s="250"/>
      <c r="J57" s="10"/>
      <c r="K57" s="10"/>
      <c r="L57" s="10"/>
    </row>
    <row r="58" spans="1:12" ht="12.75">
      <c r="A58" s="81"/>
      <c r="B58" s="347" t="s">
        <v>109</v>
      </c>
      <c r="C58" s="348"/>
      <c r="D58" s="348"/>
      <c r="E58" s="348"/>
      <c r="F58" s="348"/>
      <c r="G58" s="348"/>
      <c r="H58" s="348"/>
      <c r="I58" s="349"/>
      <c r="J58" s="10"/>
      <c r="K58" s="10"/>
      <c r="L58" s="10"/>
    </row>
    <row r="59" spans="1:12" ht="12.75">
      <c r="A59" s="81"/>
      <c r="B59" s="347" t="s">
        <v>110</v>
      </c>
      <c r="C59" s="348"/>
      <c r="D59" s="348"/>
      <c r="E59" s="348"/>
      <c r="F59" s="348"/>
      <c r="G59" s="348"/>
      <c r="H59" s="348"/>
      <c r="I59" s="349"/>
      <c r="J59" s="10"/>
      <c r="K59" s="10"/>
      <c r="L59" s="10"/>
    </row>
    <row r="60" spans="1:12" ht="12.75">
      <c r="A60" s="81"/>
      <c r="B60" s="82"/>
      <c r="C60" s="83"/>
      <c r="D60" s="83"/>
      <c r="E60" s="83"/>
      <c r="F60" s="83"/>
      <c r="G60" s="83"/>
      <c r="H60" s="83"/>
      <c r="I60" s="251"/>
      <c r="J60" s="10"/>
      <c r="K60" s="10"/>
      <c r="L60" s="10"/>
    </row>
    <row r="61" spans="1:12" ht="13.5" thickBot="1">
      <c r="A61" s="84" t="s">
        <v>54</v>
      </c>
      <c r="B61" s="15"/>
      <c r="C61" s="15"/>
      <c r="D61" s="15"/>
      <c r="E61" s="15"/>
      <c r="F61" s="15"/>
      <c r="G61" s="35"/>
      <c r="H61" s="36"/>
      <c r="I61" s="85"/>
      <c r="J61" s="10"/>
      <c r="K61" s="10"/>
      <c r="L61" s="10"/>
    </row>
    <row r="62" spans="1:12" ht="12.75">
      <c r="A62" s="68"/>
      <c r="B62" s="15"/>
      <c r="C62" s="15"/>
      <c r="D62" s="15"/>
      <c r="E62" s="19" t="s">
        <v>55</v>
      </c>
      <c r="F62" s="32"/>
      <c r="G62" s="329" t="s">
        <v>111</v>
      </c>
      <c r="H62" s="330"/>
      <c r="I62" s="331"/>
      <c r="J62" s="10"/>
      <c r="K62" s="10"/>
      <c r="L62" s="10"/>
    </row>
    <row r="63" spans="1:12" ht="12.75">
      <c r="A63" s="86"/>
      <c r="B63" s="87"/>
      <c r="C63" s="88"/>
      <c r="D63" s="88"/>
      <c r="E63" s="88"/>
      <c r="F63" s="88"/>
      <c r="G63" s="340"/>
      <c r="H63" s="341"/>
      <c r="I63" s="89"/>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s>
  <conditionalFormatting sqref="H29">
    <cfRule type="cellIs" priority="2" dxfId="4" operator="equal" stopIfTrue="1">
      <formula>"DA"</formula>
    </cfRule>
  </conditionalFormatting>
  <conditionalFormatting sqref="H2">
    <cfRule type="cellIs" priority="3" dxfId="0"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orientation="portrait" paperSize="9" scale="80" r:id="rId4"/>
  <ignoredErrors>
    <ignoredError sqref="I26 C6:D11"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
      <selection activeCell="O16" sqref="O16"/>
    </sheetView>
  </sheetViews>
  <sheetFormatPr defaultColWidth="9.140625" defaultRowHeight="12.75"/>
  <cols>
    <col min="1" max="9" width="9.140625" style="43" customWidth="1"/>
    <col min="10" max="11" width="11.28125" style="43" customWidth="1"/>
    <col min="12" max="12" width="9.8515625" style="266" customWidth="1"/>
    <col min="13" max="13" width="10.28125" style="266" customWidth="1"/>
    <col min="14" max="15" width="9.140625" style="43" customWidth="1"/>
    <col min="16" max="16" width="10.140625" style="43" bestFit="1" customWidth="1"/>
    <col min="17" max="17" width="16.00390625" style="43" customWidth="1"/>
    <col min="18" max="16384" width="9.140625" style="43" customWidth="1"/>
  </cols>
  <sheetData>
    <row r="1" spans="1:13" ht="15.75">
      <c r="A1" s="357" t="s">
        <v>219</v>
      </c>
      <c r="B1" s="357"/>
      <c r="C1" s="357"/>
      <c r="D1" s="357"/>
      <c r="E1" s="357"/>
      <c r="F1" s="357"/>
      <c r="G1" s="357"/>
      <c r="H1" s="357"/>
      <c r="I1" s="357"/>
      <c r="J1" s="357"/>
      <c r="K1" s="357"/>
      <c r="L1" s="357"/>
      <c r="M1" s="357"/>
    </row>
    <row r="2" spans="1:13" ht="12.75" customHeight="1">
      <c r="A2" s="356" t="s">
        <v>604</v>
      </c>
      <c r="B2" s="356"/>
      <c r="C2" s="356"/>
      <c r="D2" s="356"/>
      <c r="E2" s="356"/>
      <c r="F2" s="356"/>
      <c r="G2" s="356"/>
      <c r="H2" s="356"/>
      <c r="I2" s="356"/>
      <c r="J2" s="356"/>
      <c r="K2" s="356"/>
      <c r="L2" s="356"/>
      <c r="M2" s="356"/>
    </row>
    <row r="3" spans="1:13" ht="12.75" customHeight="1">
      <c r="A3" s="380" t="s">
        <v>115</v>
      </c>
      <c r="B3" s="380"/>
      <c r="C3" s="380"/>
      <c r="D3" s="380"/>
      <c r="E3" s="380"/>
      <c r="F3" s="380"/>
      <c r="G3" s="380"/>
      <c r="H3" s="380"/>
      <c r="I3" s="380"/>
      <c r="J3" s="380"/>
      <c r="K3" s="380"/>
      <c r="L3" s="380"/>
      <c r="M3" s="380"/>
    </row>
    <row r="4" spans="1:13" ht="12.75" customHeight="1">
      <c r="A4" s="381" t="s">
        <v>116</v>
      </c>
      <c r="B4" s="381"/>
      <c r="C4" s="381"/>
      <c r="D4" s="381"/>
      <c r="E4" s="381"/>
      <c r="F4" s="381"/>
      <c r="G4" s="381"/>
      <c r="H4" s="381"/>
      <c r="I4" s="46" t="s">
        <v>220</v>
      </c>
      <c r="J4" s="382" t="s">
        <v>117</v>
      </c>
      <c r="K4" s="382"/>
      <c r="L4" s="383" t="s">
        <v>118</v>
      </c>
      <c r="M4" s="383"/>
    </row>
    <row r="5" spans="1:13" ht="12.75">
      <c r="A5" s="381"/>
      <c r="B5" s="381"/>
      <c r="C5" s="381"/>
      <c r="D5" s="381"/>
      <c r="E5" s="381"/>
      <c r="F5" s="381"/>
      <c r="G5" s="381"/>
      <c r="H5" s="381"/>
      <c r="I5" s="46"/>
      <c r="J5" s="103" t="s">
        <v>222</v>
      </c>
      <c r="K5" s="103" t="s">
        <v>221</v>
      </c>
      <c r="L5" s="259" t="s">
        <v>222</v>
      </c>
      <c r="M5" s="259" t="s">
        <v>221</v>
      </c>
    </row>
    <row r="6" spans="1:13" ht="12.75">
      <c r="A6" s="382">
        <v>1</v>
      </c>
      <c r="B6" s="382"/>
      <c r="C6" s="382"/>
      <c r="D6" s="382"/>
      <c r="E6" s="382"/>
      <c r="F6" s="382"/>
      <c r="G6" s="382"/>
      <c r="H6" s="382"/>
      <c r="I6" s="49">
        <v>2</v>
      </c>
      <c r="J6" s="103">
        <v>3</v>
      </c>
      <c r="K6" s="103">
        <v>4</v>
      </c>
      <c r="L6" s="259">
        <v>5</v>
      </c>
      <c r="M6" s="259">
        <v>6</v>
      </c>
    </row>
    <row r="7" spans="1:13" ht="12.75">
      <c r="A7" s="365" t="s">
        <v>223</v>
      </c>
      <c r="B7" s="366"/>
      <c r="C7" s="366"/>
      <c r="D7" s="366"/>
      <c r="E7" s="366"/>
      <c r="F7" s="366"/>
      <c r="G7" s="366"/>
      <c r="H7" s="367"/>
      <c r="I7" s="3">
        <v>111</v>
      </c>
      <c r="J7" s="125">
        <f>SUM(J8:J9)</f>
        <v>364559205</v>
      </c>
      <c r="K7" s="125">
        <f>SUM(K8:K9)</f>
        <v>116088685</v>
      </c>
      <c r="L7" s="260">
        <f>SUM(L8:L9)</f>
        <v>334243343</v>
      </c>
      <c r="M7" s="260">
        <f>SUM(M8:M9)</f>
        <v>109941350</v>
      </c>
    </row>
    <row r="8" spans="1:17" ht="12.75">
      <c r="A8" s="350" t="s">
        <v>224</v>
      </c>
      <c r="B8" s="351"/>
      <c r="C8" s="351"/>
      <c r="D8" s="351"/>
      <c r="E8" s="351"/>
      <c r="F8" s="351"/>
      <c r="G8" s="351"/>
      <c r="H8" s="352"/>
      <c r="I8" s="1">
        <v>112</v>
      </c>
      <c r="J8" s="7">
        <v>346607403</v>
      </c>
      <c r="K8" s="7">
        <v>114806914</v>
      </c>
      <c r="L8" s="261">
        <v>330932363</v>
      </c>
      <c r="M8" s="261">
        <v>108182355</v>
      </c>
      <c r="P8" s="101"/>
      <c r="Q8" s="101"/>
    </row>
    <row r="9" spans="1:17" ht="12.75">
      <c r="A9" s="350" t="s">
        <v>225</v>
      </c>
      <c r="B9" s="351"/>
      <c r="C9" s="351"/>
      <c r="D9" s="351"/>
      <c r="E9" s="351"/>
      <c r="F9" s="351"/>
      <c r="G9" s="351"/>
      <c r="H9" s="352"/>
      <c r="I9" s="1">
        <v>113</v>
      </c>
      <c r="J9" s="7">
        <v>17951802</v>
      </c>
      <c r="K9" s="7">
        <v>1281771</v>
      </c>
      <c r="L9" s="261">
        <v>3310980</v>
      </c>
      <c r="M9" s="261">
        <v>1758995</v>
      </c>
      <c r="P9" s="101"/>
      <c r="Q9" s="101"/>
    </row>
    <row r="10" spans="1:13" ht="12.75">
      <c r="A10" s="350" t="s">
        <v>226</v>
      </c>
      <c r="B10" s="351"/>
      <c r="C10" s="351"/>
      <c r="D10" s="351"/>
      <c r="E10" s="351"/>
      <c r="F10" s="351"/>
      <c r="G10" s="351"/>
      <c r="H10" s="352"/>
      <c r="I10" s="1">
        <v>114</v>
      </c>
      <c r="J10" s="44">
        <f>J11+J12+J16+J20+J21+J22+J25+J26</f>
        <v>360152942</v>
      </c>
      <c r="K10" s="44">
        <f>K11+K12+K16+K20+K21+K22+K25+K26</f>
        <v>111043457</v>
      </c>
      <c r="L10" s="262">
        <f>L11+L12+L16+L20+L21+L22+L25+L26</f>
        <v>317511256</v>
      </c>
      <c r="M10" s="262">
        <f>M11+M12+M16+M20+M21+M22+M25+M26</f>
        <v>101061038</v>
      </c>
    </row>
    <row r="11" spans="1:13" ht="12.75">
      <c r="A11" s="350" t="s">
        <v>236</v>
      </c>
      <c r="B11" s="351"/>
      <c r="C11" s="351"/>
      <c r="D11" s="351"/>
      <c r="E11" s="351"/>
      <c r="F11" s="351"/>
      <c r="G11" s="351"/>
      <c r="H11" s="352"/>
      <c r="I11" s="1">
        <v>115</v>
      </c>
      <c r="J11" s="7">
        <v>0</v>
      </c>
      <c r="K11" s="7">
        <v>0</v>
      </c>
      <c r="L11" s="261">
        <v>0</v>
      </c>
      <c r="M11" s="261">
        <v>0</v>
      </c>
    </row>
    <row r="12" spans="1:13" ht="12.75">
      <c r="A12" s="350" t="s">
        <v>237</v>
      </c>
      <c r="B12" s="351"/>
      <c r="C12" s="351"/>
      <c r="D12" s="351"/>
      <c r="E12" s="351"/>
      <c r="F12" s="351"/>
      <c r="G12" s="351"/>
      <c r="H12" s="352"/>
      <c r="I12" s="1">
        <v>116</v>
      </c>
      <c r="J12" s="44">
        <f>SUM(J13:J15)</f>
        <v>241355142</v>
      </c>
      <c r="K12" s="44">
        <f>SUM(K13:K15)</f>
        <v>80480037</v>
      </c>
      <c r="L12" s="262">
        <f>SUM(L13:L15)</f>
        <v>210403382</v>
      </c>
      <c r="M12" s="262">
        <f>SUM(M13:M15)</f>
        <v>67765472</v>
      </c>
    </row>
    <row r="13" spans="1:13" ht="12.75" customHeight="1">
      <c r="A13" s="379" t="s">
        <v>238</v>
      </c>
      <c r="B13" s="379"/>
      <c r="C13" s="379"/>
      <c r="D13" s="379"/>
      <c r="E13" s="379"/>
      <c r="F13" s="379"/>
      <c r="G13" s="379"/>
      <c r="H13" s="379"/>
      <c r="I13" s="1">
        <v>117</v>
      </c>
      <c r="J13" s="7">
        <v>1388485</v>
      </c>
      <c r="K13" s="7">
        <v>406241</v>
      </c>
      <c r="L13" s="261">
        <v>1178552</v>
      </c>
      <c r="M13" s="261">
        <v>487947</v>
      </c>
    </row>
    <row r="14" spans="1:13" ht="12.75" customHeight="1">
      <c r="A14" s="379" t="s">
        <v>239</v>
      </c>
      <c r="B14" s="379"/>
      <c r="C14" s="379"/>
      <c r="D14" s="379"/>
      <c r="E14" s="379"/>
      <c r="F14" s="379"/>
      <c r="G14" s="379"/>
      <c r="H14" s="379"/>
      <c r="I14" s="1">
        <v>118</v>
      </c>
      <c r="J14" s="7">
        <v>874713</v>
      </c>
      <c r="K14" s="7">
        <v>324228</v>
      </c>
      <c r="L14" s="261">
        <v>32359</v>
      </c>
      <c r="M14" s="261">
        <v>1025</v>
      </c>
    </row>
    <row r="15" spans="1:13" ht="12.75" customHeight="1">
      <c r="A15" s="379" t="s">
        <v>240</v>
      </c>
      <c r="B15" s="379"/>
      <c r="C15" s="379"/>
      <c r="D15" s="379"/>
      <c r="E15" s="379"/>
      <c r="F15" s="379"/>
      <c r="G15" s="379"/>
      <c r="H15" s="379"/>
      <c r="I15" s="1">
        <v>119</v>
      </c>
      <c r="J15" s="7">
        <v>239091944</v>
      </c>
      <c r="K15" s="7">
        <v>79749568</v>
      </c>
      <c r="L15" s="261">
        <v>209192471</v>
      </c>
      <c r="M15" s="261">
        <v>67276500</v>
      </c>
    </row>
    <row r="16" spans="1:13" ht="12.75">
      <c r="A16" s="350" t="s">
        <v>246</v>
      </c>
      <c r="B16" s="351"/>
      <c r="C16" s="351"/>
      <c r="D16" s="351"/>
      <c r="E16" s="351"/>
      <c r="F16" s="351"/>
      <c r="G16" s="351"/>
      <c r="H16" s="352"/>
      <c r="I16" s="1">
        <v>120</v>
      </c>
      <c r="J16" s="44">
        <f>SUM(J17:J19)</f>
        <v>46143611</v>
      </c>
      <c r="K16" s="44">
        <f>SUM(K17:K19)</f>
        <v>10207963</v>
      </c>
      <c r="L16" s="262">
        <f>SUM(L17:L19)</f>
        <v>39995795</v>
      </c>
      <c r="M16" s="262">
        <f>SUM(M17:M19)</f>
        <v>12112076</v>
      </c>
    </row>
    <row r="17" spans="1:13" ht="12.75" customHeight="1">
      <c r="A17" s="379" t="s">
        <v>241</v>
      </c>
      <c r="B17" s="379"/>
      <c r="C17" s="379"/>
      <c r="D17" s="379"/>
      <c r="E17" s="379"/>
      <c r="F17" s="379"/>
      <c r="G17" s="379"/>
      <c r="H17" s="379"/>
      <c r="I17" s="1">
        <v>121</v>
      </c>
      <c r="J17" s="7">
        <v>23272685</v>
      </c>
      <c r="K17" s="7">
        <v>5452017</v>
      </c>
      <c r="L17" s="261">
        <v>22860548</v>
      </c>
      <c r="M17" s="261">
        <v>7037926</v>
      </c>
    </row>
    <row r="18" spans="1:13" ht="12.75" customHeight="1">
      <c r="A18" s="379" t="s">
        <v>242</v>
      </c>
      <c r="B18" s="379"/>
      <c r="C18" s="379"/>
      <c r="D18" s="379"/>
      <c r="E18" s="379"/>
      <c r="F18" s="379"/>
      <c r="G18" s="379"/>
      <c r="H18" s="379"/>
      <c r="I18" s="1">
        <v>122</v>
      </c>
      <c r="J18" s="7">
        <v>16267893</v>
      </c>
      <c r="K18" s="7">
        <v>3265561</v>
      </c>
      <c r="L18" s="261">
        <v>11318997</v>
      </c>
      <c r="M18" s="261">
        <v>3314554</v>
      </c>
    </row>
    <row r="19" spans="1:13" ht="12.75" customHeight="1">
      <c r="A19" s="379" t="s">
        <v>243</v>
      </c>
      <c r="B19" s="379"/>
      <c r="C19" s="379"/>
      <c r="D19" s="379"/>
      <c r="E19" s="379"/>
      <c r="F19" s="379"/>
      <c r="G19" s="379"/>
      <c r="H19" s="379"/>
      <c r="I19" s="1">
        <v>123</v>
      </c>
      <c r="J19" s="7">
        <v>6603033</v>
      </c>
      <c r="K19" s="7">
        <v>1490385</v>
      </c>
      <c r="L19" s="261">
        <v>5816250</v>
      </c>
      <c r="M19" s="261">
        <v>1759596</v>
      </c>
    </row>
    <row r="20" spans="1:13" ht="12.75">
      <c r="A20" s="350" t="s">
        <v>244</v>
      </c>
      <c r="B20" s="351"/>
      <c r="C20" s="351"/>
      <c r="D20" s="351"/>
      <c r="E20" s="351"/>
      <c r="F20" s="351"/>
      <c r="G20" s="351"/>
      <c r="H20" s="352"/>
      <c r="I20" s="1">
        <v>124</v>
      </c>
      <c r="J20" s="7">
        <v>56542784</v>
      </c>
      <c r="K20" s="7">
        <v>18764560</v>
      </c>
      <c r="L20" s="261">
        <v>57185624</v>
      </c>
      <c r="M20" s="261">
        <v>19026267</v>
      </c>
    </row>
    <row r="21" spans="1:13" ht="12.75">
      <c r="A21" s="350" t="s">
        <v>245</v>
      </c>
      <c r="B21" s="351"/>
      <c r="C21" s="351"/>
      <c r="D21" s="351"/>
      <c r="E21" s="351"/>
      <c r="F21" s="351"/>
      <c r="G21" s="351"/>
      <c r="H21" s="352"/>
      <c r="I21" s="1">
        <v>125</v>
      </c>
      <c r="J21" s="7">
        <v>14136390</v>
      </c>
      <c r="K21" s="7">
        <v>1453960</v>
      </c>
      <c r="L21" s="261">
        <v>8511146</v>
      </c>
      <c r="M21" s="261">
        <v>1535369</v>
      </c>
    </row>
    <row r="22" spans="1:13" ht="12.75">
      <c r="A22" s="350" t="s">
        <v>247</v>
      </c>
      <c r="B22" s="351"/>
      <c r="C22" s="351"/>
      <c r="D22" s="351"/>
      <c r="E22" s="351"/>
      <c r="F22" s="351"/>
      <c r="G22" s="351"/>
      <c r="H22" s="352"/>
      <c r="I22" s="1">
        <v>126</v>
      </c>
      <c r="J22" s="44">
        <f>SUM(J23:J24)</f>
        <v>1975015</v>
      </c>
      <c r="K22" s="44">
        <f>SUM(K23:K24)</f>
        <v>136937</v>
      </c>
      <c r="L22" s="262">
        <f>SUM(L23:L24)</f>
        <v>1415309</v>
      </c>
      <c r="M22" s="262">
        <f>SUM(M23:M24)</f>
        <v>621854</v>
      </c>
    </row>
    <row r="23" spans="1:13" ht="12.75" customHeight="1">
      <c r="A23" s="379" t="s">
        <v>248</v>
      </c>
      <c r="B23" s="379"/>
      <c r="C23" s="379"/>
      <c r="D23" s="379"/>
      <c r="E23" s="379"/>
      <c r="F23" s="379"/>
      <c r="G23" s="379"/>
      <c r="H23" s="379"/>
      <c r="I23" s="1">
        <v>127</v>
      </c>
      <c r="J23" s="7"/>
      <c r="K23" s="7"/>
      <c r="L23" s="261">
        <v>0</v>
      </c>
      <c r="M23" s="261">
        <v>0</v>
      </c>
    </row>
    <row r="24" spans="1:13" ht="12.75" customHeight="1">
      <c r="A24" s="379" t="s">
        <v>249</v>
      </c>
      <c r="B24" s="379"/>
      <c r="C24" s="379"/>
      <c r="D24" s="379"/>
      <c r="E24" s="379"/>
      <c r="F24" s="379"/>
      <c r="G24" s="379"/>
      <c r="H24" s="379"/>
      <c r="I24" s="1">
        <v>128</v>
      </c>
      <c r="J24" s="7">
        <v>1975015</v>
      </c>
      <c r="K24" s="7">
        <v>136937</v>
      </c>
      <c r="L24" s="261">
        <v>1415309</v>
      </c>
      <c r="M24" s="261">
        <v>621854</v>
      </c>
    </row>
    <row r="25" spans="1:13" ht="12.75">
      <c r="A25" s="350" t="s">
        <v>250</v>
      </c>
      <c r="B25" s="351"/>
      <c r="C25" s="351"/>
      <c r="D25" s="351"/>
      <c r="E25" s="351"/>
      <c r="F25" s="351"/>
      <c r="G25" s="351"/>
      <c r="H25" s="352"/>
      <c r="I25" s="1">
        <v>129</v>
      </c>
      <c r="J25" s="7">
        <v>0</v>
      </c>
      <c r="K25" s="7">
        <v>0</v>
      </c>
      <c r="L25" s="261">
        <v>0</v>
      </c>
      <c r="M25" s="261">
        <v>0</v>
      </c>
    </row>
    <row r="26" spans="1:13" ht="12.75">
      <c r="A26" s="350" t="s">
        <v>251</v>
      </c>
      <c r="B26" s="351"/>
      <c r="C26" s="351"/>
      <c r="D26" s="351"/>
      <c r="E26" s="351"/>
      <c r="F26" s="351"/>
      <c r="G26" s="351"/>
      <c r="H26" s="352"/>
      <c r="I26" s="1">
        <v>130</v>
      </c>
      <c r="J26" s="7">
        <v>0</v>
      </c>
      <c r="K26" s="7">
        <v>0</v>
      </c>
      <c r="L26" s="261">
        <v>0</v>
      </c>
      <c r="M26" s="261">
        <v>0</v>
      </c>
    </row>
    <row r="27" spans="1:13" ht="12.75">
      <c r="A27" s="350" t="s">
        <v>252</v>
      </c>
      <c r="B27" s="351"/>
      <c r="C27" s="351"/>
      <c r="D27" s="351"/>
      <c r="E27" s="351"/>
      <c r="F27" s="351"/>
      <c r="G27" s="351"/>
      <c r="H27" s="352"/>
      <c r="I27" s="1">
        <v>131</v>
      </c>
      <c r="J27" s="44">
        <f>SUM(J28:J32)</f>
        <v>25721662</v>
      </c>
      <c r="K27" s="44">
        <f>SUM(K28:K32)</f>
        <v>173954</v>
      </c>
      <c r="L27" s="262">
        <f>SUM(L28:L32)</f>
        <v>1930038.5</v>
      </c>
      <c r="M27" s="262">
        <f>SUM(M28:M32)</f>
        <v>-1363426</v>
      </c>
    </row>
    <row r="28" spans="1:13" ht="27.75" customHeight="1">
      <c r="A28" s="350" t="s">
        <v>253</v>
      </c>
      <c r="B28" s="351"/>
      <c r="C28" s="351"/>
      <c r="D28" s="351"/>
      <c r="E28" s="351"/>
      <c r="F28" s="351"/>
      <c r="G28" s="351"/>
      <c r="H28" s="352"/>
      <c r="I28" s="1">
        <v>132</v>
      </c>
      <c r="J28" s="7">
        <v>260280</v>
      </c>
      <c r="K28" s="7">
        <v>109188</v>
      </c>
      <c r="L28" s="261">
        <v>314178</v>
      </c>
      <c r="M28" s="261">
        <v>102920</v>
      </c>
    </row>
    <row r="29" spans="1:13" ht="26.25" customHeight="1">
      <c r="A29" s="350" t="s">
        <v>254</v>
      </c>
      <c r="B29" s="351"/>
      <c r="C29" s="351"/>
      <c r="D29" s="351"/>
      <c r="E29" s="351"/>
      <c r="F29" s="351"/>
      <c r="G29" s="351"/>
      <c r="H29" s="352"/>
      <c r="I29" s="1">
        <v>133</v>
      </c>
      <c r="J29" s="7">
        <v>25461382</v>
      </c>
      <c r="K29" s="7">
        <v>64766</v>
      </c>
      <c r="L29" s="261">
        <v>1615860.5</v>
      </c>
      <c r="M29" s="261">
        <v>-1466346</v>
      </c>
    </row>
    <row r="30" spans="1:13" ht="12.75">
      <c r="A30" s="350" t="s">
        <v>255</v>
      </c>
      <c r="B30" s="351"/>
      <c r="C30" s="351"/>
      <c r="D30" s="351"/>
      <c r="E30" s="351"/>
      <c r="F30" s="351"/>
      <c r="G30" s="351"/>
      <c r="H30" s="352"/>
      <c r="I30" s="1">
        <v>134</v>
      </c>
      <c r="J30" s="7">
        <v>0</v>
      </c>
      <c r="K30" s="7">
        <v>0</v>
      </c>
      <c r="L30" s="261">
        <v>0</v>
      </c>
      <c r="M30" s="261">
        <v>0</v>
      </c>
    </row>
    <row r="31" spans="1:13" ht="12.75">
      <c r="A31" s="350" t="s">
        <v>256</v>
      </c>
      <c r="B31" s="351"/>
      <c r="C31" s="351"/>
      <c r="D31" s="351"/>
      <c r="E31" s="351"/>
      <c r="F31" s="351"/>
      <c r="G31" s="351"/>
      <c r="H31" s="352"/>
      <c r="I31" s="1">
        <v>135</v>
      </c>
      <c r="J31" s="7">
        <v>0</v>
      </c>
      <c r="K31" s="7">
        <v>0</v>
      </c>
      <c r="L31" s="261">
        <v>0</v>
      </c>
      <c r="M31" s="261">
        <v>0</v>
      </c>
    </row>
    <row r="32" spans="1:13" ht="12.75">
      <c r="A32" s="350" t="s">
        <v>257</v>
      </c>
      <c r="B32" s="351"/>
      <c r="C32" s="351"/>
      <c r="D32" s="351"/>
      <c r="E32" s="351"/>
      <c r="F32" s="351"/>
      <c r="G32" s="351"/>
      <c r="H32" s="352"/>
      <c r="I32" s="1">
        <v>136</v>
      </c>
      <c r="J32" s="7">
        <v>0</v>
      </c>
      <c r="K32" s="7">
        <v>0</v>
      </c>
      <c r="L32" s="261">
        <v>0</v>
      </c>
      <c r="M32" s="261">
        <v>0</v>
      </c>
    </row>
    <row r="33" spans="1:13" ht="12.75">
      <c r="A33" s="350" t="s">
        <v>258</v>
      </c>
      <c r="B33" s="351"/>
      <c r="C33" s="351"/>
      <c r="D33" s="351"/>
      <c r="E33" s="351"/>
      <c r="F33" s="351"/>
      <c r="G33" s="351"/>
      <c r="H33" s="352"/>
      <c r="I33" s="1">
        <v>137</v>
      </c>
      <c r="J33" s="44">
        <f>SUM(J34:J37)</f>
        <v>19496740</v>
      </c>
      <c r="K33" s="44">
        <f>SUM(K34:K37)</f>
        <v>5604175</v>
      </c>
      <c r="L33" s="262">
        <f>SUM(L34:L37)</f>
        <v>18161282.5</v>
      </c>
      <c r="M33" s="262">
        <f>SUM(M34:M37)</f>
        <v>3118753</v>
      </c>
    </row>
    <row r="34" spans="1:13" ht="27.75" customHeight="1">
      <c r="A34" s="350" t="s">
        <v>259</v>
      </c>
      <c r="B34" s="351"/>
      <c r="C34" s="351"/>
      <c r="D34" s="351"/>
      <c r="E34" s="351"/>
      <c r="F34" s="351"/>
      <c r="G34" s="351"/>
      <c r="H34" s="352"/>
      <c r="I34" s="1">
        <v>138</v>
      </c>
      <c r="J34" s="7">
        <v>0</v>
      </c>
      <c r="K34" s="7">
        <v>0</v>
      </c>
      <c r="L34" s="261">
        <v>0</v>
      </c>
      <c r="M34" s="261">
        <v>0</v>
      </c>
    </row>
    <row r="35" spans="1:13" ht="25.5" customHeight="1">
      <c r="A35" s="350" t="s">
        <v>260</v>
      </c>
      <c r="B35" s="351"/>
      <c r="C35" s="351"/>
      <c r="D35" s="351"/>
      <c r="E35" s="351"/>
      <c r="F35" s="351"/>
      <c r="G35" s="351"/>
      <c r="H35" s="352"/>
      <c r="I35" s="1">
        <v>139</v>
      </c>
      <c r="J35" s="7">
        <v>19496740</v>
      </c>
      <c r="K35" s="7">
        <v>5604175</v>
      </c>
      <c r="L35" s="261">
        <v>18161282.5</v>
      </c>
      <c r="M35" s="261">
        <v>3118753</v>
      </c>
    </row>
    <row r="36" spans="1:13" ht="12.75">
      <c r="A36" s="350" t="s">
        <v>261</v>
      </c>
      <c r="B36" s="351"/>
      <c r="C36" s="351"/>
      <c r="D36" s="351"/>
      <c r="E36" s="351"/>
      <c r="F36" s="351"/>
      <c r="G36" s="351"/>
      <c r="H36" s="352"/>
      <c r="I36" s="1">
        <v>140</v>
      </c>
      <c r="J36" s="7">
        <v>0</v>
      </c>
      <c r="K36" s="7">
        <v>0</v>
      </c>
      <c r="L36" s="261">
        <v>0</v>
      </c>
      <c r="M36" s="261">
        <v>0</v>
      </c>
    </row>
    <row r="37" spans="1:13" ht="12.75">
      <c r="A37" s="350" t="s">
        <v>262</v>
      </c>
      <c r="B37" s="351"/>
      <c r="C37" s="351"/>
      <c r="D37" s="351"/>
      <c r="E37" s="351"/>
      <c r="F37" s="351"/>
      <c r="G37" s="351"/>
      <c r="H37" s="352"/>
      <c r="I37" s="1">
        <v>141</v>
      </c>
      <c r="J37" s="7">
        <v>0</v>
      </c>
      <c r="K37" s="7">
        <v>0</v>
      </c>
      <c r="L37" s="261">
        <v>0</v>
      </c>
      <c r="M37" s="261">
        <v>0</v>
      </c>
    </row>
    <row r="38" spans="1:13" ht="12.75">
      <c r="A38" s="350" t="s">
        <v>263</v>
      </c>
      <c r="B38" s="351"/>
      <c r="C38" s="351"/>
      <c r="D38" s="351"/>
      <c r="E38" s="351"/>
      <c r="F38" s="351"/>
      <c r="G38" s="351"/>
      <c r="H38" s="352"/>
      <c r="I38" s="1">
        <v>142</v>
      </c>
      <c r="J38" s="7">
        <v>0</v>
      </c>
      <c r="K38" s="7">
        <v>0</v>
      </c>
      <c r="L38" s="261">
        <v>0</v>
      </c>
      <c r="M38" s="261">
        <v>0</v>
      </c>
    </row>
    <row r="39" spans="1:13" ht="12.75">
      <c r="A39" s="350" t="s">
        <v>264</v>
      </c>
      <c r="B39" s="351"/>
      <c r="C39" s="351"/>
      <c r="D39" s="351"/>
      <c r="E39" s="351"/>
      <c r="F39" s="351"/>
      <c r="G39" s="351"/>
      <c r="H39" s="352"/>
      <c r="I39" s="1">
        <v>143</v>
      </c>
      <c r="J39" s="7">
        <v>0</v>
      </c>
      <c r="K39" s="7">
        <v>0</v>
      </c>
      <c r="L39" s="261">
        <v>0</v>
      </c>
      <c r="M39" s="261">
        <v>0</v>
      </c>
    </row>
    <row r="40" spans="1:13" ht="12.75">
      <c r="A40" s="350" t="s">
        <v>235</v>
      </c>
      <c r="B40" s="351"/>
      <c r="C40" s="351"/>
      <c r="D40" s="351"/>
      <c r="E40" s="351"/>
      <c r="F40" s="351"/>
      <c r="G40" s="351"/>
      <c r="H40" s="352"/>
      <c r="I40" s="1">
        <v>144</v>
      </c>
      <c r="J40" s="7">
        <v>0</v>
      </c>
      <c r="K40" s="7">
        <v>0</v>
      </c>
      <c r="L40" s="261">
        <v>0</v>
      </c>
      <c r="M40" s="261">
        <v>0</v>
      </c>
    </row>
    <row r="41" spans="1:13" ht="12.75">
      <c r="A41" s="350" t="s">
        <v>234</v>
      </c>
      <c r="B41" s="351"/>
      <c r="C41" s="351"/>
      <c r="D41" s="351"/>
      <c r="E41" s="351"/>
      <c r="F41" s="351"/>
      <c r="G41" s="351"/>
      <c r="H41" s="352"/>
      <c r="I41" s="1">
        <v>145</v>
      </c>
      <c r="J41" s="7">
        <v>0</v>
      </c>
      <c r="K41" s="7">
        <v>0</v>
      </c>
      <c r="L41" s="261">
        <v>0</v>
      </c>
      <c r="M41" s="261">
        <v>0</v>
      </c>
    </row>
    <row r="42" spans="1:13" ht="12.75">
      <c r="A42" s="350" t="s">
        <v>233</v>
      </c>
      <c r="B42" s="351"/>
      <c r="C42" s="351"/>
      <c r="D42" s="351"/>
      <c r="E42" s="351"/>
      <c r="F42" s="351"/>
      <c r="G42" s="351"/>
      <c r="H42" s="352"/>
      <c r="I42" s="1">
        <v>146</v>
      </c>
      <c r="J42" s="44">
        <f>J7+J27+J38+J40</f>
        <v>390280867</v>
      </c>
      <c r="K42" s="44">
        <f>K7+K27+K38+K40</f>
        <v>116262639</v>
      </c>
      <c r="L42" s="262">
        <f>L7+L27+L38+L40</f>
        <v>336173381.5</v>
      </c>
      <c r="M42" s="262">
        <f>M7+M27+M38+M40</f>
        <v>108577924</v>
      </c>
    </row>
    <row r="43" spans="1:13" ht="12.75">
      <c r="A43" s="350" t="s">
        <v>232</v>
      </c>
      <c r="B43" s="351"/>
      <c r="C43" s="351"/>
      <c r="D43" s="351"/>
      <c r="E43" s="351"/>
      <c r="F43" s="351"/>
      <c r="G43" s="351"/>
      <c r="H43" s="352"/>
      <c r="I43" s="1">
        <v>147</v>
      </c>
      <c r="J43" s="44">
        <f>J10+J33+J39+J41</f>
        <v>379649682</v>
      </c>
      <c r="K43" s="44">
        <f>K10+K33+K39+K41</f>
        <v>116647632</v>
      </c>
      <c r="L43" s="262">
        <f>L10+L33+L39+L41</f>
        <v>335672538.5</v>
      </c>
      <c r="M43" s="262">
        <f>M10+M33+M39+M41</f>
        <v>104179791</v>
      </c>
    </row>
    <row r="44" spans="1:13" ht="12.75">
      <c r="A44" s="350" t="s">
        <v>229</v>
      </c>
      <c r="B44" s="351"/>
      <c r="C44" s="351"/>
      <c r="D44" s="351"/>
      <c r="E44" s="351"/>
      <c r="F44" s="351"/>
      <c r="G44" s="351"/>
      <c r="H44" s="352"/>
      <c r="I44" s="1">
        <v>148</v>
      </c>
      <c r="J44" s="44">
        <f>J42-J43</f>
        <v>10631185</v>
      </c>
      <c r="K44" s="44">
        <f>K42-K43</f>
        <v>-384993</v>
      </c>
      <c r="L44" s="262">
        <f>L42-L43</f>
        <v>500843</v>
      </c>
      <c r="M44" s="262">
        <f>M42-M43</f>
        <v>4398133</v>
      </c>
    </row>
    <row r="45" spans="1:13" ht="12.75">
      <c r="A45" s="376" t="s">
        <v>231</v>
      </c>
      <c r="B45" s="377"/>
      <c r="C45" s="377"/>
      <c r="D45" s="377"/>
      <c r="E45" s="377"/>
      <c r="F45" s="377"/>
      <c r="G45" s="377"/>
      <c r="H45" s="378"/>
      <c r="I45" s="1">
        <v>149</v>
      </c>
      <c r="J45" s="44">
        <f>IF(J42&gt;J43,J42-J43,0)</f>
        <v>10631185</v>
      </c>
      <c r="K45" s="44">
        <f>IF(K42&gt;K43,K42-K43,0)</f>
        <v>0</v>
      </c>
      <c r="L45" s="262">
        <f>IF(L42&gt;L43,L42-L43,0)</f>
        <v>500843</v>
      </c>
      <c r="M45" s="262">
        <f>IF(M42&gt;M43,M42-M43,0)</f>
        <v>4398133</v>
      </c>
    </row>
    <row r="46" spans="1:13" ht="12.75">
      <c r="A46" s="376" t="s">
        <v>230</v>
      </c>
      <c r="B46" s="377"/>
      <c r="C46" s="377"/>
      <c r="D46" s="377"/>
      <c r="E46" s="377"/>
      <c r="F46" s="377"/>
      <c r="G46" s="377"/>
      <c r="H46" s="378"/>
      <c r="I46" s="1">
        <v>150</v>
      </c>
      <c r="J46" s="44">
        <f>IF(J43&gt;J42,J43-J42,0)</f>
        <v>0</v>
      </c>
      <c r="K46" s="44">
        <f>IF(K43&gt;K42,K43-K42,0)</f>
        <v>384993</v>
      </c>
      <c r="L46" s="262">
        <f>IF(L43&gt;L42,L43-L42,0)</f>
        <v>0</v>
      </c>
      <c r="M46" s="262">
        <f>IF(M43&gt;M42,M43-M42,0)</f>
        <v>0</v>
      </c>
    </row>
    <row r="47" spans="1:13" ht="12.75">
      <c r="A47" s="350" t="s">
        <v>228</v>
      </c>
      <c r="B47" s="351"/>
      <c r="C47" s="351"/>
      <c r="D47" s="351"/>
      <c r="E47" s="351"/>
      <c r="F47" s="351"/>
      <c r="G47" s="351"/>
      <c r="H47" s="352"/>
      <c r="I47" s="1">
        <v>151</v>
      </c>
      <c r="J47" s="7">
        <v>0</v>
      </c>
      <c r="K47" s="7">
        <v>0</v>
      </c>
      <c r="L47" s="261">
        <v>0</v>
      </c>
      <c r="M47" s="261">
        <v>0</v>
      </c>
    </row>
    <row r="48" spans="1:13" ht="12.75">
      <c r="A48" s="350" t="s">
        <v>270</v>
      </c>
      <c r="B48" s="351"/>
      <c r="C48" s="351"/>
      <c r="D48" s="351"/>
      <c r="E48" s="351"/>
      <c r="F48" s="351"/>
      <c r="G48" s="351"/>
      <c r="H48" s="352"/>
      <c r="I48" s="1">
        <v>152</v>
      </c>
      <c r="J48" s="44">
        <f>J44-J47</f>
        <v>10631185</v>
      </c>
      <c r="K48" s="44">
        <f>K44-K47</f>
        <v>-384993</v>
      </c>
      <c r="L48" s="262">
        <f>L44-L47</f>
        <v>500843</v>
      </c>
      <c r="M48" s="262">
        <f>M44-M47</f>
        <v>4398133</v>
      </c>
    </row>
    <row r="49" spans="1:13" ht="12.75">
      <c r="A49" s="376" t="s">
        <v>271</v>
      </c>
      <c r="B49" s="377"/>
      <c r="C49" s="377"/>
      <c r="D49" s="377"/>
      <c r="E49" s="377"/>
      <c r="F49" s="377"/>
      <c r="G49" s="377"/>
      <c r="H49" s="378"/>
      <c r="I49" s="1">
        <v>153</v>
      </c>
      <c r="J49" s="44">
        <f>IF(J48&gt;0,J48,0)</f>
        <v>10631185</v>
      </c>
      <c r="K49" s="44">
        <f>IF(K48&gt;0,K48,0)</f>
        <v>0</v>
      </c>
      <c r="L49" s="262">
        <f>IF(L48&gt;0,L48,0)</f>
        <v>500843</v>
      </c>
      <c r="M49" s="262">
        <f>IF(M48&gt;0,M48,0)</f>
        <v>4398133</v>
      </c>
    </row>
    <row r="50" spans="1:13" ht="12.75">
      <c r="A50" s="370" t="s">
        <v>272</v>
      </c>
      <c r="B50" s="371"/>
      <c r="C50" s="371"/>
      <c r="D50" s="371"/>
      <c r="E50" s="371"/>
      <c r="F50" s="371"/>
      <c r="G50" s="371"/>
      <c r="H50" s="372"/>
      <c r="I50" s="2">
        <v>154</v>
      </c>
      <c r="J50" s="48">
        <f>IF(J48&lt;0,-J48,0)</f>
        <v>0</v>
      </c>
      <c r="K50" s="48">
        <f>IF(K48&lt;0,-K48,0)</f>
        <v>384993</v>
      </c>
      <c r="L50" s="263">
        <f>IF(L48&lt;0,-L48,0)</f>
        <v>0</v>
      </c>
      <c r="M50" s="263">
        <f>IF(M48&lt;0,-M48,0)</f>
        <v>0</v>
      </c>
    </row>
    <row r="51" spans="1:13" ht="12.75" customHeight="1">
      <c r="A51" s="368" t="s">
        <v>227</v>
      </c>
      <c r="B51" s="369"/>
      <c r="C51" s="369"/>
      <c r="D51" s="369"/>
      <c r="E51" s="369"/>
      <c r="F51" s="369"/>
      <c r="G51" s="369"/>
      <c r="H51" s="369"/>
      <c r="I51" s="369"/>
      <c r="J51" s="369"/>
      <c r="K51" s="369"/>
      <c r="L51" s="369"/>
      <c r="M51" s="369"/>
    </row>
    <row r="52" spans="1:13" ht="12.75" customHeight="1">
      <c r="A52" s="365" t="s">
        <v>273</v>
      </c>
      <c r="B52" s="366"/>
      <c r="C52" s="366"/>
      <c r="D52" s="366"/>
      <c r="E52" s="366"/>
      <c r="F52" s="366"/>
      <c r="G52" s="366"/>
      <c r="H52" s="366"/>
      <c r="I52" s="1"/>
      <c r="J52" s="7"/>
      <c r="K52" s="7"/>
      <c r="L52" s="261"/>
      <c r="M52" s="261"/>
    </row>
    <row r="53" spans="1:13" ht="12.75" customHeight="1">
      <c r="A53" s="373" t="s">
        <v>216</v>
      </c>
      <c r="B53" s="374"/>
      <c r="C53" s="374"/>
      <c r="D53" s="374"/>
      <c r="E53" s="374"/>
      <c r="F53" s="374"/>
      <c r="G53" s="374"/>
      <c r="H53" s="375"/>
      <c r="I53" s="1">
        <v>155</v>
      </c>
      <c r="J53" s="7">
        <v>0</v>
      </c>
      <c r="K53" s="7">
        <v>0</v>
      </c>
      <c r="L53" s="261">
        <v>0</v>
      </c>
      <c r="M53" s="261">
        <v>0</v>
      </c>
    </row>
    <row r="54" spans="1:13" ht="12.75" customHeight="1">
      <c r="A54" s="358" t="s">
        <v>215</v>
      </c>
      <c r="B54" s="359"/>
      <c r="C54" s="359"/>
      <c r="D54" s="359"/>
      <c r="E54" s="359"/>
      <c r="F54" s="359"/>
      <c r="G54" s="359"/>
      <c r="H54" s="360"/>
      <c r="I54" s="1">
        <v>156</v>
      </c>
      <c r="J54" s="8">
        <v>0</v>
      </c>
      <c r="K54" s="8">
        <v>0</v>
      </c>
      <c r="L54" s="264">
        <v>0</v>
      </c>
      <c r="M54" s="264">
        <v>0</v>
      </c>
    </row>
    <row r="55" spans="1:13" ht="12.75" customHeight="1">
      <c r="A55" s="368" t="s">
        <v>265</v>
      </c>
      <c r="B55" s="369"/>
      <c r="C55" s="369"/>
      <c r="D55" s="369"/>
      <c r="E55" s="369"/>
      <c r="F55" s="369"/>
      <c r="G55" s="369"/>
      <c r="H55" s="369"/>
      <c r="I55" s="369"/>
      <c r="J55" s="369"/>
      <c r="K55" s="369"/>
      <c r="L55" s="369"/>
      <c r="M55" s="369"/>
    </row>
    <row r="56" spans="1:13" ht="12.75">
      <c r="A56" s="365" t="s">
        <v>274</v>
      </c>
      <c r="B56" s="366"/>
      <c r="C56" s="366"/>
      <c r="D56" s="366"/>
      <c r="E56" s="366"/>
      <c r="F56" s="366"/>
      <c r="G56" s="366"/>
      <c r="H56" s="367"/>
      <c r="I56" s="9">
        <v>157</v>
      </c>
      <c r="J56" s="6">
        <f>J48</f>
        <v>10631185</v>
      </c>
      <c r="K56" s="6">
        <f>K48</f>
        <v>-384993</v>
      </c>
      <c r="L56" s="265">
        <f>L48</f>
        <v>500843</v>
      </c>
      <c r="M56" s="265">
        <f>M48</f>
        <v>4398133</v>
      </c>
    </row>
    <row r="57" spans="1:13" ht="12.75">
      <c r="A57" s="350" t="s">
        <v>266</v>
      </c>
      <c r="B57" s="351"/>
      <c r="C57" s="351"/>
      <c r="D57" s="351"/>
      <c r="E57" s="351"/>
      <c r="F57" s="351"/>
      <c r="G57" s="351"/>
      <c r="H57" s="352"/>
      <c r="I57" s="1">
        <v>158</v>
      </c>
      <c r="J57" s="44">
        <f>SUM(J58:J64)</f>
        <v>0</v>
      </c>
      <c r="K57" s="44">
        <f>SUM(K58:K64)</f>
        <v>0</v>
      </c>
      <c r="L57" s="262">
        <f>SUM(L58:L64)</f>
        <v>0</v>
      </c>
      <c r="M57" s="262">
        <f>SUM(M58:M64)</f>
        <v>0</v>
      </c>
    </row>
    <row r="58" spans="1:13" ht="12.75">
      <c r="A58" s="350" t="s">
        <v>268</v>
      </c>
      <c r="B58" s="351"/>
      <c r="C58" s="351"/>
      <c r="D58" s="351"/>
      <c r="E58" s="351"/>
      <c r="F58" s="351"/>
      <c r="G58" s="351"/>
      <c r="H58" s="352"/>
      <c r="I58" s="1">
        <v>159</v>
      </c>
      <c r="J58" s="7">
        <v>0</v>
      </c>
      <c r="K58" s="7">
        <v>0</v>
      </c>
      <c r="L58" s="261">
        <v>0</v>
      </c>
      <c r="M58" s="261">
        <v>0</v>
      </c>
    </row>
    <row r="59" spans="1:13" ht="12.75">
      <c r="A59" s="350" t="s">
        <v>275</v>
      </c>
      <c r="B59" s="351"/>
      <c r="C59" s="351"/>
      <c r="D59" s="351"/>
      <c r="E59" s="351"/>
      <c r="F59" s="351"/>
      <c r="G59" s="351"/>
      <c r="H59" s="352"/>
      <c r="I59" s="1">
        <v>160</v>
      </c>
      <c r="J59" s="7">
        <v>0</v>
      </c>
      <c r="K59" s="7">
        <v>0</v>
      </c>
      <c r="L59" s="261">
        <v>0</v>
      </c>
      <c r="M59" s="261">
        <v>0</v>
      </c>
    </row>
    <row r="60" spans="1:13" ht="12.75">
      <c r="A60" s="350" t="s">
        <v>276</v>
      </c>
      <c r="B60" s="351"/>
      <c r="C60" s="351"/>
      <c r="D60" s="351"/>
      <c r="E60" s="351"/>
      <c r="F60" s="351"/>
      <c r="G60" s="351"/>
      <c r="H60" s="352"/>
      <c r="I60" s="1">
        <v>161</v>
      </c>
      <c r="J60" s="7">
        <v>0</v>
      </c>
      <c r="K60" s="7">
        <v>0</v>
      </c>
      <c r="L60" s="261">
        <v>0</v>
      </c>
      <c r="M60" s="261">
        <v>0</v>
      </c>
    </row>
    <row r="61" spans="1:13" ht="12.75">
      <c r="A61" s="350" t="s">
        <v>277</v>
      </c>
      <c r="B61" s="351"/>
      <c r="C61" s="351"/>
      <c r="D61" s="351"/>
      <c r="E61" s="351"/>
      <c r="F61" s="351"/>
      <c r="G61" s="351"/>
      <c r="H61" s="352"/>
      <c r="I61" s="1">
        <v>162</v>
      </c>
      <c r="J61" s="7">
        <v>0</v>
      </c>
      <c r="K61" s="7">
        <v>0</v>
      </c>
      <c r="L61" s="261">
        <v>0</v>
      </c>
      <c r="M61" s="261">
        <v>0</v>
      </c>
    </row>
    <row r="62" spans="1:13" ht="12.75">
      <c r="A62" s="350" t="s">
        <v>278</v>
      </c>
      <c r="B62" s="351"/>
      <c r="C62" s="351"/>
      <c r="D62" s="351"/>
      <c r="E62" s="351"/>
      <c r="F62" s="351"/>
      <c r="G62" s="351"/>
      <c r="H62" s="352"/>
      <c r="I62" s="1">
        <v>163</v>
      </c>
      <c r="J62" s="7">
        <v>0</v>
      </c>
      <c r="K62" s="7">
        <v>0</v>
      </c>
      <c r="L62" s="261">
        <v>0</v>
      </c>
      <c r="M62" s="261">
        <v>0</v>
      </c>
    </row>
    <row r="63" spans="1:13" ht="12.75">
      <c r="A63" s="350" t="s">
        <v>279</v>
      </c>
      <c r="B63" s="351"/>
      <c r="C63" s="351"/>
      <c r="D63" s="351"/>
      <c r="E63" s="351"/>
      <c r="F63" s="351"/>
      <c r="G63" s="351"/>
      <c r="H63" s="352"/>
      <c r="I63" s="1">
        <v>164</v>
      </c>
      <c r="J63" s="7">
        <v>0</v>
      </c>
      <c r="K63" s="7">
        <v>0</v>
      </c>
      <c r="L63" s="261">
        <v>0</v>
      </c>
      <c r="M63" s="261">
        <v>0</v>
      </c>
    </row>
    <row r="64" spans="1:13" ht="12.75">
      <c r="A64" s="350" t="s">
        <v>280</v>
      </c>
      <c r="B64" s="351"/>
      <c r="C64" s="351"/>
      <c r="D64" s="351"/>
      <c r="E64" s="351"/>
      <c r="F64" s="351"/>
      <c r="G64" s="351"/>
      <c r="H64" s="352"/>
      <c r="I64" s="1">
        <v>165</v>
      </c>
      <c r="J64" s="7">
        <v>0</v>
      </c>
      <c r="K64" s="7">
        <v>0</v>
      </c>
      <c r="L64" s="261">
        <v>0</v>
      </c>
      <c r="M64" s="261">
        <v>0</v>
      </c>
    </row>
    <row r="65" spans="1:13" ht="12.75">
      <c r="A65" s="350" t="s">
        <v>267</v>
      </c>
      <c r="B65" s="351"/>
      <c r="C65" s="351"/>
      <c r="D65" s="351"/>
      <c r="E65" s="351"/>
      <c r="F65" s="351"/>
      <c r="G65" s="351"/>
      <c r="H65" s="352"/>
      <c r="I65" s="1">
        <v>166</v>
      </c>
      <c r="J65" s="7">
        <v>0</v>
      </c>
      <c r="K65" s="7">
        <v>0</v>
      </c>
      <c r="L65" s="261">
        <v>0</v>
      </c>
      <c r="M65" s="261">
        <v>0</v>
      </c>
    </row>
    <row r="66" spans="1:13" ht="12.75">
      <c r="A66" s="350" t="s">
        <v>281</v>
      </c>
      <c r="B66" s="351"/>
      <c r="C66" s="351"/>
      <c r="D66" s="351"/>
      <c r="E66" s="351"/>
      <c r="F66" s="351"/>
      <c r="G66" s="351"/>
      <c r="H66" s="352"/>
      <c r="I66" s="1">
        <v>167</v>
      </c>
      <c r="J66" s="44">
        <f>J57-J65</f>
        <v>0</v>
      </c>
      <c r="K66" s="44">
        <f>K57-K65</f>
        <v>0</v>
      </c>
      <c r="L66" s="262">
        <f>L57-L65</f>
        <v>0</v>
      </c>
      <c r="M66" s="262">
        <f>M57-M65</f>
        <v>0</v>
      </c>
    </row>
    <row r="67" spans="1:13" ht="12.75">
      <c r="A67" s="350" t="s">
        <v>282</v>
      </c>
      <c r="B67" s="351"/>
      <c r="C67" s="351"/>
      <c r="D67" s="351"/>
      <c r="E67" s="351"/>
      <c r="F67" s="351"/>
      <c r="G67" s="351"/>
      <c r="H67" s="352"/>
      <c r="I67" s="1">
        <v>168</v>
      </c>
      <c r="J67" s="48">
        <f>J56+J66</f>
        <v>10631185</v>
      </c>
      <c r="K67" s="48">
        <f>K56+K66</f>
        <v>-384993</v>
      </c>
      <c r="L67" s="263">
        <f>L56+L66</f>
        <v>500843</v>
      </c>
      <c r="M67" s="263">
        <f>M56+M66</f>
        <v>4398133</v>
      </c>
    </row>
    <row r="68" spans="1:13" ht="12.75" customHeight="1">
      <c r="A68" s="361" t="s">
        <v>283</v>
      </c>
      <c r="B68" s="362"/>
      <c r="C68" s="362"/>
      <c r="D68" s="362"/>
      <c r="E68" s="362"/>
      <c r="F68" s="362"/>
      <c r="G68" s="362"/>
      <c r="H68" s="362"/>
      <c r="I68" s="362"/>
      <c r="J68" s="362"/>
      <c r="K68" s="362"/>
      <c r="L68" s="362"/>
      <c r="M68" s="362"/>
    </row>
    <row r="69" spans="1:13" ht="12.75" customHeight="1">
      <c r="A69" s="363" t="s">
        <v>269</v>
      </c>
      <c r="B69" s="364"/>
      <c r="C69" s="364"/>
      <c r="D69" s="364"/>
      <c r="E69" s="364"/>
      <c r="F69" s="364"/>
      <c r="G69" s="364"/>
      <c r="H69" s="364"/>
      <c r="I69" s="364"/>
      <c r="J69" s="364"/>
      <c r="K69" s="364"/>
      <c r="L69" s="364"/>
      <c r="M69" s="364"/>
    </row>
    <row r="70" spans="1:13" ht="12.75">
      <c r="A70" s="353" t="s">
        <v>216</v>
      </c>
      <c r="B70" s="354"/>
      <c r="C70" s="354"/>
      <c r="D70" s="354"/>
      <c r="E70" s="354"/>
      <c r="F70" s="354"/>
      <c r="G70" s="354"/>
      <c r="H70" s="355"/>
      <c r="I70" s="9">
        <v>169</v>
      </c>
      <c r="J70" s="6">
        <v>0</v>
      </c>
      <c r="K70" s="6">
        <v>0</v>
      </c>
      <c r="L70" s="265">
        <v>0</v>
      </c>
      <c r="M70" s="265">
        <v>0</v>
      </c>
    </row>
    <row r="71" spans="1:13" ht="12.75">
      <c r="A71" s="358" t="s">
        <v>215</v>
      </c>
      <c r="B71" s="359"/>
      <c r="C71" s="359"/>
      <c r="D71" s="359"/>
      <c r="E71" s="359"/>
      <c r="F71" s="359"/>
      <c r="G71" s="359"/>
      <c r="H71" s="360"/>
      <c r="I71" s="4">
        <v>170</v>
      </c>
      <c r="J71" s="8">
        <v>0</v>
      </c>
      <c r="K71" s="8">
        <v>0</v>
      </c>
      <c r="L71" s="264">
        <v>0</v>
      </c>
      <c r="M71" s="264">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53:M54 J70:M71 J56:M67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16:M16 K34:K41 J10:M10 K22:M22 J16:J46 K27:M27 J8:K9 K33:M33 L25:M26 J7:M7 L30:M32 J12:M12 L23:M23 K16:K21 L36:M41 K23:K26 K28:K32 L34:M34 J13:K15 J48:M50 K42:M4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J11" sqref="J11"/>
    </sheetView>
  </sheetViews>
  <sheetFormatPr defaultColWidth="9.140625" defaultRowHeight="12.75"/>
  <cols>
    <col min="1" max="9" width="9.140625" style="43" customWidth="1"/>
    <col min="10" max="10" width="13.28125" style="43" customWidth="1"/>
    <col min="11" max="11" width="16.8515625" style="266" customWidth="1"/>
    <col min="12" max="16384" width="9.140625" style="43" customWidth="1"/>
  </cols>
  <sheetData>
    <row r="1" spans="1:11" ht="15.75">
      <c r="A1" s="357" t="s">
        <v>114</v>
      </c>
      <c r="B1" s="357"/>
      <c r="C1" s="357"/>
      <c r="D1" s="357"/>
      <c r="E1" s="357"/>
      <c r="F1" s="357"/>
      <c r="G1" s="357"/>
      <c r="H1" s="357"/>
      <c r="I1" s="357"/>
      <c r="J1" s="357"/>
      <c r="K1" s="357"/>
    </row>
    <row r="2" spans="1:11" ht="12.75" customHeight="1">
      <c r="A2" s="412" t="s">
        <v>605</v>
      </c>
      <c r="B2" s="412"/>
      <c r="C2" s="412"/>
      <c r="D2" s="412"/>
      <c r="E2" s="412"/>
      <c r="F2" s="412"/>
      <c r="G2" s="412"/>
      <c r="H2" s="412"/>
      <c r="I2" s="412"/>
      <c r="J2" s="412"/>
      <c r="K2" s="412"/>
    </row>
    <row r="3" spans="1:11" ht="12.75">
      <c r="A3" s="413" t="s">
        <v>115</v>
      </c>
      <c r="B3" s="414"/>
      <c r="C3" s="414"/>
      <c r="D3" s="414"/>
      <c r="E3" s="414"/>
      <c r="F3" s="414"/>
      <c r="G3" s="414"/>
      <c r="H3" s="414"/>
      <c r="I3" s="414"/>
      <c r="J3" s="414"/>
      <c r="K3" s="415"/>
    </row>
    <row r="4" spans="1:11" ht="22.5">
      <c r="A4" s="416" t="s">
        <v>116</v>
      </c>
      <c r="B4" s="417"/>
      <c r="C4" s="417"/>
      <c r="D4" s="417"/>
      <c r="E4" s="417"/>
      <c r="F4" s="417"/>
      <c r="G4" s="417"/>
      <c r="H4" s="418"/>
      <c r="I4" s="46" t="s">
        <v>220</v>
      </c>
      <c r="J4" s="47" t="s">
        <v>117</v>
      </c>
      <c r="K4" s="259" t="s">
        <v>118</v>
      </c>
    </row>
    <row r="5" spans="1:11" ht="12.75">
      <c r="A5" s="408">
        <v>1</v>
      </c>
      <c r="B5" s="408"/>
      <c r="C5" s="408"/>
      <c r="D5" s="408"/>
      <c r="E5" s="408"/>
      <c r="F5" s="408"/>
      <c r="G5" s="408"/>
      <c r="H5" s="408"/>
      <c r="I5" s="45">
        <v>2</v>
      </c>
      <c r="J5" s="102">
        <v>3</v>
      </c>
      <c r="K5" s="267">
        <v>4</v>
      </c>
    </row>
    <row r="6" spans="1:11" ht="12.75">
      <c r="A6" s="409" t="s">
        <v>119</v>
      </c>
      <c r="B6" s="410"/>
      <c r="C6" s="410"/>
      <c r="D6" s="410"/>
      <c r="E6" s="410"/>
      <c r="F6" s="410"/>
      <c r="G6" s="410"/>
      <c r="H6" s="410"/>
      <c r="I6" s="410"/>
      <c r="J6" s="410"/>
      <c r="K6" s="411"/>
    </row>
    <row r="7" spans="1:11" ht="12.75">
      <c r="A7" s="365" t="s">
        <v>120</v>
      </c>
      <c r="B7" s="366"/>
      <c r="C7" s="366"/>
      <c r="D7" s="366"/>
      <c r="E7" s="366"/>
      <c r="F7" s="366"/>
      <c r="G7" s="366"/>
      <c r="H7" s="367"/>
      <c r="I7" s="3">
        <v>1</v>
      </c>
      <c r="J7" s="6">
        <v>0</v>
      </c>
      <c r="K7" s="265">
        <v>0</v>
      </c>
    </row>
    <row r="8" spans="1:11" ht="12.75">
      <c r="A8" s="350" t="s">
        <v>121</v>
      </c>
      <c r="B8" s="351"/>
      <c r="C8" s="351"/>
      <c r="D8" s="351"/>
      <c r="E8" s="351"/>
      <c r="F8" s="351"/>
      <c r="G8" s="351"/>
      <c r="H8" s="352"/>
      <c r="I8" s="1">
        <v>2</v>
      </c>
      <c r="J8" s="44">
        <f>J9+J16+J26+J35+J39</f>
        <v>383023901</v>
      </c>
      <c r="K8" s="262">
        <f>K9+K16+K26+K35+K39</f>
        <v>348161076</v>
      </c>
    </row>
    <row r="9" spans="1:11" ht="12.75">
      <c r="A9" s="400" t="s">
        <v>122</v>
      </c>
      <c r="B9" s="401"/>
      <c r="C9" s="401"/>
      <c r="D9" s="401"/>
      <c r="E9" s="401"/>
      <c r="F9" s="401"/>
      <c r="G9" s="401"/>
      <c r="H9" s="402"/>
      <c r="I9" s="1">
        <v>3</v>
      </c>
      <c r="J9" s="44">
        <f>SUM(J10:J15)</f>
        <v>60764410</v>
      </c>
      <c r="K9" s="262">
        <f>SUM(K10:K15)</f>
        <v>55667316</v>
      </c>
    </row>
    <row r="10" spans="1:11" ht="12.75" customHeight="1">
      <c r="A10" s="379" t="s">
        <v>123</v>
      </c>
      <c r="B10" s="379"/>
      <c r="C10" s="379"/>
      <c r="D10" s="379"/>
      <c r="E10" s="379"/>
      <c r="F10" s="379"/>
      <c r="G10" s="379"/>
      <c r="H10" s="379"/>
      <c r="I10" s="1">
        <v>4</v>
      </c>
      <c r="J10" s="7">
        <v>0</v>
      </c>
      <c r="K10" s="261">
        <v>0</v>
      </c>
    </row>
    <row r="11" spans="1:11" ht="12.75" customHeight="1">
      <c r="A11" s="379" t="s">
        <v>124</v>
      </c>
      <c r="B11" s="379"/>
      <c r="C11" s="379"/>
      <c r="D11" s="379"/>
      <c r="E11" s="379"/>
      <c r="F11" s="379"/>
      <c r="G11" s="379"/>
      <c r="H11" s="379"/>
      <c r="I11" s="1">
        <v>5</v>
      </c>
      <c r="J11" s="7">
        <v>60764410</v>
      </c>
      <c r="K11" s="261">
        <v>55667316</v>
      </c>
    </row>
    <row r="12" spans="1:11" ht="12.75" customHeight="1">
      <c r="A12" s="379" t="s">
        <v>21</v>
      </c>
      <c r="B12" s="379"/>
      <c r="C12" s="379"/>
      <c r="D12" s="379"/>
      <c r="E12" s="379"/>
      <c r="F12" s="379"/>
      <c r="G12" s="379"/>
      <c r="H12" s="379"/>
      <c r="I12" s="1">
        <v>6</v>
      </c>
      <c r="J12" s="7">
        <v>0</v>
      </c>
      <c r="K12" s="261">
        <v>0</v>
      </c>
    </row>
    <row r="13" spans="1:11" ht="12.75" customHeight="1">
      <c r="A13" s="379" t="s">
        <v>125</v>
      </c>
      <c r="B13" s="379"/>
      <c r="C13" s="379"/>
      <c r="D13" s="379"/>
      <c r="E13" s="379"/>
      <c r="F13" s="379"/>
      <c r="G13" s="379"/>
      <c r="H13" s="379"/>
      <c r="I13" s="1">
        <v>7</v>
      </c>
      <c r="J13" s="7">
        <v>0</v>
      </c>
      <c r="K13" s="261">
        <v>0</v>
      </c>
    </row>
    <row r="14" spans="1:11" ht="12.75" customHeight="1">
      <c r="A14" s="379" t="s">
        <v>126</v>
      </c>
      <c r="B14" s="379"/>
      <c r="C14" s="379"/>
      <c r="D14" s="379"/>
      <c r="E14" s="379"/>
      <c r="F14" s="379"/>
      <c r="G14" s="379"/>
      <c r="H14" s="379"/>
      <c r="I14" s="1">
        <v>8</v>
      </c>
      <c r="J14" s="7">
        <v>0</v>
      </c>
      <c r="K14" s="261">
        <v>0</v>
      </c>
    </row>
    <row r="15" spans="1:11" ht="12.75" customHeight="1">
      <c r="A15" s="379" t="s">
        <v>127</v>
      </c>
      <c r="B15" s="379"/>
      <c r="C15" s="379"/>
      <c r="D15" s="379"/>
      <c r="E15" s="379"/>
      <c r="F15" s="379"/>
      <c r="G15" s="379"/>
      <c r="H15" s="379"/>
      <c r="I15" s="1">
        <v>9</v>
      </c>
      <c r="J15" s="7">
        <v>0</v>
      </c>
      <c r="K15" s="261">
        <v>0</v>
      </c>
    </row>
    <row r="16" spans="1:11" ht="12.75">
      <c r="A16" s="400" t="s">
        <v>128</v>
      </c>
      <c r="B16" s="401"/>
      <c r="C16" s="401"/>
      <c r="D16" s="401"/>
      <c r="E16" s="401"/>
      <c r="F16" s="401"/>
      <c r="G16" s="401"/>
      <c r="H16" s="402"/>
      <c r="I16" s="1">
        <v>10</v>
      </c>
      <c r="J16" s="44">
        <f>SUM(J17:J25)</f>
        <v>308404198</v>
      </c>
      <c r="K16" s="262">
        <f>SUM(K17:K25)</f>
        <v>288011555</v>
      </c>
    </row>
    <row r="17" spans="1:11" ht="12.75" customHeight="1">
      <c r="A17" s="379" t="s">
        <v>129</v>
      </c>
      <c r="B17" s="379"/>
      <c r="C17" s="379"/>
      <c r="D17" s="379"/>
      <c r="E17" s="379"/>
      <c r="F17" s="379"/>
      <c r="G17" s="379"/>
      <c r="H17" s="379"/>
      <c r="I17" s="1">
        <v>11</v>
      </c>
      <c r="J17" s="7">
        <v>23269</v>
      </c>
      <c r="K17" s="261">
        <v>23269</v>
      </c>
    </row>
    <row r="18" spans="1:11" ht="12.75" customHeight="1">
      <c r="A18" s="379" t="s">
        <v>130</v>
      </c>
      <c r="B18" s="379"/>
      <c r="C18" s="379"/>
      <c r="D18" s="379"/>
      <c r="E18" s="379"/>
      <c r="F18" s="379"/>
      <c r="G18" s="379"/>
      <c r="H18" s="379"/>
      <c r="I18" s="1">
        <v>12</v>
      </c>
      <c r="J18" s="7">
        <v>9382385</v>
      </c>
      <c r="K18" s="261">
        <v>9166228</v>
      </c>
    </row>
    <row r="19" spans="1:11" ht="12.75" customHeight="1">
      <c r="A19" s="379" t="s">
        <v>131</v>
      </c>
      <c r="B19" s="379"/>
      <c r="C19" s="379"/>
      <c r="D19" s="379"/>
      <c r="E19" s="379"/>
      <c r="F19" s="379"/>
      <c r="G19" s="379"/>
      <c r="H19" s="379"/>
      <c r="I19" s="1">
        <v>13</v>
      </c>
      <c r="J19" s="7">
        <v>291323718</v>
      </c>
      <c r="K19" s="261">
        <v>269564427</v>
      </c>
    </row>
    <row r="20" spans="1:11" ht="12.75" customHeight="1">
      <c r="A20" s="379" t="s">
        <v>132</v>
      </c>
      <c r="B20" s="379"/>
      <c r="C20" s="379"/>
      <c r="D20" s="379"/>
      <c r="E20" s="379"/>
      <c r="F20" s="379"/>
      <c r="G20" s="379"/>
      <c r="H20" s="379"/>
      <c r="I20" s="1">
        <v>14</v>
      </c>
      <c r="J20" s="7">
        <v>832203</v>
      </c>
      <c r="K20" s="261">
        <v>972967</v>
      </c>
    </row>
    <row r="21" spans="1:11" ht="12.75" customHeight="1">
      <c r="A21" s="379" t="s">
        <v>133</v>
      </c>
      <c r="B21" s="379"/>
      <c r="C21" s="379"/>
      <c r="D21" s="379"/>
      <c r="E21" s="379"/>
      <c r="F21" s="379"/>
      <c r="G21" s="379"/>
      <c r="H21" s="379"/>
      <c r="I21" s="1">
        <v>15</v>
      </c>
      <c r="J21" s="7">
        <v>0</v>
      </c>
      <c r="K21" s="261">
        <v>0</v>
      </c>
    </row>
    <row r="22" spans="1:11" ht="12.75" customHeight="1">
      <c r="A22" s="379" t="s">
        <v>134</v>
      </c>
      <c r="B22" s="379"/>
      <c r="C22" s="379"/>
      <c r="D22" s="379"/>
      <c r="E22" s="379"/>
      <c r="F22" s="379"/>
      <c r="G22" s="379"/>
      <c r="H22" s="379"/>
      <c r="I22" s="1">
        <v>16</v>
      </c>
      <c r="J22" s="7">
        <v>0</v>
      </c>
      <c r="K22" s="261">
        <v>0</v>
      </c>
    </row>
    <row r="23" spans="1:11" ht="12.75" customHeight="1">
      <c r="A23" s="379" t="s">
        <v>135</v>
      </c>
      <c r="B23" s="379"/>
      <c r="C23" s="379"/>
      <c r="D23" s="379"/>
      <c r="E23" s="379"/>
      <c r="F23" s="379"/>
      <c r="G23" s="379"/>
      <c r="H23" s="379"/>
      <c r="I23" s="1">
        <v>17</v>
      </c>
      <c r="J23" s="7">
        <v>6328486</v>
      </c>
      <c r="K23" s="261">
        <v>7831162</v>
      </c>
    </row>
    <row r="24" spans="1:11" ht="12.75" customHeight="1">
      <c r="A24" s="379" t="s">
        <v>136</v>
      </c>
      <c r="B24" s="379"/>
      <c r="C24" s="379"/>
      <c r="D24" s="379"/>
      <c r="E24" s="379"/>
      <c r="F24" s="379"/>
      <c r="G24" s="379"/>
      <c r="H24" s="379"/>
      <c r="I24" s="1">
        <v>18</v>
      </c>
      <c r="J24" s="7">
        <v>46822</v>
      </c>
      <c r="K24" s="261">
        <v>46822</v>
      </c>
    </row>
    <row r="25" spans="1:11" ht="12.75" customHeight="1">
      <c r="A25" s="379" t="s">
        <v>137</v>
      </c>
      <c r="B25" s="379"/>
      <c r="C25" s="379"/>
      <c r="D25" s="379"/>
      <c r="E25" s="379"/>
      <c r="F25" s="379"/>
      <c r="G25" s="379"/>
      <c r="H25" s="379"/>
      <c r="I25" s="1">
        <v>19</v>
      </c>
      <c r="J25" s="7">
        <v>467315</v>
      </c>
      <c r="K25" s="261">
        <v>406680</v>
      </c>
    </row>
    <row r="26" spans="1:11" ht="12.75">
      <c r="A26" s="400" t="s">
        <v>138</v>
      </c>
      <c r="B26" s="401"/>
      <c r="C26" s="401"/>
      <c r="D26" s="401"/>
      <c r="E26" s="401"/>
      <c r="F26" s="401"/>
      <c r="G26" s="401"/>
      <c r="H26" s="402"/>
      <c r="I26" s="1">
        <v>20</v>
      </c>
      <c r="J26" s="44">
        <f>SUM(J27:J34)</f>
        <v>13855293</v>
      </c>
      <c r="K26" s="262">
        <f>SUM(K27:K34)</f>
        <v>4482205</v>
      </c>
    </row>
    <row r="27" spans="1:11" ht="12.75" customHeight="1">
      <c r="A27" s="379" t="s">
        <v>139</v>
      </c>
      <c r="B27" s="379"/>
      <c r="C27" s="379"/>
      <c r="D27" s="379"/>
      <c r="E27" s="379"/>
      <c r="F27" s="379"/>
      <c r="G27" s="379"/>
      <c r="H27" s="379"/>
      <c r="I27" s="1">
        <v>21</v>
      </c>
      <c r="J27" s="7">
        <v>87139</v>
      </c>
      <c r="K27" s="261">
        <v>86880</v>
      </c>
    </row>
    <row r="28" spans="1:11" ht="12.75" customHeight="1">
      <c r="A28" s="379" t="s">
        <v>140</v>
      </c>
      <c r="B28" s="379"/>
      <c r="C28" s="379"/>
      <c r="D28" s="379"/>
      <c r="E28" s="379"/>
      <c r="F28" s="379"/>
      <c r="G28" s="379"/>
      <c r="H28" s="379"/>
      <c r="I28" s="1">
        <v>22</v>
      </c>
      <c r="J28" s="7">
        <v>1384377</v>
      </c>
      <c r="K28" s="261">
        <v>407965</v>
      </c>
    </row>
    <row r="29" spans="1:11" ht="12.75" customHeight="1">
      <c r="A29" s="379" t="s">
        <v>141</v>
      </c>
      <c r="B29" s="379"/>
      <c r="C29" s="379"/>
      <c r="D29" s="379"/>
      <c r="E29" s="379"/>
      <c r="F29" s="379"/>
      <c r="G29" s="379"/>
      <c r="H29" s="379"/>
      <c r="I29" s="1">
        <v>23</v>
      </c>
      <c r="J29" s="7">
        <v>35000</v>
      </c>
      <c r="K29" s="261">
        <v>35000</v>
      </c>
    </row>
    <row r="30" spans="1:11" ht="12.75">
      <c r="A30" s="400" t="s">
        <v>173</v>
      </c>
      <c r="B30" s="401"/>
      <c r="C30" s="401"/>
      <c r="D30" s="401"/>
      <c r="E30" s="401"/>
      <c r="F30" s="401"/>
      <c r="G30" s="401"/>
      <c r="H30" s="402"/>
      <c r="I30" s="1">
        <v>24</v>
      </c>
      <c r="J30" s="7">
        <v>0</v>
      </c>
      <c r="K30" s="261"/>
    </row>
    <row r="31" spans="1:11" ht="12.75" customHeight="1">
      <c r="A31" s="379" t="s">
        <v>142</v>
      </c>
      <c r="B31" s="379"/>
      <c r="C31" s="379"/>
      <c r="D31" s="379"/>
      <c r="E31" s="379"/>
      <c r="F31" s="379"/>
      <c r="G31" s="379"/>
      <c r="H31" s="379"/>
      <c r="I31" s="1">
        <v>25</v>
      </c>
      <c r="J31" s="7">
        <v>0</v>
      </c>
      <c r="K31" s="261"/>
    </row>
    <row r="32" spans="1:11" ht="12.75" customHeight="1">
      <c r="A32" s="379" t="s">
        <v>143</v>
      </c>
      <c r="B32" s="379"/>
      <c r="C32" s="379"/>
      <c r="D32" s="379"/>
      <c r="E32" s="379"/>
      <c r="F32" s="379"/>
      <c r="G32" s="379"/>
      <c r="H32" s="379"/>
      <c r="I32" s="1">
        <v>26</v>
      </c>
      <c r="J32" s="7">
        <v>12348777</v>
      </c>
      <c r="K32" s="261">
        <v>3952360</v>
      </c>
    </row>
    <row r="33" spans="1:11" ht="12.75" customHeight="1">
      <c r="A33" s="379" t="s">
        <v>144</v>
      </c>
      <c r="B33" s="379"/>
      <c r="C33" s="379"/>
      <c r="D33" s="379"/>
      <c r="E33" s="379"/>
      <c r="F33" s="379"/>
      <c r="G33" s="379"/>
      <c r="H33" s="379"/>
      <c r="I33" s="1">
        <v>27</v>
      </c>
      <c r="J33" s="7">
        <v>0</v>
      </c>
      <c r="K33" s="261"/>
    </row>
    <row r="34" spans="1:11" ht="12.75" customHeight="1">
      <c r="A34" s="379" t="s">
        <v>145</v>
      </c>
      <c r="B34" s="379"/>
      <c r="C34" s="379"/>
      <c r="D34" s="379"/>
      <c r="E34" s="379"/>
      <c r="F34" s="379"/>
      <c r="G34" s="379"/>
      <c r="H34" s="379"/>
      <c r="I34" s="1">
        <v>28</v>
      </c>
      <c r="J34" s="7">
        <v>0</v>
      </c>
      <c r="K34" s="261">
        <v>0</v>
      </c>
    </row>
    <row r="35" spans="1:11" ht="12.75">
      <c r="A35" s="400" t="s">
        <v>146</v>
      </c>
      <c r="B35" s="401"/>
      <c r="C35" s="401"/>
      <c r="D35" s="401"/>
      <c r="E35" s="401"/>
      <c r="F35" s="401"/>
      <c r="G35" s="401"/>
      <c r="H35" s="402"/>
      <c r="I35" s="1">
        <v>29</v>
      </c>
      <c r="J35" s="44">
        <f>SUM(J36:J38)</f>
        <v>0</v>
      </c>
      <c r="K35" s="262">
        <f>SUM(K36:K38)</f>
        <v>0</v>
      </c>
    </row>
    <row r="36" spans="1:11" ht="12.75" customHeight="1">
      <c r="A36" s="379" t="s">
        <v>147</v>
      </c>
      <c r="B36" s="379"/>
      <c r="C36" s="379"/>
      <c r="D36" s="379"/>
      <c r="E36" s="379"/>
      <c r="F36" s="379"/>
      <c r="G36" s="379"/>
      <c r="H36" s="379"/>
      <c r="I36" s="1">
        <v>30</v>
      </c>
      <c r="J36" s="7">
        <v>0</v>
      </c>
      <c r="K36" s="261">
        <v>0</v>
      </c>
    </row>
    <row r="37" spans="1:11" ht="12.75" customHeight="1">
      <c r="A37" s="379" t="s">
        <v>148</v>
      </c>
      <c r="B37" s="379"/>
      <c r="C37" s="379"/>
      <c r="D37" s="379"/>
      <c r="E37" s="379"/>
      <c r="F37" s="379"/>
      <c r="G37" s="379"/>
      <c r="H37" s="379"/>
      <c r="I37" s="1">
        <v>31</v>
      </c>
      <c r="J37" s="7">
        <v>0</v>
      </c>
      <c r="K37" s="261">
        <v>0</v>
      </c>
    </row>
    <row r="38" spans="1:11" ht="12.75" customHeight="1">
      <c r="A38" s="379" t="s">
        <v>149</v>
      </c>
      <c r="B38" s="379"/>
      <c r="C38" s="379"/>
      <c r="D38" s="379"/>
      <c r="E38" s="379"/>
      <c r="F38" s="379"/>
      <c r="G38" s="379"/>
      <c r="H38" s="379"/>
      <c r="I38" s="1">
        <v>32</v>
      </c>
      <c r="J38" s="7">
        <v>0</v>
      </c>
      <c r="K38" s="261">
        <v>0</v>
      </c>
    </row>
    <row r="39" spans="1:11" ht="12.75" customHeight="1">
      <c r="A39" s="379" t="s">
        <v>150</v>
      </c>
      <c r="B39" s="379"/>
      <c r="C39" s="379"/>
      <c r="D39" s="379"/>
      <c r="E39" s="379"/>
      <c r="F39" s="379"/>
      <c r="G39" s="379"/>
      <c r="H39" s="379"/>
      <c r="I39" s="1">
        <v>33</v>
      </c>
      <c r="J39" s="7">
        <v>0</v>
      </c>
      <c r="K39" s="261">
        <v>0</v>
      </c>
    </row>
    <row r="40" spans="1:11" ht="12.75">
      <c r="A40" s="350" t="s">
        <v>151</v>
      </c>
      <c r="B40" s="351"/>
      <c r="C40" s="351"/>
      <c r="D40" s="351"/>
      <c r="E40" s="351"/>
      <c r="F40" s="351"/>
      <c r="G40" s="351"/>
      <c r="H40" s="352"/>
      <c r="I40" s="1">
        <v>34</v>
      </c>
      <c r="J40" s="44">
        <f>J41+J49+J56+J64</f>
        <v>107845199</v>
      </c>
      <c r="K40" s="262">
        <f>K41+K49+K56+K64</f>
        <v>120173971</v>
      </c>
    </row>
    <row r="41" spans="1:11" ht="12.75">
      <c r="A41" s="400" t="s">
        <v>152</v>
      </c>
      <c r="B41" s="401"/>
      <c r="C41" s="401"/>
      <c r="D41" s="401"/>
      <c r="E41" s="401"/>
      <c r="F41" s="401"/>
      <c r="G41" s="401"/>
      <c r="H41" s="402"/>
      <c r="I41" s="1">
        <v>35</v>
      </c>
      <c r="J41" s="44">
        <f>SUM(J42:J48)</f>
        <v>1455424</v>
      </c>
      <c r="K41" s="262">
        <f>SUM(K42:K48)</f>
        <v>159921</v>
      </c>
    </row>
    <row r="42" spans="1:11" ht="12.75" customHeight="1">
      <c r="A42" s="379" t="s">
        <v>153</v>
      </c>
      <c r="B42" s="379"/>
      <c r="C42" s="379"/>
      <c r="D42" s="379"/>
      <c r="E42" s="379"/>
      <c r="F42" s="379"/>
      <c r="G42" s="379"/>
      <c r="H42" s="379"/>
      <c r="I42" s="1">
        <v>36</v>
      </c>
      <c r="J42" s="7">
        <v>0</v>
      </c>
      <c r="K42" s="261">
        <v>0</v>
      </c>
    </row>
    <row r="43" spans="1:11" ht="12.75" customHeight="1">
      <c r="A43" s="379" t="s">
        <v>154</v>
      </c>
      <c r="B43" s="379"/>
      <c r="C43" s="379"/>
      <c r="D43" s="379"/>
      <c r="E43" s="379"/>
      <c r="F43" s="379"/>
      <c r="G43" s="379"/>
      <c r="H43" s="379"/>
      <c r="I43" s="1">
        <v>37</v>
      </c>
      <c r="J43" s="7">
        <v>0</v>
      </c>
      <c r="K43" s="261">
        <v>0</v>
      </c>
    </row>
    <row r="44" spans="1:11" ht="12.75">
      <c r="A44" s="400" t="s">
        <v>155</v>
      </c>
      <c r="B44" s="401"/>
      <c r="C44" s="401"/>
      <c r="D44" s="401"/>
      <c r="E44" s="401"/>
      <c r="F44" s="401"/>
      <c r="G44" s="401"/>
      <c r="H44" s="402"/>
      <c r="I44" s="1">
        <v>38</v>
      </c>
      <c r="J44" s="7">
        <v>0</v>
      </c>
      <c r="K44" s="261">
        <v>0</v>
      </c>
    </row>
    <row r="45" spans="1:11" ht="12.75">
      <c r="A45" s="400" t="s">
        <v>156</v>
      </c>
      <c r="B45" s="401"/>
      <c r="C45" s="401"/>
      <c r="D45" s="401"/>
      <c r="E45" s="401"/>
      <c r="F45" s="401"/>
      <c r="G45" s="401"/>
      <c r="H45" s="402"/>
      <c r="I45" s="1">
        <v>39</v>
      </c>
      <c r="J45" s="7">
        <v>1455424</v>
      </c>
      <c r="K45" s="261">
        <v>159921</v>
      </c>
    </row>
    <row r="46" spans="1:11" ht="12.75">
      <c r="A46" s="400" t="s">
        <v>157</v>
      </c>
      <c r="B46" s="401"/>
      <c r="C46" s="401"/>
      <c r="D46" s="401"/>
      <c r="E46" s="401"/>
      <c r="F46" s="401"/>
      <c r="G46" s="401"/>
      <c r="H46" s="402"/>
      <c r="I46" s="1">
        <v>40</v>
      </c>
      <c r="J46" s="7">
        <v>0</v>
      </c>
      <c r="K46" s="261">
        <v>0</v>
      </c>
    </row>
    <row r="47" spans="1:11" ht="12.75">
      <c r="A47" s="400" t="s">
        <v>158</v>
      </c>
      <c r="B47" s="401"/>
      <c r="C47" s="401"/>
      <c r="D47" s="401"/>
      <c r="E47" s="401"/>
      <c r="F47" s="401"/>
      <c r="G47" s="401"/>
      <c r="H47" s="402"/>
      <c r="I47" s="1">
        <v>41</v>
      </c>
      <c r="J47" s="7">
        <v>0</v>
      </c>
      <c r="K47" s="261">
        <v>0</v>
      </c>
    </row>
    <row r="48" spans="1:11" ht="12.75">
      <c r="A48" s="400" t="s">
        <v>159</v>
      </c>
      <c r="B48" s="401"/>
      <c r="C48" s="401"/>
      <c r="D48" s="401"/>
      <c r="E48" s="401"/>
      <c r="F48" s="401"/>
      <c r="G48" s="401"/>
      <c r="H48" s="402"/>
      <c r="I48" s="1">
        <v>42</v>
      </c>
      <c r="J48" s="7">
        <v>0</v>
      </c>
      <c r="K48" s="261">
        <v>0</v>
      </c>
    </row>
    <row r="49" spans="1:11" ht="12.75">
      <c r="A49" s="400" t="s">
        <v>160</v>
      </c>
      <c r="B49" s="401"/>
      <c r="C49" s="401"/>
      <c r="D49" s="401"/>
      <c r="E49" s="401"/>
      <c r="F49" s="401"/>
      <c r="G49" s="401"/>
      <c r="H49" s="402"/>
      <c r="I49" s="1">
        <v>43</v>
      </c>
      <c r="J49" s="44">
        <f>SUM(J50:J55)</f>
        <v>76964049</v>
      </c>
      <c r="K49" s="262">
        <f>SUM(K50:K55)</f>
        <v>76007455</v>
      </c>
    </row>
    <row r="50" spans="1:11" ht="12.75" customHeight="1">
      <c r="A50" s="379" t="s">
        <v>161</v>
      </c>
      <c r="B50" s="379"/>
      <c r="C50" s="379"/>
      <c r="D50" s="379"/>
      <c r="E50" s="379"/>
      <c r="F50" s="379"/>
      <c r="G50" s="379"/>
      <c r="H50" s="379"/>
      <c r="I50" s="1">
        <v>44</v>
      </c>
      <c r="J50" s="7">
        <v>380997</v>
      </c>
      <c r="K50" s="261">
        <v>0</v>
      </c>
    </row>
    <row r="51" spans="1:11" ht="12.75" customHeight="1">
      <c r="A51" s="379" t="s">
        <v>162</v>
      </c>
      <c r="B51" s="379"/>
      <c r="C51" s="379"/>
      <c r="D51" s="379"/>
      <c r="E51" s="379"/>
      <c r="F51" s="379"/>
      <c r="G51" s="379"/>
      <c r="H51" s="379"/>
      <c r="I51" s="1">
        <v>45</v>
      </c>
      <c r="J51" s="7">
        <v>71500756</v>
      </c>
      <c r="K51" s="261">
        <v>73263523</v>
      </c>
    </row>
    <row r="52" spans="1:11" ht="12.75" customHeight="1">
      <c r="A52" s="379" t="s">
        <v>163</v>
      </c>
      <c r="B52" s="379"/>
      <c r="C52" s="379"/>
      <c r="D52" s="379"/>
      <c r="E52" s="379"/>
      <c r="F52" s="379"/>
      <c r="G52" s="379"/>
      <c r="H52" s="379"/>
      <c r="I52" s="1">
        <v>46</v>
      </c>
      <c r="J52" s="7">
        <v>0</v>
      </c>
      <c r="K52" s="261">
        <v>0</v>
      </c>
    </row>
    <row r="53" spans="1:11" ht="12.75" customHeight="1">
      <c r="A53" s="379" t="s">
        <v>164</v>
      </c>
      <c r="B53" s="379"/>
      <c r="C53" s="379"/>
      <c r="D53" s="379"/>
      <c r="E53" s="379"/>
      <c r="F53" s="379"/>
      <c r="G53" s="379"/>
      <c r="H53" s="379"/>
      <c r="I53" s="1">
        <v>47</v>
      </c>
      <c r="J53" s="7">
        <v>18825</v>
      </c>
      <c r="K53" s="261">
        <v>27625</v>
      </c>
    </row>
    <row r="54" spans="1:11" ht="12.75" customHeight="1">
      <c r="A54" s="379" t="s">
        <v>165</v>
      </c>
      <c r="B54" s="379"/>
      <c r="C54" s="379"/>
      <c r="D54" s="379"/>
      <c r="E54" s="379"/>
      <c r="F54" s="379"/>
      <c r="G54" s="379"/>
      <c r="H54" s="379"/>
      <c r="I54" s="1">
        <v>48</v>
      </c>
      <c r="J54" s="7">
        <v>96457</v>
      </c>
      <c r="K54" s="261">
        <v>467552</v>
      </c>
    </row>
    <row r="55" spans="1:11" ht="12.75" customHeight="1">
      <c r="A55" s="379" t="s">
        <v>166</v>
      </c>
      <c r="B55" s="379"/>
      <c r="C55" s="379"/>
      <c r="D55" s="379"/>
      <c r="E55" s="379"/>
      <c r="F55" s="379"/>
      <c r="G55" s="379"/>
      <c r="H55" s="379"/>
      <c r="I55" s="1">
        <v>49</v>
      </c>
      <c r="J55" s="7">
        <v>4967014</v>
      </c>
      <c r="K55" s="261">
        <v>2248755</v>
      </c>
    </row>
    <row r="56" spans="1:11" ht="12.75">
      <c r="A56" s="400" t="s">
        <v>167</v>
      </c>
      <c r="B56" s="401"/>
      <c r="C56" s="401"/>
      <c r="D56" s="401"/>
      <c r="E56" s="401"/>
      <c r="F56" s="401"/>
      <c r="G56" s="401"/>
      <c r="H56" s="402"/>
      <c r="I56" s="1">
        <v>50</v>
      </c>
      <c r="J56" s="44">
        <f>SUM(J57:J63)</f>
        <v>3505606</v>
      </c>
      <c r="K56" s="262">
        <f>SUM(K57:K63)</f>
        <v>16203059</v>
      </c>
    </row>
    <row r="57" spans="1:11" ht="12.75" customHeight="1">
      <c r="A57" s="379" t="s">
        <v>139</v>
      </c>
      <c r="B57" s="379"/>
      <c r="C57" s="379"/>
      <c r="D57" s="379"/>
      <c r="E57" s="379"/>
      <c r="F57" s="379"/>
      <c r="G57" s="379"/>
      <c r="H57" s="379"/>
      <c r="I57" s="1">
        <v>51</v>
      </c>
      <c r="J57" s="7">
        <v>0</v>
      </c>
      <c r="K57" s="261">
        <v>0</v>
      </c>
    </row>
    <row r="58" spans="1:11" ht="12.75" customHeight="1">
      <c r="A58" s="379" t="s">
        <v>140</v>
      </c>
      <c r="B58" s="379"/>
      <c r="C58" s="379"/>
      <c r="D58" s="379"/>
      <c r="E58" s="379"/>
      <c r="F58" s="379"/>
      <c r="G58" s="379"/>
      <c r="H58" s="379"/>
      <c r="I58" s="1">
        <v>52</v>
      </c>
      <c r="J58" s="7">
        <v>0</v>
      </c>
      <c r="K58" s="261">
        <v>0</v>
      </c>
    </row>
    <row r="59" spans="1:11" ht="12.75" customHeight="1">
      <c r="A59" s="379" t="s">
        <v>141</v>
      </c>
      <c r="B59" s="379"/>
      <c r="C59" s="379"/>
      <c r="D59" s="379"/>
      <c r="E59" s="379"/>
      <c r="F59" s="379"/>
      <c r="G59" s="379"/>
      <c r="H59" s="379"/>
      <c r="I59" s="1">
        <v>53</v>
      </c>
      <c r="J59" s="7">
        <v>0</v>
      </c>
      <c r="K59" s="261">
        <v>0</v>
      </c>
    </row>
    <row r="60" spans="1:11" ht="12.75">
      <c r="A60" s="400" t="s">
        <v>173</v>
      </c>
      <c r="B60" s="401"/>
      <c r="C60" s="401"/>
      <c r="D60" s="401"/>
      <c r="E60" s="401"/>
      <c r="F60" s="401"/>
      <c r="G60" s="401"/>
      <c r="H60" s="402"/>
      <c r="I60" s="1">
        <v>54</v>
      </c>
      <c r="J60" s="7">
        <v>0</v>
      </c>
      <c r="K60" s="261">
        <v>0</v>
      </c>
    </row>
    <row r="61" spans="1:11" ht="12.75">
      <c r="A61" s="400" t="s">
        <v>142</v>
      </c>
      <c r="B61" s="401"/>
      <c r="C61" s="401"/>
      <c r="D61" s="401"/>
      <c r="E61" s="401"/>
      <c r="F61" s="401"/>
      <c r="G61" s="401"/>
      <c r="H61" s="402"/>
      <c r="I61" s="1">
        <v>55</v>
      </c>
      <c r="J61" s="7">
        <v>0</v>
      </c>
      <c r="K61" s="261">
        <v>0</v>
      </c>
    </row>
    <row r="62" spans="1:11" ht="12.75">
      <c r="A62" s="400" t="s">
        <v>143</v>
      </c>
      <c r="B62" s="401"/>
      <c r="C62" s="401"/>
      <c r="D62" s="401"/>
      <c r="E62" s="401"/>
      <c r="F62" s="401"/>
      <c r="G62" s="401"/>
      <c r="H62" s="402"/>
      <c r="I62" s="1">
        <v>56</v>
      </c>
      <c r="J62" s="7">
        <v>3505606</v>
      </c>
      <c r="K62" s="261">
        <v>16203059</v>
      </c>
    </row>
    <row r="63" spans="1:11" ht="12.75">
      <c r="A63" s="400" t="s">
        <v>168</v>
      </c>
      <c r="B63" s="401"/>
      <c r="C63" s="401"/>
      <c r="D63" s="401"/>
      <c r="E63" s="401"/>
      <c r="F63" s="401"/>
      <c r="G63" s="401"/>
      <c r="H63" s="402"/>
      <c r="I63" s="1">
        <v>57</v>
      </c>
      <c r="J63" s="7">
        <v>0</v>
      </c>
      <c r="K63" s="261">
        <v>0</v>
      </c>
    </row>
    <row r="64" spans="1:11" ht="12.75" customHeight="1">
      <c r="A64" s="379" t="s">
        <v>169</v>
      </c>
      <c r="B64" s="379"/>
      <c r="C64" s="379"/>
      <c r="D64" s="379"/>
      <c r="E64" s="379"/>
      <c r="F64" s="379"/>
      <c r="G64" s="379"/>
      <c r="H64" s="379"/>
      <c r="I64" s="1">
        <v>58</v>
      </c>
      <c r="J64" s="7">
        <v>25920120</v>
      </c>
      <c r="K64" s="261">
        <v>27803536</v>
      </c>
    </row>
    <row r="65" spans="1:11" ht="12.75" customHeight="1">
      <c r="A65" s="394" t="s">
        <v>170</v>
      </c>
      <c r="B65" s="394"/>
      <c r="C65" s="394"/>
      <c r="D65" s="394"/>
      <c r="E65" s="394"/>
      <c r="F65" s="394"/>
      <c r="G65" s="394"/>
      <c r="H65" s="394"/>
      <c r="I65" s="1">
        <v>59</v>
      </c>
      <c r="J65" s="7">
        <v>13486665</v>
      </c>
      <c r="K65" s="261">
        <v>13252319</v>
      </c>
    </row>
    <row r="66" spans="1:11" ht="12.75">
      <c r="A66" s="350" t="s">
        <v>171</v>
      </c>
      <c r="B66" s="351"/>
      <c r="C66" s="351"/>
      <c r="D66" s="351"/>
      <c r="E66" s="351"/>
      <c r="F66" s="351"/>
      <c r="G66" s="351"/>
      <c r="H66" s="352"/>
      <c r="I66" s="1">
        <v>60</v>
      </c>
      <c r="J66" s="44">
        <f>J7+J8+J40+J65</f>
        <v>504355765</v>
      </c>
      <c r="K66" s="262">
        <f>K7+K8+K40+K65</f>
        <v>481587366</v>
      </c>
    </row>
    <row r="67" spans="1:11" ht="12.75">
      <c r="A67" s="403" t="s">
        <v>172</v>
      </c>
      <c r="B67" s="404"/>
      <c r="C67" s="404"/>
      <c r="D67" s="404"/>
      <c r="E67" s="404"/>
      <c r="F67" s="404"/>
      <c r="G67" s="404"/>
      <c r="H67" s="405"/>
      <c r="I67" s="4">
        <v>61</v>
      </c>
      <c r="J67" s="8">
        <v>427934789</v>
      </c>
      <c r="K67" s="264">
        <v>327397133</v>
      </c>
    </row>
    <row r="68" spans="1:11" ht="12.75">
      <c r="A68" s="368" t="s">
        <v>522</v>
      </c>
      <c r="B68" s="406"/>
      <c r="C68" s="406"/>
      <c r="D68" s="406"/>
      <c r="E68" s="406"/>
      <c r="F68" s="406"/>
      <c r="G68" s="406"/>
      <c r="H68" s="406"/>
      <c r="I68" s="406"/>
      <c r="J68" s="406"/>
      <c r="K68" s="407"/>
    </row>
    <row r="69" spans="1:11" ht="12.75">
      <c r="A69" s="365" t="s">
        <v>174</v>
      </c>
      <c r="B69" s="366"/>
      <c r="C69" s="366"/>
      <c r="D69" s="366"/>
      <c r="E69" s="366"/>
      <c r="F69" s="366"/>
      <c r="G69" s="366"/>
      <c r="H69" s="367"/>
      <c r="I69" s="3">
        <v>62</v>
      </c>
      <c r="J69" s="125">
        <f>J70+J71+J72+J78+J79+J82+J85</f>
        <v>-37333551</v>
      </c>
      <c r="K69" s="260">
        <f>K70+K71+K72+K78+K79+K82+K85</f>
        <v>-33923819</v>
      </c>
    </row>
    <row r="70" spans="1:11" ht="12.75" customHeight="1">
      <c r="A70" s="379" t="s">
        <v>175</v>
      </c>
      <c r="B70" s="379"/>
      <c r="C70" s="379"/>
      <c r="D70" s="379"/>
      <c r="E70" s="379"/>
      <c r="F70" s="379"/>
      <c r="G70" s="379"/>
      <c r="H70" s="379"/>
      <c r="I70" s="1">
        <v>63</v>
      </c>
      <c r="J70" s="7">
        <v>632659190</v>
      </c>
      <c r="K70" s="261">
        <v>635568080</v>
      </c>
    </row>
    <row r="71" spans="1:11" ht="12.75" customHeight="1">
      <c r="A71" s="379" t="s">
        <v>176</v>
      </c>
      <c r="B71" s="379"/>
      <c r="C71" s="379"/>
      <c r="D71" s="379"/>
      <c r="E71" s="379"/>
      <c r="F71" s="379"/>
      <c r="G71" s="379"/>
      <c r="H71" s="379"/>
      <c r="I71" s="1">
        <v>64</v>
      </c>
      <c r="J71" s="7">
        <v>194354000</v>
      </c>
      <c r="K71" s="261">
        <v>194354000</v>
      </c>
    </row>
    <row r="72" spans="1:11" ht="12.75">
      <c r="A72" s="400" t="s">
        <v>177</v>
      </c>
      <c r="B72" s="401"/>
      <c r="C72" s="401"/>
      <c r="D72" s="401"/>
      <c r="E72" s="401"/>
      <c r="F72" s="401"/>
      <c r="G72" s="401"/>
      <c r="H72" s="402"/>
      <c r="I72" s="1">
        <v>65</v>
      </c>
      <c r="J72" s="44">
        <f>J73+J74-J75+J76+J77</f>
        <v>0</v>
      </c>
      <c r="K72" s="262">
        <f>K73+K74-K75+K76+K77</f>
        <v>0</v>
      </c>
    </row>
    <row r="73" spans="1:11" ht="12.75" customHeight="1">
      <c r="A73" s="379" t="s">
        <v>178</v>
      </c>
      <c r="B73" s="379"/>
      <c r="C73" s="379"/>
      <c r="D73" s="379"/>
      <c r="E73" s="379"/>
      <c r="F73" s="379"/>
      <c r="G73" s="379"/>
      <c r="H73" s="379"/>
      <c r="I73" s="1">
        <v>66</v>
      </c>
      <c r="J73" s="7">
        <v>0</v>
      </c>
      <c r="K73" s="261">
        <v>0</v>
      </c>
    </row>
    <row r="74" spans="1:11" ht="12.75" customHeight="1">
      <c r="A74" s="379" t="s">
        <v>179</v>
      </c>
      <c r="B74" s="379"/>
      <c r="C74" s="379"/>
      <c r="D74" s="379"/>
      <c r="E74" s="379"/>
      <c r="F74" s="379"/>
      <c r="G74" s="379"/>
      <c r="H74" s="379"/>
      <c r="I74" s="1">
        <v>67</v>
      </c>
      <c r="J74" s="7">
        <v>0</v>
      </c>
      <c r="K74" s="261">
        <v>0</v>
      </c>
    </row>
    <row r="75" spans="1:11" ht="12.75" customHeight="1">
      <c r="A75" s="379" t="s">
        <v>180</v>
      </c>
      <c r="B75" s="379"/>
      <c r="C75" s="379"/>
      <c r="D75" s="379"/>
      <c r="E75" s="379"/>
      <c r="F75" s="379"/>
      <c r="G75" s="379"/>
      <c r="H75" s="379"/>
      <c r="I75" s="1">
        <v>68</v>
      </c>
      <c r="J75" s="7">
        <v>0</v>
      </c>
      <c r="K75" s="261">
        <v>0</v>
      </c>
    </row>
    <row r="76" spans="1:11" ht="12.75" customHeight="1">
      <c r="A76" s="379" t="s">
        <v>181</v>
      </c>
      <c r="B76" s="379"/>
      <c r="C76" s="379"/>
      <c r="D76" s="379"/>
      <c r="E76" s="379"/>
      <c r="F76" s="379"/>
      <c r="G76" s="379"/>
      <c r="H76" s="379"/>
      <c r="I76" s="1">
        <v>69</v>
      </c>
      <c r="J76" s="7">
        <v>0</v>
      </c>
      <c r="K76" s="261">
        <v>0</v>
      </c>
    </row>
    <row r="77" spans="1:11" ht="12.75" customHeight="1">
      <c r="A77" s="379" t="s">
        <v>182</v>
      </c>
      <c r="B77" s="379"/>
      <c r="C77" s="379"/>
      <c r="D77" s="379"/>
      <c r="E77" s="379"/>
      <c r="F77" s="379"/>
      <c r="G77" s="379"/>
      <c r="H77" s="379"/>
      <c r="I77" s="1">
        <v>70</v>
      </c>
      <c r="J77" s="7">
        <v>0</v>
      </c>
      <c r="K77" s="261">
        <v>0</v>
      </c>
    </row>
    <row r="78" spans="1:11" ht="12.75" customHeight="1">
      <c r="A78" s="379" t="s">
        <v>183</v>
      </c>
      <c r="B78" s="379"/>
      <c r="C78" s="379"/>
      <c r="D78" s="379"/>
      <c r="E78" s="379"/>
      <c r="F78" s="379"/>
      <c r="G78" s="379"/>
      <c r="H78" s="379"/>
      <c r="I78" s="1">
        <v>71</v>
      </c>
      <c r="J78" s="7">
        <v>0</v>
      </c>
      <c r="K78" s="261">
        <v>0</v>
      </c>
    </row>
    <row r="79" spans="1:11" ht="12.75">
      <c r="A79" s="400" t="s">
        <v>184</v>
      </c>
      <c r="B79" s="401"/>
      <c r="C79" s="401"/>
      <c r="D79" s="401"/>
      <c r="E79" s="401"/>
      <c r="F79" s="401"/>
      <c r="G79" s="401"/>
      <c r="H79" s="402"/>
      <c r="I79" s="1">
        <v>72</v>
      </c>
      <c r="J79" s="44">
        <f>J80-J81</f>
        <v>-859148638</v>
      </c>
      <c r="K79" s="262">
        <f>K80-K81</f>
        <v>-864346742</v>
      </c>
    </row>
    <row r="80" spans="1:11" ht="12.75">
      <c r="A80" s="376" t="s">
        <v>185</v>
      </c>
      <c r="B80" s="377"/>
      <c r="C80" s="377"/>
      <c r="D80" s="377"/>
      <c r="E80" s="377"/>
      <c r="F80" s="377"/>
      <c r="G80" s="377"/>
      <c r="H80" s="378"/>
      <c r="I80" s="1">
        <v>73</v>
      </c>
      <c r="J80" s="7">
        <v>0</v>
      </c>
      <c r="K80" s="261">
        <v>0</v>
      </c>
    </row>
    <row r="81" spans="1:11" ht="12.75">
      <c r="A81" s="376" t="s">
        <v>186</v>
      </c>
      <c r="B81" s="377"/>
      <c r="C81" s="377"/>
      <c r="D81" s="377"/>
      <c r="E81" s="377"/>
      <c r="F81" s="377"/>
      <c r="G81" s="377"/>
      <c r="H81" s="378"/>
      <c r="I81" s="1">
        <v>74</v>
      </c>
      <c r="J81" s="7">
        <v>859148638</v>
      </c>
      <c r="K81" s="261">
        <v>864346742</v>
      </c>
    </row>
    <row r="82" spans="1:11" ht="12.75">
      <c r="A82" s="400" t="s">
        <v>187</v>
      </c>
      <c r="B82" s="401"/>
      <c r="C82" s="401"/>
      <c r="D82" s="401"/>
      <c r="E82" s="401"/>
      <c r="F82" s="401"/>
      <c r="G82" s="401"/>
      <c r="H82" s="402"/>
      <c r="I82" s="1">
        <v>75</v>
      </c>
      <c r="J82" s="44">
        <f>J83-J84</f>
        <v>-5198103</v>
      </c>
      <c r="K82" s="262">
        <f>K83-K84</f>
        <v>500843</v>
      </c>
    </row>
    <row r="83" spans="1:11" ht="12.75">
      <c r="A83" s="376" t="s">
        <v>188</v>
      </c>
      <c r="B83" s="377"/>
      <c r="C83" s="377"/>
      <c r="D83" s="377"/>
      <c r="E83" s="377"/>
      <c r="F83" s="377"/>
      <c r="G83" s="377"/>
      <c r="H83" s="378"/>
      <c r="I83" s="1">
        <v>76</v>
      </c>
      <c r="J83" s="7">
        <v>0</v>
      </c>
      <c r="K83" s="261">
        <v>500843</v>
      </c>
    </row>
    <row r="84" spans="1:11" ht="12.75">
      <c r="A84" s="376" t="s">
        <v>189</v>
      </c>
      <c r="B84" s="377"/>
      <c r="C84" s="377"/>
      <c r="D84" s="377"/>
      <c r="E84" s="377"/>
      <c r="F84" s="377"/>
      <c r="G84" s="377"/>
      <c r="H84" s="378"/>
      <c r="I84" s="1">
        <v>77</v>
      </c>
      <c r="J84" s="7">
        <v>5198103</v>
      </c>
      <c r="K84" s="261">
        <v>0</v>
      </c>
    </row>
    <row r="85" spans="1:11" ht="12.75">
      <c r="A85" s="400" t="s">
        <v>190</v>
      </c>
      <c r="B85" s="401"/>
      <c r="C85" s="401"/>
      <c r="D85" s="401"/>
      <c r="E85" s="401"/>
      <c r="F85" s="401"/>
      <c r="G85" s="401"/>
      <c r="H85" s="402"/>
      <c r="I85" s="1">
        <v>78</v>
      </c>
      <c r="J85" s="7">
        <v>0</v>
      </c>
      <c r="K85" s="261">
        <v>0</v>
      </c>
    </row>
    <row r="86" spans="1:11" ht="12.75">
      <c r="A86" s="350" t="s">
        <v>194</v>
      </c>
      <c r="B86" s="351"/>
      <c r="C86" s="351"/>
      <c r="D86" s="351"/>
      <c r="E86" s="351"/>
      <c r="F86" s="351"/>
      <c r="G86" s="351"/>
      <c r="H86" s="352"/>
      <c r="I86" s="1">
        <v>79</v>
      </c>
      <c r="J86" s="44">
        <f>SUM(J87:J89)</f>
        <v>1828860</v>
      </c>
      <c r="K86" s="262">
        <f>SUM(K87:K89)</f>
        <v>1828860</v>
      </c>
    </row>
    <row r="87" spans="1:11" ht="12.75">
      <c r="A87" s="400" t="s">
        <v>191</v>
      </c>
      <c r="B87" s="401"/>
      <c r="C87" s="401"/>
      <c r="D87" s="401"/>
      <c r="E87" s="401"/>
      <c r="F87" s="401"/>
      <c r="G87" s="401"/>
      <c r="H87" s="402"/>
      <c r="I87" s="1">
        <v>80</v>
      </c>
      <c r="J87" s="7">
        <v>1828860</v>
      </c>
      <c r="K87" s="261">
        <v>1828860</v>
      </c>
    </row>
    <row r="88" spans="1:11" ht="12.75" customHeight="1">
      <c r="A88" s="379" t="s">
        <v>192</v>
      </c>
      <c r="B88" s="379"/>
      <c r="C88" s="379"/>
      <c r="D88" s="379"/>
      <c r="E88" s="379"/>
      <c r="F88" s="379"/>
      <c r="G88" s="379"/>
      <c r="H88" s="379"/>
      <c r="I88" s="1">
        <v>81</v>
      </c>
      <c r="J88" s="7">
        <v>0</v>
      </c>
      <c r="K88" s="261">
        <v>0</v>
      </c>
    </row>
    <row r="89" spans="1:11" ht="12.75" customHeight="1">
      <c r="A89" s="379" t="s">
        <v>193</v>
      </c>
      <c r="B89" s="379"/>
      <c r="C89" s="379"/>
      <c r="D89" s="379"/>
      <c r="E89" s="379"/>
      <c r="F89" s="379"/>
      <c r="G89" s="379"/>
      <c r="H89" s="379"/>
      <c r="I89" s="1">
        <v>82</v>
      </c>
      <c r="J89" s="7">
        <v>0</v>
      </c>
      <c r="K89" s="261">
        <v>0</v>
      </c>
    </row>
    <row r="90" spans="1:11" ht="12.75">
      <c r="A90" s="350" t="s">
        <v>195</v>
      </c>
      <c r="B90" s="351"/>
      <c r="C90" s="351"/>
      <c r="D90" s="351"/>
      <c r="E90" s="351"/>
      <c r="F90" s="351"/>
      <c r="G90" s="351"/>
      <c r="H90" s="352"/>
      <c r="I90" s="1">
        <v>83</v>
      </c>
      <c r="J90" s="44">
        <f>SUM(J91:J99)</f>
        <v>448329374</v>
      </c>
      <c r="K90" s="262">
        <f>SUM(K91:K99)</f>
        <v>364788200</v>
      </c>
    </row>
    <row r="91" spans="1:11" ht="12.75" customHeight="1">
      <c r="A91" s="379" t="s">
        <v>196</v>
      </c>
      <c r="B91" s="379"/>
      <c r="C91" s="379"/>
      <c r="D91" s="379"/>
      <c r="E91" s="379"/>
      <c r="F91" s="379"/>
      <c r="G91" s="379"/>
      <c r="H91" s="379"/>
      <c r="I91" s="1">
        <v>84</v>
      </c>
      <c r="J91" s="7">
        <v>0</v>
      </c>
      <c r="K91" s="261"/>
    </row>
    <row r="92" spans="1:11" ht="12.75" customHeight="1">
      <c r="A92" s="379" t="s">
        <v>204</v>
      </c>
      <c r="B92" s="379"/>
      <c r="C92" s="379"/>
      <c r="D92" s="379"/>
      <c r="E92" s="379"/>
      <c r="F92" s="379"/>
      <c r="G92" s="379"/>
      <c r="H92" s="379"/>
      <c r="I92" s="1">
        <v>85</v>
      </c>
      <c r="J92" s="7">
        <v>60445069</v>
      </c>
      <c r="K92" s="261">
        <v>3989882</v>
      </c>
    </row>
    <row r="93" spans="1:11" ht="12.75">
      <c r="A93" s="400" t="s">
        <v>197</v>
      </c>
      <c r="B93" s="401"/>
      <c r="C93" s="401"/>
      <c r="D93" s="401"/>
      <c r="E93" s="401"/>
      <c r="F93" s="401"/>
      <c r="G93" s="401"/>
      <c r="H93" s="402"/>
      <c r="I93" s="1">
        <v>86</v>
      </c>
      <c r="J93" s="7">
        <v>271164890</v>
      </c>
      <c r="K93" s="261">
        <v>253844044</v>
      </c>
    </row>
    <row r="94" spans="1:11" ht="12.75" customHeight="1">
      <c r="A94" s="379" t="s">
        <v>198</v>
      </c>
      <c r="B94" s="379"/>
      <c r="C94" s="379"/>
      <c r="D94" s="379"/>
      <c r="E94" s="379"/>
      <c r="F94" s="379"/>
      <c r="G94" s="379"/>
      <c r="H94" s="379"/>
      <c r="I94" s="1">
        <v>87</v>
      </c>
      <c r="J94" s="7">
        <v>0</v>
      </c>
      <c r="K94" s="261">
        <v>0</v>
      </c>
    </row>
    <row r="95" spans="1:11" ht="12.75" customHeight="1">
      <c r="A95" s="379" t="s">
        <v>199</v>
      </c>
      <c r="B95" s="379"/>
      <c r="C95" s="379"/>
      <c r="D95" s="379"/>
      <c r="E95" s="379"/>
      <c r="F95" s="379"/>
      <c r="G95" s="379"/>
      <c r="H95" s="379"/>
      <c r="I95" s="1">
        <v>88</v>
      </c>
      <c r="J95" s="7">
        <v>41368816</v>
      </c>
      <c r="K95" s="261">
        <v>31954274</v>
      </c>
    </row>
    <row r="96" spans="1:11" ht="12.75" customHeight="1">
      <c r="A96" s="379" t="s">
        <v>200</v>
      </c>
      <c r="B96" s="379"/>
      <c r="C96" s="379"/>
      <c r="D96" s="379"/>
      <c r="E96" s="379"/>
      <c r="F96" s="379"/>
      <c r="G96" s="379"/>
      <c r="H96" s="379"/>
      <c r="I96" s="1">
        <v>89</v>
      </c>
      <c r="J96" s="7">
        <v>75350599</v>
      </c>
      <c r="K96" s="261">
        <v>75000000</v>
      </c>
    </row>
    <row r="97" spans="1:11" ht="12.75">
      <c r="A97" s="400" t="s">
        <v>218</v>
      </c>
      <c r="B97" s="401"/>
      <c r="C97" s="401"/>
      <c r="D97" s="401"/>
      <c r="E97" s="401"/>
      <c r="F97" s="401"/>
      <c r="G97" s="401"/>
      <c r="H97" s="402"/>
      <c r="I97" s="1">
        <v>90</v>
      </c>
      <c r="J97" s="7">
        <v>0</v>
      </c>
      <c r="K97" s="261">
        <v>0</v>
      </c>
    </row>
    <row r="98" spans="1:11" ht="12.75">
      <c r="A98" s="400" t="s">
        <v>201</v>
      </c>
      <c r="B98" s="401"/>
      <c r="C98" s="401"/>
      <c r="D98" s="401"/>
      <c r="E98" s="401"/>
      <c r="F98" s="401"/>
      <c r="G98" s="401"/>
      <c r="H98" s="402"/>
      <c r="I98" s="1">
        <v>91</v>
      </c>
      <c r="J98" s="7">
        <v>0</v>
      </c>
      <c r="K98" s="261">
        <v>0</v>
      </c>
    </row>
    <row r="99" spans="1:11" ht="12.75">
      <c r="A99" s="400" t="s">
        <v>202</v>
      </c>
      <c r="B99" s="401"/>
      <c r="C99" s="401"/>
      <c r="D99" s="401"/>
      <c r="E99" s="401"/>
      <c r="F99" s="401"/>
      <c r="G99" s="401"/>
      <c r="H99" s="402"/>
      <c r="I99" s="1">
        <v>92</v>
      </c>
      <c r="J99" s="7">
        <v>0</v>
      </c>
      <c r="K99" s="261">
        <v>0</v>
      </c>
    </row>
    <row r="100" spans="1:11" ht="12.75">
      <c r="A100" s="350" t="s">
        <v>203</v>
      </c>
      <c r="B100" s="351"/>
      <c r="C100" s="351"/>
      <c r="D100" s="351"/>
      <c r="E100" s="351"/>
      <c r="F100" s="351"/>
      <c r="G100" s="351"/>
      <c r="H100" s="352"/>
      <c r="I100" s="1">
        <v>93</v>
      </c>
      <c r="J100" s="44">
        <f>SUM(J101:J112)</f>
        <v>59293928</v>
      </c>
      <c r="K100" s="262">
        <f>SUM(K101:K112)</f>
        <v>107120423</v>
      </c>
    </row>
    <row r="101" spans="1:11" ht="12.75" customHeight="1">
      <c r="A101" s="379" t="s">
        <v>196</v>
      </c>
      <c r="B101" s="379"/>
      <c r="C101" s="379"/>
      <c r="D101" s="379"/>
      <c r="E101" s="379"/>
      <c r="F101" s="379"/>
      <c r="G101" s="379"/>
      <c r="H101" s="379"/>
      <c r="I101" s="1">
        <v>94</v>
      </c>
      <c r="J101" s="7">
        <v>0</v>
      </c>
      <c r="K101" s="261"/>
    </row>
    <row r="102" spans="1:11" ht="12.75" customHeight="1">
      <c r="A102" s="379" t="s">
        <v>204</v>
      </c>
      <c r="B102" s="379"/>
      <c r="C102" s="379"/>
      <c r="D102" s="379"/>
      <c r="E102" s="379"/>
      <c r="F102" s="379"/>
      <c r="G102" s="379"/>
      <c r="H102" s="379"/>
      <c r="I102" s="1">
        <v>95</v>
      </c>
      <c r="J102" s="7">
        <v>0</v>
      </c>
      <c r="K102" s="261">
        <v>50284004</v>
      </c>
    </row>
    <row r="103" spans="1:11" ht="12.75" customHeight="1">
      <c r="A103" s="379" t="s">
        <v>197</v>
      </c>
      <c r="B103" s="379"/>
      <c r="C103" s="379"/>
      <c r="D103" s="379"/>
      <c r="E103" s="379"/>
      <c r="F103" s="379"/>
      <c r="G103" s="379"/>
      <c r="H103" s="379"/>
      <c r="I103" s="1">
        <v>96</v>
      </c>
      <c r="J103" s="7">
        <v>3424117</v>
      </c>
      <c r="K103" s="261">
        <v>8458929</v>
      </c>
    </row>
    <row r="104" spans="1:11" ht="12.75" customHeight="1">
      <c r="A104" s="379" t="s">
        <v>198</v>
      </c>
      <c r="B104" s="379"/>
      <c r="C104" s="379"/>
      <c r="D104" s="379"/>
      <c r="E104" s="379"/>
      <c r="F104" s="379"/>
      <c r="G104" s="379"/>
      <c r="H104" s="379"/>
      <c r="I104" s="1">
        <v>97</v>
      </c>
      <c r="J104" s="7">
        <v>0</v>
      </c>
      <c r="K104" s="261"/>
    </row>
    <row r="105" spans="1:11" ht="12.75" customHeight="1">
      <c r="A105" s="379" t="s">
        <v>199</v>
      </c>
      <c r="B105" s="379"/>
      <c r="C105" s="379"/>
      <c r="D105" s="379"/>
      <c r="E105" s="379"/>
      <c r="F105" s="379"/>
      <c r="G105" s="379"/>
      <c r="H105" s="379"/>
      <c r="I105" s="1">
        <v>98</v>
      </c>
      <c r="J105" s="7">
        <v>48880650</v>
      </c>
      <c r="K105" s="261">
        <v>40097982</v>
      </c>
    </row>
    <row r="106" spans="1:11" ht="12.75" customHeight="1">
      <c r="A106" s="379" t="s">
        <v>200</v>
      </c>
      <c r="B106" s="379"/>
      <c r="C106" s="379"/>
      <c r="D106" s="379"/>
      <c r="E106" s="379"/>
      <c r="F106" s="379"/>
      <c r="G106" s="379"/>
      <c r="H106" s="379"/>
      <c r="I106" s="1">
        <v>99</v>
      </c>
      <c r="J106" s="7">
        <v>0</v>
      </c>
      <c r="K106" s="261">
        <v>1316096</v>
      </c>
    </row>
    <row r="107" spans="1:11" ht="12.75">
      <c r="A107" s="400" t="s">
        <v>218</v>
      </c>
      <c r="B107" s="401"/>
      <c r="C107" s="401"/>
      <c r="D107" s="401"/>
      <c r="E107" s="401"/>
      <c r="F107" s="401"/>
      <c r="G107" s="401"/>
      <c r="H107" s="402"/>
      <c r="I107" s="1">
        <v>100</v>
      </c>
      <c r="J107" s="7">
        <v>0</v>
      </c>
      <c r="K107" s="261"/>
    </row>
    <row r="108" spans="1:11" ht="12.75" customHeight="1">
      <c r="A108" s="379" t="s">
        <v>205</v>
      </c>
      <c r="B108" s="379"/>
      <c r="C108" s="379"/>
      <c r="D108" s="379"/>
      <c r="E108" s="379"/>
      <c r="F108" s="379"/>
      <c r="G108" s="379"/>
      <c r="H108" s="379"/>
      <c r="I108" s="1">
        <v>101</v>
      </c>
      <c r="J108" s="7">
        <v>1823317</v>
      </c>
      <c r="K108" s="261">
        <v>2437288</v>
      </c>
    </row>
    <row r="109" spans="1:11" ht="12.75" customHeight="1">
      <c r="A109" s="379" t="s">
        <v>206</v>
      </c>
      <c r="B109" s="379"/>
      <c r="C109" s="379"/>
      <c r="D109" s="379"/>
      <c r="E109" s="379"/>
      <c r="F109" s="379"/>
      <c r="G109" s="379"/>
      <c r="H109" s="379"/>
      <c r="I109" s="1">
        <v>102</v>
      </c>
      <c r="J109" s="7">
        <v>5139096</v>
      </c>
      <c r="K109" s="261">
        <v>4502829</v>
      </c>
    </row>
    <row r="110" spans="1:11" ht="12.75" customHeight="1">
      <c r="A110" s="379" t="s">
        <v>207</v>
      </c>
      <c r="B110" s="379"/>
      <c r="C110" s="379"/>
      <c r="D110" s="379"/>
      <c r="E110" s="379"/>
      <c r="F110" s="379"/>
      <c r="G110" s="379"/>
      <c r="H110" s="379"/>
      <c r="I110" s="1">
        <v>103</v>
      </c>
      <c r="J110" s="7">
        <v>0</v>
      </c>
      <c r="K110" s="261"/>
    </row>
    <row r="111" spans="1:11" ht="12.75" customHeight="1">
      <c r="A111" s="379" t="s">
        <v>208</v>
      </c>
      <c r="B111" s="379"/>
      <c r="C111" s="379"/>
      <c r="D111" s="379"/>
      <c r="E111" s="379"/>
      <c r="F111" s="379"/>
      <c r="G111" s="379"/>
      <c r="H111" s="379"/>
      <c r="I111" s="1">
        <v>104</v>
      </c>
      <c r="J111" s="7">
        <v>0</v>
      </c>
      <c r="K111" s="261"/>
    </row>
    <row r="112" spans="1:11" ht="12.75" customHeight="1">
      <c r="A112" s="379" t="s">
        <v>209</v>
      </c>
      <c r="B112" s="379"/>
      <c r="C112" s="379"/>
      <c r="D112" s="379"/>
      <c r="E112" s="379"/>
      <c r="F112" s="379"/>
      <c r="G112" s="379"/>
      <c r="H112" s="379"/>
      <c r="I112" s="1">
        <v>105</v>
      </c>
      <c r="J112" s="7">
        <v>26748</v>
      </c>
      <c r="K112" s="261">
        <v>23295</v>
      </c>
    </row>
    <row r="113" spans="1:11" ht="12.75" customHeight="1">
      <c r="A113" s="394" t="s">
        <v>210</v>
      </c>
      <c r="B113" s="394"/>
      <c r="C113" s="394"/>
      <c r="D113" s="394"/>
      <c r="E113" s="394"/>
      <c r="F113" s="394"/>
      <c r="G113" s="394"/>
      <c r="H113" s="394"/>
      <c r="I113" s="1">
        <v>106</v>
      </c>
      <c r="J113" s="7">
        <v>32237154</v>
      </c>
      <c r="K113" s="261">
        <v>41773702.44000006</v>
      </c>
    </row>
    <row r="114" spans="1:11" ht="12.75">
      <c r="A114" s="350" t="s">
        <v>211</v>
      </c>
      <c r="B114" s="351"/>
      <c r="C114" s="351"/>
      <c r="D114" s="351"/>
      <c r="E114" s="351"/>
      <c r="F114" s="351"/>
      <c r="G114" s="351"/>
      <c r="H114" s="352"/>
      <c r="I114" s="1">
        <v>107</v>
      </c>
      <c r="J114" s="44">
        <f>J69+J86+J90+J100+J113</f>
        <v>504355765</v>
      </c>
      <c r="K114" s="262">
        <f>K69+K86+K90+K100+K113</f>
        <v>481587366.44000006</v>
      </c>
    </row>
    <row r="115" spans="1:11" ht="12.75" customHeight="1">
      <c r="A115" s="386" t="s">
        <v>212</v>
      </c>
      <c r="B115" s="386"/>
      <c r="C115" s="386"/>
      <c r="D115" s="386"/>
      <c r="E115" s="386"/>
      <c r="F115" s="386"/>
      <c r="G115" s="386"/>
      <c r="H115" s="386"/>
      <c r="I115" s="2">
        <v>108</v>
      </c>
      <c r="J115" s="8">
        <v>427934789</v>
      </c>
      <c r="K115" s="264">
        <v>327397133</v>
      </c>
    </row>
    <row r="116" spans="1:11" ht="12.75">
      <c r="A116" s="368" t="s">
        <v>213</v>
      </c>
      <c r="B116" s="369"/>
      <c r="C116" s="369"/>
      <c r="D116" s="369"/>
      <c r="E116" s="369"/>
      <c r="F116" s="369"/>
      <c r="G116" s="369"/>
      <c r="H116" s="369"/>
      <c r="I116" s="387"/>
      <c r="J116" s="387"/>
      <c r="K116" s="388"/>
    </row>
    <row r="117" spans="1:11" ht="12.75">
      <c r="A117" s="365" t="s">
        <v>214</v>
      </c>
      <c r="B117" s="366"/>
      <c r="C117" s="366"/>
      <c r="D117" s="366"/>
      <c r="E117" s="366"/>
      <c r="F117" s="366"/>
      <c r="G117" s="366"/>
      <c r="H117" s="366"/>
      <c r="I117" s="389"/>
      <c r="J117" s="389"/>
      <c r="K117" s="390"/>
    </row>
    <row r="118" spans="1:11" ht="12.75" customHeight="1">
      <c r="A118" s="391" t="s">
        <v>216</v>
      </c>
      <c r="B118" s="392"/>
      <c r="C118" s="392"/>
      <c r="D118" s="392"/>
      <c r="E118" s="392"/>
      <c r="F118" s="392"/>
      <c r="G118" s="392"/>
      <c r="H118" s="393"/>
      <c r="I118" s="1">
        <v>109</v>
      </c>
      <c r="J118" s="7">
        <v>0</v>
      </c>
      <c r="K118" s="261">
        <v>0</v>
      </c>
    </row>
    <row r="119" spans="1:11" ht="12.75" customHeight="1">
      <c r="A119" s="395" t="s">
        <v>215</v>
      </c>
      <c r="B119" s="396"/>
      <c r="C119" s="396"/>
      <c r="D119" s="396"/>
      <c r="E119" s="396"/>
      <c r="F119" s="396"/>
      <c r="G119" s="396"/>
      <c r="H119" s="397"/>
      <c r="I119" s="4">
        <v>110</v>
      </c>
      <c r="J119" s="8">
        <v>0</v>
      </c>
      <c r="K119" s="264">
        <v>0</v>
      </c>
    </row>
    <row r="120" spans="1:11" ht="12.75">
      <c r="A120" s="398" t="s">
        <v>217</v>
      </c>
      <c r="B120" s="399"/>
      <c r="C120" s="399"/>
      <c r="D120" s="399"/>
      <c r="E120" s="399"/>
      <c r="F120" s="399"/>
      <c r="G120" s="399"/>
      <c r="H120" s="399"/>
      <c r="I120" s="399"/>
      <c r="J120" s="399"/>
      <c r="K120" s="399"/>
    </row>
    <row r="121" spans="1:11" ht="12.75">
      <c r="A121" s="384"/>
      <c r="B121" s="385"/>
      <c r="C121" s="385"/>
      <c r="D121" s="385"/>
      <c r="E121" s="385"/>
      <c r="F121" s="385"/>
      <c r="G121" s="385"/>
      <c r="H121" s="385"/>
      <c r="I121" s="385"/>
      <c r="J121" s="385"/>
      <c r="K121" s="385"/>
    </row>
    <row r="122" spans="10:11" s="97" customFormat="1" ht="12.75">
      <c r="J122" s="43"/>
      <c r="K122" s="266"/>
    </row>
    <row r="123" spans="10:11" s="97" customFormat="1" ht="12.75" hidden="1">
      <c r="J123" s="101">
        <f>IF(J66-J114=0,"",J114-J66)</f>
      </c>
      <c r="K123" s="268">
        <f>IF(K66-K114=0,"",K114-K66)</f>
        <v>0.440000057220459</v>
      </c>
    </row>
    <row r="124" spans="10:11" ht="12.75">
      <c r="J124" s="101">
        <f>IF(J67-J115=0,"",J115-J67)</f>
      </c>
      <c r="K124" s="268">
        <f>IF(K67-K115=0,"",K115-K67)</f>
      </c>
    </row>
    <row r="125" spans="10:11" ht="12.75">
      <c r="J125" s="101">
        <f>IF(J68-J116=0,"",J116-J68)</f>
      </c>
      <c r="K125" s="268">
        <f>IF('P&amp;L'!L56-K82=0,"",K82-'P&amp;L'!L56)</f>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86:J115 J70:K70 J79:K84 J72:K77 K113:K115 K86:K111">
      <formula1>0</formula1>
    </dataValidation>
  </dataValidations>
  <printOptions/>
  <pageMargins left="0.75" right="0.75" top="1" bottom="1" header="0.5" footer="0.5"/>
  <pageSetup horizontalDpi="600" verticalDpi="600" orientation="portrait" paperSize="9" scale="78" r:id="rId1"/>
  <rowBreaks count="1" manualBreakCount="1">
    <brk id="67" max="255" man="1"/>
  </rowBreaks>
  <ignoredErrors>
    <ignoredError sqref="J56:K56 J35:K35 J100:K100" formulaRange="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
      <selection activeCell="L7" sqref="L7"/>
    </sheetView>
  </sheetViews>
  <sheetFormatPr defaultColWidth="9.140625" defaultRowHeight="12.75"/>
  <cols>
    <col min="1" max="9" width="9.140625" style="43" customWidth="1"/>
    <col min="10" max="10" width="14.28125" style="43" customWidth="1"/>
    <col min="11" max="11" width="13.421875" style="266" customWidth="1"/>
    <col min="12" max="12" width="12.140625" style="43" customWidth="1"/>
    <col min="13" max="16384" width="9.140625" style="43" customWidth="1"/>
  </cols>
  <sheetData>
    <row r="1" spans="1:11" ht="15.75">
      <c r="A1" s="430" t="s">
        <v>284</v>
      </c>
      <c r="B1" s="430"/>
      <c r="C1" s="430"/>
      <c r="D1" s="430"/>
      <c r="E1" s="430"/>
      <c r="F1" s="430"/>
      <c r="G1" s="430"/>
      <c r="H1" s="430"/>
      <c r="I1" s="430"/>
      <c r="J1" s="430"/>
      <c r="K1" s="430"/>
    </row>
    <row r="2" spans="1:11" ht="12.75" customHeight="1">
      <c r="A2" s="431" t="s">
        <v>606</v>
      </c>
      <c r="B2" s="431"/>
      <c r="C2" s="431"/>
      <c r="D2" s="431"/>
      <c r="E2" s="431"/>
      <c r="F2" s="431"/>
      <c r="G2" s="431"/>
      <c r="H2" s="431"/>
      <c r="I2" s="431"/>
      <c r="J2" s="431"/>
      <c r="K2" s="431"/>
    </row>
    <row r="3" spans="1:11" ht="12.75">
      <c r="A3" s="427" t="s">
        <v>115</v>
      </c>
      <c r="B3" s="428"/>
      <c r="C3" s="428"/>
      <c r="D3" s="428"/>
      <c r="E3" s="428"/>
      <c r="F3" s="428"/>
      <c r="G3" s="428"/>
      <c r="H3" s="428"/>
      <c r="I3" s="428"/>
      <c r="J3" s="428"/>
      <c r="K3" s="429"/>
    </row>
    <row r="4" spans="1:11" ht="12.75">
      <c r="A4" s="432" t="s">
        <v>116</v>
      </c>
      <c r="B4" s="432"/>
      <c r="C4" s="432"/>
      <c r="D4" s="432"/>
      <c r="E4" s="432"/>
      <c r="F4" s="432"/>
      <c r="G4" s="432"/>
      <c r="H4" s="432"/>
      <c r="I4" s="52" t="s">
        <v>220</v>
      </c>
      <c r="J4" s="53" t="s">
        <v>117</v>
      </c>
      <c r="K4" s="269" t="s">
        <v>118</v>
      </c>
    </row>
    <row r="5" spans="1:11" ht="12.75">
      <c r="A5" s="426">
        <v>1</v>
      </c>
      <c r="B5" s="426"/>
      <c r="C5" s="426"/>
      <c r="D5" s="426"/>
      <c r="E5" s="426"/>
      <c r="F5" s="426"/>
      <c r="G5" s="426"/>
      <c r="H5" s="426"/>
      <c r="I5" s="54">
        <v>2</v>
      </c>
      <c r="J5" s="55" t="s">
        <v>57</v>
      </c>
      <c r="K5" s="270" t="s">
        <v>58</v>
      </c>
    </row>
    <row r="6" spans="1:11" ht="12.75">
      <c r="A6" s="368" t="s">
        <v>285</v>
      </c>
      <c r="B6" s="369"/>
      <c r="C6" s="369"/>
      <c r="D6" s="369"/>
      <c r="E6" s="369"/>
      <c r="F6" s="369"/>
      <c r="G6" s="369"/>
      <c r="H6" s="369"/>
      <c r="I6" s="424"/>
      <c r="J6" s="424"/>
      <c r="K6" s="425"/>
    </row>
    <row r="7" spans="1:11" ht="12.75" customHeight="1">
      <c r="A7" s="420" t="s">
        <v>286</v>
      </c>
      <c r="B7" s="420"/>
      <c r="C7" s="420"/>
      <c r="D7" s="420"/>
      <c r="E7" s="420"/>
      <c r="F7" s="420"/>
      <c r="G7" s="420"/>
      <c r="H7" s="420"/>
      <c r="I7" s="1">
        <v>1</v>
      </c>
      <c r="J7" s="7">
        <f>6799216+3831969</f>
        <v>10631185</v>
      </c>
      <c r="K7" s="261">
        <v>500843</v>
      </c>
    </row>
    <row r="8" spans="1:11" ht="12.75" customHeight="1">
      <c r="A8" s="420" t="s">
        <v>287</v>
      </c>
      <c r="B8" s="420"/>
      <c r="C8" s="420"/>
      <c r="D8" s="420"/>
      <c r="E8" s="420"/>
      <c r="F8" s="420"/>
      <c r="G8" s="420"/>
      <c r="H8" s="420"/>
      <c r="I8" s="1">
        <v>2</v>
      </c>
      <c r="J8" s="7">
        <v>56542784</v>
      </c>
      <c r="K8" s="261">
        <v>57185624</v>
      </c>
    </row>
    <row r="9" spans="1:11" ht="12.75" customHeight="1">
      <c r="A9" s="420" t="s">
        <v>288</v>
      </c>
      <c r="B9" s="420"/>
      <c r="C9" s="420"/>
      <c r="D9" s="420"/>
      <c r="E9" s="420"/>
      <c r="F9" s="420"/>
      <c r="G9" s="420"/>
      <c r="H9" s="420"/>
      <c r="I9" s="1">
        <v>3</v>
      </c>
      <c r="J9" s="7">
        <v>0</v>
      </c>
      <c r="K9" s="261">
        <v>0</v>
      </c>
    </row>
    <row r="10" spans="1:11" ht="12.75" customHeight="1">
      <c r="A10" s="420" t="s">
        <v>289</v>
      </c>
      <c r="B10" s="420"/>
      <c r="C10" s="420"/>
      <c r="D10" s="420"/>
      <c r="E10" s="420"/>
      <c r="F10" s="420"/>
      <c r="G10" s="420"/>
      <c r="H10" s="420"/>
      <c r="I10" s="1">
        <v>4</v>
      </c>
      <c r="J10" s="7">
        <v>327623</v>
      </c>
      <c r="K10" s="261"/>
    </row>
    <row r="11" spans="1:11" ht="12.75" customHeight="1">
      <c r="A11" s="420" t="s">
        <v>295</v>
      </c>
      <c r="B11" s="420"/>
      <c r="C11" s="420"/>
      <c r="D11" s="420"/>
      <c r="E11" s="420"/>
      <c r="F11" s="420"/>
      <c r="G11" s="420"/>
      <c r="H11" s="420"/>
      <c r="I11" s="1">
        <v>5</v>
      </c>
      <c r="J11" s="7">
        <v>234750</v>
      </c>
      <c r="K11" s="261">
        <v>1295503</v>
      </c>
    </row>
    <row r="12" spans="1:11" ht="12.75" customHeight="1">
      <c r="A12" s="420" t="s">
        <v>290</v>
      </c>
      <c r="B12" s="420"/>
      <c r="C12" s="420"/>
      <c r="D12" s="420"/>
      <c r="E12" s="420"/>
      <c r="F12" s="420"/>
      <c r="G12" s="420"/>
      <c r="H12" s="420"/>
      <c r="I12" s="1">
        <v>6</v>
      </c>
      <c r="J12" s="7">
        <f>28414015-3831969</f>
        <v>24582046</v>
      </c>
      <c r="K12" s="261">
        <v>9063717</v>
      </c>
    </row>
    <row r="13" spans="1:11" ht="12.75" customHeight="1">
      <c r="A13" s="419" t="s">
        <v>291</v>
      </c>
      <c r="B13" s="419"/>
      <c r="C13" s="419"/>
      <c r="D13" s="419"/>
      <c r="E13" s="419"/>
      <c r="F13" s="419"/>
      <c r="G13" s="419"/>
      <c r="H13" s="419"/>
      <c r="I13" s="1">
        <v>7</v>
      </c>
      <c r="J13" s="44">
        <f>SUM(J7:J12)</f>
        <v>92318388</v>
      </c>
      <c r="K13" s="262">
        <f>SUM(K7:K12)</f>
        <v>68045687</v>
      </c>
    </row>
    <row r="14" spans="1:11" ht="12.75" customHeight="1">
      <c r="A14" s="420" t="s">
        <v>292</v>
      </c>
      <c r="B14" s="420"/>
      <c r="C14" s="420"/>
      <c r="D14" s="420"/>
      <c r="E14" s="420"/>
      <c r="F14" s="420"/>
      <c r="G14" s="420"/>
      <c r="H14" s="420"/>
      <c r="I14" s="1">
        <v>8</v>
      </c>
      <c r="J14" s="7">
        <v>434496279</v>
      </c>
      <c r="K14" s="261">
        <v>7842919</v>
      </c>
    </row>
    <row r="15" spans="1:11" ht="12.75" customHeight="1">
      <c r="A15" s="420" t="s">
        <v>293</v>
      </c>
      <c r="B15" s="420"/>
      <c r="C15" s="420"/>
      <c r="D15" s="420"/>
      <c r="E15" s="420"/>
      <c r="F15" s="420"/>
      <c r="G15" s="420"/>
      <c r="H15" s="420"/>
      <c r="I15" s="1">
        <v>9</v>
      </c>
      <c r="J15" s="7"/>
      <c r="K15" s="261">
        <v>2626093</v>
      </c>
    </row>
    <row r="16" spans="1:11" ht="12.75" customHeight="1">
      <c r="A16" s="420" t="s">
        <v>296</v>
      </c>
      <c r="B16" s="420"/>
      <c r="C16" s="420"/>
      <c r="D16" s="420"/>
      <c r="E16" s="420"/>
      <c r="F16" s="420"/>
      <c r="G16" s="420"/>
      <c r="H16" s="420"/>
      <c r="I16" s="1">
        <v>10</v>
      </c>
      <c r="J16" s="7"/>
      <c r="K16" s="261">
        <v>0</v>
      </c>
    </row>
    <row r="17" spans="1:11" ht="12.75" customHeight="1">
      <c r="A17" s="420" t="s">
        <v>294</v>
      </c>
      <c r="B17" s="420"/>
      <c r="C17" s="420"/>
      <c r="D17" s="420"/>
      <c r="E17" s="420"/>
      <c r="F17" s="420"/>
      <c r="G17" s="420"/>
      <c r="H17" s="420"/>
      <c r="I17" s="1">
        <v>11</v>
      </c>
      <c r="J17" s="7"/>
      <c r="K17" s="261">
        <v>0</v>
      </c>
    </row>
    <row r="18" spans="1:11" ht="12.75" customHeight="1">
      <c r="A18" s="419" t="s">
        <v>297</v>
      </c>
      <c r="B18" s="419"/>
      <c r="C18" s="419"/>
      <c r="D18" s="419"/>
      <c r="E18" s="419"/>
      <c r="F18" s="419"/>
      <c r="G18" s="419"/>
      <c r="H18" s="419"/>
      <c r="I18" s="1">
        <v>12</v>
      </c>
      <c r="J18" s="44">
        <f>SUM(J14:J17)</f>
        <v>434496279</v>
      </c>
      <c r="K18" s="262">
        <f>SUM(K14:K17)</f>
        <v>10469012</v>
      </c>
    </row>
    <row r="19" spans="1:11" ht="12.75" customHeight="1">
      <c r="A19" s="419" t="s">
        <v>298</v>
      </c>
      <c r="B19" s="419"/>
      <c r="C19" s="419"/>
      <c r="D19" s="419"/>
      <c r="E19" s="419"/>
      <c r="F19" s="419"/>
      <c r="G19" s="419"/>
      <c r="H19" s="419"/>
      <c r="I19" s="1">
        <v>13</v>
      </c>
      <c r="J19" s="44">
        <f>IF(J13&gt;J18,J13-J18,0)</f>
        <v>0</v>
      </c>
      <c r="K19" s="262">
        <f>IF(K13&gt;K18,K13-K18,0)</f>
        <v>57576675</v>
      </c>
    </row>
    <row r="20" spans="1:11" ht="12.75" customHeight="1">
      <c r="A20" s="419" t="s">
        <v>299</v>
      </c>
      <c r="B20" s="419"/>
      <c r="C20" s="419"/>
      <c r="D20" s="419"/>
      <c r="E20" s="419"/>
      <c r="F20" s="419"/>
      <c r="G20" s="419"/>
      <c r="H20" s="419"/>
      <c r="I20" s="1">
        <v>14</v>
      </c>
      <c r="J20" s="44">
        <f>IF(J18&gt;J13,J18-J13,0)</f>
        <v>342177891</v>
      </c>
      <c r="K20" s="262">
        <f>IF(K18&gt;K13,K18-K13,0)</f>
        <v>0</v>
      </c>
    </row>
    <row r="21" spans="1:11" ht="12.75">
      <c r="A21" s="368" t="s">
        <v>300</v>
      </c>
      <c r="B21" s="369"/>
      <c r="C21" s="369"/>
      <c r="D21" s="369"/>
      <c r="E21" s="369"/>
      <c r="F21" s="369"/>
      <c r="G21" s="369"/>
      <c r="H21" s="369"/>
      <c r="I21" s="424"/>
      <c r="J21" s="424"/>
      <c r="K21" s="425"/>
    </row>
    <row r="22" spans="1:11" ht="12.75" customHeight="1">
      <c r="A22" s="420" t="s">
        <v>301</v>
      </c>
      <c r="B22" s="420"/>
      <c r="C22" s="420"/>
      <c r="D22" s="420"/>
      <c r="E22" s="420"/>
      <c r="F22" s="420"/>
      <c r="G22" s="420"/>
      <c r="H22" s="420"/>
      <c r="I22" s="1">
        <v>15</v>
      </c>
      <c r="J22" s="7">
        <v>0</v>
      </c>
      <c r="K22" s="261">
        <v>0</v>
      </c>
    </row>
    <row r="23" spans="1:11" ht="12.75" customHeight="1">
      <c r="A23" s="420" t="s">
        <v>302</v>
      </c>
      <c r="B23" s="420"/>
      <c r="C23" s="420"/>
      <c r="D23" s="420"/>
      <c r="E23" s="420"/>
      <c r="F23" s="420"/>
      <c r="G23" s="420"/>
      <c r="H23" s="420"/>
      <c r="I23" s="1">
        <v>16</v>
      </c>
      <c r="J23" s="7">
        <v>594150402</v>
      </c>
      <c r="K23" s="261">
        <v>2908890</v>
      </c>
    </row>
    <row r="24" spans="1:11" ht="12.75" customHeight="1">
      <c r="A24" s="420" t="s">
        <v>303</v>
      </c>
      <c r="B24" s="420"/>
      <c r="C24" s="420"/>
      <c r="D24" s="420"/>
      <c r="E24" s="420"/>
      <c r="F24" s="420"/>
      <c r="G24" s="420"/>
      <c r="H24" s="420"/>
      <c r="I24" s="1">
        <v>17</v>
      </c>
      <c r="J24" s="7">
        <v>0</v>
      </c>
      <c r="K24" s="261">
        <v>0</v>
      </c>
    </row>
    <row r="25" spans="1:11" ht="12.75" customHeight="1">
      <c r="A25" s="420" t="s">
        <v>304</v>
      </c>
      <c r="B25" s="420"/>
      <c r="C25" s="420"/>
      <c r="D25" s="420"/>
      <c r="E25" s="420"/>
      <c r="F25" s="420"/>
      <c r="G25" s="420"/>
      <c r="H25" s="420"/>
      <c r="I25" s="1">
        <v>18</v>
      </c>
      <c r="J25" s="7">
        <v>0</v>
      </c>
      <c r="K25" s="261">
        <v>0</v>
      </c>
    </row>
    <row r="26" spans="1:11" ht="12.75" customHeight="1">
      <c r="A26" s="420" t="s">
        <v>305</v>
      </c>
      <c r="B26" s="420"/>
      <c r="C26" s="420"/>
      <c r="D26" s="420"/>
      <c r="E26" s="420"/>
      <c r="F26" s="420"/>
      <c r="G26" s="420"/>
      <c r="H26" s="420"/>
      <c r="I26" s="1">
        <v>19</v>
      </c>
      <c r="J26" s="7">
        <v>0</v>
      </c>
      <c r="K26" s="261">
        <v>0</v>
      </c>
    </row>
    <row r="27" spans="1:11" ht="12.75" customHeight="1">
      <c r="A27" s="419" t="s">
        <v>306</v>
      </c>
      <c r="B27" s="419"/>
      <c r="C27" s="419"/>
      <c r="D27" s="419"/>
      <c r="E27" s="419"/>
      <c r="F27" s="419"/>
      <c r="G27" s="419"/>
      <c r="H27" s="419"/>
      <c r="I27" s="1">
        <v>20</v>
      </c>
      <c r="J27" s="44">
        <f>SUM(J22:J26)</f>
        <v>594150402</v>
      </c>
      <c r="K27" s="262">
        <f>SUM(K22:K26)</f>
        <v>2908890</v>
      </c>
    </row>
    <row r="28" spans="1:11" ht="12.75" customHeight="1">
      <c r="A28" s="420" t="s">
        <v>307</v>
      </c>
      <c r="B28" s="420"/>
      <c r="C28" s="420"/>
      <c r="D28" s="420"/>
      <c r="E28" s="420"/>
      <c r="F28" s="420"/>
      <c r="G28" s="420"/>
      <c r="H28" s="420"/>
      <c r="I28" s="1">
        <v>21</v>
      </c>
      <c r="J28" s="7">
        <v>20387930</v>
      </c>
      <c r="K28" s="261">
        <v>31695887</v>
      </c>
    </row>
    <row r="29" spans="1:11" ht="12.75" customHeight="1">
      <c r="A29" s="420" t="s">
        <v>308</v>
      </c>
      <c r="B29" s="420"/>
      <c r="C29" s="420"/>
      <c r="D29" s="420"/>
      <c r="E29" s="420"/>
      <c r="F29" s="420"/>
      <c r="G29" s="420"/>
      <c r="H29" s="420"/>
      <c r="I29" s="1">
        <v>22</v>
      </c>
      <c r="J29" s="7">
        <v>0</v>
      </c>
      <c r="K29" s="261"/>
    </row>
    <row r="30" spans="1:11" ht="12.75" customHeight="1">
      <c r="A30" s="420" t="s">
        <v>309</v>
      </c>
      <c r="B30" s="420"/>
      <c r="C30" s="420"/>
      <c r="D30" s="420"/>
      <c r="E30" s="420"/>
      <c r="F30" s="420"/>
      <c r="G30" s="420"/>
      <c r="H30" s="420"/>
      <c r="I30" s="1">
        <v>23</v>
      </c>
      <c r="J30" s="7">
        <v>0</v>
      </c>
      <c r="K30" s="261"/>
    </row>
    <row r="31" spans="1:11" ht="12.75" customHeight="1">
      <c r="A31" s="419" t="s">
        <v>310</v>
      </c>
      <c r="B31" s="419"/>
      <c r="C31" s="419"/>
      <c r="D31" s="419"/>
      <c r="E31" s="419"/>
      <c r="F31" s="419"/>
      <c r="G31" s="419"/>
      <c r="H31" s="419"/>
      <c r="I31" s="1">
        <v>24</v>
      </c>
      <c r="J31" s="44">
        <f>SUM(J28:J30)</f>
        <v>20387930</v>
      </c>
      <c r="K31" s="262">
        <f>SUM(K28:K30)</f>
        <v>31695887</v>
      </c>
    </row>
    <row r="32" spans="1:11" ht="12.75" customHeight="1">
      <c r="A32" s="419" t="s">
        <v>311</v>
      </c>
      <c r="B32" s="419"/>
      <c r="C32" s="419"/>
      <c r="D32" s="419"/>
      <c r="E32" s="419"/>
      <c r="F32" s="419"/>
      <c r="G32" s="419"/>
      <c r="H32" s="419"/>
      <c r="I32" s="1">
        <v>25</v>
      </c>
      <c r="J32" s="44">
        <f>IF(J27&gt;J31,J27-J31,0)</f>
        <v>573762472</v>
      </c>
      <c r="K32" s="262">
        <f>IF(K27&gt;K31,K27-K31,0)</f>
        <v>0</v>
      </c>
    </row>
    <row r="33" spans="1:11" ht="12.75" customHeight="1">
      <c r="A33" s="419" t="s">
        <v>312</v>
      </c>
      <c r="B33" s="419"/>
      <c r="C33" s="419"/>
      <c r="D33" s="419"/>
      <c r="E33" s="419"/>
      <c r="F33" s="419"/>
      <c r="G33" s="419"/>
      <c r="H33" s="419"/>
      <c r="I33" s="1">
        <v>26</v>
      </c>
      <c r="J33" s="44">
        <f>IF(J31&gt;J27,J31-J27,0)</f>
        <v>0</v>
      </c>
      <c r="K33" s="262">
        <f>IF(K31&gt;K27,K31-K27,0)</f>
        <v>28786997</v>
      </c>
    </row>
    <row r="34" spans="1:11" ht="12.75">
      <c r="A34" s="368" t="s">
        <v>313</v>
      </c>
      <c r="B34" s="369"/>
      <c r="C34" s="369"/>
      <c r="D34" s="369"/>
      <c r="E34" s="369"/>
      <c r="F34" s="369"/>
      <c r="G34" s="369"/>
      <c r="H34" s="369"/>
      <c r="I34" s="424"/>
      <c r="J34" s="424"/>
      <c r="K34" s="425"/>
    </row>
    <row r="35" spans="1:11" ht="12.75" customHeight="1">
      <c r="A35" s="420" t="s">
        <v>314</v>
      </c>
      <c r="B35" s="420"/>
      <c r="C35" s="420"/>
      <c r="D35" s="420"/>
      <c r="E35" s="420"/>
      <c r="F35" s="420"/>
      <c r="G35" s="420"/>
      <c r="H35" s="420"/>
      <c r="I35" s="1">
        <v>27</v>
      </c>
      <c r="J35" s="7">
        <v>0</v>
      </c>
      <c r="K35" s="261">
        <v>0</v>
      </c>
    </row>
    <row r="36" spans="1:11" ht="12.75" customHeight="1">
      <c r="A36" s="420" t="s">
        <v>315</v>
      </c>
      <c r="B36" s="420"/>
      <c r="C36" s="420"/>
      <c r="D36" s="420"/>
      <c r="E36" s="420"/>
      <c r="F36" s="420"/>
      <c r="G36" s="420"/>
      <c r="H36" s="420"/>
      <c r="I36" s="1">
        <v>28</v>
      </c>
      <c r="J36" s="7">
        <v>0</v>
      </c>
      <c r="K36" s="261">
        <v>0</v>
      </c>
    </row>
    <row r="37" spans="1:11" ht="12.75" customHeight="1">
      <c r="A37" s="420" t="s">
        <v>316</v>
      </c>
      <c r="B37" s="420"/>
      <c r="C37" s="420"/>
      <c r="D37" s="420"/>
      <c r="E37" s="420"/>
      <c r="F37" s="420"/>
      <c r="G37" s="420"/>
      <c r="H37" s="420"/>
      <c r="I37" s="1">
        <v>29</v>
      </c>
      <c r="J37" s="7">
        <v>0</v>
      </c>
      <c r="K37" s="261">
        <v>0</v>
      </c>
    </row>
    <row r="38" spans="1:11" ht="12.75" customHeight="1">
      <c r="A38" s="419" t="s">
        <v>317</v>
      </c>
      <c r="B38" s="419"/>
      <c r="C38" s="419"/>
      <c r="D38" s="419"/>
      <c r="E38" s="419"/>
      <c r="F38" s="419"/>
      <c r="G38" s="419"/>
      <c r="H38" s="419"/>
      <c r="I38" s="1">
        <v>30</v>
      </c>
      <c r="J38" s="44">
        <f>SUM(J35:J37)</f>
        <v>0</v>
      </c>
      <c r="K38" s="262">
        <f>SUM(K35:K37)</f>
        <v>0</v>
      </c>
    </row>
    <row r="39" spans="1:11" ht="12.75" customHeight="1">
      <c r="A39" s="420" t="s">
        <v>318</v>
      </c>
      <c r="B39" s="420"/>
      <c r="C39" s="420"/>
      <c r="D39" s="420"/>
      <c r="E39" s="420"/>
      <c r="F39" s="420"/>
      <c r="G39" s="420"/>
      <c r="H39" s="420"/>
      <c r="I39" s="1">
        <v>31</v>
      </c>
      <c r="J39" s="7">
        <v>265906977</v>
      </c>
      <c r="K39" s="261">
        <v>26906262</v>
      </c>
    </row>
    <row r="40" spans="1:11" ht="12.75" customHeight="1">
      <c r="A40" s="420" t="s">
        <v>319</v>
      </c>
      <c r="B40" s="420"/>
      <c r="C40" s="420"/>
      <c r="D40" s="420"/>
      <c r="E40" s="420"/>
      <c r="F40" s="420"/>
      <c r="G40" s="420"/>
      <c r="H40" s="420"/>
      <c r="I40" s="1">
        <v>32</v>
      </c>
      <c r="J40" s="7">
        <v>0</v>
      </c>
      <c r="K40" s="261">
        <v>0</v>
      </c>
    </row>
    <row r="41" spans="1:11" ht="12.75" customHeight="1">
      <c r="A41" s="420" t="s">
        <v>320</v>
      </c>
      <c r="B41" s="420"/>
      <c r="C41" s="420"/>
      <c r="D41" s="420"/>
      <c r="E41" s="420"/>
      <c r="F41" s="420"/>
      <c r="G41" s="420"/>
      <c r="H41" s="420"/>
      <c r="I41" s="1">
        <v>33</v>
      </c>
      <c r="J41" s="7">
        <v>0</v>
      </c>
      <c r="K41" s="261">
        <v>0</v>
      </c>
    </row>
    <row r="42" spans="1:11" ht="12.75" customHeight="1">
      <c r="A42" s="420" t="s">
        <v>321</v>
      </c>
      <c r="B42" s="420"/>
      <c r="C42" s="420"/>
      <c r="D42" s="420"/>
      <c r="E42" s="420"/>
      <c r="F42" s="420"/>
      <c r="G42" s="420"/>
      <c r="H42" s="420"/>
      <c r="I42" s="1">
        <v>34</v>
      </c>
      <c r="J42" s="7">
        <v>0</v>
      </c>
      <c r="K42" s="261">
        <v>0</v>
      </c>
    </row>
    <row r="43" spans="1:11" ht="12.75" customHeight="1">
      <c r="A43" s="420" t="s">
        <v>322</v>
      </c>
      <c r="B43" s="420"/>
      <c r="C43" s="420"/>
      <c r="D43" s="420"/>
      <c r="E43" s="420"/>
      <c r="F43" s="420"/>
      <c r="G43" s="420"/>
      <c r="H43" s="420"/>
      <c r="I43" s="1">
        <v>35</v>
      </c>
      <c r="J43" s="7">
        <v>0</v>
      </c>
      <c r="K43" s="261">
        <v>0</v>
      </c>
    </row>
    <row r="44" spans="1:11" ht="12.75" customHeight="1">
      <c r="A44" s="419" t="s">
        <v>323</v>
      </c>
      <c r="B44" s="419"/>
      <c r="C44" s="419"/>
      <c r="D44" s="419"/>
      <c r="E44" s="419"/>
      <c r="F44" s="419"/>
      <c r="G44" s="419"/>
      <c r="H44" s="419"/>
      <c r="I44" s="1">
        <v>36</v>
      </c>
      <c r="J44" s="44">
        <f>SUM(J39:J43)</f>
        <v>265906977</v>
      </c>
      <c r="K44" s="262">
        <f>SUM(K39:K43)</f>
        <v>26906262</v>
      </c>
    </row>
    <row r="45" spans="1:11" ht="12.75" customHeight="1">
      <c r="A45" s="419" t="s">
        <v>324</v>
      </c>
      <c r="B45" s="419"/>
      <c r="C45" s="419"/>
      <c r="D45" s="419"/>
      <c r="E45" s="419"/>
      <c r="F45" s="419"/>
      <c r="G45" s="419"/>
      <c r="H45" s="419"/>
      <c r="I45" s="1">
        <v>37</v>
      </c>
      <c r="J45" s="44">
        <f>IF(J38&gt;J44,J38-J44,0)</f>
        <v>0</v>
      </c>
      <c r="K45" s="262">
        <f>IF(K38&gt;K44,K38-K44,0)</f>
        <v>0</v>
      </c>
    </row>
    <row r="46" spans="1:11" ht="12.75" customHeight="1">
      <c r="A46" s="419" t="s">
        <v>325</v>
      </c>
      <c r="B46" s="419"/>
      <c r="C46" s="419"/>
      <c r="D46" s="419"/>
      <c r="E46" s="419"/>
      <c r="F46" s="419"/>
      <c r="G46" s="419"/>
      <c r="H46" s="419"/>
      <c r="I46" s="1">
        <v>38</v>
      </c>
      <c r="J46" s="44">
        <f>IF(J44&gt;J38,J44-J38,0)</f>
        <v>265906977</v>
      </c>
      <c r="K46" s="262">
        <f>IF(K44&gt;K38,K44-K38,0)</f>
        <v>26906262</v>
      </c>
    </row>
    <row r="47" spans="1:11" ht="12.75" customHeight="1">
      <c r="A47" s="420" t="s">
        <v>326</v>
      </c>
      <c r="B47" s="421"/>
      <c r="C47" s="421"/>
      <c r="D47" s="421"/>
      <c r="E47" s="421"/>
      <c r="F47" s="421"/>
      <c r="G47" s="421"/>
      <c r="H47" s="422"/>
      <c r="I47" s="1">
        <v>39</v>
      </c>
      <c r="J47" s="44">
        <f>IF(J19-J20+J32-J33+J45-J46&gt;0,J19-J20+J32-J33+J45-J46,0)</f>
        <v>0</v>
      </c>
      <c r="K47" s="262">
        <f>IF(K19-K20+K32-K33+K45-K46&gt;0,K19-K20+K32-K33+K45-K46,0)</f>
        <v>1883416</v>
      </c>
    </row>
    <row r="48" spans="1:11" ht="12.75" customHeight="1">
      <c r="A48" s="420" t="s">
        <v>327</v>
      </c>
      <c r="B48" s="421"/>
      <c r="C48" s="421"/>
      <c r="D48" s="421"/>
      <c r="E48" s="421"/>
      <c r="F48" s="421"/>
      <c r="G48" s="421"/>
      <c r="H48" s="422"/>
      <c r="I48" s="1">
        <v>40</v>
      </c>
      <c r="J48" s="44">
        <f>IF(J20-J19+J33-J32+J46-J45&gt;0,J20-J19+J33-J32+J46-J45,0)</f>
        <v>34322396</v>
      </c>
      <c r="K48" s="262">
        <f>IF(K20-K19+K33-K32+K46-K45&gt;0,K20-K19+K33-K32+K46-K45,0)</f>
        <v>0</v>
      </c>
    </row>
    <row r="49" spans="1:11" ht="12.75" customHeight="1">
      <c r="A49" s="420" t="s">
        <v>328</v>
      </c>
      <c r="B49" s="421"/>
      <c r="C49" s="421"/>
      <c r="D49" s="421"/>
      <c r="E49" s="421"/>
      <c r="F49" s="421"/>
      <c r="G49" s="421"/>
      <c r="H49" s="422"/>
      <c r="I49" s="1">
        <v>41</v>
      </c>
      <c r="J49" s="7">
        <v>67873272</v>
      </c>
      <c r="K49" s="261">
        <v>25920120</v>
      </c>
    </row>
    <row r="50" spans="1:11" ht="12.75" customHeight="1">
      <c r="A50" s="420" t="s">
        <v>329</v>
      </c>
      <c r="B50" s="421"/>
      <c r="C50" s="421"/>
      <c r="D50" s="421"/>
      <c r="E50" s="421"/>
      <c r="F50" s="421"/>
      <c r="G50" s="421"/>
      <c r="H50" s="422"/>
      <c r="I50" s="1">
        <v>42</v>
      </c>
      <c r="J50" s="44">
        <f>IF(J47=0,0,J47)</f>
        <v>0</v>
      </c>
      <c r="K50" s="262">
        <f>IF(K47=0,0,K47)</f>
        <v>1883416</v>
      </c>
    </row>
    <row r="51" spans="1:11" ht="12.75" customHeight="1">
      <c r="A51" s="420" t="s">
        <v>330</v>
      </c>
      <c r="B51" s="421"/>
      <c r="C51" s="421"/>
      <c r="D51" s="421"/>
      <c r="E51" s="421"/>
      <c r="F51" s="421"/>
      <c r="G51" s="421"/>
      <c r="H51" s="422"/>
      <c r="I51" s="1">
        <v>43</v>
      </c>
      <c r="J51" s="7">
        <f>IF(J48=0,0,J48)</f>
        <v>34322396</v>
      </c>
      <c r="K51" s="261">
        <f>IF(K48=0,0,K48)</f>
        <v>0</v>
      </c>
    </row>
    <row r="52" spans="1:12" ht="12.75" customHeight="1">
      <c r="A52" s="395" t="s">
        <v>331</v>
      </c>
      <c r="B52" s="396"/>
      <c r="C52" s="396"/>
      <c r="D52" s="396"/>
      <c r="E52" s="396"/>
      <c r="F52" s="396"/>
      <c r="G52" s="396"/>
      <c r="H52" s="423"/>
      <c r="I52" s="4">
        <v>44</v>
      </c>
      <c r="J52" s="48">
        <f>J49+J50-J51</f>
        <v>33550876</v>
      </c>
      <c r="K52" s="263">
        <f>K49+K50-K51</f>
        <v>27803536</v>
      </c>
      <c r="L52" s="98">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type="whole" operator="notEqual" allowBlank="1" showInputMessage="1" showErrorMessage="1" errorTitle="Pogrešan unos" error="Mogu se unijeti samo cjelobrojne vrijednosti." sqref="J7:K12 J22:K26 J49:K51 J14:K17 J28:K30 J35:K37 J39:K43">
      <formula1>9999999998</formula1>
    </dataValidation>
    <dataValidation type="whole" operator="greaterThanOrEqual" allowBlank="1" showInputMessage="1" showErrorMessage="1" errorTitle="Pogrešan unos" error="Mogu se unijeti samo cjelobrojne pozitivne vrijednosti." sqref="J31:K33 J27:K27 J52:K52 J18:K20 J44:K48 J38:K38 J13:K13">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3" customWidth="1"/>
  </cols>
  <sheetData>
    <row r="1" spans="1:11" ht="12.75" customHeight="1">
      <c r="A1" s="430" t="s">
        <v>48</v>
      </c>
      <c r="B1" s="430"/>
      <c r="C1" s="430"/>
      <c r="D1" s="430"/>
      <c r="E1" s="430"/>
      <c r="F1" s="430"/>
      <c r="G1" s="430"/>
      <c r="H1" s="430"/>
      <c r="I1" s="430"/>
      <c r="J1" s="430"/>
      <c r="K1" s="430"/>
    </row>
    <row r="2" spans="1:11" ht="12.75" customHeight="1">
      <c r="A2" s="439" t="s">
        <v>3</v>
      </c>
      <c r="B2" s="439"/>
      <c r="C2" s="439"/>
      <c r="D2" s="439"/>
      <c r="E2" s="439"/>
      <c r="F2" s="439"/>
      <c r="G2" s="439"/>
      <c r="H2" s="439"/>
      <c r="I2" s="439"/>
      <c r="J2" s="439"/>
      <c r="K2" s="439"/>
    </row>
    <row r="3" spans="1:11" ht="12.75">
      <c r="A3" s="438" t="s">
        <v>4</v>
      </c>
      <c r="B3" s="438"/>
      <c r="C3" s="438"/>
      <c r="D3" s="438"/>
      <c r="E3" s="438"/>
      <c r="F3" s="438"/>
      <c r="G3" s="438"/>
      <c r="H3" s="438"/>
      <c r="I3" s="438"/>
      <c r="J3" s="438"/>
      <c r="K3" s="438"/>
    </row>
    <row r="4" spans="1:11" ht="33.75">
      <c r="A4" s="432" t="s">
        <v>16</v>
      </c>
      <c r="B4" s="432"/>
      <c r="C4" s="432"/>
      <c r="D4" s="432"/>
      <c r="E4" s="432"/>
      <c r="F4" s="432"/>
      <c r="G4" s="432"/>
      <c r="H4" s="432"/>
      <c r="I4" s="52" t="s">
        <v>56</v>
      </c>
      <c r="J4" s="53" t="s">
        <v>59</v>
      </c>
      <c r="K4" s="53" t="s">
        <v>60</v>
      </c>
    </row>
    <row r="5" spans="1:11" ht="12.75">
      <c r="A5" s="437">
        <v>1</v>
      </c>
      <c r="B5" s="437"/>
      <c r="C5" s="437"/>
      <c r="D5" s="437"/>
      <c r="E5" s="437"/>
      <c r="F5" s="437"/>
      <c r="G5" s="437"/>
      <c r="H5" s="437"/>
      <c r="I5" s="58">
        <v>2</v>
      </c>
      <c r="J5" s="59" t="s">
        <v>57</v>
      </c>
      <c r="K5" s="59" t="s">
        <v>58</v>
      </c>
    </row>
    <row r="6" spans="1:11" ht="12.75">
      <c r="A6" s="368" t="s">
        <v>35</v>
      </c>
      <c r="B6" s="369"/>
      <c r="C6" s="369"/>
      <c r="D6" s="369"/>
      <c r="E6" s="369"/>
      <c r="F6" s="369"/>
      <c r="G6" s="369"/>
      <c r="H6" s="369"/>
      <c r="I6" s="424"/>
      <c r="J6" s="424"/>
      <c r="K6" s="425"/>
    </row>
    <row r="7" spans="1:11" ht="12.75">
      <c r="A7" s="400" t="s">
        <v>50</v>
      </c>
      <c r="B7" s="401"/>
      <c r="C7" s="401"/>
      <c r="D7" s="401"/>
      <c r="E7" s="401"/>
      <c r="F7" s="401"/>
      <c r="G7" s="401"/>
      <c r="H7" s="401"/>
      <c r="I7" s="1">
        <v>1</v>
      </c>
      <c r="J7" s="5"/>
      <c r="K7" s="7"/>
    </row>
    <row r="8" spans="1:11" ht="12.75">
      <c r="A8" s="400" t="s">
        <v>23</v>
      </c>
      <c r="B8" s="401"/>
      <c r="C8" s="401"/>
      <c r="D8" s="401"/>
      <c r="E8" s="401"/>
      <c r="F8" s="401"/>
      <c r="G8" s="401"/>
      <c r="H8" s="401"/>
      <c r="I8" s="1">
        <v>2</v>
      </c>
      <c r="J8" s="5"/>
      <c r="K8" s="7"/>
    </row>
    <row r="9" spans="1:11" ht="12.75">
      <c r="A9" s="400" t="s">
        <v>24</v>
      </c>
      <c r="B9" s="401"/>
      <c r="C9" s="401"/>
      <c r="D9" s="401"/>
      <c r="E9" s="401"/>
      <c r="F9" s="401"/>
      <c r="G9" s="401"/>
      <c r="H9" s="401"/>
      <c r="I9" s="1">
        <v>3</v>
      </c>
      <c r="J9" s="5"/>
      <c r="K9" s="7"/>
    </row>
    <row r="10" spans="1:11" ht="12.75">
      <c r="A10" s="400" t="s">
        <v>25</v>
      </c>
      <c r="B10" s="401"/>
      <c r="C10" s="401"/>
      <c r="D10" s="401"/>
      <c r="E10" s="401"/>
      <c r="F10" s="401"/>
      <c r="G10" s="401"/>
      <c r="H10" s="401"/>
      <c r="I10" s="1">
        <v>4</v>
      </c>
      <c r="J10" s="5"/>
      <c r="K10" s="7"/>
    </row>
    <row r="11" spans="1:11" ht="12.75">
      <c r="A11" s="400" t="s">
        <v>26</v>
      </c>
      <c r="B11" s="401"/>
      <c r="C11" s="401"/>
      <c r="D11" s="401"/>
      <c r="E11" s="401"/>
      <c r="F11" s="401"/>
      <c r="G11" s="401"/>
      <c r="H11" s="401"/>
      <c r="I11" s="1">
        <v>5</v>
      </c>
      <c r="J11" s="5"/>
      <c r="K11" s="7"/>
    </row>
    <row r="12" spans="1:11" ht="12.75">
      <c r="A12" s="350" t="s">
        <v>49</v>
      </c>
      <c r="B12" s="351"/>
      <c r="C12" s="351"/>
      <c r="D12" s="351"/>
      <c r="E12" s="351"/>
      <c r="F12" s="351"/>
      <c r="G12" s="351"/>
      <c r="H12" s="351"/>
      <c r="I12" s="1">
        <v>6</v>
      </c>
      <c r="J12" s="50">
        <f>SUM(J7:J11)</f>
        <v>0</v>
      </c>
      <c r="K12" s="44">
        <f>SUM(K7:K11)</f>
        <v>0</v>
      </c>
    </row>
    <row r="13" spans="1:11" ht="12.75">
      <c r="A13" s="400" t="s">
        <v>27</v>
      </c>
      <c r="B13" s="401"/>
      <c r="C13" s="401"/>
      <c r="D13" s="401"/>
      <c r="E13" s="401"/>
      <c r="F13" s="401"/>
      <c r="G13" s="401"/>
      <c r="H13" s="401"/>
      <c r="I13" s="1">
        <v>7</v>
      </c>
      <c r="J13" s="5"/>
      <c r="K13" s="7"/>
    </row>
    <row r="14" spans="1:11" ht="12.75">
      <c r="A14" s="400" t="s">
        <v>28</v>
      </c>
      <c r="B14" s="401"/>
      <c r="C14" s="401"/>
      <c r="D14" s="401"/>
      <c r="E14" s="401"/>
      <c r="F14" s="401"/>
      <c r="G14" s="401"/>
      <c r="H14" s="401"/>
      <c r="I14" s="1">
        <v>8</v>
      </c>
      <c r="J14" s="5"/>
      <c r="K14" s="7"/>
    </row>
    <row r="15" spans="1:11" ht="12.75">
      <c r="A15" s="400" t="s">
        <v>29</v>
      </c>
      <c r="B15" s="401"/>
      <c r="C15" s="401"/>
      <c r="D15" s="401"/>
      <c r="E15" s="401"/>
      <c r="F15" s="401"/>
      <c r="G15" s="401"/>
      <c r="H15" s="401"/>
      <c r="I15" s="1">
        <v>9</v>
      </c>
      <c r="J15" s="5"/>
      <c r="K15" s="7"/>
    </row>
    <row r="16" spans="1:11" ht="12.75">
      <c r="A16" s="400" t="s">
        <v>30</v>
      </c>
      <c r="B16" s="401"/>
      <c r="C16" s="401"/>
      <c r="D16" s="401"/>
      <c r="E16" s="401"/>
      <c r="F16" s="401"/>
      <c r="G16" s="401"/>
      <c r="H16" s="401"/>
      <c r="I16" s="1">
        <v>10</v>
      </c>
      <c r="J16" s="5"/>
      <c r="K16" s="7"/>
    </row>
    <row r="17" spans="1:11" ht="12.75">
      <c r="A17" s="400" t="s">
        <v>31</v>
      </c>
      <c r="B17" s="401"/>
      <c r="C17" s="401"/>
      <c r="D17" s="401"/>
      <c r="E17" s="401"/>
      <c r="F17" s="401"/>
      <c r="G17" s="401"/>
      <c r="H17" s="401"/>
      <c r="I17" s="1">
        <v>11</v>
      </c>
      <c r="J17" s="5"/>
      <c r="K17" s="7"/>
    </row>
    <row r="18" spans="1:11" ht="12.75">
      <c r="A18" s="400" t="s">
        <v>32</v>
      </c>
      <c r="B18" s="401"/>
      <c r="C18" s="401"/>
      <c r="D18" s="401"/>
      <c r="E18" s="401"/>
      <c r="F18" s="401"/>
      <c r="G18" s="401"/>
      <c r="H18" s="401"/>
      <c r="I18" s="1">
        <v>12</v>
      </c>
      <c r="J18" s="5"/>
      <c r="K18" s="7"/>
    </row>
    <row r="19" spans="1:11" ht="12.75">
      <c r="A19" s="350" t="s">
        <v>13</v>
      </c>
      <c r="B19" s="351"/>
      <c r="C19" s="351"/>
      <c r="D19" s="351"/>
      <c r="E19" s="351"/>
      <c r="F19" s="351"/>
      <c r="G19" s="351"/>
      <c r="H19" s="351"/>
      <c r="I19" s="1">
        <v>13</v>
      </c>
      <c r="J19" s="50">
        <f>SUM(J13:J18)</f>
        <v>0</v>
      </c>
      <c r="K19" s="44">
        <f>SUM(K13:K18)</f>
        <v>0</v>
      </c>
    </row>
    <row r="20" spans="1:11" ht="12.75">
      <c r="A20" s="350" t="s">
        <v>17</v>
      </c>
      <c r="B20" s="435"/>
      <c r="C20" s="435"/>
      <c r="D20" s="435"/>
      <c r="E20" s="435"/>
      <c r="F20" s="435"/>
      <c r="G20" s="435"/>
      <c r="H20" s="436"/>
      <c r="I20" s="1">
        <v>14</v>
      </c>
      <c r="J20" s="50">
        <f>IF(J12&gt;J19,J12-J19,0)</f>
        <v>0</v>
      </c>
      <c r="K20" s="44">
        <f>IF(K12&gt;K19,K12-K19,0)</f>
        <v>0</v>
      </c>
    </row>
    <row r="21" spans="1:11" ht="12.75">
      <c r="A21" s="403" t="s">
        <v>18</v>
      </c>
      <c r="B21" s="433"/>
      <c r="C21" s="433"/>
      <c r="D21" s="433"/>
      <c r="E21" s="433"/>
      <c r="F21" s="433"/>
      <c r="G21" s="433"/>
      <c r="H21" s="434"/>
      <c r="I21" s="1">
        <v>15</v>
      </c>
      <c r="J21" s="50">
        <f>IF(J19&gt;J12,J19-J12,0)</f>
        <v>0</v>
      </c>
      <c r="K21" s="44">
        <f>IF(K19&gt;K12,K19-K12,0)</f>
        <v>0</v>
      </c>
    </row>
    <row r="22" spans="1:11" ht="12.75">
      <c r="A22" s="368" t="s">
        <v>36</v>
      </c>
      <c r="B22" s="369"/>
      <c r="C22" s="369"/>
      <c r="D22" s="369"/>
      <c r="E22" s="369"/>
      <c r="F22" s="369"/>
      <c r="G22" s="369"/>
      <c r="H22" s="369"/>
      <c r="I22" s="424"/>
      <c r="J22" s="424"/>
      <c r="K22" s="425"/>
    </row>
    <row r="23" spans="1:11" ht="12.75">
      <c r="A23" s="400" t="s">
        <v>41</v>
      </c>
      <c r="B23" s="401"/>
      <c r="C23" s="401"/>
      <c r="D23" s="401"/>
      <c r="E23" s="401"/>
      <c r="F23" s="401"/>
      <c r="G23" s="401"/>
      <c r="H23" s="401"/>
      <c r="I23" s="1">
        <v>16</v>
      </c>
      <c r="J23" s="5"/>
      <c r="K23" s="7"/>
    </row>
    <row r="24" spans="1:11" ht="12.75">
      <c r="A24" s="400" t="s">
        <v>42</v>
      </c>
      <c r="B24" s="401"/>
      <c r="C24" s="401"/>
      <c r="D24" s="401"/>
      <c r="E24" s="401"/>
      <c r="F24" s="401"/>
      <c r="G24" s="401"/>
      <c r="H24" s="401"/>
      <c r="I24" s="1">
        <v>17</v>
      </c>
      <c r="J24" s="5"/>
      <c r="K24" s="7"/>
    </row>
    <row r="25" spans="1:11" ht="12.75">
      <c r="A25" s="400" t="s">
        <v>61</v>
      </c>
      <c r="B25" s="401"/>
      <c r="C25" s="401"/>
      <c r="D25" s="401"/>
      <c r="E25" s="401"/>
      <c r="F25" s="401"/>
      <c r="G25" s="401"/>
      <c r="H25" s="401"/>
      <c r="I25" s="1">
        <v>18</v>
      </c>
      <c r="J25" s="5"/>
      <c r="K25" s="7"/>
    </row>
    <row r="26" spans="1:11" ht="12.75">
      <c r="A26" s="400" t="s">
        <v>62</v>
      </c>
      <c r="B26" s="401"/>
      <c r="C26" s="401"/>
      <c r="D26" s="401"/>
      <c r="E26" s="401"/>
      <c r="F26" s="401"/>
      <c r="G26" s="401"/>
      <c r="H26" s="401"/>
      <c r="I26" s="1">
        <v>19</v>
      </c>
      <c r="J26" s="5"/>
      <c r="K26" s="7"/>
    </row>
    <row r="27" spans="1:11" ht="12.75">
      <c r="A27" s="400" t="s">
        <v>43</v>
      </c>
      <c r="B27" s="401"/>
      <c r="C27" s="401"/>
      <c r="D27" s="401"/>
      <c r="E27" s="401"/>
      <c r="F27" s="401"/>
      <c r="G27" s="401"/>
      <c r="H27" s="401"/>
      <c r="I27" s="1">
        <v>20</v>
      </c>
      <c r="J27" s="5"/>
      <c r="K27" s="7"/>
    </row>
    <row r="28" spans="1:11" ht="12.75">
      <c r="A28" s="350" t="s">
        <v>22</v>
      </c>
      <c r="B28" s="351"/>
      <c r="C28" s="351"/>
      <c r="D28" s="351"/>
      <c r="E28" s="351"/>
      <c r="F28" s="351"/>
      <c r="G28" s="351"/>
      <c r="H28" s="351"/>
      <c r="I28" s="1">
        <v>21</v>
      </c>
      <c r="J28" s="50">
        <f>SUM(J23:J27)</f>
        <v>0</v>
      </c>
      <c r="K28" s="44">
        <f>SUM(K23:K27)</f>
        <v>0</v>
      </c>
    </row>
    <row r="29" spans="1:11" ht="12.75">
      <c r="A29" s="400" t="s">
        <v>0</v>
      </c>
      <c r="B29" s="401"/>
      <c r="C29" s="401"/>
      <c r="D29" s="401"/>
      <c r="E29" s="401"/>
      <c r="F29" s="401"/>
      <c r="G29" s="401"/>
      <c r="H29" s="401"/>
      <c r="I29" s="1">
        <v>22</v>
      </c>
      <c r="J29" s="5"/>
      <c r="K29" s="7"/>
    </row>
    <row r="30" spans="1:11" ht="12.75">
      <c r="A30" s="400" t="s">
        <v>1</v>
      </c>
      <c r="B30" s="401"/>
      <c r="C30" s="401"/>
      <c r="D30" s="401"/>
      <c r="E30" s="401"/>
      <c r="F30" s="401"/>
      <c r="G30" s="401"/>
      <c r="H30" s="401"/>
      <c r="I30" s="1">
        <v>23</v>
      </c>
      <c r="J30" s="5"/>
      <c r="K30" s="7"/>
    </row>
    <row r="31" spans="1:11" ht="12.75">
      <c r="A31" s="400" t="s">
        <v>2</v>
      </c>
      <c r="B31" s="401"/>
      <c r="C31" s="401"/>
      <c r="D31" s="401"/>
      <c r="E31" s="401"/>
      <c r="F31" s="401"/>
      <c r="G31" s="401"/>
      <c r="H31" s="401"/>
      <c r="I31" s="1">
        <v>24</v>
      </c>
      <c r="J31" s="5"/>
      <c r="K31" s="7"/>
    </row>
    <row r="32" spans="1:11" ht="12.75">
      <c r="A32" s="350" t="s">
        <v>14</v>
      </c>
      <c r="B32" s="351"/>
      <c r="C32" s="351"/>
      <c r="D32" s="351"/>
      <c r="E32" s="351"/>
      <c r="F32" s="351"/>
      <c r="G32" s="351"/>
      <c r="H32" s="351"/>
      <c r="I32" s="1">
        <v>25</v>
      </c>
      <c r="J32" s="50">
        <f>SUM(J29:J31)</f>
        <v>0</v>
      </c>
      <c r="K32" s="44">
        <f>SUM(K29:K31)</f>
        <v>0</v>
      </c>
    </row>
    <row r="33" spans="1:11" ht="12.75">
      <c r="A33" s="350" t="s">
        <v>19</v>
      </c>
      <c r="B33" s="351"/>
      <c r="C33" s="351"/>
      <c r="D33" s="351"/>
      <c r="E33" s="351"/>
      <c r="F33" s="351"/>
      <c r="G33" s="351"/>
      <c r="H33" s="351"/>
      <c r="I33" s="1">
        <v>26</v>
      </c>
      <c r="J33" s="50">
        <f>IF(J28&gt;J32,J28-J32,0)</f>
        <v>0</v>
      </c>
      <c r="K33" s="44">
        <f>IF(K28&gt;K32,K28-K32,0)</f>
        <v>0</v>
      </c>
    </row>
    <row r="34" spans="1:11" ht="12.75">
      <c r="A34" s="350" t="s">
        <v>20</v>
      </c>
      <c r="B34" s="351"/>
      <c r="C34" s="351"/>
      <c r="D34" s="351"/>
      <c r="E34" s="351"/>
      <c r="F34" s="351"/>
      <c r="G34" s="351"/>
      <c r="H34" s="351"/>
      <c r="I34" s="1">
        <v>27</v>
      </c>
      <c r="J34" s="50">
        <f>IF(J32&gt;J28,J32-J28,0)</f>
        <v>0</v>
      </c>
      <c r="K34" s="44">
        <f>IF(K32&gt;K28,K32-K28,0)</f>
        <v>0</v>
      </c>
    </row>
    <row r="35" spans="1:11" ht="12.75">
      <c r="A35" s="368" t="s">
        <v>37</v>
      </c>
      <c r="B35" s="369"/>
      <c r="C35" s="369"/>
      <c r="D35" s="369"/>
      <c r="E35" s="369"/>
      <c r="F35" s="369"/>
      <c r="G35" s="369"/>
      <c r="H35" s="369"/>
      <c r="I35" s="424">
        <v>0</v>
      </c>
      <c r="J35" s="424"/>
      <c r="K35" s="425"/>
    </row>
    <row r="36" spans="1:11" ht="12.75">
      <c r="A36" s="400" t="s">
        <v>44</v>
      </c>
      <c r="B36" s="401"/>
      <c r="C36" s="401"/>
      <c r="D36" s="401"/>
      <c r="E36" s="401"/>
      <c r="F36" s="401"/>
      <c r="G36" s="401"/>
      <c r="H36" s="401"/>
      <c r="I36" s="1">
        <v>28</v>
      </c>
      <c r="J36" s="5"/>
      <c r="K36" s="7"/>
    </row>
    <row r="37" spans="1:11" ht="12.75">
      <c r="A37" s="400" t="s">
        <v>6</v>
      </c>
      <c r="B37" s="401"/>
      <c r="C37" s="401"/>
      <c r="D37" s="401"/>
      <c r="E37" s="401"/>
      <c r="F37" s="401"/>
      <c r="G37" s="401"/>
      <c r="H37" s="401"/>
      <c r="I37" s="1">
        <v>29</v>
      </c>
      <c r="J37" s="5"/>
      <c r="K37" s="7"/>
    </row>
    <row r="38" spans="1:11" ht="12.75">
      <c r="A38" s="400" t="s">
        <v>7</v>
      </c>
      <c r="B38" s="401"/>
      <c r="C38" s="401"/>
      <c r="D38" s="401"/>
      <c r="E38" s="401"/>
      <c r="F38" s="401"/>
      <c r="G38" s="401"/>
      <c r="H38" s="401"/>
      <c r="I38" s="1">
        <v>30</v>
      </c>
      <c r="J38" s="5"/>
      <c r="K38" s="7"/>
    </row>
    <row r="39" spans="1:11" ht="12.75">
      <c r="A39" s="350" t="s">
        <v>15</v>
      </c>
      <c r="B39" s="351"/>
      <c r="C39" s="351"/>
      <c r="D39" s="351"/>
      <c r="E39" s="351"/>
      <c r="F39" s="351"/>
      <c r="G39" s="351"/>
      <c r="H39" s="351"/>
      <c r="I39" s="1">
        <v>31</v>
      </c>
      <c r="J39" s="50">
        <f>SUM(J36:J38)</f>
        <v>0</v>
      </c>
      <c r="K39" s="44">
        <f>SUM(K36:K38)</f>
        <v>0</v>
      </c>
    </row>
    <row r="40" spans="1:11" ht="12.75">
      <c r="A40" s="400" t="s">
        <v>8</v>
      </c>
      <c r="B40" s="401"/>
      <c r="C40" s="401"/>
      <c r="D40" s="401"/>
      <c r="E40" s="401"/>
      <c r="F40" s="401"/>
      <c r="G40" s="401"/>
      <c r="H40" s="401"/>
      <c r="I40" s="1">
        <v>32</v>
      </c>
      <c r="J40" s="5"/>
      <c r="K40" s="7"/>
    </row>
    <row r="41" spans="1:11" ht="12.75">
      <c r="A41" s="400" t="s">
        <v>9</v>
      </c>
      <c r="B41" s="401"/>
      <c r="C41" s="401"/>
      <c r="D41" s="401"/>
      <c r="E41" s="401"/>
      <c r="F41" s="401"/>
      <c r="G41" s="401"/>
      <c r="H41" s="401"/>
      <c r="I41" s="1">
        <v>33</v>
      </c>
      <c r="J41" s="5"/>
      <c r="K41" s="7"/>
    </row>
    <row r="42" spans="1:11" ht="12.75">
      <c r="A42" s="400" t="s">
        <v>10</v>
      </c>
      <c r="B42" s="401"/>
      <c r="C42" s="401"/>
      <c r="D42" s="401"/>
      <c r="E42" s="401"/>
      <c r="F42" s="401"/>
      <c r="G42" s="401"/>
      <c r="H42" s="401"/>
      <c r="I42" s="1">
        <v>34</v>
      </c>
      <c r="J42" s="5"/>
      <c r="K42" s="7"/>
    </row>
    <row r="43" spans="1:11" ht="12.75">
      <c r="A43" s="400" t="s">
        <v>11</v>
      </c>
      <c r="B43" s="401"/>
      <c r="C43" s="401"/>
      <c r="D43" s="401"/>
      <c r="E43" s="401"/>
      <c r="F43" s="401"/>
      <c r="G43" s="401"/>
      <c r="H43" s="401"/>
      <c r="I43" s="1">
        <v>35</v>
      </c>
      <c r="J43" s="5"/>
      <c r="K43" s="7"/>
    </row>
    <row r="44" spans="1:11" ht="12.75">
      <c r="A44" s="400" t="s">
        <v>12</v>
      </c>
      <c r="B44" s="401"/>
      <c r="C44" s="401"/>
      <c r="D44" s="401"/>
      <c r="E44" s="401"/>
      <c r="F44" s="401"/>
      <c r="G44" s="401"/>
      <c r="H44" s="401"/>
      <c r="I44" s="1">
        <v>36</v>
      </c>
      <c r="J44" s="5"/>
      <c r="K44" s="7"/>
    </row>
    <row r="45" spans="1:11" ht="12.75">
      <c r="A45" s="350" t="s">
        <v>33</v>
      </c>
      <c r="B45" s="351"/>
      <c r="C45" s="351"/>
      <c r="D45" s="351"/>
      <c r="E45" s="351"/>
      <c r="F45" s="351"/>
      <c r="G45" s="351"/>
      <c r="H45" s="351"/>
      <c r="I45" s="1">
        <v>37</v>
      </c>
      <c r="J45" s="50">
        <f>SUM(J40:J44)</f>
        <v>0</v>
      </c>
      <c r="K45" s="44">
        <f>SUM(K40:K44)</f>
        <v>0</v>
      </c>
    </row>
    <row r="46" spans="1:11" ht="12.75">
      <c r="A46" s="350" t="s">
        <v>39</v>
      </c>
      <c r="B46" s="351"/>
      <c r="C46" s="351"/>
      <c r="D46" s="351"/>
      <c r="E46" s="351"/>
      <c r="F46" s="351"/>
      <c r="G46" s="351"/>
      <c r="H46" s="351"/>
      <c r="I46" s="1">
        <v>38</v>
      </c>
      <c r="J46" s="50">
        <f>IF(J39&gt;J45,J39-J45,0)</f>
        <v>0</v>
      </c>
      <c r="K46" s="44">
        <f>IF(K39&gt;K45,K39-K45,0)</f>
        <v>0</v>
      </c>
    </row>
    <row r="47" spans="1:11" ht="12.75">
      <c r="A47" s="350" t="s">
        <v>40</v>
      </c>
      <c r="B47" s="351"/>
      <c r="C47" s="351"/>
      <c r="D47" s="351"/>
      <c r="E47" s="351"/>
      <c r="F47" s="351"/>
      <c r="G47" s="351"/>
      <c r="H47" s="351"/>
      <c r="I47" s="1">
        <v>39</v>
      </c>
      <c r="J47" s="50">
        <f>IF(J45&gt;J39,J45-J39,0)</f>
        <v>0</v>
      </c>
      <c r="K47" s="44">
        <f>IF(K45&gt;K39,K45-K39,0)</f>
        <v>0</v>
      </c>
    </row>
    <row r="48" spans="1:11" ht="12.75">
      <c r="A48" s="350" t="s">
        <v>34</v>
      </c>
      <c r="B48" s="351"/>
      <c r="C48" s="351"/>
      <c r="D48" s="351"/>
      <c r="E48" s="351"/>
      <c r="F48" s="351"/>
      <c r="G48" s="351"/>
      <c r="H48" s="351"/>
      <c r="I48" s="1">
        <v>40</v>
      </c>
      <c r="J48" s="50">
        <f>IF(J20-J21+J33-J34+J46-J47&gt;0,J20-J21+J33-J34+J46-J47,0)</f>
        <v>0</v>
      </c>
      <c r="K48" s="44">
        <f>IF(K20-K21+K33-K34+K46-K47&gt;0,K20-K21+K33-K34+K46-K47,0)</f>
        <v>0</v>
      </c>
    </row>
    <row r="49" spans="1:11" ht="12.75">
      <c r="A49" s="350" t="s">
        <v>5</v>
      </c>
      <c r="B49" s="351"/>
      <c r="C49" s="351"/>
      <c r="D49" s="351"/>
      <c r="E49" s="351"/>
      <c r="F49" s="351"/>
      <c r="G49" s="351"/>
      <c r="H49" s="351"/>
      <c r="I49" s="1">
        <v>41</v>
      </c>
      <c r="J49" s="50">
        <f>IF(J21-J20+J34-J33+J47-J46&gt;0,J21-J20+J34-J33+J47-J46,0)</f>
        <v>0</v>
      </c>
      <c r="K49" s="44">
        <f>IF(K21-K20+K34-K33+K47-K46&gt;0,K21-K20+K34-K33+K47-K46,0)</f>
        <v>0</v>
      </c>
    </row>
    <row r="50" spans="1:11" ht="12.75">
      <c r="A50" s="350" t="s">
        <v>38</v>
      </c>
      <c r="B50" s="351"/>
      <c r="C50" s="351"/>
      <c r="D50" s="351"/>
      <c r="E50" s="351"/>
      <c r="F50" s="351"/>
      <c r="G50" s="351"/>
      <c r="H50" s="351"/>
      <c r="I50" s="1">
        <v>42</v>
      </c>
      <c r="J50" s="5"/>
      <c r="K50" s="7"/>
    </row>
    <row r="51" spans="1:11" ht="12.75">
      <c r="A51" s="350" t="s">
        <v>45</v>
      </c>
      <c r="B51" s="351"/>
      <c r="C51" s="351"/>
      <c r="D51" s="351"/>
      <c r="E51" s="351"/>
      <c r="F51" s="351"/>
      <c r="G51" s="351"/>
      <c r="H51" s="351"/>
      <c r="I51" s="1">
        <v>43</v>
      </c>
      <c r="J51" s="5"/>
      <c r="K51" s="7"/>
    </row>
    <row r="52" spans="1:11" ht="12.75">
      <c r="A52" s="350" t="s">
        <v>46</v>
      </c>
      <c r="B52" s="351"/>
      <c r="C52" s="351"/>
      <c r="D52" s="351"/>
      <c r="E52" s="351"/>
      <c r="F52" s="351"/>
      <c r="G52" s="351"/>
      <c r="H52" s="351"/>
      <c r="I52" s="1">
        <v>44</v>
      </c>
      <c r="J52" s="5"/>
      <c r="K52" s="7"/>
    </row>
    <row r="53" spans="1:11" ht="12.75">
      <c r="A53" s="403" t="s">
        <v>47</v>
      </c>
      <c r="B53" s="404"/>
      <c r="C53" s="404"/>
      <c r="D53" s="404"/>
      <c r="E53" s="404"/>
      <c r="F53" s="404"/>
      <c r="G53" s="404"/>
      <c r="H53" s="404"/>
      <c r="I53" s="4">
        <v>45</v>
      </c>
      <c r="J53" s="51">
        <f>J50+J51-J52</f>
        <v>0</v>
      </c>
      <c r="K53" s="48">
        <f>K50+K51-K52</f>
        <v>0</v>
      </c>
    </row>
    <row r="54" spans="1:11" ht="12.75">
      <c r="A54" s="56"/>
      <c r="B54" s="57"/>
      <c r="C54" s="57"/>
      <c r="D54" s="57"/>
      <c r="E54" s="57"/>
      <c r="F54" s="57"/>
      <c r="G54" s="57"/>
      <c r="H54" s="57"/>
      <c r="I54" s="57"/>
      <c r="J54" s="57"/>
      <c r="K54" s="57"/>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A25" sqref="A25:K25"/>
    </sheetView>
  </sheetViews>
  <sheetFormatPr defaultColWidth="9.140625" defaultRowHeight="12.75"/>
  <cols>
    <col min="1" max="4" width="9.140625" style="62" customWidth="1"/>
    <col min="5" max="5" width="10.140625" style="62" bestFit="1" customWidth="1"/>
    <col min="6" max="9" width="9.140625" style="62" customWidth="1"/>
    <col min="10" max="10" width="13.7109375" style="62" bestFit="1" customWidth="1"/>
    <col min="11" max="11" width="14.00390625" style="140" customWidth="1"/>
    <col min="12" max="16384" width="9.140625" style="62" customWidth="1"/>
  </cols>
  <sheetData>
    <row r="1" spans="1:12" ht="16.5" customHeight="1">
      <c r="A1" s="455" t="s">
        <v>332</v>
      </c>
      <c r="B1" s="456"/>
      <c r="C1" s="456"/>
      <c r="D1" s="456"/>
      <c r="E1" s="456"/>
      <c r="F1" s="456"/>
      <c r="G1" s="456"/>
      <c r="H1" s="456"/>
      <c r="I1" s="456"/>
      <c r="J1" s="456"/>
      <c r="K1" s="456"/>
      <c r="L1" s="61"/>
    </row>
    <row r="2" spans="1:12" ht="15.75">
      <c r="A2" s="37"/>
      <c r="B2" s="60"/>
      <c r="C2" s="440" t="s">
        <v>333</v>
      </c>
      <c r="D2" s="441"/>
      <c r="E2" s="63">
        <v>42005</v>
      </c>
      <c r="F2" s="104" t="s">
        <v>83</v>
      </c>
      <c r="G2" s="442">
        <v>42277</v>
      </c>
      <c r="H2" s="443"/>
      <c r="I2" s="60"/>
      <c r="J2" s="60"/>
      <c r="K2" s="271"/>
      <c r="L2" s="64"/>
    </row>
    <row r="3" spans="1:11" ht="12.75">
      <c r="A3" s="432" t="s">
        <v>116</v>
      </c>
      <c r="B3" s="444"/>
      <c r="C3" s="444"/>
      <c r="D3" s="444"/>
      <c r="E3" s="444"/>
      <c r="F3" s="444"/>
      <c r="G3" s="444"/>
      <c r="H3" s="444"/>
      <c r="I3" s="52" t="s">
        <v>220</v>
      </c>
      <c r="J3" s="53" t="s">
        <v>117</v>
      </c>
      <c r="K3" s="269" t="s">
        <v>118</v>
      </c>
    </row>
    <row r="4" spans="1:11" ht="12.75">
      <c r="A4" s="445">
        <v>1</v>
      </c>
      <c r="B4" s="445"/>
      <c r="C4" s="445"/>
      <c r="D4" s="445"/>
      <c r="E4" s="445"/>
      <c r="F4" s="445"/>
      <c r="G4" s="445"/>
      <c r="H4" s="445"/>
      <c r="I4" s="66">
        <v>2</v>
      </c>
      <c r="J4" s="65" t="s">
        <v>57</v>
      </c>
      <c r="K4" s="272" t="s">
        <v>58</v>
      </c>
    </row>
    <row r="5" spans="1:11" ht="12.75" customHeight="1">
      <c r="A5" s="420" t="s">
        <v>334</v>
      </c>
      <c r="B5" s="420"/>
      <c r="C5" s="420"/>
      <c r="D5" s="420"/>
      <c r="E5" s="420"/>
      <c r="F5" s="420"/>
      <c r="G5" s="420"/>
      <c r="H5" s="420"/>
      <c r="I5" s="38">
        <v>1</v>
      </c>
      <c r="J5" s="127">
        <v>632659190</v>
      </c>
      <c r="K5" s="273">
        <v>635568080</v>
      </c>
    </row>
    <row r="6" spans="1:11" ht="12.75" customHeight="1">
      <c r="A6" s="420" t="s">
        <v>335</v>
      </c>
      <c r="B6" s="420"/>
      <c r="C6" s="420"/>
      <c r="D6" s="420"/>
      <c r="E6" s="420"/>
      <c r="F6" s="420"/>
      <c r="G6" s="420"/>
      <c r="H6" s="420"/>
      <c r="I6" s="38">
        <v>2</v>
      </c>
      <c r="J6" s="126">
        <v>194354000</v>
      </c>
      <c r="K6" s="274">
        <v>194354000</v>
      </c>
    </row>
    <row r="7" spans="1:11" ht="12.75" customHeight="1">
      <c r="A7" s="420" t="s">
        <v>336</v>
      </c>
      <c r="B7" s="420"/>
      <c r="C7" s="420"/>
      <c r="D7" s="420"/>
      <c r="E7" s="420"/>
      <c r="F7" s="420"/>
      <c r="G7" s="420"/>
      <c r="H7" s="420"/>
      <c r="I7" s="38">
        <v>3</v>
      </c>
      <c r="J7" s="7"/>
      <c r="K7" s="261"/>
    </row>
    <row r="8" spans="1:11" ht="12.75" customHeight="1">
      <c r="A8" s="420" t="s">
        <v>337</v>
      </c>
      <c r="B8" s="420"/>
      <c r="C8" s="420"/>
      <c r="D8" s="420"/>
      <c r="E8" s="420"/>
      <c r="F8" s="420"/>
      <c r="G8" s="420"/>
      <c r="H8" s="420"/>
      <c r="I8" s="38">
        <v>4</v>
      </c>
      <c r="J8" s="7">
        <f>-835538780-24103010</f>
        <v>-859641790</v>
      </c>
      <c r="K8" s="261">
        <v>-864346742</v>
      </c>
    </row>
    <row r="9" spans="1:11" ht="12.75" customHeight="1">
      <c r="A9" s="420" t="s">
        <v>338</v>
      </c>
      <c r="B9" s="420"/>
      <c r="C9" s="420"/>
      <c r="D9" s="420"/>
      <c r="E9" s="420"/>
      <c r="F9" s="420"/>
      <c r="G9" s="420"/>
      <c r="H9" s="420"/>
      <c r="I9" s="38">
        <v>5</v>
      </c>
      <c r="J9" s="7">
        <f>6799216+3831969</f>
        <v>10631185</v>
      </c>
      <c r="K9" s="261">
        <v>500843</v>
      </c>
    </row>
    <row r="10" spans="1:11" ht="12.75" customHeight="1">
      <c r="A10" s="420" t="s">
        <v>339</v>
      </c>
      <c r="B10" s="420"/>
      <c r="C10" s="420"/>
      <c r="D10" s="420"/>
      <c r="E10" s="420"/>
      <c r="F10" s="420"/>
      <c r="G10" s="420"/>
      <c r="H10" s="420"/>
      <c r="I10" s="38">
        <v>6</v>
      </c>
      <c r="J10" s="126"/>
      <c r="K10" s="274"/>
    </row>
    <row r="11" spans="1:11" ht="12.75" customHeight="1">
      <c r="A11" s="420" t="s">
        <v>340</v>
      </c>
      <c r="B11" s="420"/>
      <c r="C11" s="420"/>
      <c r="D11" s="420"/>
      <c r="E11" s="420"/>
      <c r="F11" s="420"/>
      <c r="G11" s="420"/>
      <c r="H11" s="420"/>
      <c r="I11" s="38">
        <v>7</v>
      </c>
      <c r="J11" s="126"/>
      <c r="K11" s="274"/>
    </row>
    <row r="12" spans="1:11" ht="12.75" customHeight="1">
      <c r="A12" s="420" t="s">
        <v>341</v>
      </c>
      <c r="B12" s="420"/>
      <c r="C12" s="420"/>
      <c r="D12" s="420"/>
      <c r="E12" s="420"/>
      <c r="F12" s="420"/>
      <c r="G12" s="420"/>
      <c r="H12" s="420"/>
      <c r="I12" s="38">
        <v>8</v>
      </c>
      <c r="J12" s="126"/>
      <c r="K12" s="274"/>
    </row>
    <row r="13" spans="1:11" ht="12.75" customHeight="1">
      <c r="A13" s="420" t="s">
        <v>342</v>
      </c>
      <c r="B13" s="420"/>
      <c r="C13" s="420"/>
      <c r="D13" s="420"/>
      <c r="E13" s="420"/>
      <c r="F13" s="420"/>
      <c r="G13" s="420"/>
      <c r="H13" s="420"/>
      <c r="I13" s="38">
        <v>9</v>
      </c>
      <c r="J13" s="126"/>
      <c r="K13" s="274"/>
    </row>
    <row r="14" spans="1:11" ht="12.75" customHeight="1">
      <c r="A14" s="419" t="s">
        <v>343</v>
      </c>
      <c r="B14" s="447"/>
      <c r="C14" s="447"/>
      <c r="D14" s="447"/>
      <c r="E14" s="447"/>
      <c r="F14" s="447"/>
      <c r="G14" s="447"/>
      <c r="H14" s="448"/>
      <c r="I14" s="38">
        <v>10</v>
      </c>
      <c r="J14" s="44">
        <f>SUM(J5:J13)</f>
        <v>-21997415</v>
      </c>
      <c r="K14" s="262">
        <f>SUM(K5:K13)</f>
        <v>-33923819</v>
      </c>
    </row>
    <row r="15" spans="1:11" ht="12.75" customHeight="1">
      <c r="A15" s="420" t="s">
        <v>344</v>
      </c>
      <c r="B15" s="421"/>
      <c r="C15" s="421"/>
      <c r="D15" s="421"/>
      <c r="E15" s="421"/>
      <c r="F15" s="421"/>
      <c r="G15" s="421"/>
      <c r="H15" s="446"/>
      <c r="I15" s="38">
        <v>11</v>
      </c>
      <c r="J15" s="7">
        <v>0</v>
      </c>
      <c r="K15" s="261"/>
    </row>
    <row r="16" spans="1:11" ht="12.75" customHeight="1">
      <c r="A16" s="420" t="s">
        <v>345</v>
      </c>
      <c r="B16" s="421"/>
      <c r="C16" s="421"/>
      <c r="D16" s="421"/>
      <c r="E16" s="421"/>
      <c r="F16" s="421"/>
      <c r="G16" s="421"/>
      <c r="H16" s="446"/>
      <c r="I16" s="38">
        <v>12</v>
      </c>
      <c r="J16" s="7">
        <v>0</v>
      </c>
      <c r="K16" s="261"/>
    </row>
    <row r="17" spans="1:11" ht="12.75" customHeight="1">
      <c r="A17" s="420" t="s">
        <v>346</v>
      </c>
      <c r="B17" s="421"/>
      <c r="C17" s="421"/>
      <c r="D17" s="421"/>
      <c r="E17" s="421"/>
      <c r="F17" s="421"/>
      <c r="G17" s="421"/>
      <c r="H17" s="446"/>
      <c r="I17" s="38">
        <v>13</v>
      </c>
      <c r="J17" s="7">
        <v>0</v>
      </c>
      <c r="K17" s="261"/>
    </row>
    <row r="18" spans="1:11" ht="12.75" customHeight="1">
      <c r="A18" s="420" t="s">
        <v>347</v>
      </c>
      <c r="B18" s="421"/>
      <c r="C18" s="421"/>
      <c r="D18" s="421"/>
      <c r="E18" s="421"/>
      <c r="F18" s="421"/>
      <c r="G18" s="421"/>
      <c r="H18" s="446"/>
      <c r="I18" s="38">
        <v>14</v>
      </c>
      <c r="J18" s="7">
        <v>0</v>
      </c>
      <c r="K18" s="261"/>
    </row>
    <row r="19" spans="1:11" ht="12.75" customHeight="1">
      <c r="A19" s="420" t="s">
        <v>348</v>
      </c>
      <c r="B19" s="421"/>
      <c r="C19" s="421"/>
      <c r="D19" s="421"/>
      <c r="E19" s="421"/>
      <c r="F19" s="421"/>
      <c r="G19" s="421"/>
      <c r="H19" s="446"/>
      <c r="I19" s="38">
        <v>15</v>
      </c>
      <c r="J19" s="7">
        <v>0</v>
      </c>
      <c r="K19" s="261"/>
    </row>
    <row r="20" spans="1:11" ht="12.75" customHeight="1">
      <c r="A20" s="420" t="s">
        <v>349</v>
      </c>
      <c r="B20" s="421"/>
      <c r="C20" s="421"/>
      <c r="D20" s="421"/>
      <c r="E20" s="421"/>
      <c r="F20" s="421"/>
      <c r="G20" s="421"/>
      <c r="H20" s="446"/>
      <c r="I20" s="38">
        <v>16</v>
      </c>
      <c r="J20" s="7">
        <v>0</v>
      </c>
      <c r="K20" s="261"/>
    </row>
    <row r="21" spans="1:11" ht="12.75" customHeight="1">
      <c r="A21" s="457" t="s">
        <v>350</v>
      </c>
      <c r="B21" s="458"/>
      <c r="C21" s="458"/>
      <c r="D21" s="458"/>
      <c r="E21" s="458"/>
      <c r="F21" s="458"/>
      <c r="G21" s="458"/>
      <c r="H21" s="459"/>
      <c r="I21" s="38">
        <v>17</v>
      </c>
      <c r="J21" s="48">
        <f>SUM(J15:J20)</f>
        <v>0</v>
      </c>
      <c r="K21" s="263">
        <f>SUM(K15:K20)</f>
        <v>0</v>
      </c>
    </row>
    <row r="22" spans="1:11" ht="12.75">
      <c r="A22" s="460"/>
      <c r="B22" s="461"/>
      <c r="C22" s="461"/>
      <c r="D22" s="461"/>
      <c r="E22" s="461"/>
      <c r="F22" s="461"/>
      <c r="G22" s="461"/>
      <c r="H22" s="461"/>
      <c r="I22" s="462"/>
      <c r="J22" s="462"/>
      <c r="K22" s="463"/>
    </row>
    <row r="23" spans="1:11" ht="12.75">
      <c r="A23" s="449" t="s">
        <v>351</v>
      </c>
      <c r="B23" s="450"/>
      <c r="C23" s="450"/>
      <c r="D23" s="450"/>
      <c r="E23" s="450"/>
      <c r="F23" s="450"/>
      <c r="G23" s="450"/>
      <c r="H23" s="450"/>
      <c r="I23" s="39">
        <v>18</v>
      </c>
      <c r="J23" s="6">
        <v>0</v>
      </c>
      <c r="K23" s="265">
        <v>0</v>
      </c>
    </row>
    <row r="24" spans="1:11" ht="17.25" customHeight="1">
      <c r="A24" s="451" t="s">
        <v>352</v>
      </c>
      <c r="B24" s="452"/>
      <c r="C24" s="452"/>
      <c r="D24" s="452"/>
      <c r="E24" s="452"/>
      <c r="F24" s="452"/>
      <c r="G24" s="452"/>
      <c r="H24" s="452"/>
      <c r="I24" s="40">
        <v>19</v>
      </c>
      <c r="J24" s="48">
        <v>0</v>
      </c>
      <c r="K24" s="263">
        <v>0</v>
      </c>
    </row>
    <row r="25" spans="1:11" ht="30" customHeight="1">
      <c r="A25" s="453" t="s">
        <v>353</v>
      </c>
      <c r="B25" s="454"/>
      <c r="C25" s="454"/>
      <c r="D25" s="454"/>
      <c r="E25" s="454"/>
      <c r="F25" s="454"/>
      <c r="G25" s="454"/>
      <c r="H25" s="454"/>
      <c r="I25" s="454"/>
      <c r="J25" s="454"/>
      <c r="K25" s="454"/>
    </row>
  </sheetData>
  <sheetProtection/>
  <protectedRanges>
    <protectedRange sqref="E2" name="Range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'CC'!#REF!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K473"/>
  <sheetViews>
    <sheetView zoomScaleSheetLayoutView="100" workbookViewId="0" topLeftCell="A430">
      <selection activeCell="E212" sqref="E212"/>
    </sheetView>
  </sheetViews>
  <sheetFormatPr defaultColWidth="9.140625" defaultRowHeight="12.75"/>
  <cols>
    <col min="1" max="1" width="33.28125" style="99" customWidth="1"/>
    <col min="2" max="2" width="14.7109375" style="99" customWidth="1"/>
    <col min="3" max="3" width="14.28125" style="99" customWidth="1"/>
    <col min="4" max="4" width="14.140625" style="99" customWidth="1"/>
    <col min="5" max="9" width="12.7109375" style="99" customWidth="1"/>
    <col min="10" max="10" width="9.140625" style="99" customWidth="1"/>
    <col min="11" max="16384" width="9.140625" style="124" customWidth="1"/>
  </cols>
  <sheetData>
    <row r="1" spans="1:9" ht="20.25">
      <c r="A1" s="487" t="s">
        <v>354</v>
      </c>
      <c r="B1" s="487"/>
      <c r="C1" s="487"/>
      <c r="D1" s="487"/>
      <c r="E1" s="487"/>
      <c r="F1" s="487"/>
      <c r="G1" s="487"/>
      <c r="H1" s="487"/>
      <c r="I1" s="487"/>
    </row>
    <row r="2" spans="1:9" ht="12.75">
      <c r="A2" s="131"/>
      <c r="B2" s="132"/>
      <c r="C2" s="132"/>
      <c r="D2" s="132"/>
      <c r="E2" s="132"/>
      <c r="F2" s="132"/>
      <c r="G2" s="132"/>
      <c r="H2" s="132"/>
      <c r="I2" s="132"/>
    </row>
    <row r="3" spans="1:9" ht="12.75">
      <c r="A3" s="469" t="s">
        <v>572</v>
      </c>
      <c r="B3" s="469"/>
      <c r="C3" s="469"/>
      <c r="D3" s="469"/>
      <c r="E3" s="469"/>
      <c r="F3" s="469"/>
      <c r="G3" s="469"/>
      <c r="H3" s="469"/>
      <c r="I3" s="469"/>
    </row>
    <row r="4" spans="1:9" ht="12.75">
      <c r="A4" s="128"/>
      <c r="B4" s="128"/>
      <c r="C4" s="128"/>
      <c r="D4" s="128"/>
      <c r="E4" s="128"/>
      <c r="F4" s="128"/>
      <c r="G4" s="128"/>
      <c r="H4" s="128"/>
      <c r="I4" s="128"/>
    </row>
    <row r="5" spans="1:9" ht="27.75" customHeight="1">
      <c r="A5" s="469" t="s">
        <v>607</v>
      </c>
      <c r="B5" s="469"/>
      <c r="C5" s="469"/>
      <c r="D5" s="469"/>
      <c r="E5" s="469"/>
      <c r="F5" s="469"/>
      <c r="G5" s="469"/>
      <c r="H5" s="469"/>
      <c r="I5" s="469"/>
    </row>
    <row r="6" spans="1:9" ht="12.75" customHeight="1">
      <c r="A6" s="133"/>
      <c r="B6" s="132"/>
      <c r="C6" s="132"/>
      <c r="D6" s="132"/>
      <c r="E6" s="132"/>
      <c r="F6" s="132"/>
      <c r="G6" s="132"/>
      <c r="H6" s="132"/>
      <c r="I6" s="132"/>
    </row>
    <row r="7" spans="1:9" ht="12.75" customHeight="1">
      <c r="A7" s="472" t="s">
        <v>355</v>
      </c>
      <c r="B7" s="472"/>
      <c r="C7" s="472"/>
      <c r="D7" s="472"/>
      <c r="E7" s="472"/>
      <c r="F7" s="472"/>
      <c r="G7" s="472"/>
      <c r="H7" s="472"/>
      <c r="I7" s="472"/>
    </row>
    <row r="8" spans="1:9" ht="12.75" customHeight="1">
      <c r="A8" s="134"/>
      <c r="B8" s="132"/>
      <c r="C8" s="132"/>
      <c r="D8" s="132"/>
      <c r="E8" s="132"/>
      <c r="F8" s="132"/>
      <c r="G8" s="132"/>
      <c r="H8" s="132"/>
      <c r="I8" s="132"/>
    </row>
    <row r="9" spans="1:9" ht="12.75" customHeight="1">
      <c r="A9" s="472" t="s">
        <v>356</v>
      </c>
      <c r="B9" s="472"/>
      <c r="C9" s="472"/>
      <c r="D9" s="472"/>
      <c r="E9" s="472"/>
      <c r="F9" s="472"/>
      <c r="G9" s="472"/>
      <c r="H9" s="472"/>
      <c r="I9" s="472"/>
    </row>
    <row r="10" spans="1:9" ht="24.75" customHeight="1">
      <c r="A10" s="469" t="s">
        <v>357</v>
      </c>
      <c r="B10" s="469"/>
      <c r="C10" s="469"/>
      <c r="D10" s="469"/>
      <c r="E10" s="469"/>
      <c r="F10" s="469"/>
      <c r="G10" s="469"/>
      <c r="H10" s="469"/>
      <c r="I10" s="469"/>
    </row>
    <row r="11" spans="1:10" ht="27.75" customHeight="1">
      <c r="A11" s="469" t="s">
        <v>530</v>
      </c>
      <c r="B11" s="469"/>
      <c r="C11" s="469"/>
      <c r="D11" s="469"/>
      <c r="E11" s="469"/>
      <c r="F11" s="469"/>
      <c r="G11" s="469"/>
      <c r="H11" s="469"/>
      <c r="I11" s="469"/>
      <c r="J11" s="120"/>
    </row>
    <row r="12" spans="1:9" ht="55.5" customHeight="1">
      <c r="A12" s="469" t="s">
        <v>358</v>
      </c>
      <c r="B12" s="469"/>
      <c r="C12" s="469"/>
      <c r="D12" s="469"/>
      <c r="E12" s="469"/>
      <c r="F12" s="469"/>
      <c r="G12" s="469"/>
      <c r="H12" s="469"/>
      <c r="I12" s="469"/>
    </row>
    <row r="13" spans="1:9" ht="12.75" customHeight="1">
      <c r="A13" s="135"/>
      <c r="B13" s="135"/>
      <c r="C13" s="135"/>
      <c r="D13" s="135"/>
      <c r="E13" s="135"/>
      <c r="F13" s="135"/>
      <c r="G13" s="135"/>
      <c r="H13" s="135"/>
      <c r="I13" s="135"/>
    </row>
    <row r="14" spans="1:9" ht="12.75">
      <c r="A14" s="504" t="s">
        <v>366</v>
      </c>
      <c r="B14" s="504"/>
      <c r="C14" s="504"/>
      <c r="D14" s="504"/>
      <c r="E14" s="504"/>
      <c r="F14" s="504"/>
      <c r="G14" s="504"/>
      <c r="H14" s="504"/>
      <c r="I14" s="504"/>
    </row>
    <row r="15" spans="1:9" ht="12.75" customHeight="1">
      <c r="A15" s="489" t="s">
        <v>614</v>
      </c>
      <c r="B15" s="489"/>
      <c r="C15" s="489"/>
      <c r="D15" s="489"/>
      <c r="E15" s="489"/>
      <c r="F15" s="489"/>
      <c r="G15" s="489"/>
      <c r="H15" s="489"/>
      <c r="I15" s="489"/>
    </row>
    <row r="16" spans="1:9" ht="12.75">
      <c r="A16" s="136"/>
      <c r="B16" s="132"/>
      <c r="C16" s="132"/>
      <c r="D16" s="132"/>
      <c r="E16" s="132"/>
      <c r="F16" s="132"/>
      <c r="G16" s="132"/>
      <c r="H16" s="132"/>
      <c r="I16" s="132"/>
    </row>
    <row r="17" spans="1:9" ht="12.75">
      <c r="A17" s="488" t="s">
        <v>367</v>
      </c>
      <c r="B17" s="488"/>
      <c r="C17" s="488"/>
      <c r="D17" s="488"/>
      <c r="E17" s="488"/>
      <c r="F17" s="488"/>
      <c r="G17" s="488"/>
      <c r="H17" s="488"/>
      <c r="I17" s="488"/>
    </row>
    <row r="18" spans="1:9" ht="12.75">
      <c r="A18" s="134"/>
      <c r="B18" s="132"/>
      <c r="C18" s="132"/>
      <c r="D18" s="132"/>
      <c r="E18" s="132"/>
      <c r="F18" s="132"/>
      <c r="G18" s="132"/>
      <c r="H18" s="132"/>
      <c r="I18" s="132"/>
    </row>
    <row r="19" spans="1:9" ht="12.75">
      <c r="A19" s="488" t="s">
        <v>573</v>
      </c>
      <c r="B19" s="488"/>
      <c r="C19" s="488"/>
      <c r="D19" s="488"/>
      <c r="E19" s="488"/>
      <c r="F19" s="488"/>
      <c r="G19" s="488"/>
      <c r="H19" s="488"/>
      <c r="I19" s="488"/>
    </row>
    <row r="20" spans="1:9" s="43" customFormat="1" ht="12.75">
      <c r="A20" s="137" t="s">
        <v>552</v>
      </c>
      <c r="B20" s="138" t="s">
        <v>575</v>
      </c>
      <c r="C20" s="138"/>
      <c r="D20" s="138"/>
      <c r="E20" s="138"/>
      <c r="F20" s="138"/>
      <c r="G20" s="138"/>
      <c r="H20" s="138"/>
      <c r="I20" s="138"/>
    </row>
    <row r="21" spans="1:9" s="43" customFormat="1" ht="12.75">
      <c r="A21" s="137" t="s">
        <v>553</v>
      </c>
      <c r="B21" s="138" t="s">
        <v>576</v>
      </c>
      <c r="C21" s="138"/>
      <c r="D21" s="138"/>
      <c r="E21" s="138"/>
      <c r="F21" s="138"/>
      <c r="G21" s="138"/>
      <c r="H21" s="138"/>
      <c r="I21" s="138"/>
    </row>
    <row r="22" spans="1:9" s="43" customFormat="1" ht="12.75">
      <c r="A22" s="137" t="s">
        <v>570</v>
      </c>
      <c r="B22" s="138" t="s">
        <v>576</v>
      </c>
      <c r="C22" s="138"/>
      <c r="D22" s="138"/>
      <c r="E22" s="138"/>
      <c r="F22" s="138"/>
      <c r="G22" s="138"/>
      <c r="H22" s="138"/>
      <c r="I22" s="138"/>
    </row>
    <row r="23" spans="1:9" s="43" customFormat="1" ht="12.75">
      <c r="A23" s="137" t="s">
        <v>577</v>
      </c>
      <c r="B23" s="138" t="s">
        <v>576</v>
      </c>
      <c r="C23" s="138"/>
      <c r="D23" s="138"/>
      <c r="E23" s="138"/>
      <c r="F23" s="138"/>
      <c r="G23" s="138"/>
      <c r="H23" s="138"/>
      <c r="I23" s="138"/>
    </row>
    <row r="24" spans="1:9" s="43" customFormat="1" ht="12.75">
      <c r="A24" s="137"/>
      <c r="B24" s="138"/>
      <c r="C24" s="138"/>
      <c r="D24" s="138"/>
      <c r="E24" s="138"/>
      <c r="F24" s="138"/>
      <c r="G24" s="138"/>
      <c r="H24" s="138"/>
      <c r="I24" s="138"/>
    </row>
    <row r="25" spans="1:9" ht="12.75">
      <c r="A25" s="132"/>
      <c r="B25" s="132"/>
      <c r="C25" s="132"/>
      <c r="D25" s="132"/>
      <c r="E25" s="132"/>
      <c r="F25" s="132"/>
      <c r="G25" s="132"/>
      <c r="H25" s="132"/>
      <c r="I25" s="132"/>
    </row>
    <row r="26" spans="1:9" ht="12.75">
      <c r="A26" s="488" t="s">
        <v>368</v>
      </c>
      <c r="B26" s="488"/>
      <c r="C26" s="488"/>
      <c r="D26" s="488"/>
      <c r="E26" s="488"/>
      <c r="F26" s="488"/>
      <c r="G26" s="488"/>
      <c r="H26" s="488"/>
      <c r="I26" s="488"/>
    </row>
    <row r="27" spans="1:9" s="43" customFormat="1" ht="12.75">
      <c r="A27" s="137" t="s">
        <v>554</v>
      </c>
      <c r="B27" s="138" t="s">
        <v>578</v>
      </c>
      <c r="C27" s="227"/>
      <c r="D27" s="139"/>
      <c r="E27" s="139"/>
      <c r="F27" s="139"/>
      <c r="G27" s="139"/>
      <c r="H27" s="139"/>
      <c r="I27" s="139"/>
    </row>
    <row r="28" spans="1:9" s="43" customFormat="1" ht="12.75">
      <c r="A28" s="140" t="s">
        <v>555</v>
      </c>
      <c r="B28" s="138" t="s">
        <v>579</v>
      </c>
      <c r="C28" s="227"/>
      <c r="D28" s="139"/>
      <c r="E28" s="139"/>
      <c r="F28" s="139"/>
      <c r="G28" s="139"/>
      <c r="H28" s="139"/>
      <c r="I28" s="139"/>
    </row>
    <row r="29" spans="1:9" s="43" customFormat="1" ht="12.75">
      <c r="A29" s="140" t="s">
        <v>556</v>
      </c>
      <c r="B29" s="138" t="s">
        <v>580</v>
      </c>
      <c r="C29" s="227"/>
      <c r="D29" s="139"/>
      <c r="E29" s="139"/>
      <c r="F29" s="139"/>
      <c r="G29" s="139"/>
      <c r="H29" s="139"/>
      <c r="I29" s="139"/>
    </row>
    <row r="30" spans="1:9" s="43" customFormat="1" ht="12.75">
      <c r="A30" s="140" t="s">
        <v>581</v>
      </c>
      <c r="B30" s="138" t="s">
        <v>580</v>
      </c>
      <c r="C30" s="227"/>
      <c r="D30" s="139"/>
      <c r="E30" s="139"/>
      <c r="F30" s="139"/>
      <c r="G30" s="139"/>
      <c r="H30" s="139"/>
      <c r="I30" s="139"/>
    </row>
    <row r="31" spans="1:9" s="43" customFormat="1" ht="12.75">
      <c r="A31" s="140" t="s">
        <v>557</v>
      </c>
      <c r="B31" s="138" t="s">
        <v>580</v>
      </c>
      <c r="C31" s="227"/>
      <c r="D31" s="139"/>
      <c r="E31" s="139"/>
      <c r="F31" s="139"/>
      <c r="G31" s="139"/>
      <c r="H31" s="139"/>
      <c r="I31" s="139"/>
    </row>
    <row r="32" spans="1:9" s="43" customFormat="1" ht="12.75">
      <c r="A32" s="140" t="s">
        <v>558</v>
      </c>
      <c r="B32" s="138" t="s">
        <v>580</v>
      </c>
      <c r="C32" s="138"/>
      <c r="D32" s="139"/>
      <c r="E32" s="139"/>
      <c r="F32" s="139"/>
      <c r="G32" s="139"/>
      <c r="H32" s="139"/>
      <c r="I32" s="139"/>
    </row>
    <row r="33" spans="1:9" s="43" customFormat="1" ht="12.75">
      <c r="A33" s="140" t="s">
        <v>559</v>
      </c>
      <c r="B33" s="138" t="s">
        <v>580</v>
      </c>
      <c r="C33" s="138"/>
      <c r="D33" s="139"/>
      <c r="E33" s="139"/>
      <c r="F33" s="139"/>
      <c r="G33" s="139"/>
      <c r="H33" s="139"/>
      <c r="I33" s="139"/>
    </row>
    <row r="34" spans="1:9" s="43" customFormat="1" ht="12.75">
      <c r="A34" s="140" t="s">
        <v>582</v>
      </c>
      <c r="B34" s="138" t="s">
        <v>580</v>
      </c>
      <c r="C34" s="138"/>
      <c r="D34" s="138"/>
      <c r="E34" s="138"/>
      <c r="F34" s="138"/>
      <c r="G34" s="138"/>
      <c r="H34" s="138"/>
      <c r="I34" s="138"/>
    </row>
    <row r="35" spans="1:9" s="43" customFormat="1" ht="12.75">
      <c r="A35" s="140" t="s">
        <v>583</v>
      </c>
      <c r="B35" s="138" t="s">
        <v>584</v>
      </c>
      <c r="C35" s="138"/>
      <c r="D35" s="138"/>
      <c r="E35" s="138"/>
      <c r="F35" s="138"/>
      <c r="G35" s="138"/>
      <c r="H35" s="138"/>
      <c r="I35" s="138"/>
    </row>
    <row r="36" spans="1:9" ht="12.75">
      <c r="A36" s="134"/>
      <c r="B36" s="132"/>
      <c r="C36" s="132"/>
      <c r="D36" s="132"/>
      <c r="E36" s="132"/>
      <c r="F36" s="132"/>
      <c r="G36" s="132"/>
      <c r="H36" s="132"/>
      <c r="I36" s="132"/>
    </row>
    <row r="37" spans="1:9" ht="12.75">
      <c r="A37" s="134"/>
      <c r="B37" s="132"/>
      <c r="C37" s="132"/>
      <c r="D37" s="132"/>
      <c r="E37" s="132"/>
      <c r="F37" s="132"/>
      <c r="G37" s="132"/>
      <c r="H37" s="132"/>
      <c r="I37" s="132"/>
    </row>
    <row r="38" spans="1:9" ht="12.75">
      <c r="A38" s="488" t="s">
        <v>369</v>
      </c>
      <c r="B38" s="488"/>
      <c r="C38" s="488"/>
      <c r="D38" s="488"/>
      <c r="E38" s="488"/>
      <c r="F38" s="488"/>
      <c r="G38" s="488"/>
      <c r="H38" s="488"/>
      <c r="I38" s="488"/>
    </row>
    <row r="39" spans="1:9" ht="12.75">
      <c r="A39" s="139"/>
      <c r="B39" s="139"/>
      <c r="C39" s="139"/>
      <c r="D39" s="139"/>
      <c r="E39" s="139"/>
      <c r="F39" s="139"/>
      <c r="G39" s="139"/>
      <c r="H39" s="139"/>
      <c r="I39" s="139"/>
    </row>
    <row r="40" spans="1:9" ht="12.75">
      <c r="A40" s="488" t="s">
        <v>370</v>
      </c>
      <c r="B40" s="488"/>
      <c r="C40" s="488"/>
      <c r="D40" s="488"/>
      <c r="E40" s="488"/>
      <c r="F40" s="488"/>
      <c r="G40" s="488"/>
      <c r="H40" s="488"/>
      <c r="I40" s="488"/>
    </row>
    <row r="41" spans="1:10" ht="42.75" customHeight="1">
      <c r="A41" s="469" t="s">
        <v>371</v>
      </c>
      <c r="B41" s="469"/>
      <c r="C41" s="469"/>
      <c r="D41" s="469"/>
      <c r="E41" s="469"/>
      <c r="F41" s="469"/>
      <c r="G41" s="469"/>
      <c r="H41" s="469"/>
      <c r="I41" s="469"/>
      <c r="J41" s="121"/>
    </row>
    <row r="42" spans="1:9" ht="12.75">
      <c r="A42" s="138"/>
      <c r="B42" s="138"/>
      <c r="C42" s="138"/>
      <c r="D42" s="138"/>
      <c r="E42" s="138"/>
      <c r="F42" s="138"/>
      <c r="G42" s="138"/>
      <c r="H42" s="138"/>
      <c r="I42" s="138"/>
    </row>
    <row r="43" spans="1:9" ht="12.75">
      <c r="A43" s="488" t="s">
        <v>372</v>
      </c>
      <c r="B43" s="488"/>
      <c r="C43" s="488"/>
      <c r="D43" s="488"/>
      <c r="E43" s="488"/>
      <c r="F43" s="488"/>
      <c r="G43" s="488"/>
      <c r="H43" s="488"/>
      <c r="I43" s="488"/>
    </row>
    <row r="44" spans="1:9" ht="27.75" customHeight="1">
      <c r="A44" s="469" t="s">
        <v>615</v>
      </c>
      <c r="B44" s="469"/>
      <c r="C44" s="469"/>
      <c r="D44" s="469"/>
      <c r="E44" s="469"/>
      <c r="F44" s="469"/>
      <c r="G44" s="469"/>
      <c r="H44" s="469"/>
      <c r="I44" s="469"/>
    </row>
    <row r="45" spans="1:9" ht="12.75">
      <c r="A45" s="135"/>
      <c r="B45" s="135"/>
      <c r="C45" s="135"/>
      <c r="D45" s="135"/>
      <c r="E45" s="135"/>
      <c r="F45" s="135"/>
      <c r="G45" s="135"/>
      <c r="H45" s="135"/>
      <c r="I45" s="135"/>
    </row>
    <row r="46" spans="1:9" ht="12.75">
      <c r="A46" s="135"/>
      <c r="B46" s="135"/>
      <c r="C46" s="135"/>
      <c r="D46" s="135"/>
      <c r="E46" s="135"/>
      <c r="F46" s="135"/>
      <c r="G46" s="135"/>
      <c r="H46" s="135"/>
      <c r="I46" s="135"/>
    </row>
    <row r="47" spans="1:9" ht="12.75">
      <c r="A47" s="141" t="s">
        <v>373</v>
      </c>
      <c r="B47" s="132"/>
      <c r="C47" s="132"/>
      <c r="D47" s="132"/>
      <c r="E47" s="132"/>
      <c r="F47" s="132"/>
      <c r="G47" s="132"/>
      <c r="H47" s="132"/>
      <c r="I47" s="132"/>
    </row>
    <row r="48" spans="1:10" ht="12.75">
      <c r="A48" s="142"/>
      <c r="B48" s="143" t="s">
        <v>603</v>
      </c>
      <c r="C48" s="232" t="s">
        <v>608</v>
      </c>
      <c r="D48" s="141"/>
      <c r="E48" s="141"/>
      <c r="F48" s="132"/>
      <c r="G48" s="132"/>
      <c r="H48" s="132"/>
      <c r="I48" s="132"/>
      <c r="J48" s="122"/>
    </row>
    <row r="49" spans="1:9" ht="12.75">
      <c r="A49" s="144" t="s">
        <v>374</v>
      </c>
      <c r="B49" s="145">
        <v>130011822</v>
      </c>
      <c r="C49" s="145">
        <v>157723752</v>
      </c>
      <c r="D49" s="141"/>
      <c r="E49" s="141"/>
      <c r="F49" s="132"/>
      <c r="G49" s="132"/>
      <c r="H49" s="132"/>
      <c r="I49" s="132"/>
    </row>
    <row r="50" spans="1:10" ht="12.75">
      <c r="A50" s="144" t="s">
        <v>375</v>
      </c>
      <c r="B50" s="145">
        <v>73409367</v>
      </c>
      <c r="C50" s="145">
        <v>64773331</v>
      </c>
      <c r="D50" s="141"/>
      <c r="E50" s="141"/>
      <c r="F50" s="132"/>
      <c r="G50" s="132"/>
      <c r="H50" s="132"/>
      <c r="I50" s="132"/>
      <c r="J50" s="122"/>
    </row>
    <row r="51" spans="1:10" ht="12.75">
      <c r="A51" s="144" t="s">
        <v>376</v>
      </c>
      <c r="B51" s="145">
        <v>88868826</v>
      </c>
      <c r="C51" s="145">
        <v>81557591</v>
      </c>
      <c r="D51" s="141"/>
      <c r="E51" s="141"/>
      <c r="F51" s="132"/>
      <c r="G51" s="132"/>
      <c r="H51" s="132"/>
      <c r="I51" s="132"/>
      <c r="J51" s="122"/>
    </row>
    <row r="52" spans="1:9" ht="12.75">
      <c r="A52" s="144" t="s">
        <v>377</v>
      </c>
      <c r="B52" s="145">
        <v>16252306.5</v>
      </c>
      <c r="C52" s="145">
        <v>17861689</v>
      </c>
      <c r="D52" s="141"/>
      <c r="E52" s="141"/>
      <c r="F52" s="132"/>
      <c r="G52" s="132"/>
      <c r="H52" s="132"/>
      <c r="I52" s="132"/>
    </row>
    <row r="53" spans="1:9" ht="12.75">
      <c r="A53" s="144" t="s">
        <v>378</v>
      </c>
      <c r="B53" s="145">
        <v>17207351.5</v>
      </c>
      <c r="C53" s="145">
        <v>18808510</v>
      </c>
      <c r="D53" s="141"/>
      <c r="E53" s="141"/>
      <c r="F53" s="132"/>
      <c r="G53" s="132"/>
      <c r="H53" s="132"/>
      <c r="I53" s="132"/>
    </row>
    <row r="54" spans="1:9" ht="12.75">
      <c r="A54" s="144" t="s">
        <v>379</v>
      </c>
      <c r="B54" s="145">
        <v>2355705.5</v>
      </c>
      <c r="C54" s="145">
        <v>2625342</v>
      </c>
      <c r="D54" s="141"/>
      <c r="E54" s="141"/>
      <c r="F54" s="132"/>
      <c r="G54" s="132"/>
      <c r="H54" s="132"/>
      <c r="I54" s="132"/>
    </row>
    <row r="55" spans="1:9" ht="13.5" thickBot="1">
      <c r="A55" s="144" t="s">
        <v>380</v>
      </c>
      <c r="B55" s="146">
        <v>2826984.5</v>
      </c>
      <c r="C55" s="146">
        <v>3257188</v>
      </c>
      <c r="D55" s="141"/>
      <c r="E55" s="141"/>
      <c r="F55" s="132"/>
      <c r="G55" s="132"/>
      <c r="H55" s="132"/>
      <c r="I55" s="132"/>
    </row>
    <row r="56" spans="1:9" ht="13.5" thickBot="1">
      <c r="A56" s="147"/>
      <c r="B56" s="148">
        <f>SUM(B49:B55)</f>
        <v>330932363</v>
      </c>
      <c r="C56" s="148">
        <f>SUM(C49:C55)</f>
        <v>346607403</v>
      </c>
      <c r="D56" s="141"/>
      <c r="E56" s="141"/>
      <c r="F56" s="132"/>
      <c r="G56" s="132"/>
      <c r="H56" s="132"/>
      <c r="I56" s="132"/>
    </row>
    <row r="57" spans="1:9" ht="12.75">
      <c r="A57" s="132"/>
      <c r="B57" s="132"/>
      <c r="C57" s="149"/>
      <c r="D57" s="132"/>
      <c r="E57" s="132"/>
      <c r="F57" s="132"/>
      <c r="G57" s="132"/>
      <c r="H57" s="132"/>
      <c r="I57" s="132"/>
    </row>
    <row r="58" spans="1:9" ht="12.75">
      <c r="A58" s="132"/>
      <c r="B58" s="132"/>
      <c r="C58" s="149"/>
      <c r="D58" s="132"/>
      <c r="E58" s="132"/>
      <c r="F58" s="132"/>
      <c r="G58" s="132"/>
      <c r="H58" s="132"/>
      <c r="I58" s="132"/>
    </row>
    <row r="59" spans="1:9" ht="12.75">
      <c r="A59" s="141" t="s">
        <v>381</v>
      </c>
      <c r="B59" s="132"/>
      <c r="C59" s="132"/>
      <c r="D59" s="132"/>
      <c r="E59" s="132"/>
      <c r="F59" s="132"/>
      <c r="G59" s="132"/>
      <c r="H59" s="132"/>
      <c r="I59" s="132"/>
    </row>
    <row r="60" spans="1:9" ht="12.75">
      <c r="A60" s="147"/>
      <c r="B60" s="242" t="s">
        <v>603</v>
      </c>
      <c r="C60" s="242" t="s">
        <v>608</v>
      </c>
      <c r="D60" s="150"/>
      <c r="E60" s="150"/>
      <c r="F60" s="132"/>
      <c r="G60" s="132"/>
      <c r="H60" s="132"/>
      <c r="I60" s="132"/>
    </row>
    <row r="61" spans="1:9" ht="25.5">
      <c r="A61" s="144" t="s">
        <v>529</v>
      </c>
      <c r="B61" s="151">
        <v>1361408</v>
      </c>
      <c r="C61" s="151">
        <v>936221</v>
      </c>
      <c r="D61" s="150"/>
      <c r="E61" s="150"/>
      <c r="F61" s="132"/>
      <c r="G61" s="132"/>
      <c r="H61" s="132"/>
      <c r="I61" s="132"/>
    </row>
    <row r="62" spans="1:9" ht="12.75">
      <c r="A62" s="144" t="s">
        <v>536</v>
      </c>
      <c r="B62" s="151">
        <v>1150170</v>
      </c>
      <c r="C62" s="151">
        <v>1612217</v>
      </c>
      <c r="D62" s="150"/>
      <c r="E62" s="150"/>
      <c r="F62" s="132"/>
      <c r="G62" s="132"/>
      <c r="H62" s="132"/>
      <c r="I62" s="132"/>
    </row>
    <row r="63" spans="1:9" ht="12.75">
      <c r="A63" s="144" t="s">
        <v>382</v>
      </c>
      <c r="B63" s="151">
        <v>0</v>
      </c>
      <c r="C63" s="151">
        <v>776948</v>
      </c>
      <c r="D63" s="150"/>
      <c r="E63" s="150"/>
      <c r="F63" s="132"/>
      <c r="G63" s="132"/>
      <c r="H63" s="132"/>
      <c r="I63" s="132"/>
    </row>
    <row r="64" spans="1:9" ht="12.75">
      <c r="A64" s="144" t="s">
        <v>383</v>
      </c>
      <c r="B64" s="151">
        <v>170928</v>
      </c>
      <c r="C64" s="151">
        <v>1132744</v>
      </c>
      <c r="D64" s="150"/>
      <c r="E64" s="150"/>
      <c r="F64" s="132"/>
      <c r="G64" s="132"/>
      <c r="H64" s="132"/>
      <c r="I64" s="132"/>
    </row>
    <row r="65" spans="1:9" ht="12.75">
      <c r="A65" s="152" t="s">
        <v>541</v>
      </c>
      <c r="B65" s="151">
        <v>22143</v>
      </c>
      <c r="C65" s="151">
        <v>0</v>
      </c>
      <c r="D65" s="150"/>
      <c r="E65" s="150"/>
      <c r="F65" s="132"/>
      <c r="G65" s="132"/>
      <c r="H65" s="132"/>
      <c r="I65" s="132"/>
    </row>
    <row r="66" spans="1:9" ht="12.75">
      <c r="A66" s="235" t="s">
        <v>592</v>
      </c>
      <c r="B66" s="151">
        <v>0</v>
      </c>
      <c r="C66" s="151">
        <v>11863855</v>
      </c>
      <c r="D66" s="150"/>
      <c r="E66" s="150"/>
      <c r="F66" s="233"/>
      <c r="G66" s="233"/>
      <c r="H66" s="233"/>
      <c r="I66" s="233"/>
    </row>
    <row r="67" spans="1:9" ht="13.5" thickBot="1">
      <c r="A67" s="144" t="s">
        <v>384</v>
      </c>
      <c r="B67" s="153">
        <v>606331</v>
      </c>
      <c r="C67" s="153">
        <v>1629816.5</v>
      </c>
      <c r="D67" s="150"/>
      <c r="E67" s="150"/>
      <c r="F67" s="132"/>
      <c r="G67" s="132"/>
      <c r="H67" s="132"/>
      <c r="I67" s="132"/>
    </row>
    <row r="68" spans="1:9" ht="13.5" thickBot="1">
      <c r="A68" s="147"/>
      <c r="B68" s="148">
        <f>SUM(B61:B67)</f>
        <v>3310980</v>
      </c>
      <c r="C68" s="148">
        <f>SUM(C61:C67)</f>
        <v>17951801.5</v>
      </c>
      <c r="D68" s="150"/>
      <c r="E68" s="150"/>
      <c r="F68" s="132"/>
      <c r="G68" s="132"/>
      <c r="H68" s="132"/>
      <c r="I68" s="132"/>
    </row>
    <row r="69" spans="1:9" ht="12.75">
      <c r="A69" s="505"/>
      <c r="B69" s="505"/>
      <c r="C69" s="505"/>
      <c r="D69" s="154"/>
      <c r="E69" s="154"/>
      <c r="F69" s="132"/>
      <c r="G69" s="132"/>
      <c r="H69" s="132"/>
      <c r="I69" s="132"/>
    </row>
    <row r="70" spans="1:9" ht="12.75">
      <c r="A70" s="505"/>
      <c r="B70" s="505"/>
      <c r="C70" s="505"/>
      <c r="D70" s="154"/>
      <c r="E70" s="154"/>
      <c r="F70" s="132"/>
      <c r="G70" s="132"/>
      <c r="H70" s="132"/>
      <c r="I70" s="132"/>
    </row>
    <row r="71" spans="1:9" ht="12.75">
      <c r="A71" s="505" t="s">
        <v>539</v>
      </c>
      <c r="B71" s="505"/>
      <c r="C71" s="505"/>
      <c r="D71" s="154"/>
      <c r="E71" s="154"/>
      <c r="F71" s="132"/>
      <c r="G71" s="132"/>
      <c r="H71" s="132"/>
      <c r="I71" s="132"/>
    </row>
    <row r="72" spans="1:9" ht="12.75">
      <c r="A72" s="132"/>
      <c r="B72" s="242" t="s">
        <v>603</v>
      </c>
      <c r="C72" s="242" t="s">
        <v>608</v>
      </c>
      <c r="D72" s="154"/>
      <c r="E72" s="154"/>
      <c r="F72" s="132"/>
      <c r="G72" s="132"/>
      <c r="H72" s="132"/>
      <c r="I72" s="132"/>
    </row>
    <row r="73" spans="1:9" ht="12.75">
      <c r="A73" s="144" t="s">
        <v>385</v>
      </c>
      <c r="B73" s="155">
        <v>11280336</v>
      </c>
      <c r="C73" s="155">
        <v>13577192</v>
      </c>
      <c r="D73" s="154"/>
      <c r="E73" s="154"/>
      <c r="F73" s="132"/>
      <c r="G73" s="132"/>
      <c r="H73" s="132"/>
      <c r="I73" s="132"/>
    </row>
    <row r="74" spans="1:9" ht="12.75">
      <c r="A74" s="144" t="s">
        <v>386</v>
      </c>
      <c r="B74" s="155">
        <v>3780097</v>
      </c>
      <c r="C74" s="155">
        <v>3563986</v>
      </c>
      <c r="D74" s="154"/>
      <c r="E74" s="154"/>
      <c r="F74" s="132"/>
      <c r="G74" s="132"/>
      <c r="H74" s="132"/>
      <c r="I74" s="132"/>
    </row>
    <row r="75" spans="1:9" ht="12.75">
      <c r="A75" s="144" t="s">
        <v>387</v>
      </c>
      <c r="B75" s="155">
        <v>2956644</v>
      </c>
      <c r="C75" s="155">
        <v>3718103</v>
      </c>
      <c r="D75" s="154"/>
      <c r="E75" s="154"/>
      <c r="F75" s="132"/>
      <c r="G75" s="132"/>
      <c r="H75" s="156"/>
      <c r="I75" s="132"/>
    </row>
    <row r="76" spans="1:9" ht="12.75">
      <c r="A76" s="144" t="s">
        <v>388</v>
      </c>
      <c r="B76" s="155">
        <v>25378960</v>
      </c>
      <c r="C76" s="155">
        <v>30907219</v>
      </c>
      <c r="D76" s="154"/>
      <c r="E76" s="154"/>
      <c r="F76" s="132"/>
      <c r="G76" s="132"/>
      <c r="H76" s="132"/>
      <c r="I76" s="132"/>
    </row>
    <row r="77" spans="1:9" ht="12.75">
      <c r="A77" s="144" t="s">
        <v>389</v>
      </c>
      <c r="B77" s="155">
        <v>1324466</v>
      </c>
      <c r="C77" s="155">
        <v>1803251</v>
      </c>
      <c r="D77" s="154"/>
      <c r="E77" s="154"/>
      <c r="F77" s="132"/>
      <c r="G77" s="132"/>
      <c r="H77" s="132"/>
      <c r="I77" s="132"/>
    </row>
    <row r="78" spans="1:9" ht="12.75">
      <c r="A78" s="144" t="s">
        <v>390</v>
      </c>
      <c r="B78" s="155">
        <v>6135295</v>
      </c>
      <c r="C78" s="155">
        <v>6067044</v>
      </c>
      <c r="D78" s="154"/>
      <c r="E78" s="154"/>
      <c r="F78" s="132"/>
      <c r="G78" s="132"/>
      <c r="H78" s="132"/>
      <c r="I78" s="132"/>
    </row>
    <row r="79" spans="1:9" ht="12.75">
      <c r="A79" s="144" t="s">
        <v>391</v>
      </c>
      <c r="B79" s="155">
        <v>2916987</v>
      </c>
      <c r="C79" s="155">
        <v>10102595</v>
      </c>
      <c r="D79" s="154"/>
      <c r="E79" s="154"/>
      <c r="F79" s="132"/>
      <c r="G79" s="132"/>
      <c r="H79" s="132"/>
      <c r="I79" s="132"/>
    </row>
    <row r="80" spans="1:9" ht="12.75">
      <c r="A80" s="144" t="s">
        <v>392</v>
      </c>
      <c r="B80" s="155">
        <v>38862287</v>
      </c>
      <c r="C80" s="155">
        <v>42994413</v>
      </c>
      <c r="D80" s="154"/>
      <c r="E80" s="154"/>
      <c r="F80" s="132"/>
      <c r="G80" s="132"/>
      <c r="H80" s="132"/>
      <c r="I80" s="132"/>
    </row>
    <row r="81" spans="1:9" ht="12.75">
      <c r="A81" s="144" t="s">
        <v>393</v>
      </c>
      <c r="B81" s="155">
        <v>113711978</v>
      </c>
      <c r="C81" s="155">
        <v>115838516</v>
      </c>
      <c r="D81" s="154"/>
      <c r="E81" s="154"/>
      <c r="F81" s="132"/>
      <c r="G81" s="132"/>
      <c r="H81" s="132"/>
      <c r="I81" s="132"/>
    </row>
    <row r="82" spans="1:9" ht="12.75">
      <c r="A82" s="144" t="s">
        <v>394</v>
      </c>
      <c r="B82" s="155">
        <v>0</v>
      </c>
      <c r="C82" s="155">
        <v>9213300</v>
      </c>
      <c r="D82" s="154"/>
      <c r="E82" s="154"/>
      <c r="F82" s="132"/>
      <c r="G82" s="132"/>
      <c r="H82" s="132"/>
      <c r="I82" s="132"/>
    </row>
    <row r="83" spans="1:9" ht="13.5" thickBot="1">
      <c r="A83" s="144" t="s">
        <v>395</v>
      </c>
      <c r="B83" s="157">
        <v>2845421</v>
      </c>
      <c r="C83" s="157">
        <v>1306324.5</v>
      </c>
      <c r="D83" s="154"/>
      <c r="E83" s="154"/>
      <c r="F83" s="132"/>
      <c r="G83" s="132"/>
      <c r="H83" s="132"/>
      <c r="I83" s="132"/>
    </row>
    <row r="84" spans="1:9" ht="13.5" thickBot="1">
      <c r="A84" s="132"/>
      <c r="B84" s="158">
        <f>SUM(B73:B83)</f>
        <v>209192471</v>
      </c>
      <c r="C84" s="158">
        <f>SUM(C73:C83)</f>
        <v>239091943.5</v>
      </c>
      <c r="D84" s="154"/>
      <c r="E84" s="154"/>
      <c r="F84" s="132"/>
      <c r="G84" s="132"/>
      <c r="H84" s="132"/>
      <c r="I84" s="132"/>
    </row>
    <row r="85" spans="1:9" ht="12.75">
      <c r="A85" s="510"/>
      <c r="B85" s="510"/>
      <c r="C85" s="510"/>
      <c r="D85" s="154"/>
      <c r="E85" s="154"/>
      <c r="F85" s="132"/>
      <c r="G85" s="132"/>
      <c r="H85" s="132"/>
      <c r="I85" s="132"/>
    </row>
    <row r="86" spans="1:9" ht="12.75">
      <c r="A86" s="510"/>
      <c r="B86" s="510"/>
      <c r="C86" s="510"/>
      <c r="D86" s="154"/>
      <c r="E86" s="154"/>
      <c r="F86" s="132"/>
      <c r="G86" s="132"/>
      <c r="H86" s="132"/>
      <c r="I86" s="132"/>
    </row>
    <row r="87" spans="1:9" ht="12.75">
      <c r="A87" s="511" t="s">
        <v>396</v>
      </c>
      <c r="B87" s="511"/>
      <c r="C87" s="511"/>
      <c r="D87" s="511"/>
      <c r="E87" s="511"/>
      <c r="F87" s="511"/>
      <c r="G87" s="132"/>
      <c r="H87" s="132"/>
      <c r="I87" s="132"/>
    </row>
    <row r="88" spans="1:9" ht="12.75">
      <c r="A88" s="142"/>
      <c r="B88" s="242" t="s">
        <v>603</v>
      </c>
      <c r="C88" s="242" t="s">
        <v>608</v>
      </c>
      <c r="D88" s="149"/>
      <c r="E88" s="132"/>
      <c r="F88" s="132"/>
      <c r="G88" s="132"/>
      <c r="H88" s="132"/>
      <c r="I88" s="132"/>
    </row>
    <row r="89" spans="1:9" ht="12.75">
      <c r="A89" s="144" t="s">
        <v>397</v>
      </c>
      <c r="B89" s="159">
        <v>22860548</v>
      </c>
      <c r="C89" s="159">
        <v>23272685</v>
      </c>
      <c r="D89" s="149"/>
      <c r="E89" s="132"/>
      <c r="F89" s="132"/>
      <c r="G89" s="132"/>
      <c r="H89" s="132"/>
      <c r="I89" s="132"/>
    </row>
    <row r="90" spans="1:9" ht="12.75">
      <c r="A90" s="144" t="s">
        <v>398</v>
      </c>
      <c r="B90" s="159">
        <v>11318997</v>
      </c>
      <c r="C90" s="159">
        <v>16267893</v>
      </c>
      <c r="D90" s="149"/>
      <c r="E90" s="132"/>
      <c r="F90" s="132"/>
      <c r="G90" s="132"/>
      <c r="H90" s="132"/>
      <c r="I90" s="132"/>
    </row>
    <row r="91" spans="1:9" ht="13.5" thickBot="1">
      <c r="A91" s="144" t="s">
        <v>399</v>
      </c>
      <c r="B91" s="160">
        <v>5816250</v>
      </c>
      <c r="C91" s="160">
        <v>6603033</v>
      </c>
      <c r="D91" s="149"/>
      <c r="E91" s="132"/>
      <c r="F91" s="132"/>
      <c r="G91" s="132"/>
      <c r="H91" s="132"/>
      <c r="I91" s="132"/>
    </row>
    <row r="92" spans="1:9" ht="13.5" thickBot="1">
      <c r="A92" s="147"/>
      <c r="B92" s="148">
        <f>SUM(B89:B91)</f>
        <v>39995795</v>
      </c>
      <c r="C92" s="148">
        <f>SUM(C89:C91)</f>
        <v>46143611</v>
      </c>
      <c r="D92" s="149"/>
      <c r="E92" s="132"/>
      <c r="F92" s="132"/>
      <c r="G92" s="132"/>
      <c r="H92" s="161"/>
      <c r="I92" s="132"/>
    </row>
    <row r="93" spans="1:9" ht="12.75">
      <c r="A93" s="508"/>
      <c r="B93" s="508"/>
      <c r="C93" s="508"/>
      <c r="D93" s="508"/>
      <c r="E93" s="508"/>
      <c r="F93" s="508"/>
      <c r="G93" s="132"/>
      <c r="H93" s="132"/>
      <c r="I93" s="132"/>
    </row>
    <row r="94" spans="1:9" ht="12.75">
      <c r="A94" s="162" t="s">
        <v>609</v>
      </c>
      <c r="B94" s="162">
        <v>355</v>
      </c>
      <c r="C94" s="162">
        <v>206</v>
      </c>
      <c r="D94" s="132"/>
      <c r="E94" s="132"/>
      <c r="F94" s="132"/>
      <c r="G94" s="132"/>
      <c r="H94" s="132"/>
      <c r="I94" s="132"/>
    </row>
    <row r="95" spans="1:9" ht="12.75">
      <c r="A95" s="506"/>
      <c r="B95" s="506"/>
      <c r="C95" s="506"/>
      <c r="D95" s="506"/>
      <c r="E95" s="506"/>
      <c r="F95" s="506"/>
      <c r="G95" s="132"/>
      <c r="H95" s="132"/>
      <c r="I95" s="132"/>
    </row>
    <row r="96" spans="1:9" ht="12.75">
      <c r="A96" s="506"/>
      <c r="B96" s="506"/>
      <c r="C96" s="506"/>
      <c r="D96" s="506"/>
      <c r="E96" s="506"/>
      <c r="F96" s="506"/>
      <c r="G96" s="132"/>
      <c r="H96" s="132"/>
      <c r="I96" s="132"/>
    </row>
    <row r="97" spans="1:9" ht="12.75">
      <c r="A97" s="507" t="s">
        <v>400</v>
      </c>
      <c r="B97" s="507"/>
      <c r="C97" s="507"/>
      <c r="D97" s="507"/>
      <c r="E97" s="507"/>
      <c r="F97" s="507"/>
      <c r="G97" s="132"/>
      <c r="H97" s="132"/>
      <c r="I97" s="132"/>
    </row>
    <row r="98" spans="1:9" ht="12.75">
      <c r="A98" s="133" t="s">
        <v>75</v>
      </c>
      <c r="B98" s="242" t="s">
        <v>603</v>
      </c>
      <c r="C98" s="242" t="s">
        <v>608</v>
      </c>
      <c r="D98" s="149"/>
      <c r="E98" s="132"/>
      <c r="F98" s="132"/>
      <c r="G98" s="132"/>
      <c r="H98" s="132"/>
      <c r="I98" s="132"/>
    </row>
    <row r="99" spans="1:9" ht="12.75">
      <c r="A99" s="144" t="s">
        <v>402</v>
      </c>
      <c r="B99" s="151">
        <v>19946785</v>
      </c>
      <c r="C99" s="151">
        <v>18665828</v>
      </c>
      <c r="D99" s="149"/>
      <c r="E99" s="132"/>
      <c r="F99" s="132"/>
      <c r="G99" s="132"/>
      <c r="H99" s="132"/>
      <c r="I99" s="132"/>
    </row>
    <row r="100" spans="1:9" ht="13.5" thickBot="1">
      <c r="A100" s="144" t="s">
        <v>401</v>
      </c>
      <c r="B100" s="153">
        <v>37238839</v>
      </c>
      <c r="C100" s="153">
        <v>37876956</v>
      </c>
      <c r="D100" s="149"/>
      <c r="E100" s="161"/>
      <c r="F100" s="132"/>
      <c r="G100" s="132"/>
      <c r="H100" s="132"/>
      <c r="I100" s="132"/>
    </row>
    <row r="101" spans="1:9" ht="13.5" thickBot="1">
      <c r="A101" s="147"/>
      <c r="B101" s="148">
        <f>SUM(B99:B100)</f>
        <v>57185624</v>
      </c>
      <c r="C101" s="148">
        <f>SUM(C99:C100)</f>
        <v>56542784</v>
      </c>
      <c r="D101" s="149"/>
      <c r="E101" s="132"/>
      <c r="F101" s="132"/>
      <c r="G101" s="132"/>
      <c r="H101" s="132"/>
      <c r="I101" s="132"/>
    </row>
    <row r="102" spans="1:9" ht="12.75">
      <c r="A102" s="508"/>
      <c r="B102" s="508"/>
      <c r="C102" s="508"/>
      <c r="D102" s="508"/>
      <c r="E102" s="508"/>
      <c r="F102" s="508"/>
      <c r="G102" s="132"/>
      <c r="H102" s="132"/>
      <c r="I102" s="132"/>
    </row>
    <row r="103" spans="1:9" ht="12.75">
      <c r="A103" s="133"/>
      <c r="B103" s="132"/>
      <c r="C103" s="132"/>
      <c r="D103" s="132"/>
      <c r="E103" s="132"/>
      <c r="F103" s="132"/>
      <c r="G103" s="132"/>
      <c r="H103" s="132"/>
      <c r="I103" s="132"/>
    </row>
    <row r="104" spans="1:9" ht="12.75">
      <c r="A104" s="141" t="s">
        <v>403</v>
      </c>
      <c r="B104" s="132"/>
      <c r="C104" s="132"/>
      <c r="D104" s="132"/>
      <c r="E104" s="132"/>
      <c r="F104" s="132"/>
      <c r="G104" s="132"/>
      <c r="H104" s="132"/>
      <c r="I104" s="132"/>
    </row>
    <row r="105" spans="1:9" ht="12.75">
      <c r="A105" s="141"/>
      <c r="B105" s="242" t="s">
        <v>603</v>
      </c>
      <c r="C105" s="242" t="s">
        <v>608</v>
      </c>
      <c r="D105" s="132"/>
      <c r="E105" s="132"/>
      <c r="F105" s="132"/>
      <c r="G105" s="132"/>
      <c r="H105" s="132"/>
      <c r="I105" s="132"/>
    </row>
    <row r="106" spans="1:9" ht="12.75">
      <c r="A106" s="162" t="s">
        <v>404</v>
      </c>
      <c r="B106" s="151">
        <v>2817711</v>
      </c>
      <c r="C106" s="151">
        <v>1272488</v>
      </c>
      <c r="D106" s="132"/>
      <c r="E106" s="132"/>
      <c r="F106" s="132"/>
      <c r="G106" s="132"/>
      <c r="H106" s="132"/>
      <c r="I106" s="132"/>
    </row>
    <row r="107" spans="1:9" ht="12.75">
      <c r="A107" s="162" t="s">
        <v>405</v>
      </c>
      <c r="B107" s="163">
        <v>106761</v>
      </c>
      <c r="C107" s="163">
        <v>467798</v>
      </c>
      <c r="D107" s="132"/>
      <c r="E107" s="132"/>
      <c r="F107" s="132"/>
      <c r="G107" s="132"/>
      <c r="H107" s="132"/>
      <c r="I107" s="132"/>
    </row>
    <row r="108" spans="1:9" ht="12.75">
      <c r="A108" s="162" t="s">
        <v>406</v>
      </c>
      <c r="B108" s="163">
        <v>848866</v>
      </c>
      <c r="C108" s="163">
        <v>928212</v>
      </c>
      <c r="D108" s="132"/>
      <c r="E108" s="132"/>
      <c r="F108" s="132"/>
      <c r="G108" s="132"/>
      <c r="H108" s="132"/>
      <c r="I108" s="132"/>
    </row>
    <row r="109" spans="1:9" ht="12.75">
      <c r="A109" s="162" t="s">
        <v>407</v>
      </c>
      <c r="B109" s="163">
        <v>430228</v>
      </c>
      <c r="C109" s="163">
        <v>445995</v>
      </c>
      <c r="D109" s="132"/>
      <c r="E109" s="132"/>
      <c r="F109" s="132"/>
      <c r="G109" s="132"/>
      <c r="H109" s="132"/>
      <c r="I109" s="132"/>
    </row>
    <row r="110" spans="1:9" ht="25.5">
      <c r="A110" s="162" t="s">
        <v>408</v>
      </c>
      <c r="B110" s="163">
        <v>755768</v>
      </c>
      <c r="C110" s="163">
        <v>754398</v>
      </c>
      <c r="D110" s="132"/>
      <c r="E110" s="132"/>
      <c r="F110" s="132"/>
      <c r="G110" s="132"/>
      <c r="H110" s="132"/>
      <c r="I110" s="132"/>
    </row>
    <row r="111" spans="1:9" ht="12.75">
      <c r="A111" s="162" t="s">
        <v>409</v>
      </c>
      <c r="B111" s="163">
        <v>63</v>
      </c>
      <c r="C111" s="163">
        <v>3530335</v>
      </c>
      <c r="D111" s="132"/>
      <c r="E111" s="132"/>
      <c r="F111" s="132"/>
      <c r="G111" s="132"/>
      <c r="H111" s="132"/>
      <c r="I111" s="132"/>
    </row>
    <row r="112" spans="1:9" ht="12.75">
      <c r="A112" s="162" t="s">
        <v>410</v>
      </c>
      <c r="B112" s="163">
        <v>165622</v>
      </c>
      <c r="C112" s="163">
        <v>609674</v>
      </c>
      <c r="D112" s="132"/>
      <c r="E112" s="132"/>
      <c r="F112" s="132"/>
      <c r="G112" s="132"/>
      <c r="H112" s="132"/>
      <c r="I112" s="132"/>
    </row>
    <row r="113" spans="1:9" ht="12.75">
      <c r="A113" s="162" t="s">
        <v>542</v>
      </c>
      <c r="B113" s="163">
        <v>2647803.42</v>
      </c>
      <c r="C113" s="163">
        <v>4798172.08</v>
      </c>
      <c r="D113" s="132"/>
      <c r="E113" s="132"/>
      <c r="F113" s="132"/>
      <c r="G113" s="132"/>
      <c r="H113" s="132"/>
      <c r="I113" s="132"/>
    </row>
    <row r="114" spans="1:9" ht="13.5" thickBot="1">
      <c r="A114" s="162" t="s">
        <v>411</v>
      </c>
      <c r="B114" s="164">
        <v>738324</v>
      </c>
      <c r="C114" s="164">
        <v>1329318</v>
      </c>
      <c r="D114" s="132"/>
      <c r="E114" s="132"/>
      <c r="F114" s="132"/>
      <c r="G114" s="132"/>
      <c r="H114" s="132"/>
      <c r="I114" s="132"/>
    </row>
    <row r="115" spans="1:9" ht="13.5" thickBot="1">
      <c r="A115" s="132"/>
      <c r="B115" s="158">
        <f>SUM(B106:B114)</f>
        <v>8511146.42</v>
      </c>
      <c r="C115" s="158">
        <f>SUM(C106:C114)</f>
        <v>14136390.08</v>
      </c>
      <c r="D115" s="132"/>
      <c r="E115" s="132"/>
      <c r="F115" s="132"/>
      <c r="G115" s="132"/>
      <c r="H115" s="132"/>
      <c r="I115" s="132"/>
    </row>
    <row r="116" spans="1:9" ht="12.75">
      <c r="A116" s="133"/>
      <c r="B116" s="132"/>
      <c r="C116" s="149"/>
      <c r="D116" s="132"/>
      <c r="E116" s="132"/>
      <c r="F116" s="132"/>
      <c r="G116" s="132"/>
      <c r="H116" s="132"/>
      <c r="I116" s="132"/>
    </row>
    <row r="117" spans="1:9" ht="29.25" customHeight="1">
      <c r="A117" s="469" t="s">
        <v>412</v>
      </c>
      <c r="B117" s="469"/>
      <c r="C117" s="469"/>
      <c r="D117" s="469"/>
      <c r="E117" s="469"/>
      <c r="F117" s="469"/>
      <c r="G117" s="469"/>
      <c r="H117" s="469"/>
      <c r="I117" s="469"/>
    </row>
    <row r="118" spans="1:9" ht="12.75">
      <c r="A118" s="141"/>
      <c r="B118" s="132"/>
      <c r="C118" s="132"/>
      <c r="D118" s="132"/>
      <c r="E118" s="132"/>
      <c r="F118" s="132"/>
      <c r="G118" s="132"/>
      <c r="H118" s="132"/>
      <c r="I118" s="132"/>
    </row>
    <row r="119" spans="1:9" ht="12.75">
      <c r="A119" s="133"/>
      <c r="B119" s="132"/>
      <c r="C119" s="132"/>
      <c r="D119" s="132"/>
      <c r="E119" s="132"/>
      <c r="F119" s="132"/>
      <c r="G119" s="132"/>
      <c r="H119" s="132"/>
      <c r="I119" s="132"/>
    </row>
    <row r="120" spans="1:9" ht="12.75">
      <c r="A120" s="141" t="s">
        <v>413</v>
      </c>
      <c r="B120" s="132"/>
      <c r="C120" s="132"/>
      <c r="D120" s="132"/>
      <c r="E120" s="132"/>
      <c r="F120" s="132"/>
      <c r="G120" s="132"/>
      <c r="H120" s="132"/>
      <c r="I120" s="132"/>
    </row>
    <row r="121" spans="1:9" ht="12.75">
      <c r="A121" s="154"/>
      <c r="B121" s="242" t="s">
        <v>603</v>
      </c>
      <c r="C121" s="242" t="s">
        <v>608</v>
      </c>
      <c r="D121" s="132"/>
      <c r="E121" s="132"/>
      <c r="F121" s="132"/>
      <c r="G121" s="132"/>
      <c r="H121" s="132"/>
      <c r="I121" s="132"/>
    </row>
    <row r="122" spans="1:9" ht="25.5">
      <c r="A122" s="144" t="s">
        <v>524</v>
      </c>
      <c r="B122" s="151">
        <v>314178.45</v>
      </c>
      <c r="C122" s="151">
        <v>260280</v>
      </c>
      <c r="D122" s="132"/>
      <c r="E122" s="132"/>
      <c r="F122" s="132"/>
      <c r="G122" s="132"/>
      <c r="H122" s="132"/>
      <c r="I122" s="132"/>
    </row>
    <row r="123" spans="1:9" ht="12.75">
      <c r="A123" s="144" t="s">
        <v>414</v>
      </c>
      <c r="B123" s="151">
        <v>123966</v>
      </c>
      <c r="C123" s="151">
        <v>3118953</v>
      </c>
      <c r="D123" s="132"/>
      <c r="E123" s="132"/>
      <c r="F123" s="132"/>
      <c r="G123" s="161"/>
      <c r="H123" s="132"/>
      <c r="I123" s="132"/>
    </row>
    <row r="124" spans="1:9" ht="12.75">
      <c r="A124" s="144" t="s">
        <v>415</v>
      </c>
      <c r="B124" s="187">
        <v>818145.45</v>
      </c>
      <c r="C124" s="187">
        <v>2890320</v>
      </c>
      <c r="D124" s="132"/>
      <c r="E124" s="132"/>
      <c r="F124" s="132"/>
      <c r="G124" s="132"/>
      <c r="H124" s="132"/>
      <c r="I124" s="132"/>
    </row>
    <row r="125" spans="1:9" ht="25.5">
      <c r="A125" s="162" t="s">
        <v>593</v>
      </c>
      <c r="B125" s="187">
        <v>673530</v>
      </c>
      <c r="C125" s="187">
        <v>19452109</v>
      </c>
      <c r="D125" s="256"/>
      <c r="E125" s="256"/>
      <c r="F125" s="256"/>
      <c r="G125" s="256"/>
      <c r="H125" s="256"/>
      <c r="I125" s="256"/>
    </row>
    <row r="126" spans="1:9" ht="26.25" thickBot="1">
      <c r="A126" s="162" t="s">
        <v>616</v>
      </c>
      <c r="B126" s="153">
        <v>219</v>
      </c>
      <c r="C126" s="153"/>
      <c r="D126" s="233"/>
      <c r="E126" s="233"/>
      <c r="F126" s="233"/>
      <c r="G126" s="233"/>
      <c r="H126" s="233"/>
      <c r="I126" s="233"/>
    </row>
    <row r="127" spans="1:9" ht="13.5" thickBot="1">
      <c r="A127" s="147"/>
      <c r="B127" s="148">
        <f>SUM(B122:B126)</f>
        <v>1930038.9</v>
      </c>
      <c r="C127" s="148">
        <f>SUM(C122:C126)</f>
        <v>25721662</v>
      </c>
      <c r="D127" s="132"/>
      <c r="E127" s="132"/>
      <c r="F127" s="132"/>
      <c r="G127" s="132"/>
      <c r="H127" s="132"/>
      <c r="I127" s="132"/>
    </row>
    <row r="128" spans="1:9" ht="12.75">
      <c r="A128" s="141"/>
      <c r="B128" s="132"/>
      <c r="C128" s="149"/>
      <c r="D128" s="132"/>
      <c r="E128" s="132"/>
      <c r="F128" s="132"/>
      <c r="G128" s="132"/>
      <c r="H128" s="132"/>
      <c r="I128" s="132"/>
    </row>
    <row r="129" spans="1:9" ht="12.75">
      <c r="A129" s="141"/>
      <c r="B129" s="132"/>
      <c r="C129" s="132"/>
      <c r="D129" s="132"/>
      <c r="E129" s="132"/>
      <c r="F129" s="132"/>
      <c r="G129" s="132"/>
      <c r="H129" s="132"/>
      <c r="I129" s="132"/>
    </row>
    <row r="130" spans="1:9" ht="12.75">
      <c r="A130" s="141" t="s">
        <v>416</v>
      </c>
      <c r="B130" s="132"/>
      <c r="C130" s="132"/>
      <c r="D130" s="132"/>
      <c r="E130" s="132"/>
      <c r="F130" s="132"/>
      <c r="G130" s="132"/>
      <c r="H130" s="132"/>
      <c r="I130" s="132"/>
    </row>
    <row r="131" spans="1:9" ht="12.75">
      <c r="A131" s="154"/>
      <c r="B131" s="242" t="s">
        <v>603</v>
      </c>
      <c r="C131" s="242" t="s">
        <v>608</v>
      </c>
      <c r="D131" s="132"/>
      <c r="E131" s="132"/>
      <c r="F131" s="132"/>
      <c r="G131" s="132"/>
      <c r="H131" s="132"/>
      <c r="I131" s="132"/>
    </row>
    <row r="132" spans="1:9" ht="12.75">
      <c r="A132" s="144" t="s">
        <v>417</v>
      </c>
      <c r="B132" s="151">
        <v>17749949</v>
      </c>
      <c r="C132" s="151">
        <v>12886276</v>
      </c>
      <c r="D132" s="132"/>
      <c r="E132" s="132"/>
      <c r="F132" s="132"/>
      <c r="G132" s="132"/>
      <c r="H132" s="132"/>
      <c r="I132" s="132"/>
    </row>
    <row r="133" spans="1:9" ht="12.75">
      <c r="A133" s="144" t="s">
        <v>418</v>
      </c>
      <c r="B133" s="151"/>
      <c r="C133" s="151">
        <v>10000</v>
      </c>
      <c r="D133" s="132"/>
      <c r="E133" s="132"/>
      <c r="F133" s="132"/>
      <c r="G133" s="132"/>
      <c r="H133" s="132"/>
      <c r="I133" s="132"/>
    </row>
    <row r="134" spans="1:9" ht="12.75">
      <c r="A134" s="144" t="s">
        <v>419</v>
      </c>
      <c r="B134" s="187">
        <v>0</v>
      </c>
      <c r="C134" s="187">
        <v>1291039</v>
      </c>
      <c r="D134" s="132"/>
      <c r="E134" s="144"/>
      <c r="F134" s="132"/>
      <c r="G134" s="132"/>
      <c r="H134" s="132"/>
      <c r="I134" s="132"/>
    </row>
    <row r="135" spans="1:9" ht="13.5" thickBot="1">
      <c r="A135" s="144" t="s">
        <v>594</v>
      </c>
      <c r="B135" s="153">
        <v>411334.07</v>
      </c>
      <c r="C135" s="153">
        <v>5309425</v>
      </c>
      <c r="D135" s="233"/>
      <c r="E135" s="233"/>
      <c r="F135" s="233"/>
      <c r="G135" s="233"/>
      <c r="H135" s="233"/>
      <c r="I135" s="233"/>
    </row>
    <row r="136" spans="1:9" ht="13.5" thickBot="1">
      <c r="A136" s="147"/>
      <c r="B136" s="148">
        <f>SUM(B132:B135)</f>
        <v>18161283.07</v>
      </c>
      <c r="C136" s="148">
        <f>SUM(C132:C135)</f>
        <v>19496740</v>
      </c>
      <c r="D136" s="132"/>
      <c r="E136" s="132"/>
      <c r="F136" s="132"/>
      <c r="G136" s="132"/>
      <c r="H136" s="132"/>
      <c r="I136" s="132"/>
    </row>
    <row r="137" spans="1:9" ht="12.75">
      <c r="A137" s="469"/>
      <c r="B137" s="469"/>
      <c r="C137" s="469"/>
      <c r="D137" s="469"/>
      <c r="E137" s="469"/>
      <c r="F137" s="469"/>
      <c r="G137" s="469"/>
      <c r="H137" s="469"/>
      <c r="I137" s="469"/>
    </row>
    <row r="138" spans="1:9" ht="12.75">
      <c r="A138" s="141"/>
      <c r="B138" s="132"/>
      <c r="C138" s="132"/>
      <c r="D138" s="132"/>
      <c r="E138" s="132"/>
      <c r="F138" s="132"/>
      <c r="G138" s="132"/>
      <c r="H138" s="132"/>
      <c r="I138" s="132"/>
    </row>
    <row r="139" spans="1:9" ht="12.75">
      <c r="A139" s="141" t="s">
        <v>420</v>
      </c>
      <c r="B139" s="132"/>
      <c r="C139" s="132"/>
      <c r="D139" s="132"/>
      <c r="E139" s="132"/>
      <c r="F139" s="132"/>
      <c r="G139" s="132"/>
      <c r="H139" s="132"/>
      <c r="I139" s="132"/>
    </row>
    <row r="140" spans="1:10" ht="22.5">
      <c r="A140" s="165"/>
      <c r="B140" s="166" t="s">
        <v>421</v>
      </c>
      <c r="C140" s="167" t="s">
        <v>422</v>
      </c>
      <c r="D140" s="166" t="s">
        <v>423</v>
      </c>
      <c r="E140" s="167" t="s">
        <v>424</v>
      </c>
      <c r="F140" s="132"/>
      <c r="G140" s="132"/>
      <c r="H140" s="132"/>
      <c r="I140" s="132"/>
      <c r="J140" s="124"/>
    </row>
    <row r="141" spans="1:10" ht="13.5" thickBot="1">
      <c r="A141" s="168" t="s">
        <v>425</v>
      </c>
      <c r="B141" s="169"/>
      <c r="C141" s="169"/>
      <c r="D141" s="169"/>
      <c r="E141" s="169"/>
      <c r="F141" s="132"/>
      <c r="G141" s="132"/>
      <c r="H141" s="132"/>
      <c r="I141" s="132"/>
      <c r="J141" s="124"/>
    </row>
    <row r="142" spans="1:10" ht="13.5" thickBot="1">
      <c r="A142" s="168" t="s">
        <v>585</v>
      </c>
      <c r="B142" s="170">
        <v>89589508</v>
      </c>
      <c r="C142" s="170">
        <v>88819234</v>
      </c>
      <c r="D142" s="230">
        <v>0</v>
      </c>
      <c r="E142" s="170">
        <f>SUM(B142:D142)</f>
        <v>178408742</v>
      </c>
      <c r="F142" s="132"/>
      <c r="G142" s="132"/>
      <c r="H142" s="132"/>
      <c r="I142" s="132"/>
      <c r="J142" s="124"/>
    </row>
    <row r="143" spans="1:10" ht="12.75">
      <c r="A143" s="172" t="s">
        <v>426</v>
      </c>
      <c r="B143" s="275">
        <v>11458820.31</v>
      </c>
      <c r="C143" s="276">
        <v>3031723</v>
      </c>
      <c r="D143" s="276">
        <v>366339</v>
      </c>
      <c r="E143" s="276">
        <f>SUM(B143:D143)</f>
        <v>14856882.31</v>
      </c>
      <c r="F143" s="132"/>
      <c r="G143" s="132"/>
      <c r="H143" s="132"/>
      <c r="I143" s="132"/>
      <c r="J143" s="124"/>
    </row>
    <row r="144" spans="1:10" ht="12.75">
      <c r="A144" s="172" t="s">
        <v>427</v>
      </c>
      <c r="B144" s="173"/>
      <c r="C144" s="276">
        <v>366339</v>
      </c>
      <c r="D144" s="276">
        <v>-366339</v>
      </c>
      <c r="E144" s="276">
        <f>SUM(B144:D144)</f>
        <v>0</v>
      </c>
      <c r="F144" s="132"/>
      <c r="G144" s="132"/>
      <c r="H144" s="132"/>
      <c r="I144" s="132"/>
      <c r="J144" s="124"/>
    </row>
    <row r="145" spans="1:10" ht="13.5" thickBot="1">
      <c r="A145" s="172" t="s">
        <v>428</v>
      </c>
      <c r="B145" s="275">
        <v>-7191.31000000005</v>
      </c>
      <c r="C145" s="276"/>
      <c r="D145" s="276"/>
      <c r="E145" s="275">
        <f>SUM(B145:D145)</f>
        <v>-7191.31000000005</v>
      </c>
      <c r="F145" s="132"/>
      <c r="G145" s="132"/>
      <c r="H145" s="132"/>
      <c r="I145" s="132"/>
      <c r="J145" s="124"/>
    </row>
    <row r="146" spans="1:10" ht="13.5" thickBot="1">
      <c r="A146" s="168" t="s">
        <v>610</v>
      </c>
      <c r="B146" s="170">
        <f>SUM(B142:B145)</f>
        <v>101041137</v>
      </c>
      <c r="C146" s="170">
        <f>SUM(C142:C145)</f>
        <v>92217296</v>
      </c>
      <c r="D146" s="170">
        <f>SUM(D142:D145)</f>
        <v>0</v>
      </c>
      <c r="E146" s="170">
        <f>SUM(B146:D146)</f>
        <v>193258433</v>
      </c>
      <c r="F146" s="132"/>
      <c r="G146" s="132"/>
      <c r="H146" s="132"/>
      <c r="I146" s="161"/>
      <c r="J146" s="124"/>
    </row>
    <row r="147" spans="1:10" ht="12.75">
      <c r="A147" s="174"/>
      <c r="B147" s="169"/>
      <c r="C147" s="169"/>
      <c r="D147" s="169"/>
      <c r="E147" s="173"/>
      <c r="F147" s="132"/>
      <c r="G147" s="132"/>
      <c r="H147" s="132"/>
      <c r="I147" s="132"/>
      <c r="J147" s="124"/>
    </row>
    <row r="148" spans="1:10" ht="13.5" thickBot="1">
      <c r="A148" s="168" t="s">
        <v>429</v>
      </c>
      <c r="B148" s="169"/>
      <c r="C148" s="169"/>
      <c r="D148" s="169"/>
      <c r="E148" s="169"/>
      <c r="F148" s="132"/>
      <c r="G148" s="132"/>
      <c r="H148" s="132"/>
      <c r="I148" s="132"/>
      <c r="J148" s="124"/>
    </row>
    <row r="149" spans="1:10" ht="13.5" thickBot="1">
      <c r="A149" s="168" t="s">
        <v>585</v>
      </c>
      <c r="B149" s="170">
        <v>43419351</v>
      </c>
      <c r="C149" s="170">
        <v>74224981</v>
      </c>
      <c r="D149" s="171">
        <v>0</v>
      </c>
      <c r="E149" s="170">
        <f>SUM(B149:D149)</f>
        <v>117644332</v>
      </c>
      <c r="F149" s="132"/>
      <c r="G149" s="132"/>
      <c r="H149" s="132"/>
      <c r="I149" s="132"/>
      <c r="J149" s="124"/>
    </row>
    <row r="150" spans="1:10" ht="12.75">
      <c r="A150" s="172" t="s">
        <v>430</v>
      </c>
      <c r="B150" s="276">
        <v>16831096</v>
      </c>
      <c r="C150" s="276">
        <v>3115689</v>
      </c>
      <c r="D150" s="173"/>
      <c r="E150" s="276">
        <f>SUM(B150:D150)</f>
        <v>19946785</v>
      </c>
      <c r="F150" s="132"/>
      <c r="G150" s="132"/>
      <c r="H150" s="132"/>
      <c r="I150" s="132"/>
      <c r="J150" s="124"/>
    </row>
    <row r="151" spans="1:10" ht="13.5" thickBot="1">
      <c r="A151" s="172" t="s">
        <v>428</v>
      </c>
      <c r="B151" s="277"/>
      <c r="C151" s="276"/>
      <c r="D151" s="277"/>
      <c r="E151" s="276">
        <f>SUM(B151:D151)</f>
        <v>0</v>
      </c>
      <c r="F151" s="132"/>
      <c r="G151" s="132"/>
      <c r="H151" s="132"/>
      <c r="I151" s="132"/>
      <c r="J151" s="124"/>
    </row>
    <row r="152" spans="1:10" ht="13.5" thickBot="1">
      <c r="A152" s="168" t="s">
        <v>611</v>
      </c>
      <c r="B152" s="170">
        <f>SUM(B149:B151)</f>
        <v>60250447</v>
      </c>
      <c r="C152" s="170">
        <f>SUM(C149:C151)</f>
        <v>77340670</v>
      </c>
      <c r="D152" s="231">
        <f>SUM(D149:D151)</f>
        <v>0</v>
      </c>
      <c r="E152" s="170">
        <f>SUM(B152:D152)</f>
        <v>137591117</v>
      </c>
      <c r="F152" s="132"/>
      <c r="G152" s="132"/>
      <c r="H152" s="132"/>
      <c r="I152" s="132"/>
      <c r="J152" s="124"/>
    </row>
    <row r="153" spans="1:10" ht="12.75">
      <c r="A153" s="172"/>
      <c r="B153" s="173"/>
      <c r="C153" s="173"/>
      <c r="D153" s="173"/>
      <c r="E153" s="173"/>
      <c r="F153" s="132"/>
      <c r="G153" s="132"/>
      <c r="H153" s="132"/>
      <c r="I153" s="132"/>
      <c r="J153" s="124"/>
    </row>
    <row r="154" spans="1:10" ht="13.5" thickBot="1">
      <c r="A154" s="168" t="s">
        <v>431</v>
      </c>
      <c r="B154" s="173"/>
      <c r="C154" s="173"/>
      <c r="D154" s="173"/>
      <c r="E154" s="173"/>
      <c r="F154" s="132"/>
      <c r="G154" s="132"/>
      <c r="H154" s="132"/>
      <c r="I154" s="132"/>
      <c r="J154" s="124"/>
    </row>
    <row r="155" spans="1:10" ht="13.5" thickBot="1">
      <c r="A155" s="168" t="s">
        <v>610</v>
      </c>
      <c r="B155" s="175">
        <f>B146-B152</f>
        <v>40790690</v>
      </c>
      <c r="C155" s="175">
        <f>C146-C152</f>
        <v>14876626</v>
      </c>
      <c r="D155" s="231">
        <f>D146-D152</f>
        <v>0</v>
      </c>
      <c r="E155" s="170">
        <f>SUM(B155:D155)</f>
        <v>55667316</v>
      </c>
      <c r="F155" s="132"/>
      <c r="G155" s="132"/>
      <c r="H155" s="132"/>
      <c r="I155" s="132"/>
      <c r="J155" s="124"/>
    </row>
    <row r="156" spans="1:9" ht="12.75">
      <c r="A156" s="168"/>
      <c r="B156" s="132"/>
      <c r="C156" s="132"/>
      <c r="D156" s="132"/>
      <c r="E156" s="132"/>
      <c r="F156" s="132"/>
      <c r="G156" s="132"/>
      <c r="H156" s="132"/>
      <c r="I156" s="132"/>
    </row>
    <row r="157" spans="1:9" ht="12.75">
      <c r="A157" s="141"/>
      <c r="B157" s="132"/>
      <c r="C157" s="132"/>
      <c r="D157" s="132"/>
      <c r="E157" s="132"/>
      <c r="F157" s="132"/>
      <c r="G157" s="132"/>
      <c r="H157" s="132"/>
      <c r="I157" s="132"/>
    </row>
    <row r="158" spans="1:9" ht="12.75">
      <c r="A158" s="141" t="s">
        <v>432</v>
      </c>
      <c r="B158" s="132"/>
      <c r="C158" s="132"/>
      <c r="D158" s="132"/>
      <c r="E158" s="132"/>
      <c r="F158" s="132"/>
      <c r="G158" s="132"/>
      <c r="H158" s="132"/>
      <c r="I158" s="132"/>
    </row>
    <row r="159" spans="1:11" ht="56.25">
      <c r="A159" s="176"/>
      <c r="B159" s="166" t="s">
        <v>433</v>
      </c>
      <c r="C159" s="166" t="s">
        <v>434</v>
      </c>
      <c r="D159" s="166" t="s">
        <v>435</v>
      </c>
      <c r="E159" s="166" t="s">
        <v>436</v>
      </c>
      <c r="F159" s="166" t="s">
        <v>437</v>
      </c>
      <c r="G159" s="166" t="s">
        <v>423</v>
      </c>
      <c r="H159" s="166" t="s">
        <v>438</v>
      </c>
      <c r="I159" s="166" t="s">
        <v>424</v>
      </c>
      <c r="J159" s="123"/>
      <c r="K159" s="123"/>
    </row>
    <row r="160" spans="1:11" ht="12.75">
      <c r="A160" s="168" t="s">
        <v>425</v>
      </c>
      <c r="B160" s="177"/>
      <c r="C160" s="177"/>
      <c r="D160" s="177"/>
      <c r="E160" s="177"/>
      <c r="F160" s="177"/>
      <c r="G160" s="177"/>
      <c r="H160" s="177"/>
      <c r="I160" s="177"/>
      <c r="J160" s="123"/>
      <c r="K160" s="123"/>
    </row>
    <row r="161" spans="1:11" ht="13.5" thickBot="1">
      <c r="A161" s="168" t="s">
        <v>585</v>
      </c>
      <c r="B161" s="178">
        <v>23269</v>
      </c>
      <c r="C161" s="178">
        <v>11528386</v>
      </c>
      <c r="D161" s="178">
        <v>623783571</v>
      </c>
      <c r="E161" s="178">
        <v>4222998</v>
      </c>
      <c r="F161" s="178">
        <v>46822</v>
      </c>
      <c r="G161" s="178">
        <v>6328486</v>
      </c>
      <c r="H161" s="178">
        <v>4649594</v>
      </c>
      <c r="I161" s="178">
        <f>SUM(B161:H161)</f>
        <v>650583126</v>
      </c>
      <c r="J161" s="123"/>
      <c r="K161" s="123"/>
    </row>
    <row r="162" spans="1:11" ht="12.75">
      <c r="A162" s="172" t="s">
        <v>426</v>
      </c>
      <c r="B162" s="179"/>
      <c r="C162" s="179"/>
      <c r="D162" s="179">
        <v>3099395</v>
      </c>
      <c r="E162" s="179">
        <v>283362</v>
      </c>
      <c r="F162" s="179"/>
      <c r="G162" s="179">
        <v>13461550</v>
      </c>
      <c r="H162" s="179">
        <v>81804</v>
      </c>
      <c r="I162" s="179">
        <f>SUM(B162:H162)</f>
        <v>16926111</v>
      </c>
      <c r="J162" s="123"/>
      <c r="K162" s="123"/>
    </row>
    <row r="163" spans="1:11" ht="12.75">
      <c r="A163" s="172" t="s">
        <v>427</v>
      </c>
      <c r="B163" s="179"/>
      <c r="C163" s="179"/>
      <c r="D163" s="179">
        <v>11884097</v>
      </c>
      <c r="E163" s="179">
        <v>74777</v>
      </c>
      <c r="F163" s="179"/>
      <c r="G163" s="179">
        <v>-11958874</v>
      </c>
      <c r="H163" s="179"/>
      <c r="I163" s="179">
        <f>SUM(B163:H163)</f>
        <v>0</v>
      </c>
      <c r="J163" s="123"/>
      <c r="K163" s="123"/>
    </row>
    <row r="164" spans="1:11" ht="13.5" thickBot="1">
      <c r="A164" s="172" t="s">
        <v>428</v>
      </c>
      <c r="B164" s="278"/>
      <c r="C164" s="278"/>
      <c r="D164" s="278">
        <v>-318661</v>
      </c>
      <c r="E164" s="278">
        <v>-36188</v>
      </c>
      <c r="F164" s="278"/>
      <c r="G164" s="278"/>
      <c r="H164" s="278"/>
      <c r="I164" s="278">
        <f>SUM(B164:H164)</f>
        <v>-354849</v>
      </c>
      <c r="J164" s="123"/>
      <c r="K164" s="123"/>
    </row>
    <row r="165" spans="1:11" ht="13.5" thickBot="1">
      <c r="A165" s="168" t="s">
        <v>610</v>
      </c>
      <c r="B165" s="180">
        <f aca="true" t="shared" si="0" ref="B165:H165">SUM(B161:B164)</f>
        <v>23269</v>
      </c>
      <c r="C165" s="180">
        <f t="shared" si="0"/>
        <v>11528386</v>
      </c>
      <c r="D165" s="180">
        <f t="shared" si="0"/>
        <v>638448402</v>
      </c>
      <c r="E165" s="180">
        <f t="shared" si="0"/>
        <v>4544949</v>
      </c>
      <c r="F165" s="180">
        <f t="shared" si="0"/>
        <v>46822</v>
      </c>
      <c r="G165" s="180">
        <f t="shared" si="0"/>
        <v>7831162</v>
      </c>
      <c r="H165" s="180">
        <f t="shared" si="0"/>
        <v>4731398</v>
      </c>
      <c r="I165" s="180">
        <f>SUM(B165:H165)</f>
        <v>667154388</v>
      </c>
      <c r="J165" s="123"/>
      <c r="K165" s="123"/>
    </row>
    <row r="166" spans="1:11" ht="12.75">
      <c r="A166" s="174"/>
      <c r="B166" s="181"/>
      <c r="C166" s="181"/>
      <c r="D166" s="181"/>
      <c r="E166" s="181"/>
      <c r="F166" s="181"/>
      <c r="G166" s="181"/>
      <c r="H166" s="181"/>
      <c r="I166" s="181"/>
      <c r="J166" s="123"/>
      <c r="K166" s="123"/>
    </row>
    <row r="167" spans="1:11" ht="12.75">
      <c r="A167" s="168" t="s">
        <v>429</v>
      </c>
      <c r="B167" s="179"/>
      <c r="C167" s="179"/>
      <c r="D167" s="179"/>
      <c r="E167" s="179"/>
      <c r="F167" s="179"/>
      <c r="G167" s="179"/>
      <c r="H167" s="179"/>
      <c r="I167" s="179"/>
      <c r="J167" s="123"/>
      <c r="K167" s="123"/>
    </row>
    <row r="168" spans="1:11" ht="13.5" thickBot="1">
      <c r="A168" s="168" t="s">
        <v>585</v>
      </c>
      <c r="B168" s="178">
        <v>0</v>
      </c>
      <c r="C168" s="178">
        <v>2146001</v>
      </c>
      <c r="D168" s="178">
        <v>332459852.99</v>
      </c>
      <c r="E168" s="178">
        <v>3390795</v>
      </c>
      <c r="F168" s="178">
        <v>0</v>
      </c>
      <c r="G168" s="178">
        <v>0</v>
      </c>
      <c r="H168" s="178">
        <v>4182279</v>
      </c>
      <c r="I168" s="178">
        <f>SUM(B168:H168)</f>
        <v>342178927.99</v>
      </c>
      <c r="J168" s="123"/>
      <c r="K168" s="123"/>
    </row>
    <row r="169" spans="1:11" ht="12.75">
      <c r="A169" s="172" t="s">
        <v>430</v>
      </c>
      <c r="B169" s="179"/>
      <c r="C169" s="179">
        <v>216157.3</v>
      </c>
      <c r="D169" s="179">
        <v>36666486.12</v>
      </c>
      <c r="E169" s="179">
        <v>213757</v>
      </c>
      <c r="F169" s="179"/>
      <c r="G169" s="179"/>
      <c r="H169" s="179">
        <v>142439</v>
      </c>
      <c r="I169" s="179">
        <f>SUM(B169:H169)</f>
        <v>37238839.419999994</v>
      </c>
      <c r="J169" s="123"/>
      <c r="K169" s="123"/>
    </row>
    <row r="170" spans="1:11" ht="12.75">
      <c r="A170" s="172" t="s">
        <v>428</v>
      </c>
      <c r="B170" s="179"/>
      <c r="C170" s="179"/>
      <c r="D170" s="179">
        <v>-242364</v>
      </c>
      <c r="E170" s="179">
        <v>-32570</v>
      </c>
      <c r="F170" s="179"/>
      <c r="G170" s="179"/>
      <c r="H170" s="179"/>
      <c r="I170" s="179">
        <f>SUM(B170:H170)</f>
        <v>-274934</v>
      </c>
      <c r="J170" s="123"/>
      <c r="K170" s="123"/>
    </row>
    <row r="171" spans="1:11" ht="13.5" thickBot="1">
      <c r="A171" s="168" t="s">
        <v>611</v>
      </c>
      <c r="B171" s="178">
        <f>SUM(B168:B170)</f>
        <v>0</v>
      </c>
      <c r="C171" s="178">
        <f aca="true" t="shared" si="1" ref="C171:H171">SUM(C168:C170)</f>
        <v>2362158.3</v>
      </c>
      <c r="D171" s="178">
        <f t="shared" si="1"/>
        <v>368883975.11</v>
      </c>
      <c r="E171" s="178">
        <f t="shared" si="1"/>
        <v>3571982</v>
      </c>
      <c r="F171" s="178">
        <f t="shared" si="1"/>
        <v>0</v>
      </c>
      <c r="G171" s="178">
        <f t="shared" si="1"/>
        <v>0</v>
      </c>
      <c r="H171" s="178">
        <f t="shared" si="1"/>
        <v>4324718</v>
      </c>
      <c r="I171" s="178">
        <f>SUM(B171:H171)</f>
        <v>379142833.41</v>
      </c>
      <c r="J171" s="123"/>
      <c r="K171" s="123"/>
    </row>
    <row r="172" spans="1:11" ht="12.75">
      <c r="A172" s="172"/>
      <c r="B172" s="179"/>
      <c r="C172" s="179"/>
      <c r="D172" s="179"/>
      <c r="E172" s="179"/>
      <c r="F172" s="179"/>
      <c r="G172" s="179"/>
      <c r="H172" s="179"/>
      <c r="I172" s="179"/>
      <c r="J172" s="123"/>
      <c r="K172" s="129"/>
    </row>
    <row r="173" spans="1:11" ht="12.75">
      <c r="A173" s="168" t="s">
        <v>431</v>
      </c>
      <c r="B173" s="179"/>
      <c r="C173" s="179"/>
      <c r="D173" s="179"/>
      <c r="E173" s="179"/>
      <c r="F173" s="179"/>
      <c r="G173" s="179"/>
      <c r="H173" s="179"/>
      <c r="I173" s="179"/>
      <c r="J173" s="123"/>
      <c r="K173" s="123"/>
    </row>
    <row r="174" spans="1:11" ht="13.5" thickBot="1">
      <c r="A174" s="168" t="s">
        <v>610</v>
      </c>
      <c r="B174" s="178">
        <f>B165-B171</f>
        <v>23269</v>
      </c>
      <c r="C174" s="178">
        <f aca="true" t="shared" si="2" ref="C174:H174">C165-C171</f>
        <v>9166227.7</v>
      </c>
      <c r="D174" s="178">
        <f t="shared" si="2"/>
        <v>269564426.89</v>
      </c>
      <c r="E174" s="178">
        <f t="shared" si="2"/>
        <v>972967</v>
      </c>
      <c r="F174" s="178">
        <f t="shared" si="2"/>
        <v>46822</v>
      </c>
      <c r="G174" s="178">
        <f t="shared" si="2"/>
        <v>7831162</v>
      </c>
      <c r="H174" s="178">
        <f t="shared" si="2"/>
        <v>406680</v>
      </c>
      <c r="I174" s="178">
        <f>SUM(B174:H174)</f>
        <v>288011554.59</v>
      </c>
      <c r="J174" s="123"/>
      <c r="K174" s="123"/>
    </row>
    <row r="175" spans="1:10" ht="12.75">
      <c r="A175" s="182"/>
      <c r="B175" s="183"/>
      <c r="C175" s="184"/>
      <c r="D175" s="184"/>
      <c r="E175" s="184"/>
      <c r="F175" s="184"/>
      <c r="G175" s="184"/>
      <c r="H175" s="185"/>
      <c r="I175" s="149"/>
      <c r="J175" s="123"/>
    </row>
    <row r="176" spans="1:9" ht="12.75">
      <c r="A176" s="182"/>
      <c r="B176" s="183"/>
      <c r="C176" s="184"/>
      <c r="D176" s="184"/>
      <c r="E176" s="184"/>
      <c r="F176" s="184"/>
      <c r="G176" s="184"/>
      <c r="H176" s="185"/>
      <c r="I176" s="149"/>
    </row>
    <row r="177" spans="1:9" ht="12.75">
      <c r="A177" s="132"/>
      <c r="B177" s="132"/>
      <c r="C177" s="132"/>
      <c r="D177" s="132"/>
      <c r="E177" s="132"/>
      <c r="F177" s="132"/>
      <c r="G177" s="132"/>
      <c r="H177" s="132"/>
      <c r="I177" s="132"/>
    </row>
    <row r="178" spans="1:9" ht="12.75">
      <c r="A178" s="141" t="s">
        <v>439</v>
      </c>
      <c r="B178" s="132"/>
      <c r="C178" s="161"/>
      <c r="D178" s="161"/>
      <c r="E178" s="132"/>
      <c r="F178" s="132"/>
      <c r="G178" s="161"/>
      <c r="H178" s="132"/>
      <c r="I178" s="132"/>
    </row>
    <row r="179" spans="1:9" ht="12.75">
      <c r="A179" s="154"/>
      <c r="B179" s="242" t="s">
        <v>603</v>
      </c>
      <c r="C179" s="186"/>
      <c r="D179" s="132"/>
      <c r="E179" s="132"/>
      <c r="F179" s="132"/>
      <c r="G179" s="132"/>
      <c r="H179" s="132"/>
      <c r="I179" s="132"/>
    </row>
    <row r="180" spans="1:9" ht="12.75">
      <c r="A180" s="144" t="s">
        <v>440</v>
      </c>
      <c r="B180" s="151">
        <v>0</v>
      </c>
      <c r="C180" s="187"/>
      <c r="D180" s="132"/>
      <c r="E180" s="132"/>
      <c r="F180" s="132"/>
      <c r="G180" s="132"/>
      <c r="H180" s="132"/>
      <c r="I180" s="132"/>
    </row>
    <row r="181" spans="1:9" ht="12.75">
      <c r="A181" s="144" t="s">
        <v>441</v>
      </c>
      <c r="B181" s="151">
        <v>37582502</v>
      </c>
      <c r="C181" s="187"/>
      <c r="D181" s="132"/>
      <c r="E181" s="132"/>
      <c r="F181" s="132"/>
      <c r="G181" s="132"/>
      <c r="H181" s="132"/>
      <c r="I181" s="132"/>
    </row>
    <row r="182" spans="1:9" ht="12.75">
      <c r="A182" s="144" t="s">
        <v>442</v>
      </c>
      <c r="B182" s="188">
        <v>3633774</v>
      </c>
      <c r="C182" s="188"/>
      <c r="D182" s="132"/>
      <c r="E182" s="132"/>
      <c r="F182" s="132"/>
      <c r="G182" s="132"/>
      <c r="H182" s="132"/>
      <c r="I182" s="132"/>
    </row>
    <row r="183" spans="1:9" ht="13.5" thickBot="1">
      <c r="A183" s="144" t="s">
        <v>525</v>
      </c>
      <c r="B183" s="164">
        <v>407965</v>
      </c>
      <c r="C183" s="188"/>
      <c r="D183" s="132"/>
      <c r="E183" s="132"/>
      <c r="F183" s="132"/>
      <c r="G183" s="132"/>
      <c r="H183" s="132"/>
      <c r="I183" s="132"/>
    </row>
    <row r="184" spans="1:9" ht="12.75">
      <c r="A184" s="189"/>
      <c r="B184" s="279">
        <f>SUM(B180:B183)</f>
        <v>41624241</v>
      </c>
      <c r="C184" s="190"/>
      <c r="D184" s="132"/>
      <c r="E184" s="132"/>
      <c r="F184" s="132"/>
      <c r="G184" s="132"/>
      <c r="H184" s="132"/>
      <c r="I184" s="132"/>
    </row>
    <row r="185" spans="1:9" ht="13.5" thickBot="1">
      <c r="A185" s="144" t="s">
        <v>443</v>
      </c>
      <c r="B185" s="280">
        <v>-37263916</v>
      </c>
      <c r="C185" s="191"/>
      <c r="D185" s="132"/>
      <c r="E185" s="132"/>
      <c r="F185" s="132"/>
      <c r="G185" s="132"/>
      <c r="H185" s="132"/>
      <c r="I185" s="132"/>
    </row>
    <row r="186" spans="1:9" ht="12.75">
      <c r="A186" s="189" t="s">
        <v>521</v>
      </c>
      <c r="B186" s="281">
        <f>SUM(B184:B185)</f>
        <v>4360325</v>
      </c>
      <c r="C186" s="192"/>
      <c r="D186" s="132"/>
      <c r="E186" s="132"/>
      <c r="F186" s="132"/>
      <c r="G186" s="132"/>
      <c r="H186" s="132"/>
      <c r="I186" s="132"/>
    </row>
    <row r="187" spans="1:9" ht="12.75">
      <c r="A187" s="144" t="s">
        <v>526</v>
      </c>
      <c r="B187" s="151">
        <v>86880</v>
      </c>
      <c r="C187" s="187"/>
      <c r="D187" s="132"/>
      <c r="E187" s="132"/>
      <c r="F187" s="132"/>
      <c r="G187" s="132"/>
      <c r="H187" s="132"/>
      <c r="I187" s="132"/>
    </row>
    <row r="188" spans="1:9" ht="13.5" thickBot="1">
      <c r="A188" s="193" t="s">
        <v>534</v>
      </c>
      <c r="B188" s="153">
        <v>35000</v>
      </c>
      <c r="C188" s="187"/>
      <c r="D188" s="132"/>
      <c r="E188" s="132"/>
      <c r="F188" s="132"/>
      <c r="G188" s="132"/>
      <c r="H188" s="132"/>
      <c r="I188" s="132"/>
    </row>
    <row r="189" spans="1:9" ht="13.5" thickBot="1">
      <c r="A189" s="194"/>
      <c r="B189" s="158">
        <f>SUM(B186:B188)</f>
        <v>4482205</v>
      </c>
      <c r="C189" s="195"/>
      <c r="D189" s="132"/>
      <c r="E189" s="132"/>
      <c r="F189" s="132"/>
      <c r="G189" s="132"/>
      <c r="H189" s="132"/>
      <c r="I189" s="132"/>
    </row>
    <row r="190" spans="1:9" ht="12.75">
      <c r="A190" s="194"/>
      <c r="B190" s="195"/>
      <c r="C190" s="195"/>
      <c r="D190" s="132"/>
      <c r="E190" s="132"/>
      <c r="F190" s="132"/>
      <c r="G190" s="132"/>
      <c r="H190" s="132"/>
      <c r="I190" s="132"/>
    </row>
    <row r="191" spans="1:9" ht="12.75">
      <c r="A191" s="469" t="s">
        <v>568</v>
      </c>
      <c r="B191" s="469"/>
      <c r="C191" s="469"/>
      <c r="D191" s="469"/>
      <c r="E191" s="469"/>
      <c r="F191" s="469"/>
      <c r="G191" s="469"/>
      <c r="H191" s="469"/>
      <c r="I191" s="469"/>
    </row>
    <row r="192" spans="1:9" ht="12.75">
      <c r="A192" s="469" t="s">
        <v>535</v>
      </c>
      <c r="B192" s="469"/>
      <c r="C192" s="469"/>
      <c r="D192" s="469"/>
      <c r="E192" s="469"/>
      <c r="F192" s="469"/>
      <c r="G192" s="469"/>
      <c r="H192" s="469"/>
      <c r="I192" s="469"/>
    </row>
    <row r="193" spans="1:9" ht="12.75">
      <c r="A193" s="196"/>
      <c r="B193" s="128"/>
      <c r="C193" s="128"/>
      <c r="D193" s="128"/>
      <c r="E193" s="128"/>
      <c r="F193" s="128"/>
      <c r="G193" s="128"/>
      <c r="H193" s="128"/>
      <c r="I193" s="128"/>
    </row>
    <row r="194" spans="1:9" ht="12.75">
      <c r="A194" s="509" t="s">
        <v>537</v>
      </c>
      <c r="B194" s="469"/>
      <c r="C194" s="469"/>
      <c r="D194" s="469"/>
      <c r="E194" s="469"/>
      <c r="F194" s="469"/>
      <c r="G194" s="469"/>
      <c r="H194" s="469"/>
      <c r="I194" s="469"/>
    </row>
    <row r="195" spans="1:9" ht="12.75">
      <c r="A195" s="142"/>
      <c r="B195" s="242" t="s">
        <v>603</v>
      </c>
      <c r="C195" s="128"/>
      <c r="D195" s="128"/>
      <c r="E195" s="128"/>
      <c r="F195" s="128"/>
      <c r="G195" s="128"/>
      <c r="H195" s="128"/>
      <c r="I195" s="128"/>
    </row>
    <row r="196" spans="1:9" ht="12.75">
      <c r="A196" s="144" t="s">
        <v>586</v>
      </c>
      <c r="B196" s="282">
        <v>-37263916</v>
      </c>
      <c r="C196" s="128"/>
      <c r="D196" s="128"/>
      <c r="E196" s="128"/>
      <c r="F196" s="128"/>
      <c r="G196" s="128"/>
      <c r="H196" s="128"/>
      <c r="I196" s="128"/>
    </row>
    <row r="197" spans="1:9" ht="12.75">
      <c r="A197" s="144" t="s">
        <v>456</v>
      </c>
      <c r="B197" s="282">
        <v>0</v>
      </c>
      <c r="C197" s="128"/>
      <c r="D197" s="128"/>
      <c r="E197" s="128"/>
      <c r="F197" s="128"/>
      <c r="G197" s="128"/>
      <c r="H197" s="128"/>
      <c r="I197" s="128"/>
    </row>
    <row r="198" spans="1:9" ht="13.5" thickBot="1">
      <c r="A198" s="144" t="s">
        <v>458</v>
      </c>
      <c r="B198" s="197"/>
      <c r="C198" s="128"/>
      <c r="D198" s="128"/>
      <c r="E198" s="128"/>
      <c r="F198" s="128"/>
      <c r="G198" s="128"/>
      <c r="H198" s="128"/>
      <c r="I198" s="128"/>
    </row>
    <row r="199" spans="1:9" ht="13.5" thickBot="1">
      <c r="A199" s="189" t="s">
        <v>459</v>
      </c>
      <c r="B199" s="283">
        <f>SUM(B196:B198)</f>
        <v>-37263916</v>
      </c>
      <c r="C199" s="128"/>
      <c r="D199" s="128"/>
      <c r="E199" s="128"/>
      <c r="F199" s="128"/>
      <c r="G199" s="128"/>
      <c r="H199" s="128"/>
      <c r="I199" s="128"/>
    </row>
    <row r="200" spans="1:9" ht="12.75">
      <c r="A200" s="196"/>
      <c r="B200" s="128"/>
      <c r="C200" s="128"/>
      <c r="D200" s="128"/>
      <c r="E200" s="128"/>
      <c r="F200" s="128"/>
      <c r="G200" s="128"/>
      <c r="H200" s="128"/>
      <c r="I200" s="128"/>
    </row>
    <row r="201" spans="1:9" ht="12.75">
      <c r="A201" s="196"/>
      <c r="B201" s="128"/>
      <c r="C201" s="128"/>
      <c r="D201" s="128"/>
      <c r="E201" s="128"/>
      <c r="F201" s="128"/>
      <c r="G201" s="128"/>
      <c r="H201" s="128"/>
      <c r="I201" s="128"/>
    </row>
    <row r="202" spans="1:9" ht="12.75">
      <c r="A202" s="141" t="s">
        <v>538</v>
      </c>
      <c r="B202" s="132"/>
      <c r="C202" s="132"/>
      <c r="D202" s="132"/>
      <c r="E202" s="132"/>
      <c r="F202" s="132"/>
      <c r="G202" s="132"/>
      <c r="H202" s="161"/>
      <c r="I202" s="132"/>
    </row>
    <row r="203" spans="1:9" ht="12.75">
      <c r="A203" s="469" t="s">
        <v>359</v>
      </c>
      <c r="B203" s="469"/>
      <c r="C203" s="469"/>
      <c r="D203" s="469"/>
      <c r="E203" s="469"/>
      <c r="F203" s="469"/>
      <c r="G203" s="469"/>
      <c r="H203" s="469"/>
      <c r="I203" s="469"/>
    </row>
    <row r="204" spans="1:9" ht="12.75">
      <c r="A204" s="469" t="s">
        <v>360</v>
      </c>
      <c r="B204" s="469"/>
      <c r="C204" s="469"/>
      <c r="D204" s="469"/>
      <c r="E204" s="469"/>
      <c r="F204" s="469"/>
      <c r="G204" s="469"/>
      <c r="H204" s="469"/>
      <c r="I204" s="469"/>
    </row>
    <row r="205" spans="1:9" ht="12.75">
      <c r="A205" s="469" t="s">
        <v>532</v>
      </c>
      <c r="B205" s="469"/>
      <c r="C205" s="469"/>
      <c r="D205" s="469"/>
      <c r="E205" s="469"/>
      <c r="F205" s="469"/>
      <c r="G205" s="469"/>
      <c r="H205" s="469"/>
      <c r="I205" s="469"/>
    </row>
    <row r="206" spans="1:9" ht="12.75">
      <c r="A206" s="469"/>
      <c r="B206" s="469"/>
      <c r="C206" s="469"/>
      <c r="D206" s="469"/>
      <c r="E206" s="469"/>
      <c r="F206" s="469"/>
      <c r="G206" s="469"/>
      <c r="H206" s="469"/>
      <c r="I206" s="469"/>
    </row>
    <row r="207" spans="1:9" ht="12.75">
      <c r="A207" s="469" t="s">
        <v>531</v>
      </c>
      <c r="B207" s="469"/>
      <c r="C207" s="469"/>
      <c r="D207" s="469"/>
      <c r="E207" s="469"/>
      <c r="F207" s="469"/>
      <c r="G207" s="469"/>
      <c r="H207" s="469"/>
      <c r="I207" s="469"/>
    </row>
    <row r="208" spans="1:9" ht="12.75">
      <c r="A208" s="469" t="s">
        <v>569</v>
      </c>
      <c r="B208" s="469"/>
      <c r="C208" s="469"/>
      <c r="D208" s="469"/>
      <c r="E208" s="469"/>
      <c r="F208" s="469"/>
      <c r="G208" s="469"/>
      <c r="H208" s="469"/>
      <c r="I208" s="469"/>
    </row>
    <row r="209" spans="1:9" ht="12.75">
      <c r="A209" s="128"/>
      <c r="B209" s="128"/>
      <c r="C209" s="128"/>
      <c r="D209" s="128"/>
      <c r="E209" s="128"/>
      <c r="F209" s="128"/>
      <c r="G209" s="128"/>
      <c r="H209" s="128"/>
      <c r="I209" s="128"/>
    </row>
    <row r="210" spans="1:9" ht="12.75">
      <c r="A210" s="469" t="s">
        <v>612</v>
      </c>
      <c r="B210" s="469"/>
      <c r="C210" s="469"/>
      <c r="D210" s="469"/>
      <c r="E210" s="469"/>
      <c r="F210" s="469"/>
      <c r="G210" s="469"/>
      <c r="H210" s="469"/>
      <c r="I210" s="469"/>
    </row>
    <row r="211" spans="1:9" ht="12.75">
      <c r="A211" s="136" t="s">
        <v>361</v>
      </c>
      <c r="B211" s="488" t="s">
        <v>362</v>
      </c>
      <c r="C211" s="488"/>
      <c r="D211" s="480"/>
      <c r="E211" s="480"/>
      <c r="F211" s="480"/>
      <c r="G211" s="480"/>
      <c r="H211" s="480"/>
      <c r="I211" s="480"/>
    </row>
    <row r="212" spans="1:9" ht="12.75">
      <c r="A212" s="198" t="s">
        <v>363</v>
      </c>
      <c r="B212" s="199">
        <v>1</v>
      </c>
      <c r="C212" s="132"/>
      <c r="D212" s="132"/>
      <c r="E212" s="132"/>
      <c r="F212" s="132"/>
      <c r="G212" s="132"/>
      <c r="H212" s="132"/>
      <c r="I212" s="132"/>
    </row>
    <row r="213" spans="1:9" ht="12.75">
      <c r="A213" s="198" t="s">
        <v>364</v>
      </c>
      <c r="B213" s="199">
        <v>1</v>
      </c>
      <c r="C213" s="132"/>
      <c r="D213" s="132"/>
      <c r="E213" s="132"/>
      <c r="F213" s="132"/>
      <c r="G213" s="132"/>
      <c r="H213" s="132"/>
      <c r="I213" s="132"/>
    </row>
    <row r="214" spans="1:9" ht="25.5">
      <c r="A214" s="134" t="s">
        <v>527</v>
      </c>
      <c r="B214" s="200">
        <v>1</v>
      </c>
      <c r="C214" s="484"/>
      <c r="D214" s="484"/>
      <c r="E214" s="484"/>
      <c r="F214" s="484"/>
      <c r="G214" s="484"/>
      <c r="H214" s="484"/>
      <c r="I214" s="484"/>
    </row>
    <row r="215" spans="1:9" ht="12.75">
      <c r="A215" s="134"/>
      <c r="B215" s="132"/>
      <c r="C215" s="132"/>
      <c r="D215" s="132"/>
      <c r="E215" s="132"/>
      <c r="F215" s="132"/>
      <c r="G215" s="132"/>
      <c r="H215" s="132"/>
      <c r="I215" s="132"/>
    </row>
    <row r="216" spans="1:9" ht="12.75">
      <c r="A216" s="506" t="s">
        <v>365</v>
      </c>
      <c r="B216" s="506"/>
      <c r="C216" s="506"/>
      <c r="D216" s="506"/>
      <c r="E216" s="506"/>
      <c r="F216" s="506"/>
      <c r="G216" s="506"/>
      <c r="H216" s="506"/>
      <c r="I216" s="506"/>
    </row>
    <row r="217" spans="1:9" ht="12.75">
      <c r="A217" s="138"/>
      <c r="B217" s="138"/>
      <c r="C217" s="138"/>
      <c r="D217" s="138"/>
      <c r="E217" s="138"/>
      <c r="F217" s="138"/>
      <c r="G217" s="138"/>
      <c r="H217" s="138"/>
      <c r="I217" s="138"/>
    </row>
    <row r="218" spans="1:9" ht="12.75">
      <c r="A218" s="133"/>
      <c r="B218" s="132"/>
      <c r="C218" s="132"/>
      <c r="D218" s="132"/>
      <c r="E218" s="132"/>
      <c r="F218" s="132"/>
      <c r="G218" s="161"/>
      <c r="H218" s="132"/>
      <c r="I218" s="132"/>
    </row>
    <row r="219" spans="1:9" ht="12.75">
      <c r="A219" s="141" t="s">
        <v>444</v>
      </c>
      <c r="B219" s="132"/>
      <c r="C219" s="132"/>
      <c r="D219" s="132"/>
      <c r="E219" s="132"/>
      <c r="F219" s="132"/>
      <c r="G219" s="132"/>
      <c r="H219" s="132"/>
      <c r="I219" s="132"/>
    </row>
    <row r="220" spans="1:9" ht="12.75">
      <c r="A220" s="132"/>
      <c r="B220" s="242" t="s">
        <v>603</v>
      </c>
      <c r="C220" s="186"/>
      <c r="D220" s="132"/>
      <c r="E220" s="132"/>
      <c r="F220" s="132"/>
      <c r="G220" s="132"/>
      <c r="H220" s="132"/>
      <c r="I220" s="132"/>
    </row>
    <row r="221" spans="1:9" ht="12.75" hidden="1">
      <c r="A221" s="162" t="s">
        <v>540</v>
      </c>
      <c r="B221" s="163">
        <v>0</v>
      </c>
      <c r="C221" s="188"/>
      <c r="D221" s="132"/>
      <c r="E221" s="132"/>
      <c r="F221" s="132"/>
      <c r="G221" s="132"/>
      <c r="H221" s="132"/>
      <c r="I221" s="132"/>
    </row>
    <row r="222" spans="1:9" ht="12.75">
      <c r="A222" s="162" t="s">
        <v>445</v>
      </c>
      <c r="B222" s="163">
        <v>73263523</v>
      </c>
      <c r="C222" s="188"/>
      <c r="D222" s="132"/>
      <c r="E222" s="132"/>
      <c r="F222" s="132"/>
      <c r="G222" s="132"/>
      <c r="H222" s="132"/>
      <c r="I222" s="132"/>
    </row>
    <row r="223" spans="1:9" ht="12.75">
      <c r="A223" s="144" t="s">
        <v>446</v>
      </c>
      <c r="B223" s="163">
        <v>27625</v>
      </c>
      <c r="C223" s="188"/>
      <c r="D223" s="132"/>
      <c r="E223" s="132"/>
      <c r="F223" s="132"/>
      <c r="G223" s="132"/>
      <c r="H223" s="156"/>
      <c r="I223" s="132"/>
    </row>
    <row r="224" spans="1:9" ht="25.5">
      <c r="A224" s="144" t="s">
        <v>447</v>
      </c>
      <c r="B224" s="163">
        <v>467552</v>
      </c>
      <c r="C224" s="188"/>
      <c r="D224" s="132"/>
      <c r="E224" s="132"/>
      <c r="F224" s="132"/>
      <c r="G224" s="132"/>
      <c r="H224" s="132"/>
      <c r="I224" s="132"/>
    </row>
    <row r="225" spans="1:9" ht="13.5" thickBot="1">
      <c r="A225" s="144" t="s">
        <v>450</v>
      </c>
      <c r="B225" s="153">
        <v>2248755</v>
      </c>
      <c r="C225" s="187"/>
      <c r="D225" s="132"/>
      <c r="E225" s="132"/>
      <c r="F225" s="132"/>
      <c r="G225" s="132"/>
      <c r="H225" s="132"/>
      <c r="I225" s="132"/>
    </row>
    <row r="226" spans="1:9" ht="13.5" thickBot="1">
      <c r="A226" s="132"/>
      <c r="B226" s="158">
        <f>SUM(B221:B225)</f>
        <v>76007455</v>
      </c>
      <c r="C226" s="195"/>
      <c r="D226" s="132"/>
      <c r="E226" s="132"/>
      <c r="F226" s="132"/>
      <c r="G226" s="132"/>
      <c r="H226" s="132"/>
      <c r="I226" s="132"/>
    </row>
    <row r="227" spans="1:9" ht="12.75">
      <c r="A227" s="133"/>
      <c r="B227" s="132"/>
      <c r="C227" s="149"/>
      <c r="D227" s="132"/>
      <c r="E227" s="132"/>
      <c r="F227" s="132"/>
      <c r="G227" s="132"/>
      <c r="H227" s="132"/>
      <c r="I227" s="132"/>
    </row>
    <row r="228" spans="1:9" ht="12.75">
      <c r="A228" s="133"/>
      <c r="B228" s="132"/>
      <c r="C228" s="132"/>
      <c r="D228" s="132"/>
      <c r="E228" s="132"/>
      <c r="F228" s="132"/>
      <c r="G228" s="132"/>
      <c r="H228" s="132"/>
      <c r="I228" s="132"/>
    </row>
    <row r="229" spans="1:9" ht="12.75">
      <c r="A229" s="141" t="s">
        <v>451</v>
      </c>
      <c r="B229" s="132"/>
      <c r="C229" s="132"/>
      <c r="D229" s="132"/>
      <c r="E229" s="132"/>
      <c r="F229" s="132"/>
      <c r="G229" s="132"/>
      <c r="H229" s="132"/>
      <c r="I229" s="132"/>
    </row>
    <row r="230" spans="1:9" ht="12.75">
      <c r="A230" s="132"/>
      <c r="B230" s="242" t="s">
        <v>603</v>
      </c>
      <c r="C230" s="186"/>
      <c r="D230" s="132"/>
      <c r="E230" s="132"/>
      <c r="F230" s="132"/>
      <c r="G230" s="132"/>
      <c r="H230" s="132"/>
      <c r="I230" s="132"/>
    </row>
    <row r="231" spans="1:9" ht="12.75">
      <c r="A231" s="162" t="s">
        <v>452</v>
      </c>
      <c r="B231" s="163">
        <v>94609913</v>
      </c>
      <c r="C231" s="188"/>
      <c r="D231" s="132"/>
      <c r="E231" s="132"/>
      <c r="F231" s="132"/>
      <c r="G231" s="132"/>
      <c r="H231" s="132"/>
      <c r="I231" s="132"/>
    </row>
    <row r="232" spans="1:9" ht="13.5" thickBot="1">
      <c r="A232" s="162" t="s">
        <v>453</v>
      </c>
      <c r="B232" s="164">
        <v>7636207</v>
      </c>
      <c r="C232" s="188"/>
      <c r="D232" s="132"/>
      <c r="E232" s="132"/>
      <c r="F232" s="132"/>
      <c r="G232" s="132"/>
      <c r="H232" s="132"/>
      <c r="I232" s="132"/>
    </row>
    <row r="233" spans="1:9" ht="12.75">
      <c r="A233" s="162"/>
      <c r="B233" s="192">
        <f>SUM(B231:B232)</f>
        <v>102246120</v>
      </c>
      <c r="C233" s="192"/>
      <c r="D233" s="132"/>
      <c r="E233" s="161"/>
      <c r="F233" s="132"/>
      <c r="G233" s="132"/>
      <c r="H233" s="132"/>
      <c r="I233" s="132"/>
    </row>
    <row r="234" spans="1:9" ht="13.5" thickBot="1">
      <c r="A234" s="162" t="s">
        <v>454</v>
      </c>
      <c r="B234" s="280">
        <v>-28982597</v>
      </c>
      <c r="C234" s="191"/>
      <c r="D234" s="132"/>
      <c r="E234" s="132"/>
      <c r="F234" s="132"/>
      <c r="G234" s="161"/>
      <c r="H234" s="132"/>
      <c r="I234" s="132"/>
    </row>
    <row r="235" spans="1:9" ht="13.5" thickBot="1">
      <c r="A235" s="132"/>
      <c r="B235" s="158">
        <f>SUM(B233:B234)</f>
        <v>73263523</v>
      </c>
      <c r="C235" s="195"/>
      <c r="D235" s="132"/>
      <c r="E235" s="161"/>
      <c r="F235" s="132"/>
      <c r="G235" s="132"/>
      <c r="H235" s="132"/>
      <c r="I235" s="132"/>
    </row>
    <row r="236" spans="1:9" ht="12.75">
      <c r="A236" s="132"/>
      <c r="B236" s="132"/>
      <c r="C236" s="149"/>
      <c r="D236" s="132"/>
      <c r="E236" s="132"/>
      <c r="F236" s="132"/>
      <c r="G236" s="132"/>
      <c r="H236" s="132"/>
      <c r="I236" s="132"/>
    </row>
    <row r="237" spans="1:9" ht="12.75">
      <c r="A237" s="132" t="s">
        <v>75</v>
      </c>
      <c r="B237" s="132"/>
      <c r="C237" s="132"/>
      <c r="D237" s="132"/>
      <c r="E237" s="132"/>
      <c r="F237" s="132"/>
      <c r="G237" s="132"/>
      <c r="H237" s="132"/>
      <c r="I237" s="161"/>
    </row>
    <row r="238" spans="1:9" ht="12.75">
      <c r="A238" s="469" t="s">
        <v>455</v>
      </c>
      <c r="B238" s="469"/>
      <c r="C238" s="469"/>
      <c r="D238" s="469"/>
      <c r="E238" s="469"/>
      <c r="F238" s="469"/>
      <c r="G238" s="469"/>
      <c r="H238" s="469"/>
      <c r="I238" s="469"/>
    </row>
    <row r="239" spans="1:9" ht="12.75">
      <c r="A239" s="142"/>
      <c r="B239" s="242" t="s">
        <v>603</v>
      </c>
      <c r="C239" s="143"/>
      <c r="D239" s="132"/>
      <c r="E239" s="132"/>
      <c r="F239" s="132"/>
      <c r="G239" s="132"/>
      <c r="H239" s="132"/>
      <c r="I239" s="132"/>
    </row>
    <row r="240" spans="1:9" ht="12.75">
      <c r="A240" s="144" t="s">
        <v>586</v>
      </c>
      <c r="B240" s="282">
        <v>-28820937.18</v>
      </c>
      <c r="C240" s="132"/>
      <c r="D240" s="132"/>
      <c r="E240" s="132"/>
      <c r="F240" s="132"/>
      <c r="G240" s="132"/>
      <c r="H240" s="132"/>
      <c r="I240" s="161"/>
    </row>
    <row r="241" spans="1:9" ht="12.75">
      <c r="A241" s="144" t="s">
        <v>456</v>
      </c>
      <c r="B241" s="282">
        <v>233458.88</v>
      </c>
      <c r="C241" s="132"/>
      <c r="D241" s="132"/>
      <c r="E241" s="132"/>
      <c r="F241" s="132"/>
      <c r="G241" s="132"/>
      <c r="H241" s="132"/>
      <c r="I241" s="132"/>
    </row>
    <row r="242" spans="1:9" ht="12.75">
      <c r="A242" s="144" t="s">
        <v>457</v>
      </c>
      <c r="B242" s="282">
        <v>1020189.85</v>
      </c>
      <c r="C242" s="132"/>
      <c r="D242" s="132"/>
      <c r="E242" s="132"/>
      <c r="F242" s="132"/>
      <c r="G242" s="132"/>
      <c r="H242" s="132"/>
      <c r="I242" s="132"/>
    </row>
    <row r="243" spans="1:9" ht="13.5" thickBot="1">
      <c r="A243" s="144" t="s">
        <v>458</v>
      </c>
      <c r="B243" s="197">
        <v>-1415308.83</v>
      </c>
      <c r="C243" s="132"/>
      <c r="D243" s="132"/>
      <c r="E243" s="132"/>
      <c r="F243" s="132"/>
      <c r="G243" s="132"/>
      <c r="H243" s="132"/>
      <c r="I243" s="132"/>
    </row>
    <row r="244" spans="1:9" ht="13.5" thickBot="1">
      <c r="A244" s="189" t="s">
        <v>459</v>
      </c>
      <c r="B244" s="148">
        <f>SUM(B240:B243)</f>
        <v>-28982597.28</v>
      </c>
      <c r="C244" s="161"/>
      <c r="D244" s="132"/>
      <c r="E244" s="132"/>
      <c r="F244" s="132"/>
      <c r="G244" s="132"/>
      <c r="H244" s="132"/>
      <c r="I244" s="132"/>
    </row>
    <row r="245" spans="1:9" ht="12.75">
      <c r="A245" s="132"/>
      <c r="B245" s="132"/>
      <c r="C245" s="132"/>
      <c r="D245" s="132"/>
      <c r="E245" s="132"/>
      <c r="F245" s="132"/>
      <c r="G245" s="132"/>
      <c r="H245" s="132"/>
      <c r="I245" s="132"/>
    </row>
    <row r="246" spans="1:9" ht="12.75">
      <c r="A246" s="132"/>
      <c r="B246" s="132"/>
      <c r="C246" s="132"/>
      <c r="D246" s="132"/>
      <c r="E246" s="132"/>
      <c r="F246" s="132"/>
      <c r="G246" s="161"/>
      <c r="H246" s="132"/>
      <c r="I246" s="132"/>
    </row>
    <row r="247" spans="1:9" ht="12.75">
      <c r="A247" s="132" t="s">
        <v>533</v>
      </c>
      <c r="B247" s="132"/>
      <c r="C247" s="132"/>
      <c r="D247" s="132"/>
      <c r="E247" s="132"/>
      <c r="F247" s="132"/>
      <c r="G247" s="132"/>
      <c r="H247" s="132"/>
      <c r="I247" s="132"/>
    </row>
    <row r="248" spans="1:9" ht="12.75">
      <c r="A248" s="142"/>
      <c r="B248" s="242" t="s">
        <v>603</v>
      </c>
      <c r="C248" s="132"/>
      <c r="D248" s="132"/>
      <c r="E248" s="132"/>
      <c r="F248" s="132"/>
      <c r="G248" s="132"/>
      <c r="H248" s="132"/>
      <c r="I248" s="132"/>
    </row>
    <row r="249" spans="1:9" ht="12.75">
      <c r="A249" s="144" t="s">
        <v>460</v>
      </c>
      <c r="B249" s="159">
        <v>46393233.991000004</v>
      </c>
      <c r="C249" s="132"/>
      <c r="D249" s="132"/>
      <c r="E249" s="132"/>
      <c r="F249" s="132"/>
      <c r="G249" s="132"/>
      <c r="H249" s="161"/>
      <c r="I249" s="132"/>
    </row>
    <row r="250" spans="1:9" ht="12.75">
      <c r="A250" s="144" t="s">
        <v>461</v>
      </c>
      <c r="B250" s="159">
        <v>21139811.03899987</v>
      </c>
      <c r="C250" s="132"/>
      <c r="D250" s="132"/>
      <c r="E250" s="132"/>
      <c r="F250" s="132"/>
      <c r="G250" s="132"/>
      <c r="H250" s="132"/>
      <c r="I250" s="132"/>
    </row>
    <row r="251" spans="1:9" ht="12.75">
      <c r="A251" s="144" t="s">
        <v>462</v>
      </c>
      <c r="B251" s="159">
        <v>5398657.19</v>
      </c>
      <c r="C251" s="132"/>
      <c r="D251" s="132"/>
      <c r="E251" s="132"/>
      <c r="F251" s="132"/>
      <c r="G251" s="132"/>
      <c r="H251" s="132"/>
      <c r="I251" s="132"/>
    </row>
    <row r="252" spans="1:10" ht="13.5" thickBot="1">
      <c r="A252" s="144" t="s">
        <v>463</v>
      </c>
      <c r="B252" s="160">
        <v>29314417.72</v>
      </c>
      <c r="C252" s="132"/>
      <c r="D252" s="132"/>
      <c r="E252" s="132"/>
      <c r="F252" s="132"/>
      <c r="G252" s="132"/>
      <c r="H252" s="132"/>
      <c r="I252" s="132"/>
      <c r="J252" s="122"/>
    </row>
    <row r="253" spans="1:9" ht="13.5" thickBot="1">
      <c r="A253" s="147"/>
      <c r="B253" s="148">
        <f>SUM(B249:B252)</f>
        <v>102246119.93999988</v>
      </c>
      <c r="C253" s="132"/>
      <c r="D253" s="132"/>
      <c r="E253" s="132"/>
      <c r="F253" s="132"/>
      <c r="G253" s="132"/>
      <c r="H253" s="132"/>
      <c r="I253" s="132"/>
    </row>
    <row r="254" spans="1:9" ht="12.75">
      <c r="A254" s="132"/>
      <c r="B254" s="132"/>
      <c r="C254" s="132"/>
      <c r="D254" s="132"/>
      <c r="E254" s="132"/>
      <c r="F254" s="132"/>
      <c r="G254" s="132"/>
      <c r="H254" s="132"/>
      <c r="I254" s="132"/>
    </row>
    <row r="255" spans="1:9" ht="12.75">
      <c r="A255" s="132"/>
      <c r="B255" s="132"/>
      <c r="C255" s="132"/>
      <c r="D255" s="132"/>
      <c r="E255" s="132"/>
      <c r="F255" s="132"/>
      <c r="G255" s="132"/>
      <c r="H255" s="132"/>
      <c r="I255" s="132"/>
    </row>
    <row r="256" spans="1:9" ht="12.75">
      <c r="A256" s="141" t="s">
        <v>528</v>
      </c>
      <c r="B256" s="132"/>
      <c r="C256" s="132"/>
      <c r="D256" s="132"/>
      <c r="E256" s="132"/>
      <c r="F256" s="132"/>
      <c r="G256" s="132"/>
      <c r="H256" s="132"/>
      <c r="I256" s="132"/>
    </row>
    <row r="257" spans="1:9" ht="12.75">
      <c r="A257" s="132"/>
      <c r="B257" s="242" t="s">
        <v>603</v>
      </c>
      <c r="C257" s="186"/>
      <c r="D257" s="132"/>
      <c r="E257" s="132"/>
      <c r="F257" s="132"/>
      <c r="G257" s="132"/>
      <c r="H257" s="132"/>
      <c r="I257" s="132"/>
    </row>
    <row r="258" spans="1:9" ht="12.75">
      <c r="A258" s="144" t="s">
        <v>448</v>
      </c>
      <c r="B258" s="151">
        <v>5786341</v>
      </c>
      <c r="C258" s="187"/>
      <c r="D258" s="132"/>
      <c r="E258" s="132"/>
      <c r="F258" s="132"/>
      <c r="G258" s="132"/>
      <c r="H258" s="132"/>
      <c r="I258" s="132"/>
    </row>
    <row r="259" spans="1:9" ht="12.75">
      <c r="A259" s="144" t="s">
        <v>449</v>
      </c>
      <c r="B259" s="151">
        <v>2280735</v>
      </c>
      <c r="C259" s="187"/>
      <c r="D259" s="132"/>
      <c r="E259" s="132"/>
      <c r="F259" s="132"/>
      <c r="G259" s="132"/>
      <c r="H259" s="132"/>
      <c r="I259" s="132"/>
    </row>
    <row r="260" spans="1:9" ht="13.5" thickBot="1">
      <c r="A260" s="144" t="s">
        <v>450</v>
      </c>
      <c r="B260" s="153">
        <v>2324</v>
      </c>
      <c r="C260" s="187"/>
      <c r="D260" s="132"/>
      <c r="E260" s="132"/>
      <c r="F260" s="132"/>
      <c r="G260" s="132"/>
      <c r="H260" s="132"/>
      <c r="I260" s="132"/>
    </row>
    <row r="261" spans="1:9" ht="16.5" customHeight="1" thickBot="1">
      <c r="A261" s="132"/>
      <c r="B261" s="284">
        <f>SUM(B258:B260)</f>
        <v>8069400</v>
      </c>
      <c r="C261" s="195"/>
      <c r="D261" s="132"/>
      <c r="E261" s="132"/>
      <c r="F261" s="132"/>
      <c r="G261" s="132"/>
      <c r="H261" s="132"/>
      <c r="I261" s="132"/>
    </row>
    <row r="262" spans="1:9" ht="18.75" customHeight="1" thickBot="1">
      <c r="A262" s="201" t="s">
        <v>454</v>
      </c>
      <c r="B262" s="280">
        <v>-5820645.46</v>
      </c>
      <c r="C262" s="202"/>
      <c r="D262" s="132"/>
      <c r="E262" s="132"/>
      <c r="F262" s="132"/>
      <c r="G262" s="132"/>
      <c r="H262" s="132"/>
      <c r="I262" s="132"/>
    </row>
    <row r="263" spans="1:9" ht="13.5" thickBot="1">
      <c r="A263" s="132"/>
      <c r="B263" s="284">
        <f>SUM(B261:B262)</f>
        <v>2248754.54</v>
      </c>
      <c r="C263" s="195"/>
      <c r="D263" s="132"/>
      <c r="E263" s="132"/>
      <c r="F263" s="132"/>
      <c r="G263" s="132"/>
      <c r="H263" s="132"/>
      <c r="I263" s="132"/>
    </row>
    <row r="264" spans="1:9" ht="12.75">
      <c r="A264" s="141"/>
      <c r="B264" s="132"/>
      <c r="C264" s="149"/>
      <c r="D264" s="132"/>
      <c r="E264" s="132"/>
      <c r="F264" s="132"/>
      <c r="G264" s="132"/>
      <c r="H264" s="132"/>
      <c r="I264" s="132"/>
    </row>
    <row r="265" spans="1:9" ht="12.75">
      <c r="A265" s="132"/>
      <c r="B265" s="132"/>
      <c r="C265" s="132"/>
      <c r="D265" s="132"/>
      <c r="E265" s="132"/>
      <c r="F265" s="132"/>
      <c r="G265" s="132"/>
      <c r="H265" s="132"/>
      <c r="I265" s="132"/>
    </row>
    <row r="266" spans="1:9" ht="12.75">
      <c r="A266" s="141" t="s">
        <v>464</v>
      </c>
      <c r="B266" s="132"/>
      <c r="C266" s="132"/>
      <c r="D266" s="132"/>
      <c r="E266" s="132"/>
      <c r="F266" s="132"/>
      <c r="G266" s="132"/>
      <c r="H266" s="132"/>
      <c r="I266" s="132"/>
    </row>
    <row r="267" spans="1:9" ht="12.75">
      <c r="A267" s="154"/>
      <c r="B267" s="242" t="s">
        <v>603</v>
      </c>
      <c r="C267" s="186"/>
      <c r="D267" s="132"/>
      <c r="E267" s="132"/>
      <c r="F267" s="132"/>
      <c r="G267" s="132"/>
      <c r="H267" s="132"/>
      <c r="I267" s="132"/>
    </row>
    <row r="268" spans="1:9" ht="12.75">
      <c r="A268" s="144" t="s">
        <v>465</v>
      </c>
      <c r="B268" s="151">
        <v>16399049</v>
      </c>
      <c r="C268" s="187"/>
      <c r="D268" s="132"/>
      <c r="E268" s="132"/>
      <c r="F268" s="132"/>
      <c r="G268" s="132"/>
      <c r="H268" s="132"/>
      <c r="I268" s="132"/>
    </row>
    <row r="269" spans="1:9" ht="13.5" customHeight="1">
      <c r="A269" s="144" t="s">
        <v>466</v>
      </c>
      <c r="B269" s="151">
        <v>1393722.29</v>
      </c>
      <c r="C269" s="187"/>
      <c r="D269" s="132"/>
      <c r="E269" s="132"/>
      <c r="F269" s="132"/>
      <c r="G269" s="132"/>
      <c r="H269" s="132"/>
      <c r="I269" s="132"/>
    </row>
    <row r="270" spans="1:9" ht="13.5" customHeight="1">
      <c r="A270" s="144" t="s">
        <v>467</v>
      </c>
      <c r="B270" s="187">
        <v>10765</v>
      </c>
      <c r="C270" s="187"/>
      <c r="D270" s="132"/>
      <c r="E270" s="132"/>
      <c r="F270" s="132"/>
      <c r="G270" s="132"/>
      <c r="H270" s="132"/>
      <c r="I270" s="132"/>
    </row>
    <row r="271" spans="1:9" ht="13.5" customHeight="1" thickBot="1">
      <c r="A271" s="144" t="s">
        <v>602</v>
      </c>
      <c r="B271" s="153">
        <v>10000000</v>
      </c>
      <c r="C271" s="187"/>
      <c r="D271" s="240"/>
      <c r="E271" s="240"/>
      <c r="F271" s="240"/>
      <c r="G271" s="240"/>
      <c r="H271" s="240"/>
      <c r="I271" s="240"/>
    </row>
    <row r="272" spans="1:9" ht="13.5" thickBot="1">
      <c r="A272" s="147"/>
      <c r="B272" s="203">
        <f>SUM(B268:B271)</f>
        <v>27803536.29</v>
      </c>
      <c r="C272" s="204"/>
      <c r="D272" s="132"/>
      <c r="E272" s="132"/>
      <c r="F272" s="132"/>
      <c r="G272" s="132"/>
      <c r="H272" s="132"/>
      <c r="I272" s="132"/>
    </row>
    <row r="273" spans="1:9" ht="12.75">
      <c r="A273" s="132"/>
      <c r="B273" s="132"/>
      <c r="C273" s="149"/>
      <c r="D273" s="132"/>
      <c r="E273" s="132"/>
      <c r="F273" s="132"/>
      <c r="G273" s="132"/>
      <c r="H273" s="132"/>
      <c r="I273" s="132"/>
    </row>
    <row r="274" spans="1:9" ht="12.75">
      <c r="A274" s="141"/>
      <c r="B274" s="132"/>
      <c r="C274" s="132"/>
      <c r="D274" s="132"/>
      <c r="E274" s="132"/>
      <c r="F274" s="132"/>
      <c r="G274" s="132"/>
      <c r="H274" s="132"/>
      <c r="I274" s="132"/>
    </row>
    <row r="275" spans="1:9" ht="12.75">
      <c r="A275" s="141" t="s">
        <v>468</v>
      </c>
      <c r="B275" s="132"/>
      <c r="C275" s="132"/>
      <c r="D275" s="132"/>
      <c r="E275" s="132"/>
      <c r="F275" s="132"/>
      <c r="G275" s="132"/>
      <c r="H275" s="132"/>
      <c r="I275" s="132"/>
    </row>
    <row r="276" spans="1:9" ht="12.75">
      <c r="A276" s="205"/>
      <c r="B276" s="242" t="s">
        <v>603</v>
      </c>
      <c r="C276" s="186"/>
      <c r="D276" s="132"/>
      <c r="E276" s="132"/>
      <c r="F276" s="132"/>
      <c r="G276" s="132"/>
      <c r="H276" s="132"/>
      <c r="I276" s="132"/>
    </row>
    <row r="277" spans="1:9" ht="13.5" customHeight="1">
      <c r="A277" s="144" t="s">
        <v>469</v>
      </c>
      <c r="B277" s="151">
        <v>0</v>
      </c>
      <c r="C277" s="187"/>
      <c r="D277" s="132"/>
      <c r="E277" s="132"/>
      <c r="F277" s="132"/>
      <c r="G277" s="132"/>
      <c r="H277" s="132"/>
      <c r="I277" s="132"/>
    </row>
    <row r="278" spans="1:9" ht="13.5" customHeight="1">
      <c r="A278" s="144" t="s">
        <v>617</v>
      </c>
      <c r="B278" s="151">
        <v>9750000</v>
      </c>
      <c r="C278" s="187"/>
      <c r="D278" s="256"/>
      <c r="E278" s="256"/>
      <c r="F278" s="256"/>
      <c r="G278" s="256"/>
      <c r="H278" s="256"/>
      <c r="I278" s="256"/>
    </row>
    <row r="279" spans="1:9" ht="13.5" thickBot="1">
      <c r="A279" s="144" t="s">
        <v>618</v>
      </c>
      <c r="B279" s="153">
        <v>3502319</v>
      </c>
      <c r="C279" s="187"/>
      <c r="D279" s="132"/>
      <c r="E279" s="132"/>
      <c r="F279" s="132"/>
      <c r="G279" s="132"/>
      <c r="H279" s="132"/>
      <c r="I279" s="132"/>
    </row>
    <row r="280" spans="1:9" ht="13.5" thickBot="1">
      <c r="A280" s="206"/>
      <c r="B280" s="148">
        <f>SUM(B277:B279)</f>
        <v>13252319</v>
      </c>
      <c r="C280" s="204"/>
      <c r="D280" s="132"/>
      <c r="E280" s="132"/>
      <c r="F280" s="132"/>
      <c r="G280" s="132"/>
      <c r="H280" s="132"/>
      <c r="I280" s="132"/>
    </row>
    <row r="281" spans="1:9" ht="12.75">
      <c r="A281" s="207"/>
      <c r="B281" s="132"/>
      <c r="C281" s="149"/>
      <c r="D281" s="132"/>
      <c r="E281" s="132"/>
      <c r="F281" s="132"/>
      <c r="G281" s="132"/>
      <c r="H281" s="132"/>
      <c r="I281" s="132"/>
    </row>
    <row r="282" spans="1:9" ht="12.75">
      <c r="A282" s="141"/>
      <c r="B282" s="132"/>
      <c r="C282" s="132"/>
      <c r="D282" s="132"/>
      <c r="E282" s="132"/>
      <c r="F282" s="132"/>
      <c r="G282" s="132"/>
      <c r="H282" s="132"/>
      <c r="I282" s="132"/>
    </row>
    <row r="283" spans="1:9" ht="12.75">
      <c r="A283" s="141" t="s">
        <v>470</v>
      </c>
      <c r="B283" s="132"/>
      <c r="C283" s="132"/>
      <c r="D283" s="132"/>
      <c r="E283" s="132"/>
      <c r="F283" s="132"/>
      <c r="G283" s="132"/>
      <c r="H283" s="132"/>
      <c r="I283" s="132"/>
    </row>
    <row r="284" spans="1:9" ht="40.5" customHeight="1">
      <c r="A284" s="469" t="s">
        <v>587</v>
      </c>
      <c r="B284" s="469"/>
      <c r="C284" s="469"/>
      <c r="D284" s="469"/>
      <c r="E284" s="469"/>
      <c r="F284" s="469"/>
      <c r="G284" s="469"/>
      <c r="H284" s="469"/>
      <c r="I284" s="469"/>
    </row>
    <row r="285" spans="1:9" ht="54" customHeight="1">
      <c r="A285" s="469" t="s">
        <v>588</v>
      </c>
      <c r="B285" s="469"/>
      <c r="C285" s="469"/>
      <c r="D285" s="469"/>
      <c r="E285" s="469"/>
      <c r="F285" s="469"/>
      <c r="G285" s="469"/>
      <c r="H285" s="469"/>
      <c r="I285" s="469"/>
    </row>
    <row r="286" spans="1:9" ht="12.75">
      <c r="A286" s="469"/>
      <c r="B286" s="469"/>
      <c r="C286" s="469"/>
      <c r="D286" s="469"/>
      <c r="E286" s="469"/>
      <c r="F286" s="469"/>
      <c r="G286" s="469"/>
      <c r="H286" s="469"/>
      <c r="I286" s="469"/>
    </row>
    <row r="287" spans="1:9" ht="12.75" customHeight="1">
      <c r="A287" s="469" t="s">
        <v>619</v>
      </c>
      <c r="B287" s="469"/>
      <c r="C287" s="469"/>
      <c r="D287" s="469"/>
      <c r="E287" s="469"/>
      <c r="F287" s="469"/>
      <c r="G287" s="469"/>
      <c r="H287" s="469"/>
      <c r="I287" s="469"/>
    </row>
    <row r="288" spans="1:9" ht="12.75">
      <c r="A288" s="135"/>
      <c r="B288" s="135"/>
      <c r="C288" s="135"/>
      <c r="D288" s="135"/>
      <c r="E288" s="135"/>
      <c r="F288" s="135"/>
      <c r="G288" s="135"/>
      <c r="H288" s="135"/>
      <c r="I288" s="135"/>
    </row>
    <row r="289" spans="1:9" ht="12.75">
      <c r="A289" s="135" t="s">
        <v>620</v>
      </c>
      <c r="B289" s="285">
        <v>500843</v>
      </c>
      <c r="C289" s="135"/>
      <c r="D289" s="135"/>
      <c r="E289" s="135"/>
      <c r="F289" s="135"/>
      <c r="G289" s="135"/>
      <c r="H289" s="135"/>
      <c r="I289" s="135"/>
    </row>
    <row r="290" spans="1:9" ht="12.75">
      <c r="A290" s="238" t="s">
        <v>471</v>
      </c>
      <c r="B290" s="285">
        <v>63556808</v>
      </c>
      <c r="C290" s="135"/>
      <c r="D290" s="135"/>
      <c r="E290" s="135"/>
      <c r="F290" s="135"/>
      <c r="G290" s="135"/>
      <c r="H290" s="135"/>
      <c r="I290" s="135"/>
    </row>
    <row r="291" spans="1:9" ht="12.75">
      <c r="A291" s="135" t="s">
        <v>621</v>
      </c>
      <c r="B291" s="286">
        <f>+B289/B290</f>
        <v>0.00788024156279214</v>
      </c>
      <c r="C291" s="135"/>
      <c r="D291" s="135"/>
      <c r="E291" s="135"/>
      <c r="F291" s="135"/>
      <c r="G291" s="135"/>
      <c r="H291" s="135"/>
      <c r="I291" s="135"/>
    </row>
    <row r="292" spans="1:9" ht="12.75">
      <c r="A292" s="194"/>
      <c r="B292" s="135"/>
      <c r="C292" s="135"/>
      <c r="D292" s="135"/>
      <c r="E292" s="135"/>
      <c r="F292" s="135"/>
      <c r="G292" s="135"/>
      <c r="H292" s="135"/>
      <c r="I292" s="135"/>
    </row>
    <row r="293" spans="1:9" ht="12.75" customHeight="1">
      <c r="A293" s="469" t="s">
        <v>622</v>
      </c>
      <c r="B293" s="469"/>
      <c r="C293" s="469"/>
      <c r="D293" s="469"/>
      <c r="E293" s="469"/>
      <c r="F293" s="469"/>
      <c r="G293" s="469"/>
      <c r="H293" s="469"/>
      <c r="I293" s="469"/>
    </row>
    <row r="294" spans="1:9" ht="12.75">
      <c r="A294" s="495"/>
      <c r="B294" s="495"/>
      <c r="C294" s="495"/>
      <c r="D294" s="495"/>
      <c r="E294" s="495"/>
      <c r="F294" s="131"/>
      <c r="G294" s="132"/>
      <c r="H294" s="132"/>
      <c r="I294" s="132"/>
    </row>
    <row r="295" spans="1:9" ht="13.5" thickBot="1">
      <c r="A295" s="512" t="s">
        <v>613</v>
      </c>
      <c r="B295" s="512"/>
      <c r="C295" s="512"/>
      <c r="D295" s="512"/>
      <c r="E295" s="512"/>
      <c r="F295" s="512"/>
      <c r="G295" s="512"/>
      <c r="H295" s="512"/>
      <c r="I295" s="512"/>
    </row>
    <row r="296" spans="1:9" ht="12.75">
      <c r="A296" s="491"/>
      <c r="B296" s="492"/>
      <c r="C296" s="492"/>
      <c r="D296" s="492"/>
      <c r="E296" s="485" t="s">
        <v>595</v>
      </c>
      <c r="F296" s="486"/>
      <c r="G296" s="490" t="s">
        <v>473</v>
      </c>
      <c r="H296" s="486"/>
      <c r="I296" s="132"/>
    </row>
    <row r="297" spans="1:9" s="130" customFormat="1" ht="12.75">
      <c r="A297" s="481" t="s">
        <v>76</v>
      </c>
      <c r="B297" s="482"/>
      <c r="C297" s="482"/>
      <c r="D297" s="483"/>
      <c r="E297" s="496">
        <v>256258.53</v>
      </c>
      <c r="F297" s="497"/>
      <c r="G297" s="493">
        <v>40.319608602069316</v>
      </c>
      <c r="H297" s="494"/>
      <c r="I297" s="132"/>
    </row>
    <row r="298" spans="1:9" s="130" customFormat="1" ht="12.75">
      <c r="A298" s="466" t="s">
        <v>544</v>
      </c>
      <c r="B298" s="467"/>
      <c r="C298" s="467"/>
      <c r="D298" s="468"/>
      <c r="E298" s="464">
        <v>120901.9</v>
      </c>
      <c r="F298" s="465"/>
      <c r="G298" s="474">
        <v>19.022653752234213</v>
      </c>
      <c r="H298" s="475"/>
      <c r="I298" s="132"/>
    </row>
    <row r="299" spans="1:9" s="130" customFormat="1" ht="12.75">
      <c r="A299" s="466" t="s">
        <v>545</v>
      </c>
      <c r="B299" s="467"/>
      <c r="C299" s="467"/>
      <c r="D299" s="468"/>
      <c r="E299" s="464">
        <v>23922.81</v>
      </c>
      <c r="F299" s="465"/>
      <c r="G299" s="474">
        <v>3.7640047957102927</v>
      </c>
      <c r="H299" s="475"/>
      <c r="I299" s="132"/>
    </row>
    <row r="300" spans="1:9" s="130" customFormat="1" ht="12.75" customHeight="1">
      <c r="A300" s="466" t="s">
        <v>546</v>
      </c>
      <c r="B300" s="467"/>
      <c r="C300" s="467"/>
      <c r="D300" s="468"/>
      <c r="E300" s="464">
        <v>21246.23</v>
      </c>
      <c r="F300" s="465"/>
      <c r="G300" s="474">
        <v>3.3428728318606336</v>
      </c>
      <c r="H300" s="475"/>
      <c r="I300" s="132"/>
    </row>
    <row r="301" spans="1:9" s="130" customFormat="1" ht="12.75" customHeight="1">
      <c r="A301" s="466" t="s">
        <v>547</v>
      </c>
      <c r="B301" s="467"/>
      <c r="C301" s="467"/>
      <c r="D301" s="468"/>
      <c r="E301" s="464">
        <v>15000</v>
      </c>
      <c r="F301" s="465"/>
      <c r="G301" s="474">
        <v>2.360988910706643</v>
      </c>
      <c r="H301" s="475"/>
      <c r="I301" s="132"/>
    </row>
    <row r="302" spans="1:9" s="130" customFormat="1" ht="12.75" customHeight="1">
      <c r="A302" s="466" t="s">
        <v>551</v>
      </c>
      <c r="B302" s="467"/>
      <c r="C302" s="467"/>
      <c r="D302" s="468"/>
      <c r="E302" s="464">
        <v>11920.85</v>
      </c>
      <c r="F302" s="465"/>
      <c r="G302" s="474">
        <v>1.8756214913274418</v>
      </c>
      <c r="H302" s="475"/>
      <c r="I302" s="132"/>
    </row>
    <row r="303" spans="1:9" s="130" customFormat="1" ht="12.75" customHeight="1">
      <c r="A303" s="466" t="s">
        <v>548</v>
      </c>
      <c r="B303" s="467"/>
      <c r="C303" s="467"/>
      <c r="D303" s="468"/>
      <c r="E303" s="464">
        <v>10854.3</v>
      </c>
      <c r="F303" s="465"/>
      <c r="G303" s="474">
        <v>1.7078109659391278</v>
      </c>
      <c r="H303" s="475"/>
      <c r="I303" s="132"/>
    </row>
    <row r="304" spans="1:9" s="130" customFormat="1" ht="12.75" customHeight="1">
      <c r="A304" s="466" t="s">
        <v>550</v>
      </c>
      <c r="B304" s="467"/>
      <c r="C304" s="467"/>
      <c r="D304" s="468"/>
      <c r="E304" s="464">
        <v>9406.93</v>
      </c>
      <c r="F304" s="465"/>
      <c r="G304" s="474">
        <v>1.48008219670189</v>
      </c>
      <c r="H304" s="475"/>
      <c r="I304" s="132"/>
    </row>
    <row r="305" spans="1:9" s="130" customFormat="1" ht="15" customHeight="1">
      <c r="A305" s="466" t="s">
        <v>596</v>
      </c>
      <c r="B305" s="467"/>
      <c r="C305" s="467"/>
      <c r="D305" s="468"/>
      <c r="E305" s="464">
        <v>8109.43</v>
      </c>
      <c r="F305" s="465"/>
      <c r="G305" s="474">
        <v>1.27593412180171</v>
      </c>
      <c r="H305" s="475"/>
      <c r="I305" s="132"/>
    </row>
    <row r="306" spans="1:9" s="130" customFormat="1" ht="12.75">
      <c r="A306" s="466" t="s">
        <v>549</v>
      </c>
      <c r="B306" s="467"/>
      <c r="C306" s="467"/>
      <c r="D306" s="468"/>
      <c r="E306" s="464">
        <v>7873</v>
      </c>
      <c r="F306" s="465"/>
      <c r="G306" s="474">
        <v>1.24</v>
      </c>
      <c r="H306" s="475"/>
      <c r="I306" s="132"/>
    </row>
    <row r="307" spans="1:9" s="130" customFormat="1" ht="12.75">
      <c r="A307" s="478"/>
      <c r="B307" s="479"/>
      <c r="C307" s="479"/>
      <c r="D307" s="479"/>
      <c r="E307" s="476">
        <f>SUM(E297:F306)</f>
        <v>485493.9799999999</v>
      </c>
      <c r="F307" s="477"/>
      <c r="G307" s="500">
        <v>76.38957766835125</v>
      </c>
      <c r="H307" s="501"/>
      <c r="I307" s="132"/>
    </row>
    <row r="308" spans="1:9" s="130" customFormat="1" ht="12.75">
      <c r="A308" s="478" t="s">
        <v>597</v>
      </c>
      <c r="B308" s="479"/>
      <c r="C308" s="479"/>
      <c r="D308" s="479"/>
      <c r="E308" s="498">
        <v>150074</v>
      </c>
      <c r="F308" s="499"/>
      <c r="G308" s="502">
        <v>23.61</v>
      </c>
      <c r="H308" s="503"/>
      <c r="I308" s="132"/>
    </row>
    <row r="309" spans="1:9" s="130" customFormat="1" ht="13.5" thickBot="1">
      <c r="A309" s="513"/>
      <c r="B309" s="514"/>
      <c r="C309" s="514"/>
      <c r="D309" s="514"/>
      <c r="E309" s="515">
        <v>635568.08</v>
      </c>
      <c r="F309" s="516"/>
      <c r="G309" s="517">
        <v>100</v>
      </c>
      <c r="H309" s="518"/>
      <c r="I309" s="236"/>
    </row>
    <row r="310" spans="1:9" ht="12.75">
      <c r="A310" s="208"/>
      <c r="B310" s="208"/>
      <c r="C310" s="208"/>
      <c r="D310" s="208"/>
      <c r="E310" s="208"/>
      <c r="F310" s="131"/>
      <c r="G310" s="132"/>
      <c r="H310" s="132"/>
      <c r="I310" s="161"/>
    </row>
    <row r="311" spans="1:9" ht="12.75">
      <c r="A311" s="519"/>
      <c r="B311" s="519"/>
      <c r="C311" s="519"/>
      <c r="D311" s="519"/>
      <c r="E311" s="519"/>
      <c r="F311" s="131"/>
      <c r="G311" s="161"/>
      <c r="H311" s="132"/>
      <c r="I311" s="132"/>
    </row>
    <row r="312" spans="1:9" ht="12.75">
      <c r="A312" s="507" t="s">
        <v>561</v>
      </c>
      <c r="B312" s="507"/>
      <c r="C312" s="507"/>
      <c r="D312" s="507"/>
      <c r="E312" s="507"/>
      <c r="F312" s="132"/>
      <c r="G312" s="132"/>
      <c r="H312" s="132"/>
      <c r="I312" s="132"/>
    </row>
    <row r="313" spans="1:9" ht="12.75">
      <c r="A313" s="132"/>
      <c r="B313" s="242" t="s">
        <v>603</v>
      </c>
      <c r="C313" s="186"/>
      <c r="D313" s="132"/>
      <c r="E313" s="132"/>
      <c r="F313" s="161"/>
      <c r="G313" s="132"/>
      <c r="H313" s="132"/>
      <c r="I313" s="132"/>
    </row>
    <row r="314" spans="1:9" ht="12.75">
      <c r="A314" s="162" t="s">
        <v>560</v>
      </c>
      <c r="B314" s="188">
        <v>3989882</v>
      </c>
      <c r="C314" s="188"/>
      <c r="D314" s="132"/>
      <c r="E314" s="132"/>
      <c r="F314" s="132"/>
      <c r="G314" s="132"/>
      <c r="H314" s="132"/>
      <c r="I314" s="132"/>
    </row>
    <row r="315" spans="1:9" ht="12.75">
      <c r="A315" s="162" t="s">
        <v>474</v>
      </c>
      <c r="B315" s="163">
        <v>253844044</v>
      </c>
      <c r="C315" s="188"/>
      <c r="D315" s="132"/>
      <c r="E315" s="132"/>
      <c r="F315" s="132"/>
      <c r="G315" s="132"/>
      <c r="H315" s="132"/>
      <c r="I315" s="132"/>
    </row>
    <row r="316" spans="1:9" ht="25.5">
      <c r="A316" s="162" t="s">
        <v>563</v>
      </c>
      <c r="B316" s="188">
        <v>15417526</v>
      </c>
      <c r="C316" s="188"/>
      <c r="D316" s="132"/>
      <c r="E316" s="132"/>
      <c r="F316" s="132"/>
      <c r="G316" s="132"/>
      <c r="H316" s="132"/>
      <c r="I316" s="132"/>
    </row>
    <row r="317" spans="1:9" ht="12.75">
      <c r="A317" s="144" t="s">
        <v>564</v>
      </c>
      <c r="B317" s="188">
        <v>75000000</v>
      </c>
      <c r="C317" s="188"/>
      <c r="D317" s="132"/>
      <c r="E317" s="132"/>
      <c r="F317" s="132"/>
      <c r="G317" s="132"/>
      <c r="H317" s="132"/>
      <c r="I317" s="132"/>
    </row>
    <row r="318" spans="1:9" ht="13.5" thickBot="1">
      <c r="A318" s="162" t="s">
        <v>589</v>
      </c>
      <c r="B318" s="164">
        <v>16536748</v>
      </c>
      <c r="C318" s="188"/>
      <c r="D318" s="228"/>
      <c r="E318" s="228"/>
      <c r="F318" s="228"/>
      <c r="G318" s="228"/>
      <c r="H318" s="228"/>
      <c r="I318" s="228"/>
    </row>
    <row r="319" spans="1:9" ht="13.5" thickBot="1">
      <c r="A319" s="132"/>
      <c r="B319" s="158">
        <f>SUM(B314:B318)</f>
        <v>364788200</v>
      </c>
      <c r="C319" s="195"/>
      <c r="D319" s="132"/>
      <c r="E319" s="132"/>
      <c r="F319" s="132"/>
      <c r="G319" s="132"/>
      <c r="H319" s="132"/>
      <c r="I319" s="132"/>
    </row>
    <row r="320" spans="1:9" ht="12.75">
      <c r="A320" s="225"/>
      <c r="B320" s="195"/>
      <c r="C320" s="195"/>
      <c r="D320" s="225"/>
      <c r="E320" s="225"/>
      <c r="F320" s="225"/>
      <c r="G320" s="225"/>
      <c r="H320" s="225"/>
      <c r="I320" s="225"/>
    </row>
    <row r="321" spans="1:9" ht="12.75">
      <c r="A321" s="208"/>
      <c r="B321" s="208"/>
      <c r="C321" s="208"/>
      <c r="D321" s="208"/>
      <c r="E321" s="208"/>
      <c r="F321" s="131"/>
      <c r="G321" s="161"/>
      <c r="H321" s="132"/>
      <c r="I321" s="132"/>
    </row>
    <row r="322" spans="1:9" ht="12.75">
      <c r="A322" s="507" t="s">
        <v>567</v>
      </c>
      <c r="B322" s="507"/>
      <c r="C322" s="507"/>
      <c r="D322" s="507"/>
      <c r="E322" s="507"/>
      <c r="F322" s="132"/>
      <c r="G322" s="132"/>
      <c r="H322" s="132"/>
      <c r="I322" s="132"/>
    </row>
    <row r="323" spans="1:9" ht="34.5" customHeight="1">
      <c r="A323" s="469" t="s">
        <v>562</v>
      </c>
      <c r="B323" s="469"/>
      <c r="C323" s="469"/>
      <c r="D323" s="469"/>
      <c r="E323" s="469"/>
      <c r="F323" s="469"/>
      <c r="G323" s="469"/>
      <c r="H323" s="469"/>
      <c r="I323" s="469"/>
    </row>
    <row r="324" spans="1:9" ht="67.5" customHeight="1">
      <c r="A324" s="469" t="s">
        <v>566</v>
      </c>
      <c r="B324" s="469"/>
      <c r="C324" s="469"/>
      <c r="D324" s="469"/>
      <c r="E324" s="469"/>
      <c r="F324" s="469"/>
      <c r="G324" s="469"/>
      <c r="H324" s="469"/>
      <c r="I324" s="469"/>
    </row>
    <row r="325" spans="1:10" ht="12.75">
      <c r="A325" s="131"/>
      <c r="B325" s="132"/>
      <c r="C325" s="132"/>
      <c r="D325" s="132"/>
      <c r="E325" s="132"/>
      <c r="F325" s="132"/>
      <c r="G325" s="132"/>
      <c r="H325" s="132"/>
      <c r="I325" s="132"/>
      <c r="J325" s="100"/>
    </row>
    <row r="326" spans="1:10" ht="12.75">
      <c r="A326" s="131"/>
      <c r="B326" s="242" t="s">
        <v>603</v>
      </c>
      <c r="C326" s="186"/>
      <c r="D326" s="132"/>
      <c r="E326" s="132"/>
      <c r="F326" s="132"/>
      <c r="G326" s="132"/>
      <c r="H326" s="132"/>
      <c r="I326" s="132"/>
      <c r="J326" s="100"/>
    </row>
    <row r="327" spans="1:10" ht="12.75">
      <c r="A327" s="209" t="s">
        <v>480</v>
      </c>
      <c r="B327" s="287">
        <v>75000000</v>
      </c>
      <c r="C327" s="210"/>
      <c r="D327" s="211"/>
      <c r="E327" s="211"/>
      <c r="F327" s="211"/>
      <c r="G327" s="211"/>
      <c r="H327" s="211"/>
      <c r="I327" s="211"/>
      <c r="J327" s="100"/>
    </row>
    <row r="328" spans="1:10" ht="26.25" thickBot="1">
      <c r="A328" s="209" t="s">
        <v>591</v>
      </c>
      <c r="B328" s="288">
        <v>1316096</v>
      </c>
      <c r="C328" s="210"/>
      <c r="D328" s="211"/>
      <c r="E328" s="211"/>
      <c r="F328" s="211"/>
      <c r="G328" s="211"/>
      <c r="H328" s="211"/>
      <c r="I328" s="211"/>
      <c r="J328" s="100"/>
    </row>
    <row r="329" spans="1:9" ht="13.5" thickBot="1">
      <c r="A329" s="133"/>
      <c r="B329" s="212">
        <f>SUM(B327:B328)</f>
        <v>76316096</v>
      </c>
      <c r="C329" s="213"/>
      <c r="D329" s="211"/>
      <c r="E329" s="211"/>
      <c r="F329" s="211"/>
      <c r="G329" s="211"/>
      <c r="H329" s="211"/>
      <c r="I329" s="211"/>
    </row>
    <row r="330" spans="1:9" ht="12.75">
      <c r="A330" s="133"/>
      <c r="B330" s="214"/>
      <c r="C330" s="214"/>
      <c r="D330" s="211"/>
      <c r="E330" s="211"/>
      <c r="F330" s="211"/>
      <c r="G330" s="211"/>
      <c r="H330" s="211"/>
      <c r="I330" s="211"/>
    </row>
    <row r="331" spans="1:9" ht="12.75">
      <c r="A331" s="208"/>
      <c r="B331" s="208"/>
      <c r="C331" s="208"/>
      <c r="D331" s="208"/>
      <c r="E331" s="208"/>
      <c r="F331" s="131"/>
      <c r="G331" s="161"/>
      <c r="H331" s="132"/>
      <c r="I331" s="132"/>
    </row>
    <row r="332" spans="1:9" ht="12.75">
      <c r="A332" s="141" t="s">
        <v>475</v>
      </c>
      <c r="B332" s="132"/>
      <c r="C332" s="132"/>
      <c r="D332" s="132"/>
      <c r="E332" s="132"/>
      <c r="F332" s="132"/>
      <c r="G332" s="132"/>
      <c r="H332" s="132"/>
      <c r="I332" s="132"/>
    </row>
    <row r="333" spans="1:9" ht="12.75">
      <c r="A333" s="132"/>
      <c r="B333" s="242" t="s">
        <v>603</v>
      </c>
      <c r="C333" s="186"/>
      <c r="D333" s="132"/>
      <c r="E333" s="132"/>
      <c r="F333" s="161"/>
      <c r="G333" s="132"/>
      <c r="H333" s="132"/>
      <c r="I333" s="132"/>
    </row>
    <row r="334" spans="1:10" ht="13.5" customHeight="1">
      <c r="A334" s="162" t="s">
        <v>474</v>
      </c>
      <c r="B334" s="188">
        <v>8458929</v>
      </c>
      <c r="C334" s="188"/>
      <c r="D334" s="132"/>
      <c r="E334" s="132"/>
      <c r="F334" s="132"/>
      <c r="G334" s="132"/>
      <c r="H334" s="132"/>
      <c r="I334" s="132"/>
      <c r="J334" s="122"/>
    </row>
    <row r="335" spans="1:9" ht="25.5">
      <c r="A335" s="162" t="s">
        <v>598</v>
      </c>
      <c r="B335" s="163">
        <v>50284004</v>
      </c>
      <c r="C335" s="188"/>
      <c r="D335" s="132"/>
      <c r="E335" s="132"/>
      <c r="F335" s="132"/>
      <c r="G335" s="132"/>
      <c r="H335" s="132"/>
      <c r="I335" s="132"/>
    </row>
    <row r="336" spans="1:9" ht="12.75">
      <c r="A336" s="239" t="s">
        <v>599</v>
      </c>
      <c r="B336" s="163">
        <v>1316096</v>
      </c>
      <c r="C336" s="188"/>
      <c r="D336" s="132"/>
      <c r="E336" s="132"/>
      <c r="F336" s="132"/>
      <c r="G336" s="132"/>
      <c r="H336" s="132"/>
      <c r="I336" s="132"/>
    </row>
    <row r="337" spans="1:9" ht="12.75">
      <c r="A337" s="144" t="s">
        <v>476</v>
      </c>
      <c r="B337" s="163">
        <v>40097982</v>
      </c>
      <c r="C337" s="188"/>
      <c r="D337" s="132"/>
      <c r="E337" s="132"/>
      <c r="F337" s="132"/>
      <c r="G337" s="132"/>
      <c r="H337" s="132"/>
      <c r="I337" s="132"/>
    </row>
    <row r="338" spans="1:9" ht="12.75">
      <c r="A338" s="144" t="s">
        <v>477</v>
      </c>
      <c r="B338" s="163">
        <v>2437288</v>
      </c>
      <c r="C338" s="188"/>
      <c r="D338" s="132"/>
      <c r="E338" s="132"/>
      <c r="F338" s="132"/>
      <c r="G338" s="132"/>
      <c r="H338" s="132"/>
      <c r="I338" s="132"/>
    </row>
    <row r="339" spans="1:9" ht="12.75">
      <c r="A339" s="144" t="s">
        <v>478</v>
      </c>
      <c r="B339" s="163">
        <v>4502829</v>
      </c>
      <c r="C339" s="188"/>
      <c r="D339" s="236"/>
      <c r="E339" s="236"/>
      <c r="F339" s="236"/>
      <c r="G339" s="236"/>
      <c r="H339" s="236"/>
      <c r="I339" s="236"/>
    </row>
    <row r="340" spans="1:9" ht="13.5" thickBot="1">
      <c r="A340" s="144" t="s">
        <v>479</v>
      </c>
      <c r="B340" s="164">
        <v>23295</v>
      </c>
      <c r="C340" s="188"/>
      <c r="D340" s="132"/>
      <c r="E340" s="132"/>
      <c r="F340" s="132"/>
      <c r="G340" s="132"/>
      <c r="H340" s="132"/>
      <c r="I340" s="132"/>
    </row>
    <row r="341" spans="1:9" ht="13.5" thickBot="1">
      <c r="A341" s="132"/>
      <c r="B341" s="158">
        <f>SUM(B334:B340)</f>
        <v>107120423</v>
      </c>
      <c r="C341" s="195"/>
      <c r="D341" s="132"/>
      <c r="E341" s="132"/>
      <c r="F341" s="132"/>
      <c r="G341" s="132"/>
      <c r="H341" s="132"/>
      <c r="I341" s="132"/>
    </row>
    <row r="342" spans="1:9" ht="12.75">
      <c r="A342" s="131"/>
      <c r="B342" s="132"/>
      <c r="C342" s="132"/>
      <c r="D342" s="132"/>
      <c r="E342" s="132"/>
      <c r="F342" s="132"/>
      <c r="G342" s="132"/>
      <c r="H342" s="132"/>
      <c r="I342" s="132"/>
    </row>
    <row r="343" spans="1:9" ht="12.75">
      <c r="A343" s="131"/>
      <c r="B343" s="132"/>
      <c r="C343" s="132"/>
      <c r="D343" s="132"/>
      <c r="E343" s="132"/>
      <c r="F343" s="132"/>
      <c r="G343" s="132"/>
      <c r="H343" s="132"/>
      <c r="I343" s="132"/>
    </row>
    <row r="344" spans="1:9" ht="12.75">
      <c r="A344" s="141" t="s">
        <v>481</v>
      </c>
      <c r="B344" s="132"/>
      <c r="C344" s="132"/>
      <c r="D344" s="132"/>
      <c r="E344" s="132"/>
      <c r="F344" s="132"/>
      <c r="G344" s="132"/>
      <c r="H344" s="132"/>
      <c r="I344" s="132"/>
    </row>
    <row r="345" spans="1:9" ht="12.75">
      <c r="A345" s="154"/>
      <c r="B345" s="242" t="s">
        <v>603</v>
      </c>
      <c r="C345" s="186"/>
      <c r="D345" s="132"/>
      <c r="E345" s="132"/>
      <c r="F345" s="132"/>
      <c r="G345" s="132"/>
      <c r="H345" s="132"/>
      <c r="I345" s="132"/>
    </row>
    <row r="346" spans="1:9" ht="12.75">
      <c r="A346" s="144" t="s">
        <v>482</v>
      </c>
      <c r="B346" s="151">
        <v>36545317</v>
      </c>
      <c r="C346" s="187"/>
      <c r="D346" s="132"/>
      <c r="E346" s="132"/>
      <c r="F346" s="132"/>
      <c r="G346" s="132"/>
      <c r="H346" s="132"/>
      <c r="I346" s="132"/>
    </row>
    <row r="347" spans="1:9" ht="13.5" thickBot="1">
      <c r="A347" s="144" t="s">
        <v>483</v>
      </c>
      <c r="B347" s="151">
        <v>3552665</v>
      </c>
      <c r="C347" s="187"/>
      <c r="D347" s="132"/>
      <c r="E347" s="132"/>
      <c r="F347" s="132"/>
      <c r="G347" s="132"/>
      <c r="H347" s="132"/>
      <c r="I347" s="132"/>
    </row>
    <row r="348" spans="1:9" ht="13.5" thickBot="1">
      <c r="A348" s="150"/>
      <c r="B348" s="203">
        <f>SUM(B346:B347)</f>
        <v>40097982</v>
      </c>
      <c r="C348" s="204"/>
      <c r="D348" s="132"/>
      <c r="E348" s="132"/>
      <c r="F348" s="132"/>
      <c r="G348" s="132"/>
      <c r="H348" s="132"/>
      <c r="I348" s="132"/>
    </row>
    <row r="349" spans="1:9" ht="12.75">
      <c r="A349" s="133"/>
      <c r="B349" s="132"/>
      <c r="C349" s="149"/>
      <c r="D349" s="132"/>
      <c r="E349" s="132"/>
      <c r="F349" s="132"/>
      <c r="G349" s="132"/>
      <c r="H349" s="132"/>
      <c r="I349" s="132"/>
    </row>
    <row r="350" spans="1:9" ht="12.75">
      <c r="A350" s="133"/>
      <c r="B350" s="132"/>
      <c r="C350" s="132"/>
      <c r="D350" s="132"/>
      <c r="E350" s="132"/>
      <c r="F350" s="132"/>
      <c r="G350" s="132"/>
      <c r="H350" s="132"/>
      <c r="I350" s="132"/>
    </row>
    <row r="351" spans="1:9" ht="12.75">
      <c r="A351" s="141" t="s">
        <v>484</v>
      </c>
      <c r="B351" s="132"/>
      <c r="C351" s="132"/>
      <c r="D351" s="132"/>
      <c r="E351" s="132"/>
      <c r="F351" s="132"/>
      <c r="G351" s="132"/>
      <c r="H351" s="132"/>
      <c r="I351" s="132"/>
    </row>
    <row r="352" spans="1:9" ht="12.75">
      <c r="A352" s="154"/>
      <c r="B352" s="242" t="s">
        <v>603</v>
      </c>
      <c r="C352" s="186"/>
      <c r="D352" s="132"/>
      <c r="E352" s="132"/>
      <c r="F352" s="132"/>
      <c r="G352" s="132"/>
      <c r="H352" s="132"/>
      <c r="I352" s="132"/>
    </row>
    <row r="353" spans="1:9" ht="12.75">
      <c r="A353" s="144" t="s">
        <v>485</v>
      </c>
      <c r="B353" s="151">
        <v>2835326.4</v>
      </c>
      <c r="C353" s="187"/>
      <c r="D353" s="132"/>
      <c r="E353" s="132"/>
      <c r="F353" s="132"/>
      <c r="G353" s="132"/>
      <c r="H353" s="132"/>
      <c r="I353" s="132"/>
    </row>
    <row r="354" spans="1:9" ht="26.25" thickBot="1">
      <c r="A354" s="144" t="s">
        <v>486</v>
      </c>
      <c r="B354" s="153">
        <v>1667503</v>
      </c>
      <c r="C354" s="187"/>
      <c r="D354" s="132"/>
      <c r="E354" s="132"/>
      <c r="F354" s="132"/>
      <c r="G354" s="132"/>
      <c r="H354" s="132"/>
      <c r="I354" s="132"/>
    </row>
    <row r="355" spans="1:9" ht="13.5" thickBot="1">
      <c r="A355" s="147"/>
      <c r="B355" s="148">
        <f>SUM(B353:B354)</f>
        <v>4502829.4</v>
      </c>
      <c r="C355" s="204"/>
      <c r="D355" s="132"/>
      <c r="E355" s="132"/>
      <c r="F355" s="132"/>
      <c r="G355" s="132"/>
      <c r="H355" s="132"/>
      <c r="I355" s="132"/>
    </row>
    <row r="356" spans="1:9" ht="12.75">
      <c r="A356" s="141"/>
      <c r="B356" s="132"/>
      <c r="C356" s="149"/>
      <c r="D356" s="132"/>
      <c r="E356" s="132"/>
      <c r="F356" s="132"/>
      <c r="G356" s="132"/>
      <c r="H356" s="132"/>
      <c r="I356" s="132"/>
    </row>
    <row r="357" spans="1:9" ht="12.75">
      <c r="A357" s="141"/>
      <c r="B357" s="132"/>
      <c r="C357" s="132"/>
      <c r="D357" s="132"/>
      <c r="E357" s="132"/>
      <c r="F357" s="132"/>
      <c r="G357" s="132"/>
      <c r="H357" s="132"/>
      <c r="I357" s="132"/>
    </row>
    <row r="358" spans="1:9" ht="12.75">
      <c r="A358" s="141" t="s">
        <v>487</v>
      </c>
      <c r="B358" s="132"/>
      <c r="C358" s="132"/>
      <c r="D358" s="132"/>
      <c r="E358" s="132"/>
      <c r="F358" s="132"/>
      <c r="G358" s="132"/>
      <c r="H358" s="132"/>
      <c r="I358" s="132"/>
    </row>
    <row r="359" spans="1:9" ht="12.75">
      <c r="A359" s="132"/>
      <c r="B359" s="242" t="s">
        <v>603</v>
      </c>
      <c r="C359" s="186"/>
      <c r="D359" s="132"/>
      <c r="E359" s="132"/>
      <c r="F359" s="132"/>
      <c r="G359" s="132"/>
      <c r="H359" s="132"/>
      <c r="I359" s="132"/>
    </row>
    <row r="360" spans="1:9" ht="25.5">
      <c r="A360" s="162" t="s">
        <v>488</v>
      </c>
      <c r="B360" s="163">
        <v>11647165</v>
      </c>
      <c r="C360" s="188"/>
      <c r="D360" s="132"/>
      <c r="E360" s="132"/>
      <c r="F360" s="132"/>
      <c r="G360" s="132"/>
      <c r="H360" s="132"/>
      <c r="I360" s="132"/>
    </row>
    <row r="361" spans="1:9" ht="25.5">
      <c r="A361" s="162" t="s">
        <v>489</v>
      </c>
      <c r="B361" s="163">
        <v>5287476</v>
      </c>
      <c r="C361" s="188"/>
      <c r="D361" s="132"/>
      <c r="E361" s="132"/>
      <c r="F361" s="132"/>
      <c r="G361" s="132"/>
      <c r="H361" s="132"/>
      <c r="I361" s="132"/>
    </row>
    <row r="362" spans="1:9" ht="12.75">
      <c r="A362" s="162" t="s">
        <v>600</v>
      </c>
      <c r="B362" s="163">
        <v>2402965</v>
      </c>
      <c r="C362" s="188"/>
      <c r="D362" s="132"/>
      <c r="E362" s="132"/>
      <c r="F362" s="132"/>
      <c r="G362" s="132"/>
      <c r="H362" s="132"/>
      <c r="I362" s="132"/>
    </row>
    <row r="363" spans="1:9" ht="12.75" customHeight="1" thickBot="1">
      <c r="A363" s="162" t="s">
        <v>601</v>
      </c>
      <c r="B363" s="164">
        <v>22436096</v>
      </c>
      <c r="C363" s="188"/>
      <c r="D363" s="132"/>
      <c r="E363" s="132"/>
      <c r="F363" s="132"/>
      <c r="G363" s="132"/>
      <c r="H363" s="132"/>
      <c r="I363" s="132"/>
    </row>
    <row r="364" spans="1:9" ht="13.5" thickBot="1">
      <c r="A364" s="132"/>
      <c r="B364" s="158">
        <f>SUM(B360:B363)</f>
        <v>41773702</v>
      </c>
      <c r="C364" s="195"/>
      <c r="D364" s="132"/>
      <c r="E364" s="132"/>
      <c r="F364" s="132"/>
      <c r="G364" s="132"/>
      <c r="H364" s="132"/>
      <c r="I364" s="132"/>
    </row>
    <row r="365" spans="1:9" ht="12.75">
      <c r="A365" s="141"/>
      <c r="B365" s="132"/>
      <c r="C365" s="149"/>
      <c r="D365" s="132"/>
      <c r="E365" s="132"/>
      <c r="F365" s="132"/>
      <c r="G365" s="132"/>
      <c r="H365" s="132"/>
      <c r="I365" s="132"/>
    </row>
    <row r="366" spans="1:9" ht="12.75">
      <c r="A366" s="469"/>
      <c r="B366" s="469"/>
      <c r="C366" s="469"/>
      <c r="D366" s="469"/>
      <c r="E366" s="469"/>
      <c r="F366" s="469"/>
      <c r="G366" s="469"/>
      <c r="H366" s="469"/>
      <c r="I366" s="469"/>
    </row>
    <row r="367" spans="1:9" ht="12.75">
      <c r="A367" s="133"/>
      <c r="B367" s="132"/>
      <c r="C367" s="132"/>
      <c r="D367" s="132"/>
      <c r="E367" s="132"/>
      <c r="F367" s="132"/>
      <c r="G367" s="132"/>
      <c r="H367" s="132"/>
      <c r="I367" s="132"/>
    </row>
    <row r="368" spans="1:9" ht="12.75">
      <c r="A368" s="141" t="s">
        <v>490</v>
      </c>
      <c r="B368" s="132"/>
      <c r="C368" s="132"/>
      <c r="D368" s="132"/>
      <c r="E368" s="132"/>
      <c r="F368" s="132"/>
      <c r="G368" s="132"/>
      <c r="H368" s="132"/>
      <c r="I368" s="132"/>
    </row>
    <row r="369" spans="1:9" ht="25.5" customHeight="1">
      <c r="A369" s="469" t="s">
        <v>491</v>
      </c>
      <c r="B369" s="469"/>
      <c r="C369" s="469"/>
      <c r="D369" s="469"/>
      <c r="E369" s="469"/>
      <c r="F369" s="469"/>
      <c r="G369" s="469"/>
      <c r="H369" s="469"/>
      <c r="I369" s="469"/>
    </row>
    <row r="370" spans="1:9" ht="12.75">
      <c r="A370" s="136"/>
      <c r="B370" s="132"/>
      <c r="C370" s="132"/>
      <c r="D370" s="132"/>
      <c r="E370" s="132"/>
      <c r="F370" s="132"/>
      <c r="G370" s="132"/>
      <c r="H370" s="132"/>
      <c r="I370" s="132"/>
    </row>
    <row r="371" spans="1:9" ht="12.75">
      <c r="A371" s="141" t="s">
        <v>492</v>
      </c>
      <c r="B371" s="215"/>
      <c r="C371" s="215"/>
      <c r="D371" s="215"/>
      <c r="E371" s="215"/>
      <c r="F371" s="215"/>
      <c r="G371" s="215"/>
      <c r="H371" s="215"/>
      <c r="I371" s="215"/>
    </row>
    <row r="372" spans="1:9" ht="40.5" customHeight="1">
      <c r="A372" s="469" t="s">
        <v>493</v>
      </c>
      <c r="B372" s="469"/>
      <c r="C372" s="469"/>
      <c r="D372" s="469"/>
      <c r="E372" s="469"/>
      <c r="F372" s="469"/>
      <c r="G372" s="469"/>
      <c r="H372" s="469"/>
      <c r="I372" s="469"/>
    </row>
    <row r="373" spans="1:9" ht="27.75" customHeight="1">
      <c r="A373" s="469" t="s">
        <v>494</v>
      </c>
      <c r="B373" s="469"/>
      <c r="C373" s="469"/>
      <c r="D373" s="469"/>
      <c r="E373" s="469"/>
      <c r="F373" s="469"/>
      <c r="G373" s="469"/>
      <c r="H373" s="469"/>
      <c r="I373" s="469"/>
    </row>
    <row r="374" spans="1:9" ht="12.75">
      <c r="A374" s="134"/>
      <c r="B374" s="132"/>
      <c r="C374" s="132"/>
      <c r="D374" s="132"/>
      <c r="E374" s="132"/>
      <c r="F374" s="132"/>
      <c r="G374" s="132"/>
      <c r="H374" s="132"/>
      <c r="I374" s="132"/>
    </row>
    <row r="375" spans="1:9" ht="12.75">
      <c r="A375" s="142"/>
      <c r="B375" s="470" t="s">
        <v>495</v>
      </c>
      <c r="C375" s="470"/>
      <c r="D375" s="470" t="s">
        <v>496</v>
      </c>
      <c r="E375" s="470"/>
      <c r="F375" s="132"/>
      <c r="G375" s="132"/>
      <c r="H375" s="132"/>
      <c r="I375" s="132"/>
    </row>
    <row r="376" spans="1:9" ht="12.75">
      <c r="A376" s="142"/>
      <c r="B376" s="234" t="s">
        <v>603</v>
      </c>
      <c r="C376" s="234" t="s">
        <v>608</v>
      </c>
      <c r="D376" s="242" t="s">
        <v>603</v>
      </c>
      <c r="E376" s="242" t="s">
        <v>608</v>
      </c>
      <c r="F376" s="132"/>
      <c r="G376" s="132"/>
      <c r="H376" s="132"/>
      <c r="I376" s="132"/>
    </row>
    <row r="377" spans="1:9" ht="12.75">
      <c r="A377" s="142"/>
      <c r="B377" s="216" t="s">
        <v>472</v>
      </c>
      <c r="C377" s="216" t="s">
        <v>472</v>
      </c>
      <c r="D377" s="216" t="s">
        <v>472</v>
      </c>
      <c r="E377" s="216" t="s">
        <v>472</v>
      </c>
      <c r="F377" s="132"/>
      <c r="G377" s="132"/>
      <c r="H377" s="132"/>
      <c r="I377" s="132"/>
    </row>
    <row r="378" spans="1:9" ht="12.75">
      <c r="A378" s="142"/>
      <c r="B378" s="217"/>
      <c r="C378" s="217"/>
      <c r="D378" s="217"/>
      <c r="E378" s="217"/>
      <c r="F378" s="132"/>
      <c r="G378" s="132"/>
      <c r="H378" s="132"/>
      <c r="I378" s="132"/>
    </row>
    <row r="379" spans="1:9" ht="12.75">
      <c r="A379" s="205" t="s">
        <v>77</v>
      </c>
      <c r="B379" s="218">
        <v>234807</v>
      </c>
      <c r="C379" s="218">
        <v>252305.83954</v>
      </c>
      <c r="D379" s="218">
        <v>-17332</v>
      </c>
      <c r="E379" s="218">
        <v>-15323</v>
      </c>
      <c r="F379" s="132"/>
      <c r="G379" s="132"/>
      <c r="H379" s="132"/>
      <c r="I379" s="132"/>
    </row>
    <row r="380" spans="1:9" ht="12.75">
      <c r="A380" s="205" t="s">
        <v>78</v>
      </c>
      <c r="B380" s="218">
        <v>424</v>
      </c>
      <c r="C380" s="218">
        <v>210.59544</v>
      </c>
      <c r="D380" s="220">
        <v>0</v>
      </c>
      <c r="E380" s="220">
        <v>0</v>
      </c>
      <c r="F380" s="132"/>
      <c r="G380" s="132"/>
      <c r="H380" s="132"/>
      <c r="I380" s="132"/>
    </row>
    <row r="381" spans="1:9" ht="12.75">
      <c r="A381" s="205" t="s">
        <v>79</v>
      </c>
      <c r="B381" s="220"/>
      <c r="C381" s="256"/>
      <c r="D381" s="218"/>
      <c r="E381" s="220"/>
      <c r="F381" s="132"/>
      <c r="G381" s="132"/>
      <c r="H381" s="132"/>
      <c r="I381" s="132"/>
    </row>
    <row r="382" spans="1:9" ht="13.5" thickBot="1">
      <c r="A382" s="205" t="s">
        <v>80</v>
      </c>
      <c r="B382" s="221"/>
      <c r="C382" s="222"/>
      <c r="D382" s="222"/>
      <c r="E382" s="222"/>
      <c r="F382" s="132"/>
      <c r="G382" s="132"/>
      <c r="H382" s="132"/>
      <c r="I382" s="132"/>
    </row>
    <row r="383" spans="1:9" ht="13.5" thickBot="1">
      <c r="A383" s="154"/>
      <c r="B383" s="158">
        <f>SUM(B379:B382)</f>
        <v>235231</v>
      </c>
      <c r="C383" s="158">
        <f>SUM(C379:C382)</f>
        <v>252516.43498</v>
      </c>
      <c r="D383" s="158">
        <f>SUM(D379:D382)</f>
        <v>-17332</v>
      </c>
      <c r="E383" s="158">
        <f>SUM(E379:E382)</f>
        <v>-15323</v>
      </c>
      <c r="F383" s="132"/>
      <c r="G383" s="132"/>
      <c r="H383" s="132"/>
      <c r="I383" s="132"/>
    </row>
    <row r="384" spans="1:9" ht="12.75">
      <c r="A384" s="136"/>
      <c r="B384" s="132"/>
      <c r="C384" s="149"/>
      <c r="D384" s="132"/>
      <c r="E384" s="149"/>
      <c r="F384" s="132"/>
      <c r="G384" s="132"/>
      <c r="H384" s="132"/>
      <c r="I384" s="132"/>
    </row>
    <row r="385" spans="1:9" ht="12.75">
      <c r="A385" s="136"/>
      <c r="B385" s="132"/>
      <c r="C385" s="149"/>
      <c r="D385" s="132"/>
      <c r="E385" s="132"/>
      <c r="F385" s="132"/>
      <c r="G385" s="132"/>
      <c r="H385" s="132"/>
      <c r="I385" s="132"/>
    </row>
    <row r="386" spans="1:9" ht="12.75">
      <c r="A386" s="136"/>
      <c r="B386" s="132"/>
      <c r="C386" s="132"/>
      <c r="D386" s="132"/>
      <c r="E386" s="132"/>
      <c r="F386" s="132"/>
      <c r="G386" s="132"/>
      <c r="H386" s="132"/>
      <c r="I386" s="132"/>
    </row>
    <row r="387" spans="1:9" ht="12.75" customHeight="1">
      <c r="A387" s="471" t="s">
        <v>497</v>
      </c>
      <c r="B387" s="471"/>
      <c r="C387" s="471"/>
      <c r="D387" s="471"/>
      <c r="E387" s="471"/>
      <c r="F387" s="471"/>
      <c r="G387" s="471"/>
      <c r="H387" s="471"/>
      <c r="I387" s="471"/>
    </row>
    <row r="388" spans="1:9" ht="12.75">
      <c r="A388" s="469" t="s">
        <v>498</v>
      </c>
      <c r="B388" s="469"/>
      <c r="C388" s="469"/>
      <c r="D388" s="469"/>
      <c r="E388" s="469"/>
      <c r="F388" s="469"/>
      <c r="G388" s="469"/>
      <c r="H388" s="469"/>
      <c r="I388" s="469"/>
    </row>
    <row r="389" spans="1:9" ht="66" customHeight="1">
      <c r="A389" s="469" t="s">
        <v>543</v>
      </c>
      <c r="B389" s="469"/>
      <c r="C389" s="469"/>
      <c r="D389" s="469"/>
      <c r="E389" s="469"/>
      <c r="F389" s="469"/>
      <c r="G389" s="469"/>
      <c r="H389" s="469"/>
      <c r="I389" s="469"/>
    </row>
    <row r="390" spans="1:9" ht="12.75">
      <c r="A390" s="134"/>
      <c r="B390" s="132"/>
      <c r="C390" s="132"/>
      <c r="D390" s="132"/>
      <c r="E390" s="132"/>
      <c r="F390" s="132"/>
      <c r="G390" s="132"/>
      <c r="H390" s="132"/>
      <c r="I390" s="132"/>
    </row>
    <row r="391" spans="1:9" ht="12.75">
      <c r="A391" s="154"/>
      <c r="B391" s="470" t="s">
        <v>495</v>
      </c>
      <c r="C391" s="470"/>
      <c r="D391" s="470" t="s">
        <v>496</v>
      </c>
      <c r="E391" s="470"/>
      <c r="F391" s="132"/>
      <c r="G391" s="132"/>
      <c r="H391" s="132"/>
      <c r="I391" s="132"/>
    </row>
    <row r="392" spans="1:9" ht="12.75">
      <c r="A392" s="154"/>
      <c r="B392" s="242" t="s">
        <v>603</v>
      </c>
      <c r="C392" s="242" t="s">
        <v>608</v>
      </c>
      <c r="D392" s="242" t="s">
        <v>603</v>
      </c>
      <c r="E392" s="242" t="s">
        <v>608</v>
      </c>
      <c r="F392" s="132"/>
      <c r="G392" s="132"/>
      <c r="H392" s="132"/>
      <c r="I392" s="132"/>
    </row>
    <row r="393" spans="1:9" ht="12.75">
      <c r="A393" s="154"/>
      <c r="B393" s="216" t="s">
        <v>472</v>
      </c>
      <c r="C393" s="216" t="s">
        <v>472</v>
      </c>
      <c r="D393" s="216" t="s">
        <v>472</v>
      </c>
      <c r="E393" s="216" t="s">
        <v>472</v>
      </c>
      <c r="F393" s="132"/>
      <c r="G393" s="132"/>
      <c r="H393" s="132"/>
      <c r="I393" s="132"/>
    </row>
    <row r="394" spans="1:9" ht="12.75">
      <c r="A394" s="154"/>
      <c r="B394" s="205"/>
      <c r="C394" s="205"/>
      <c r="D394" s="205"/>
      <c r="E394" s="205"/>
      <c r="F394" s="132"/>
      <c r="G394" s="132"/>
      <c r="H394" s="132"/>
      <c r="I394" s="132"/>
    </row>
    <row r="395" spans="1:9" ht="12.75">
      <c r="A395" s="205" t="s">
        <v>77</v>
      </c>
      <c r="B395" s="218">
        <f aca="true" t="shared" si="3" ref="B395:E396">+B379*10%</f>
        <v>23480.7</v>
      </c>
      <c r="C395" s="218">
        <f t="shared" si="3"/>
        <v>25230.583954</v>
      </c>
      <c r="D395" s="218">
        <f t="shared" si="3"/>
        <v>-1733.2</v>
      </c>
      <c r="E395" s="218">
        <f t="shared" si="3"/>
        <v>-1532.3000000000002</v>
      </c>
      <c r="F395" s="132"/>
      <c r="G395" s="132"/>
      <c r="H395" s="132"/>
      <c r="I395" s="132"/>
    </row>
    <row r="396" spans="1:9" ht="12.75">
      <c r="A396" s="205" t="s">
        <v>78</v>
      </c>
      <c r="B396" s="218">
        <f t="shared" si="3"/>
        <v>42.400000000000006</v>
      </c>
      <c r="C396" s="218">
        <f t="shared" si="3"/>
        <v>21.059544000000002</v>
      </c>
      <c r="D396" s="218">
        <f t="shared" si="3"/>
        <v>0</v>
      </c>
      <c r="E396" s="218">
        <f t="shared" si="3"/>
        <v>0</v>
      </c>
      <c r="F396" s="132"/>
      <c r="G396" s="132"/>
      <c r="H396" s="132"/>
      <c r="I396" s="132"/>
    </row>
    <row r="397" spans="1:9" ht="12.75">
      <c r="A397" s="205" t="s">
        <v>79</v>
      </c>
      <c r="B397" s="220"/>
      <c r="C397" s="236"/>
      <c r="D397" s="218"/>
      <c r="E397" s="220"/>
      <c r="F397" s="132"/>
      <c r="G397" s="132"/>
      <c r="H397" s="132"/>
      <c r="I397" s="132"/>
    </row>
    <row r="398" spans="1:9" ht="13.5" thickBot="1">
      <c r="A398" s="205" t="s">
        <v>80</v>
      </c>
      <c r="B398" s="221"/>
      <c r="C398" s="222"/>
      <c r="D398" s="222"/>
      <c r="E398" s="222"/>
      <c r="F398" s="132"/>
      <c r="G398" s="132"/>
      <c r="H398" s="132"/>
      <c r="I398" s="132"/>
    </row>
    <row r="399" spans="1:9" ht="13.5" thickBot="1">
      <c r="A399" s="154"/>
      <c r="B399" s="203">
        <f>SUM(B395:B398)</f>
        <v>23523.100000000002</v>
      </c>
      <c r="C399" s="203">
        <f>SUM(C395:C398)</f>
        <v>25251.643498</v>
      </c>
      <c r="D399" s="203">
        <f>SUM(D395:D398)</f>
        <v>-1733.2</v>
      </c>
      <c r="E399" s="203">
        <f>SUM(E395:E398)</f>
        <v>-1532.3000000000002</v>
      </c>
      <c r="F399" s="132"/>
      <c r="G399" s="132"/>
      <c r="H399" s="132"/>
      <c r="I399" s="132"/>
    </row>
    <row r="400" spans="1:9" ht="12.75" customHeight="1">
      <c r="A400" s="154"/>
      <c r="B400" s="204"/>
      <c r="C400" s="204"/>
      <c r="D400" s="204"/>
      <c r="E400" s="204"/>
      <c r="F400" s="132"/>
      <c r="G400" s="132"/>
      <c r="H400" s="132"/>
      <c r="I400" s="132"/>
    </row>
    <row r="401" spans="1:9" ht="26.25" customHeight="1">
      <c r="A401" s="469" t="s">
        <v>499</v>
      </c>
      <c r="B401" s="469"/>
      <c r="C401" s="469"/>
      <c r="D401" s="469"/>
      <c r="E401" s="469"/>
      <c r="F401" s="469"/>
      <c r="G401" s="469"/>
      <c r="H401" s="469"/>
      <c r="I401" s="469"/>
    </row>
    <row r="402" spans="1:9" ht="12.75">
      <c r="A402" s="134"/>
      <c r="B402" s="132"/>
      <c r="C402" s="132"/>
      <c r="D402" s="132"/>
      <c r="E402" s="132"/>
      <c r="F402" s="132"/>
      <c r="G402" s="132"/>
      <c r="H402" s="132"/>
      <c r="I402" s="132"/>
    </row>
    <row r="403" spans="1:9" ht="12.75">
      <c r="A403" s="134"/>
      <c r="B403" s="132"/>
      <c r="C403" s="132"/>
      <c r="D403" s="132"/>
      <c r="E403" s="132"/>
      <c r="F403" s="132"/>
      <c r="G403" s="132"/>
      <c r="H403" s="132"/>
      <c r="I403" s="132"/>
    </row>
    <row r="404" spans="1:9" ht="12.75" customHeight="1">
      <c r="A404" s="472" t="s">
        <v>500</v>
      </c>
      <c r="B404" s="472"/>
      <c r="C404" s="472"/>
      <c r="D404" s="472"/>
      <c r="E404" s="472"/>
      <c r="F404" s="472"/>
      <c r="G404" s="472"/>
      <c r="H404" s="472"/>
      <c r="I404" s="472"/>
    </row>
    <row r="405" spans="1:9" ht="17.25" customHeight="1">
      <c r="A405" s="469" t="s">
        <v>565</v>
      </c>
      <c r="B405" s="469"/>
      <c r="C405" s="469"/>
      <c r="D405" s="469"/>
      <c r="E405" s="469"/>
      <c r="F405" s="469"/>
      <c r="G405" s="469"/>
      <c r="H405" s="469"/>
      <c r="I405" s="469"/>
    </row>
    <row r="406" spans="1:9" ht="12.75">
      <c r="A406" s="469" t="s">
        <v>501</v>
      </c>
      <c r="B406" s="469"/>
      <c r="C406" s="469"/>
      <c r="D406" s="469"/>
      <c r="E406" s="469"/>
      <c r="F406" s="469"/>
      <c r="G406" s="469"/>
      <c r="H406" s="469"/>
      <c r="I406" s="469"/>
    </row>
    <row r="407" spans="1:9" ht="12.75">
      <c r="A407" s="136"/>
      <c r="B407" s="132"/>
      <c r="C407" s="132"/>
      <c r="D407" s="132"/>
      <c r="E407" s="132"/>
      <c r="F407" s="132"/>
      <c r="G407" s="132"/>
      <c r="H407" s="132"/>
      <c r="I407" s="132"/>
    </row>
    <row r="408" spans="1:9" ht="12.75">
      <c r="A408" s="136"/>
      <c r="B408" s="132"/>
      <c r="C408" s="132"/>
      <c r="D408" s="132"/>
      <c r="E408" s="132"/>
      <c r="F408" s="132"/>
      <c r="G408" s="132"/>
      <c r="H408" s="132"/>
      <c r="I408" s="132"/>
    </row>
    <row r="409" spans="1:9" ht="12.75">
      <c r="A409" s="472" t="s">
        <v>502</v>
      </c>
      <c r="B409" s="472"/>
      <c r="C409" s="472"/>
      <c r="D409" s="472"/>
      <c r="E409" s="472"/>
      <c r="F409" s="472"/>
      <c r="G409" s="472"/>
      <c r="H409" s="472"/>
      <c r="I409" s="472"/>
    </row>
    <row r="410" spans="1:9" ht="42" customHeight="1">
      <c r="A410" s="469" t="s">
        <v>503</v>
      </c>
      <c r="B410" s="469"/>
      <c r="C410" s="469"/>
      <c r="D410" s="469"/>
      <c r="E410" s="469"/>
      <c r="F410" s="469"/>
      <c r="G410" s="469"/>
      <c r="H410" s="469"/>
      <c r="I410" s="469"/>
    </row>
    <row r="411" spans="1:9" ht="25.5" customHeight="1">
      <c r="A411" s="469" t="s">
        <v>504</v>
      </c>
      <c r="B411" s="469"/>
      <c r="C411" s="469"/>
      <c r="D411" s="469"/>
      <c r="E411" s="469"/>
      <c r="F411" s="469"/>
      <c r="G411" s="469"/>
      <c r="H411" s="469"/>
      <c r="I411" s="469"/>
    </row>
    <row r="412" spans="1:9" ht="41.25" customHeight="1">
      <c r="A412" s="469" t="s">
        <v>505</v>
      </c>
      <c r="B412" s="469"/>
      <c r="C412" s="469"/>
      <c r="D412" s="469"/>
      <c r="E412" s="469"/>
      <c r="F412" s="469"/>
      <c r="G412" s="469"/>
      <c r="H412" s="469"/>
      <c r="I412" s="469"/>
    </row>
    <row r="413" spans="1:9" ht="12.75">
      <c r="A413" s="135"/>
      <c r="B413" s="135"/>
      <c r="C413" s="135"/>
      <c r="D413" s="135"/>
      <c r="E413" s="135"/>
      <c r="F413" s="135"/>
      <c r="G413" s="135"/>
      <c r="H413" s="135"/>
      <c r="I413" s="135"/>
    </row>
    <row r="414" spans="1:9" ht="12.75">
      <c r="A414" s="136"/>
      <c r="B414" s="132"/>
      <c r="C414" s="132"/>
      <c r="D414" s="132"/>
      <c r="E414" s="132"/>
      <c r="F414" s="132"/>
      <c r="G414" s="132"/>
      <c r="H414" s="132"/>
      <c r="I414" s="132"/>
    </row>
    <row r="415" spans="1:9" ht="12.75">
      <c r="A415" s="472" t="s">
        <v>506</v>
      </c>
      <c r="B415" s="469"/>
      <c r="C415" s="469"/>
      <c r="D415" s="469"/>
      <c r="E415" s="469"/>
      <c r="F415" s="469"/>
      <c r="G415" s="469"/>
      <c r="H415" s="469"/>
      <c r="I415" s="469"/>
    </row>
    <row r="416" spans="1:9" ht="55.5" customHeight="1">
      <c r="A416" s="469" t="s">
        <v>507</v>
      </c>
      <c r="B416" s="469"/>
      <c r="C416" s="469"/>
      <c r="D416" s="469"/>
      <c r="E416" s="469"/>
      <c r="F416" s="469"/>
      <c r="G416" s="469"/>
      <c r="H416" s="469"/>
      <c r="I416" s="469"/>
    </row>
    <row r="417" spans="1:9" ht="12.75">
      <c r="A417" s="134"/>
      <c r="B417" s="132"/>
      <c r="C417" s="132"/>
      <c r="D417" s="132"/>
      <c r="E417" s="132"/>
      <c r="F417" s="132"/>
      <c r="G417" s="132"/>
      <c r="H417" s="132"/>
      <c r="I417" s="132"/>
    </row>
    <row r="418" spans="1:9" ht="12.75" customHeight="1">
      <c r="A418" s="471" t="s">
        <v>508</v>
      </c>
      <c r="B418" s="469"/>
      <c r="C418" s="469"/>
      <c r="D418" s="469"/>
      <c r="E418" s="469"/>
      <c r="F418" s="469"/>
      <c r="G418" s="469"/>
      <c r="H418" s="469"/>
      <c r="I418" s="469"/>
    </row>
    <row r="419" spans="1:9" ht="12.75" customHeight="1">
      <c r="A419" s="469" t="s">
        <v>509</v>
      </c>
      <c r="B419" s="469"/>
      <c r="C419" s="469"/>
      <c r="D419" s="469"/>
      <c r="E419" s="469"/>
      <c r="F419" s="469"/>
      <c r="G419" s="469"/>
      <c r="H419" s="469"/>
      <c r="I419" s="469"/>
    </row>
    <row r="420" spans="1:9" ht="30" customHeight="1">
      <c r="A420" s="469" t="s">
        <v>510</v>
      </c>
      <c r="B420" s="469"/>
      <c r="C420" s="469"/>
      <c r="D420" s="469"/>
      <c r="E420" s="469"/>
      <c r="F420" s="469"/>
      <c r="G420" s="469"/>
      <c r="H420" s="469"/>
      <c r="I420" s="469"/>
    </row>
    <row r="421" spans="1:10" ht="12.75">
      <c r="A421" s="134"/>
      <c r="B421" s="132"/>
      <c r="C421" s="132"/>
      <c r="D421" s="132"/>
      <c r="E421" s="132"/>
      <c r="F421" s="132"/>
      <c r="G421" s="132"/>
      <c r="H421" s="132"/>
      <c r="I421" s="132"/>
      <c r="J421" s="122"/>
    </row>
    <row r="422" spans="1:9" ht="24.75" customHeight="1">
      <c r="A422" s="133"/>
      <c r="B422" s="132"/>
      <c r="C422" s="132"/>
      <c r="D422" s="132"/>
      <c r="E422" s="132"/>
      <c r="F422" s="132"/>
      <c r="G422" s="132"/>
      <c r="H422" s="132"/>
      <c r="I422" s="132"/>
    </row>
    <row r="423" spans="1:9" ht="25.5">
      <c r="A423" s="154" t="s">
        <v>472</v>
      </c>
      <c r="B423" s="223" t="s">
        <v>513</v>
      </c>
      <c r="C423" s="223" t="s">
        <v>514</v>
      </c>
      <c r="D423" s="223" t="s">
        <v>515</v>
      </c>
      <c r="E423" s="223" t="s">
        <v>516</v>
      </c>
      <c r="F423" s="132"/>
      <c r="G423" s="132"/>
      <c r="H423" s="132"/>
      <c r="I423" s="132"/>
    </row>
    <row r="424" spans="1:9" ht="12.75">
      <c r="A424" s="154"/>
      <c r="B424" s="205"/>
      <c r="C424" s="154"/>
      <c r="D424" s="154"/>
      <c r="E424" s="154"/>
      <c r="F424" s="132"/>
      <c r="G424" s="132"/>
      <c r="H424" s="132"/>
      <c r="I424" s="132"/>
    </row>
    <row r="425" spans="1:9" ht="12.75">
      <c r="A425" s="237" t="s">
        <v>603</v>
      </c>
      <c r="B425" s="143"/>
      <c r="C425" s="154"/>
      <c r="D425" s="154"/>
      <c r="E425" s="154"/>
      <c r="F425" s="132"/>
      <c r="G425" s="132"/>
      <c r="H425" s="132"/>
      <c r="I425" s="132"/>
    </row>
    <row r="426" spans="1:9" ht="12.75">
      <c r="A426" s="154" t="s">
        <v>511</v>
      </c>
      <c r="B426" s="218">
        <v>110445.68044</v>
      </c>
      <c r="C426" s="289">
        <v>41566.13476</v>
      </c>
      <c r="D426" s="289">
        <v>12824.230800000001</v>
      </c>
      <c r="E426" s="219">
        <f>SUM(B426:D426)</f>
        <v>164836.046</v>
      </c>
      <c r="F426" s="132"/>
      <c r="G426" s="132"/>
      <c r="H426" s="132"/>
      <c r="I426" s="132"/>
    </row>
    <row r="427" spans="1:9" ht="13.5" thickBot="1">
      <c r="A427" s="154" t="s">
        <v>512</v>
      </c>
      <c r="B427" s="197">
        <v>26865.20413</v>
      </c>
      <c r="C427" s="197">
        <v>195542.928</v>
      </c>
      <c r="D427" s="197">
        <v>219482.228</v>
      </c>
      <c r="E427" s="197">
        <f>SUM(B427:D427)</f>
        <v>441890.36013000004</v>
      </c>
      <c r="F427" s="132"/>
      <c r="G427" s="132"/>
      <c r="H427" s="132"/>
      <c r="I427" s="132"/>
    </row>
    <row r="428" spans="1:9" ht="13.5" thickBot="1">
      <c r="A428" s="154"/>
      <c r="B428" s="148">
        <f>SUM(B426:B427)</f>
        <v>137310.88457</v>
      </c>
      <c r="C428" s="148">
        <f>SUM(C426:C427)</f>
        <v>237109.06276</v>
      </c>
      <c r="D428" s="148">
        <f>SUM(D426:D427)</f>
        <v>232306.4588</v>
      </c>
      <c r="E428" s="148">
        <f>SUM(B428:D428)</f>
        <v>606726.40613</v>
      </c>
      <c r="F428" s="132"/>
      <c r="G428" s="132"/>
      <c r="H428" s="132"/>
      <c r="I428" s="132"/>
    </row>
    <row r="429" spans="1:9" ht="12.75">
      <c r="A429" s="154"/>
      <c r="B429" s="205"/>
      <c r="C429" s="226"/>
      <c r="D429" s="226"/>
      <c r="E429" s="226"/>
      <c r="F429" s="132"/>
      <c r="G429" s="132"/>
      <c r="H429" s="132"/>
      <c r="I429" s="132"/>
    </row>
    <row r="430" spans="1:9" ht="12.75">
      <c r="A430" s="237" t="s">
        <v>608</v>
      </c>
      <c r="B430" s="205"/>
      <c r="C430" s="226"/>
      <c r="D430" s="226"/>
      <c r="E430" s="226"/>
      <c r="F430" s="132"/>
      <c r="G430" s="132"/>
      <c r="H430" s="132"/>
      <c r="I430" s="132"/>
    </row>
    <row r="431" spans="1:9" ht="12.75">
      <c r="A431" s="154" t="s">
        <v>511</v>
      </c>
      <c r="B431" s="218">
        <v>89306.651</v>
      </c>
      <c r="C431" s="226"/>
      <c r="D431" s="226"/>
      <c r="E431" s="219">
        <f>SUM(B431:D431)</f>
        <v>89306.651</v>
      </c>
      <c r="F431" s="132"/>
      <c r="G431" s="132"/>
      <c r="H431" s="149"/>
      <c r="I431" s="132"/>
    </row>
    <row r="432" spans="1:9" ht="13.5" thickBot="1">
      <c r="A432" s="154" t="s">
        <v>512</v>
      </c>
      <c r="B432" s="197">
        <v>1992.127</v>
      </c>
      <c r="C432" s="197">
        <v>228800.441</v>
      </c>
      <c r="D432" s="197">
        <v>164052.246</v>
      </c>
      <c r="E432" s="197">
        <f>SUM(B432:D432)</f>
        <v>394844.814</v>
      </c>
      <c r="F432" s="132"/>
      <c r="G432" s="132"/>
      <c r="H432" s="149"/>
      <c r="I432" s="132"/>
    </row>
    <row r="433" spans="1:9" ht="13.5" thickBot="1">
      <c r="A433" s="154"/>
      <c r="B433" s="148">
        <f>SUM(B431:B432)</f>
        <v>91298.77799999999</v>
      </c>
      <c r="C433" s="148">
        <f>SUM(C431:C432)</f>
        <v>228800.441</v>
      </c>
      <c r="D433" s="148">
        <f>SUM(D431:D432)</f>
        <v>164052.246</v>
      </c>
      <c r="E433" s="148">
        <f>SUM(B433:D433)</f>
        <v>484151.46499999997</v>
      </c>
      <c r="F433" s="132"/>
      <c r="G433" s="132"/>
      <c r="H433" s="132"/>
      <c r="I433" s="132"/>
    </row>
    <row r="434" spans="1:9" ht="27" customHeight="1">
      <c r="A434" s="134"/>
      <c r="B434" s="132"/>
      <c r="C434" s="132"/>
      <c r="D434" s="132"/>
      <c r="E434" s="132"/>
      <c r="F434" s="132"/>
      <c r="G434" s="132"/>
      <c r="H434" s="132"/>
      <c r="I434" s="132"/>
    </row>
    <row r="435" spans="1:9" ht="12.75">
      <c r="A435" s="469" t="s">
        <v>590</v>
      </c>
      <c r="B435" s="469"/>
      <c r="C435" s="469"/>
      <c r="D435" s="469"/>
      <c r="E435" s="469"/>
      <c r="F435" s="469"/>
      <c r="G435" s="469"/>
      <c r="H435" s="469"/>
      <c r="I435" s="469"/>
    </row>
    <row r="436" spans="1:9" ht="12.75" customHeight="1">
      <c r="A436" s="469" t="s">
        <v>517</v>
      </c>
      <c r="B436" s="469"/>
      <c r="C436" s="469"/>
      <c r="D436" s="469"/>
      <c r="E436" s="469"/>
      <c r="F436" s="469"/>
      <c r="G436" s="469"/>
      <c r="H436" s="469"/>
      <c r="I436" s="469"/>
    </row>
    <row r="437" spans="1:9" ht="12.75" customHeight="1">
      <c r="A437" s="469" t="s">
        <v>518</v>
      </c>
      <c r="B437" s="469"/>
      <c r="C437" s="469"/>
      <c r="D437" s="469"/>
      <c r="E437" s="469"/>
      <c r="F437" s="469"/>
      <c r="G437" s="469"/>
      <c r="H437" s="469"/>
      <c r="I437" s="469"/>
    </row>
    <row r="438" spans="1:9" ht="27" customHeight="1">
      <c r="A438" s="469" t="s">
        <v>519</v>
      </c>
      <c r="B438" s="469"/>
      <c r="C438" s="469"/>
      <c r="D438" s="469"/>
      <c r="E438" s="469"/>
      <c r="F438" s="469"/>
      <c r="G438" s="469"/>
      <c r="H438" s="469"/>
      <c r="I438" s="469"/>
    </row>
    <row r="439" spans="1:9" ht="12.75">
      <c r="A439" s="134"/>
      <c r="B439" s="132"/>
      <c r="C439" s="132"/>
      <c r="D439" s="132"/>
      <c r="E439" s="132"/>
      <c r="F439" s="132"/>
      <c r="G439" s="132"/>
      <c r="H439" s="132"/>
      <c r="I439" s="132"/>
    </row>
    <row r="440" spans="1:9" ht="12.75">
      <c r="A440" s="134"/>
      <c r="B440" s="132"/>
      <c r="C440" s="132"/>
      <c r="D440" s="132"/>
      <c r="E440" s="132"/>
      <c r="F440" s="132"/>
      <c r="G440" s="132"/>
      <c r="H440" s="132"/>
      <c r="I440" s="132"/>
    </row>
    <row r="441" spans="1:9" ht="12.75">
      <c r="A441" s="134"/>
      <c r="B441" s="132"/>
      <c r="C441" s="132"/>
      <c r="D441" s="132"/>
      <c r="E441" s="132"/>
      <c r="F441" s="132"/>
      <c r="G441" s="132"/>
      <c r="H441" s="132"/>
      <c r="I441" s="132"/>
    </row>
    <row r="442" spans="1:9" ht="25.5">
      <c r="A442" s="154" t="s">
        <v>472</v>
      </c>
      <c r="B442" s="223" t="s">
        <v>513</v>
      </c>
      <c r="C442" s="223" t="s">
        <v>514</v>
      </c>
      <c r="D442" s="223" t="s">
        <v>515</v>
      </c>
      <c r="E442" s="223" t="s">
        <v>516</v>
      </c>
      <c r="F442" s="132"/>
      <c r="G442" s="132"/>
      <c r="H442" s="132"/>
      <c r="I442" s="132"/>
    </row>
    <row r="443" spans="1:9" ht="12.75">
      <c r="A443" s="154"/>
      <c r="B443" s="205"/>
      <c r="C443" s="154"/>
      <c r="D443" s="154"/>
      <c r="E443" s="154"/>
      <c r="F443" s="132"/>
      <c r="G443" s="132"/>
      <c r="H443" s="132"/>
      <c r="I443" s="132"/>
    </row>
    <row r="444" spans="1:9" ht="12.75">
      <c r="A444" s="237" t="s">
        <v>603</v>
      </c>
      <c r="B444" s="205"/>
      <c r="C444" s="154"/>
      <c r="D444" s="154"/>
      <c r="E444" s="154"/>
      <c r="F444" s="132"/>
      <c r="G444" s="132"/>
      <c r="H444" s="132"/>
      <c r="I444" s="132"/>
    </row>
    <row r="445" spans="1:9" ht="12.75">
      <c r="A445" s="154" t="s">
        <v>511</v>
      </c>
      <c r="B445" s="218">
        <v>127358.37683000001</v>
      </c>
      <c r="C445" s="257"/>
      <c r="D445" s="257"/>
      <c r="E445" s="219">
        <f>SUM(B445:D445)</f>
        <v>127358.37683000001</v>
      </c>
      <c r="F445" s="132"/>
      <c r="G445" s="132"/>
      <c r="H445" s="132"/>
      <c r="I445" s="132"/>
    </row>
    <row r="446" spans="1:9" ht="13.5" thickBot="1">
      <c r="A446" s="154" t="s">
        <v>512</v>
      </c>
      <c r="B446" s="197">
        <v>16307.44311</v>
      </c>
      <c r="C446" s="197">
        <v>506.264</v>
      </c>
      <c r="D446" s="197">
        <v>3838.6735300000005</v>
      </c>
      <c r="E446" s="197">
        <f>SUM(B446:D446)</f>
        <v>20652.38064</v>
      </c>
      <c r="F446" s="132"/>
      <c r="G446" s="132"/>
      <c r="H446" s="132"/>
      <c r="I446" s="132"/>
    </row>
    <row r="447" spans="1:9" ht="13.5" thickBot="1">
      <c r="A447" s="154"/>
      <c r="B447" s="148">
        <f>SUM(B445:B446)</f>
        <v>143665.81994000002</v>
      </c>
      <c r="C447" s="148">
        <f>SUM(C445:C446)</f>
        <v>506.264</v>
      </c>
      <c r="D447" s="148">
        <f>SUM(D445:D446)</f>
        <v>3838.6735300000005</v>
      </c>
      <c r="E447" s="148">
        <f>SUM(B447:D447)</f>
        <v>148010.75747</v>
      </c>
      <c r="F447" s="132"/>
      <c r="G447" s="132"/>
      <c r="H447" s="132"/>
      <c r="I447" s="132"/>
    </row>
    <row r="448" spans="1:9" ht="12.75">
      <c r="A448" s="154"/>
      <c r="B448" s="205"/>
      <c r="C448" s="226"/>
      <c r="D448" s="226"/>
      <c r="E448" s="226"/>
      <c r="F448" s="132"/>
      <c r="G448" s="132"/>
      <c r="H448" s="132"/>
      <c r="I448" s="132"/>
    </row>
    <row r="449" spans="1:9" ht="12.75">
      <c r="A449" s="237" t="s">
        <v>608</v>
      </c>
      <c r="B449" s="205"/>
      <c r="C449" s="226"/>
      <c r="D449" s="226"/>
      <c r="E449" s="226"/>
      <c r="F449" s="132"/>
      <c r="G449" s="132"/>
      <c r="H449" s="132"/>
      <c r="I449" s="132"/>
    </row>
    <row r="450" spans="1:9" ht="12.75">
      <c r="A450" s="154" t="s">
        <v>511</v>
      </c>
      <c r="B450" s="218">
        <v>124895.465</v>
      </c>
      <c r="C450" s="226"/>
      <c r="D450" s="226"/>
      <c r="E450" s="219">
        <f>SUM(B450:D450)</f>
        <v>124895.465</v>
      </c>
      <c r="F450" s="132"/>
      <c r="G450" s="132"/>
      <c r="H450" s="132"/>
      <c r="I450" s="132"/>
    </row>
    <row r="451" spans="1:9" ht="13.5" thickBot="1">
      <c r="A451" s="154" t="s">
        <v>512</v>
      </c>
      <c r="B451" s="197">
        <v>2684.503</v>
      </c>
      <c r="C451" s="197">
        <v>157.944</v>
      </c>
      <c r="D451" s="197">
        <v>3478.66</v>
      </c>
      <c r="E451" s="197">
        <f>SUM(B451:D451)</f>
        <v>6321.107</v>
      </c>
      <c r="F451" s="132"/>
      <c r="G451" s="132"/>
      <c r="H451" s="132"/>
      <c r="I451" s="132"/>
    </row>
    <row r="452" spans="1:9" ht="13.5" thickBot="1">
      <c r="A452" s="154"/>
      <c r="B452" s="148">
        <f>SUM(B450:B451)</f>
        <v>127579.968</v>
      </c>
      <c r="C452" s="148">
        <f>SUM(C450:C451)</f>
        <v>157.944</v>
      </c>
      <c r="D452" s="148">
        <f>SUM(D450:D451)</f>
        <v>3478.66</v>
      </c>
      <c r="E452" s="148">
        <f>SUM(B452:D452)</f>
        <v>131216.572</v>
      </c>
      <c r="F452" s="132"/>
      <c r="G452" s="132"/>
      <c r="H452" s="132"/>
      <c r="I452" s="132"/>
    </row>
    <row r="453" spans="1:9" ht="12.75">
      <c r="A453" s="134"/>
      <c r="B453" s="132"/>
      <c r="C453" s="132"/>
      <c r="D453" s="132"/>
      <c r="E453" s="132"/>
      <c r="F453" s="132"/>
      <c r="G453" s="132"/>
      <c r="H453" s="132"/>
      <c r="I453" s="132"/>
    </row>
    <row r="454" spans="1:9" ht="12.75">
      <c r="A454" s="133"/>
      <c r="B454" s="132"/>
      <c r="C454" s="132"/>
      <c r="D454" s="132"/>
      <c r="E454" s="132"/>
      <c r="F454" s="132"/>
      <c r="G454" s="132"/>
      <c r="H454" s="132"/>
      <c r="I454" s="132"/>
    </row>
    <row r="455" spans="1:9" ht="12.75" customHeight="1">
      <c r="A455" s="469" t="s">
        <v>520</v>
      </c>
      <c r="B455" s="469"/>
      <c r="C455" s="469"/>
      <c r="D455" s="469"/>
      <c r="E455" s="469"/>
      <c r="F455" s="469"/>
      <c r="G455" s="469"/>
      <c r="H455" s="469"/>
      <c r="I455" s="469"/>
    </row>
    <row r="456" spans="1:9" ht="12.75">
      <c r="A456" s="135"/>
      <c r="B456" s="135"/>
      <c r="C456" s="135"/>
      <c r="D456" s="135"/>
      <c r="E456" s="135"/>
      <c r="F456" s="135"/>
      <c r="G456" s="135"/>
      <c r="H456" s="135"/>
      <c r="I456" s="135"/>
    </row>
    <row r="457" spans="1:9" ht="12.75">
      <c r="A457" s="134"/>
      <c r="B457" s="132"/>
      <c r="C457" s="132"/>
      <c r="D457" s="132"/>
      <c r="E457" s="224"/>
      <c r="F457" s="224"/>
      <c r="G457" s="224"/>
      <c r="H457" s="224"/>
      <c r="I457" s="224"/>
    </row>
    <row r="458" spans="1:9" ht="12.75">
      <c r="A458" s="229" t="s">
        <v>552</v>
      </c>
      <c r="B458" s="473" t="s">
        <v>553</v>
      </c>
      <c r="C458" s="473"/>
      <c r="D458" s="473" t="s">
        <v>570</v>
      </c>
      <c r="E458" s="473"/>
      <c r="G458" s="228" t="s">
        <v>577</v>
      </c>
      <c r="H458" s="228"/>
      <c r="I458" s="228"/>
    </row>
    <row r="459" spans="1:9" ht="12.75">
      <c r="A459" s="132"/>
      <c r="B459" s="132"/>
      <c r="C459" s="132"/>
      <c r="D459" s="132"/>
      <c r="E459" s="132"/>
      <c r="F459" s="132"/>
      <c r="G459" s="132"/>
      <c r="H459" s="132"/>
      <c r="I459" s="132"/>
    </row>
    <row r="460" spans="1:9" ht="12.75">
      <c r="A460" s="132"/>
      <c r="B460" s="132"/>
      <c r="C460" s="132"/>
      <c r="D460" s="132"/>
      <c r="E460" s="132"/>
      <c r="F460" s="132"/>
      <c r="G460" s="132"/>
      <c r="H460" s="132"/>
      <c r="I460" s="132"/>
    </row>
    <row r="461" spans="1:9" ht="12.75">
      <c r="A461" s="133"/>
      <c r="B461" s="132"/>
      <c r="C461" s="132"/>
      <c r="D461" s="132"/>
      <c r="E461" s="132"/>
      <c r="F461" s="132"/>
      <c r="G461" s="132"/>
      <c r="H461" s="132"/>
      <c r="I461" s="132"/>
    </row>
    <row r="462" spans="1:9" ht="12.75">
      <c r="A462" s="133"/>
      <c r="B462" s="132"/>
      <c r="C462" s="132"/>
      <c r="D462" s="132"/>
      <c r="E462" s="132"/>
      <c r="F462" s="132"/>
      <c r="G462" s="132"/>
      <c r="H462" s="132"/>
      <c r="I462" s="132"/>
    </row>
    <row r="463" spans="1:9" ht="12.75">
      <c r="A463" s="132"/>
      <c r="B463" s="132"/>
      <c r="C463" s="132"/>
      <c r="D463" s="132"/>
      <c r="E463" s="132"/>
      <c r="F463" s="132"/>
      <c r="G463" s="132"/>
      <c r="H463" s="132"/>
      <c r="I463" s="132"/>
    </row>
    <row r="464" spans="1:9" ht="12.75">
      <c r="A464" s="132"/>
      <c r="B464" s="132"/>
      <c r="C464" s="132"/>
      <c r="D464" s="132"/>
      <c r="E464" s="132"/>
      <c r="F464" s="132"/>
      <c r="G464" s="132"/>
      <c r="H464" s="132"/>
      <c r="I464" s="132"/>
    </row>
    <row r="465" spans="1:9" ht="12.75">
      <c r="A465" s="132"/>
      <c r="B465" s="132"/>
      <c r="C465" s="132"/>
      <c r="D465" s="132"/>
      <c r="E465" s="132"/>
      <c r="F465" s="132"/>
      <c r="G465" s="132"/>
      <c r="H465" s="132"/>
      <c r="I465" s="132"/>
    </row>
    <row r="466" spans="1:9" ht="12.75">
      <c r="A466" s="132"/>
      <c r="B466" s="132"/>
      <c r="C466" s="132"/>
      <c r="D466" s="132"/>
      <c r="E466" s="132"/>
      <c r="F466" s="132"/>
      <c r="G466" s="132"/>
      <c r="H466" s="132"/>
      <c r="I466" s="132"/>
    </row>
    <row r="467" spans="1:9" ht="12.75">
      <c r="A467" s="132"/>
      <c r="B467" s="132"/>
      <c r="C467" s="132"/>
      <c r="D467" s="132"/>
      <c r="E467" s="132"/>
      <c r="F467" s="132"/>
      <c r="G467" s="132"/>
      <c r="H467" s="132"/>
      <c r="I467" s="132"/>
    </row>
    <row r="468" spans="1:9" ht="12.75">
      <c r="A468" s="132"/>
      <c r="B468" s="132"/>
      <c r="C468" s="132"/>
      <c r="D468" s="132"/>
      <c r="E468" s="132"/>
      <c r="F468" s="132"/>
      <c r="G468" s="132"/>
      <c r="H468" s="132"/>
      <c r="I468" s="132"/>
    </row>
    <row r="469" spans="1:9" ht="12.75">
      <c r="A469" s="132"/>
      <c r="B469" s="132"/>
      <c r="C469" s="132"/>
      <c r="D469" s="132"/>
      <c r="E469" s="132"/>
      <c r="F469" s="132"/>
      <c r="G469" s="132"/>
      <c r="H469" s="132"/>
      <c r="I469" s="132"/>
    </row>
    <row r="470" spans="1:9" ht="12.75">
      <c r="A470" s="132"/>
      <c r="B470" s="132"/>
      <c r="C470" s="132"/>
      <c r="D470" s="132"/>
      <c r="E470" s="132"/>
      <c r="F470" s="132"/>
      <c r="G470" s="132"/>
      <c r="H470" s="132"/>
      <c r="I470" s="132"/>
    </row>
    <row r="471" spans="1:9" ht="12.75">
      <c r="A471" s="132"/>
      <c r="B471" s="132"/>
      <c r="C471" s="132"/>
      <c r="D471" s="132"/>
      <c r="E471" s="132"/>
      <c r="F471" s="132"/>
      <c r="G471" s="132"/>
      <c r="H471" s="132"/>
      <c r="I471" s="132"/>
    </row>
    <row r="472" spans="1:9" ht="12.75">
      <c r="A472" s="132"/>
      <c r="B472" s="132"/>
      <c r="C472" s="132"/>
      <c r="D472" s="132"/>
      <c r="E472" s="132"/>
      <c r="F472" s="132"/>
      <c r="G472" s="132"/>
      <c r="H472" s="132"/>
      <c r="I472" s="132"/>
    </row>
    <row r="473" spans="1:9" ht="12.75">
      <c r="A473" s="132"/>
      <c r="B473" s="132"/>
      <c r="C473" s="132"/>
      <c r="D473" s="132"/>
      <c r="E473" s="132"/>
      <c r="F473" s="132"/>
      <c r="G473" s="132"/>
      <c r="H473" s="132"/>
      <c r="I473" s="132"/>
    </row>
  </sheetData>
  <sheetProtection/>
  <mergeCells count="131">
    <mergeCell ref="E309:F309"/>
    <mergeCell ref="G309:H309"/>
    <mergeCell ref="A324:I324"/>
    <mergeCell ref="A312:E312"/>
    <mergeCell ref="A322:E322"/>
    <mergeCell ref="A311:E311"/>
    <mergeCell ref="A323:I323"/>
    <mergeCell ref="A388:I388"/>
    <mergeCell ref="A416:I416"/>
    <mergeCell ref="A389:I389"/>
    <mergeCell ref="A404:I404"/>
    <mergeCell ref="A207:I207"/>
    <mergeCell ref="A295:I295"/>
    <mergeCell ref="A216:I216"/>
    <mergeCell ref="A238:I238"/>
    <mergeCell ref="A285:I285"/>
    <mergeCell ref="A309:D309"/>
    <mergeCell ref="B211:C211"/>
    <mergeCell ref="A210:I210"/>
    <mergeCell ref="A93:F93"/>
    <mergeCell ref="A70:C70"/>
    <mergeCell ref="A71:C71"/>
    <mergeCell ref="A96:F96"/>
    <mergeCell ref="A85:C85"/>
    <mergeCell ref="A86:C86"/>
    <mergeCell ref="A87:F87"/>
    <mergeCell ref="A206:I206"/>
    <mergeCell ref="A95:F95"/>
    <mergeCell ref="A97:F97"/>
    <mergeCell ref="A102:F102"/>
    <mergeCell ref="A192:I192"/>
    <mergeCell ref="A194:I194"/>
    <mergeCell ref="A117:I117"/>
    <mergeCell ref="A137:I137"/>
    <mergeCell ref="A191:I191"/>
    <mergeCell ref="A205:I205"/>
    <mergeCell ref="A12:I12"/>
    <mergeCell ref="A14:I14"/>
    <mergeCell ref="A19:I19"/>
    <mergeCell ref="A44:I44"/>
    <mergeCell ref="A69:C69"/>
    <mergeCell ref="A43:I43"/>
    <mergeCell ref="A41:I41"/>
    <mergeCell ref="A38:I38"/>
    <mergeCell ref="A40:I40"/>
    <mergeCell ref="A284:I284"/>
    <mergeCell ref="E308:F308"/>
    <mergeCell ref="E299:F299"/>
    <mergeCell ref="E301:F301"/>
    <mergeCell ref="G307:H307"/>
    <mergeCell ref="G308:H308"/>
    <mergeCell ref="G299:H299"/>
    <mergeCell ref="G302:H302"/>
    <mergeCell ref="E300:F300"/>
    <mergeCell ref="G304:H304"/>
    <mergeCell ref="G296:H296"/>
    <mergeCell ref="A296:D296"/>
    <mergeCell ref="G297:H297"/>
    <mergeCell ref="A286:I286"/>
    <mergeCell ref="G298:H298"/>
    <mergeCell ref="E298:F298"/>
    <mergeCell ref="A294:E294"/>
    <mergeCell ref="E297:F297"/>
    <mergeCell ref="A287:I287"/>
    <mergeCell ref="G300:H300"/>
    <mergeCell ref="A300:D300"/>
    <mergeCell ref="E304:F304"/>
    <mergeCell ref="G306:H306"/>
    <mergeCell ref="E306:F306"/>
    <mergeCell ref="E305:F305"/>
    <mergeCell ref="A304:D304"/>
    <mergeCell ref="G301:H301"/>
    <mergeCell ref="E303:F303"/>
    <mergeCell ref="G303:H303"/>
    <mergeCell ref="A1:I1"/>
    <mergeCell ref="A10:I10"/>
    <mergeCell ref="A3:I3"/>
    <mergeCell ref="A5:I5"/>
    <mergeCell ref="A11:I11"/>
    <mergeCell ref="A26:I26"/>
    <mergeCell ref="A7:I7"/>
    <mergeCell ref="A9:I9"/>
    <mergeCell ref="A15:I15"/>
    <mergeCell ref="A17:I17"/>
    <mergeCell ref="D211:I211"/>
    <mergeCell ref="A297:D297"/>
    <mergeCell ref="A299:D299"/>
    <mergeCell ref="A203:I203"/>
    <mergeCell ref="A204:I204"/>
    <mergeCell ref="A208:I208"/>
    <mergeCell ref="A293:I293"/>
    <mergeCell ref="C214:I214"/>
    <mergeCell ref="E296:F296"/>
    <mergeCell ref="A298:D298"/>
    <mergeCell ref="A387:I387"/>
    <mergeCell ref="A372:I372"/>
    <mergeCell ref="B375:C375"/>
    <mergeCell ref="A305:D305"/>
    <mergeCell ref="G305:H305"/>
    <mergeCell ref="E307:F307"/>
    <mergeCell ref="A307:D307"/>
    <mergeCell ref="A308:D308"/>
    <mergeCell ref="A369:I369"/>
    <mergeCell ref="D375:E375"/>
    <mergeCell ref="B458:C458"/>
    <mergeCell ref="D458:E458"/>
    <mergeCell ref="A438:I438"/>
    <mergeCell ref="A419:I419"/>
    <mergeCell ref="A435:I435"/>
    <mergeCell ref="A437:I437"/>
    <mergeCell ref="A420:I420"/>
    <mergeCell ref="A406:I406"/>
    <mergeCell ref="A410:I410"/>
    <mergeCell ref="A411:I411"/>
    <mergeCell ref="B391:C391"/>
    <mergeCell ref="A436:I436"/>
    <mergeCell ref="A418:I418"/>
    <mergeCell ref="A412:I412"/>
    <mergeCell ref="A409:I409"/>
    <mergeCell ref="A415:I415"/>
    <mergeCell ref="D391:E391"/>
    <mergeCell ref="E302:F302"/>
    <mergeCell ref="A301:D301"/>
    <mergeCell ref="A302:D302"/>
    <mergeCell ref="A303:D303"/>
    <mergeCell ref="A306:D306"/>
    <mergeCell ref="A455:I455"/>
    <mergeCell ref="A373:I373"/>
    <mergeCell ref="A366:I366"/>
    <mergeCell ref="A401:I401"/>
    <mergeCell ref="A405:I405"/>
  </mergeCells>
  <printOptions horizontalCentered="1"/>
  <pageMargins left="0.3937007874015748" right="0.3937007874015748" top="0.984251968503937" bottom="0.984251968503937" header="0.5118110236220472" footer="0.5118110236220472"/>
  <pageSetup horizontalDpi="600" verticalDpi="600" orientation="portrait" paperSize="9" scale="66" r:id="rId1"/>
  <rowBreaks count="3" manualBreakCount="3">
    <brk id="138" max="8" man="1"/>
    <brk id="216" max="8" man="1"/>
    <brk id="4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2015-07-19T20:58:05Z</cp:lastPrinted>
  <dcterms:created xsi:type="dcterms:W3CDTF">2008-10-17T11:51:54Z</dcterms:created>
  <dcterms:modified xsi:type="dcterms:W3CDTF">2015-10-20T07:57:33Z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