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5" windowWidth="21060" windowHeight="11880" activeTab="0"/>
  </bookViews>
  <sheets>
    <sheet name="OPĆI PODACI" sheetId="1" r:id="rId1"/>
    <sheet name="RDG" sheetId="2" r:id="rId2"/>
    <sheet name="Bilanca" sheetId="3" r:id="rId3"/>
    <sheet name="NT_I" sheetId="4" r:id="rId4"/>
    <sheet name="NT_D" sheetId="5" state="hidden" r:id="rId5"/>
    <sheet name="PK" sheetId="6" r:id="rId6"/>
    <sheet name="Bilješke" sheetId="7" r:id="rId7"/>
  </sheets>
  <definedNames>
    <definedName name="_xlnm.Print_Area" localSheetId="2">'Bilanca'!$A$1:$K$121</definedName>
    <definedName name="_xlnm.Print_Area" localSheetId="6">'Bilješke'!$A$1:$I$467</definedName>
    <definedName name="_xlnm.Print_Area" localSheetId="3">'NT_I'!$A$1:$K$52</definedName>
    <definedName name="_xlnm.Print_Area" localSheetId="0">'OPĆI PODACI'!$A$1:$I$63</definedName>
    <definedName name="_xlnm.Print_Area" localSheetId="5">'PK'!$A$1:$K$25</definedName>
    <definedName name="_xlnm.Print_Area" localSheetId="1">'RDG'!$A$1:$M$71</definedName>
  </definedNames>
  <calcPr fullCalcOnLoad="1"/>
</workbook>
</file>

<file path=xl/sharedStrings.xml><?xml version="1.0" encoding="utf-8"?>
<sst xmlns="http://schemas.openxmlformats.org/spreadsheetml/2006/main" count="761" uniqueCount="621">
  <si>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</si>
  <si>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</si>
  <si>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</si>
  <si>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</si>
  <si>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</si>
  <si>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</si>
  <si>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</si>
  <si>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</si>
  <si>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</si>
  <si>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</si>
  <si>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</si>
  <si>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</si>
  <si>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</si>
  <si>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</si>
  <si>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</si>
  <si>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</si>
  <si>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</si>
  <si>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</si>
  <si>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</si>
  <si>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</si>
  <si>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</si>
  <si>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</si>
  <si>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</si>
  <si>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</si>
  <si>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</si>
  <si>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</si>
  <si>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</si>
  <si>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</si>
  <si>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</si>
  <si>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</si>
  <si>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</si>
  <si>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</si>
  <si>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</si>
  <si>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</si>
  <si>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</si>
  <si>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</si>
  <si>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</si>
  <si>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</si>
  <si>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</si>
  <si>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</si>
  <si>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</si>
  <si>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</si>
  <si>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</si>
  <si>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</si>
  <si>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</si>
  <si>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</si>
  <si>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</si>
  <si>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</si>
  <si>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</si>
  <si>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</si>
  <si>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</si>
  <si>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</si>
  <si>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</si>
  <si>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</si>
  <si>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</si>
  <si>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</si>
  <si>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</si>
  <si>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</si>
  <si>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</si>
  <si>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</si>
  <si>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</si>
  <si>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</si>
  <si>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</si>
  <si>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</si>
  <si>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</si>
  <si>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</si>
  <si>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</si>
  <si>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</si>
  <si>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</si>
  <si>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</si>
  <si>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</si>
  <si>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</si>
  <si>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</si>
  <si>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</si>
  <si>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</si>
  <si>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</si>
  <si>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</si>
  <si>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</si>
  <si>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</si>
  <si>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</si>
  <si>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</si>
  <si>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</si>
  <si>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</si>
  <si>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</si>
  <si>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</si>
  <si>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</si>
  <si>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</si>
  <si>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</si>
  <si>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</si>
  <si>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</si>
  <si>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</si>
  <si>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</si>
  <si>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</si>
  <si>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</si>
  <si>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</si>
  <si>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</si>
  <si>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</si>
  <si>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</si>
  <si>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</si>
  <si>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</si>
  <si>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</si>
  <si>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</si>
  <si>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</si>
  <si>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</si>
  <si>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</si>
  <si>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</si>
  <si>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</si>
  <si>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</si>
  <si>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</si>
  <si>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</si>
  <si>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</si>
  <si>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</si>
  <si>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</si>
  <si>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</si>
  <si>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</si>
  <si>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</si>
  <si>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</si>
  <si>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</si>
  <si>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</si>
  <si>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</si>
  <si>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</si>
  <si>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</si>
  <si>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</si>
  <si>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</si>
  <si>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</si>
  <si>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</si>
  <si>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</si>
  <si>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</si>
  <si>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</si>
  <si>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</si>
  <si>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</si>
  <si>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</si>
  <si>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</si>
  <si>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</si>
  <si>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</si>
  <si>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</si>
  <si>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</si>
  <si>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</si>
  <si>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</si>
  <si>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</si>
  <si>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</si>
  <si>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</si>
  <si>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</si>
  <si>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</si>
  <si>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</si>
  <si>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</si>
  <si>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</si>
  <si>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</si>
  <si>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</si>
  <si>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</si>
  <si>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</si>
  <si>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</si>
  <si>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</si>
  <si>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</si>
  <si>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</si>
  <si>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</si>
  <si>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</si>
  <si>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</si>
  <si>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</si>
  <si>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</si>
  <si>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</si>
  <si>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</si>
  <si>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</si>
  <si>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</si>
  <si>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</si>
  <si>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</si>
  <si>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</si>
  <si>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</si>
  <si>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</si>
  <si>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</si>
  <si>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</si>
  <si>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</si>
  <si>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</si>
  <si>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</si>
  <si>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</si>
  <si>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</si>
  <si>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</si>
  <si>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</si>
  <si>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</si>
  <si>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</si>
  <si>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</si>
  <si>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</si>
  <si>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</si>
  <si>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</si>
  <si>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</si>
  <si>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</si>
  <si>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</si>
  <si>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</si>
  <si>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</si>
  <si>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</si>
  <si>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</si>
  <si>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</si>
  <si>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</si>
  <si>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</si>
  <si>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</si>
  <si>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</si>
  <si>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</si>
  <si>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</si>
  <si>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</si>
  <si>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</si>
  <si>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</si>
  <si>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</si>
  <si>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</si>
  <si>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</si>
  <si>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</si>
  <si>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</si>
  <si>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</si>
  <si>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</si>
  <si>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</si>
  <si>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</si>
  <si>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</si>
  <si>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</si>
  <si>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</si>
  <si>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</si>
  <si>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</si>
  <si>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</si>
  <si>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</si>
  <si>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</si>
  <si>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</si>
  <si>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</si>
  <si>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</si>
  <si>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</si>
  <si>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</si>
  <si>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</si>
  <si>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</si>
  <si>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</si>
  <si>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</si>
  <si>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</si>
  <si>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</si>
  <si>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</si>
  <si>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</si>
  <si>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</si>
  <si>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</si>
  <si>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</si>
  <si>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</si>
  <si>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</si>
  <si>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</si>
  <si>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</si>
  <si>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</si>
  <si>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</si>
  <si>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</si>
  <si>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</si>
  <si>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</si>
  <si>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</si>
  <si>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</si>
  <si>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</si>
  <si>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</si>
  <si>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</si>
  <si>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</si>
  <si>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</si>
  <si>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</si>
  <si>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</si>
  <si>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</si>
  <si>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</si>
  <si>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</si>
  <si>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</si>
  <si>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</si>
  <si>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</si>
  <si>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</si>
  <si>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</si>
  <si>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</si>
  <si>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</si>
  <si>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</si>
  <si>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</si>
  <si>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</si>
  <si>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</si>
  <si>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</si>
  <si>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</si>
  <si>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</si>
  <si>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</si>
  <si>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</si>
  <si>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</si>
  <si>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</si>
  <si>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</si>
  <si>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</si>
  <si>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</si>
  <si>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</si>
  <si>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</si>
  <si>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</si>
  <si>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</si>
  <si>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</si>
  <si>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</si>
  <si>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</si>
  <si>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</si>
  <si>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</si>
  <si>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</si>
  <si>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</si>
  <si>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</si>
  <si>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</si>
  <si>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</si>
  <si>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</si>
  <si>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</si>
  <si>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</si>
  <si>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</si>
  <si>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</si>
  <si>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</si>
  <si>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</si>
  <si>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</si>
  <si>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</si>
  <si>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</si>
  <si>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</si>
  <si>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</si>
  <si>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</si>
  <si>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</si>
  <si>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</si>
  <si>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</si>
  <si>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</si>
  <si>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</si>
  <si>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</si>
  <si>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</si>
  <si>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</si>
  <si>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</si>
  <si>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</si>
  <si>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</si>
  <si>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</si>
  <si>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</si>
  <si>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</si>
  <si>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</si>
  <si>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</si>
  <si>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</si>
  <si>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0820431</t>
  </si>
  <si>
    <t>040035070</t>
  </si>
  <si>
    <t>36004425025</t>
  </si>
  <si>
    <t>OT-OPTIMA TELEKOM d.d.</t>
  </si>
  <si>
    <t>BUZIN</t>
  </si>
  <si>
    <t>BANI 75A</t>
  </si>
  <si>
    <t>info@optima.hr</t>
  </si>
  <si>
    <t>www.optima.hr</t>
  </si>
  <si>
    <t>Svetlana Kundović</t>
  </si>
  <si>
    <t>01/5492 027</t>
  </si>
  <si>
    <t>svetlana.kundovic@optima-telekom.hr</t>
  </si>
  <si>
    <t>Obveznik: OT - Optima Telekom d.d.</t>
  </si>
  <si>
    <t xml:space="preserve">1. OPĆI PODACI </t>
  </si>
  <si>
    <t xml:space="preserve">Povijest i osnutak </t>
  </si>
  <si>
    <t xml:space="preserve">Društvo Optima Telekom d.d. ( u nastavku “Društvo“) je osnovano 1994. godine pod nazivom Syskey d.o.o., a svoju glavnu djelatnost i svoj naziv promijenilo je u Optima Telekom d.o.o. dana 22. travnja 2004. godine. </t>
  </si>
  <si>
    <t xml:space="preserve">Društvo je promijenilo svoj pravni status iz društva s ograničenom odgovornošću u dioničko društvo tijekom srpnja 2007. godine. Vijeće Hrvatske agencije za telekomunikacije dodijelilo je Društvu dozvolu za javnu govornu uslugu u nepokretnoj mreži dana  19. studenog 2004. godine, na razdoblje od 30 godina. </t>
  </si>
  <si>
    <t xml:space="preserve">Glavne djelatnosti </t>
  </si>
  <si>
    <t>Glavna djelatnost Društva je pružanje telekomunikacijskih usluga privatnim i poslovnim korisnicima na hrvatskom tržištu. Društvo je započelo pružati svoje telekomunikacijske usluge u svibnju 2005. godine.</t>
  </si>
  <si>
    <t xml:space="preserve"> </t>
  </si>
  <si>
    <t xml:space="preserve">Optima Telekom d.d. se u početku fokusirala na poslovne korisnike, no ubrzo nakon početka poslovanja započela je ciljati na tržište privatnih korisnika nudeći kvalitetne voice pakete. </t>
  </si>
  <si>
    <t xml:space="preserve">Svojim poslovnim korisnicima, Optima Telekom d.d. nudi usluge izravnog pristupa, internetske usluge, kao i usluge glasovne telekomunikacije putem vlastite mreže i/ili prenesenih ranije odabranih usluga. Pored toga, vodeće usluge koje Optima Telekom d.d. pruža poslovnim korisnicima su rješenje IP Centrex, među prvima ove vrste na hrvatskom tržištu i IP VPN usluge. Postojeći kapaciteti omogućuju Optima Telekomu d.d. i pružanje usluga kolokacije i hostinga. Svojim velikim poslovnim klijentima Društvo nudi i specifično prilagođena rješenja oslanjajući se na svoje izuzetne vještine u području informatičke tehnologije. </t>
  </si>
  <si>
    <t xml:space="preserve">Osoblje </t>
  </si>
  <si>
    <t>Goran Jovičić</t>
  </si>
  <si>
    <t xml:space="preserve">Jadranka Suručić                                    </t>
  </si>
  <si>
    <t xml:space="preserve">Član </t>
  </si>
  <si>
    <t>Matija Martić</t>
  </si>
  <si>
    <t>Nada Martić</t>
  </si>
  <si>
    <t xml:space="preserve">PREGLED TEMELJNIH RAČUNOVODSTVENIH POLITIKA </t>
  </si>
  <si>
    <t xml:space="preserve">Osnova pripreme </t>
  </si>
  <si>
    <t>Financijski izvještaji Društva sastavljeni su sukladno Međunarodnm računovodstvenim standardima („MRS“) i Međunarodnim standardima financijskog izvještavanja („MSFI“). Financijski izvještaji Društva izrađeni su primjenom metode povijesnog troška osim za vrednovanje određenih financijskih instrumenata.</t>
  </si>
  <si>
    <t xml:space="preserve">Izvještajna valuta </t>
  </si>
  <si>
    <t>Prihodi od javne govorne usluge</t>
  </si>
  <si>
    <t>Prihodi od interkonekcijskih usluga</t>
  </si>
  <si>
    <t>Podatkovne usluge</t>
  </si>
  <si>
    <t>Multimedijalne usluge</t>
  </si>
  <si>
    <t>Najam i prodaja opreme</t>
  </si>
  <si>
    <t>Prihod od davanja u naravi</t>
  </si>
  <si>
    <t>Ostali prihodi</t>
  </si>
  <si>
    <t>Troškovi održavanja</t>
  </si>
  <si>
    <t>Marketinške usluge</t>
  </si>
  <si>
    <t>Troškovi fakturiranja</t>
  </si>
  <si>
    <t>Troškovi najma i zakupa vodova</t>
  </si>
  <si>
    <t>Intelektualne i druge usluge</t>
  </si>
  <si>
    <t>Režijski troškovi</t>
  </si>
  <si>
    <t>Troškovi privlačenja kupaca</t>
  </si>
  <si>
    <t>Troškovi naknade priključenja parica</t>
  </si>
  <si>
    <t>Troškovi telekomunikacija</t>
  </si>
  <si>
    <t>Usluge rezidencijalne prodaje</t>
  </si>
  <si>
    <t>Ostali troškovi</t>
  </si>
  <si>
    <t>Neto plaće</t>
  </si>
  <si>
    <t>Porezi i doprinosi iz plaća</t>
  </si>
  <si>
    <t>Porezi i doprinosi na plaće</t>
  </si>
  <si>
    <t xml:space="preserve">Troškovi koji se nadoknađuju zaposlenima obuhvaćaju dnevnice, troškove noćenja i prijevoza po osnovi službenih putovanja, zatim troškove svakodnevnog prijevoza sa i na posao, naknadu troškova za korištenje osobnih vozila u poslovne svrhe i slično. </t>
  </si>
  <si>
    <t>Amortizacija dugotrajne materijalne imovine</t>
  </si>
  <si>
    <t>Amortizacija dugotrajne nematerijalne imovine</t>
  </si>
  <si>
    <t>Troškovi reprezentacije</t>
  </si>
  <si>
    <t>Premije osiguranja</t>
  </si>
  <si>
    <t>Bankovne usluge</t>
  </si>
  <si>
    <t>Porezi, doprinosi i članarine</t>
  </si>
  <si>
    <t>Troškovi prodane i rashodovane imovine</t>
  </si>
  <si>
    <t>Darovi i sponzorstva</t>
  </si>
  <si>
    <t xml:space="preserve">Ostali troškovi </t>
  </si>
  <si>
    <t>Prihodi od kamata</t>
  </si>
  <si>
    <t>Pozitivne tečajne razlike</t>
  </si>
  <si>
    <t>Rashodi od kamata</t>
  </si>
  <si>
    <t>Rashodi od naknada</t>
  </si>
  <si>
    <t>Negativne tečajne razlike</t>
  </si>
  <si>
    <t>Trošak kamata obuhvaća kamate na  kredite, izdane obveznice Društva i zatezne kamate zbog nepravovremenog izmirenja dospjelih obveza dobavljačima.</t>
  </si>
  <si>
    <t xml:space="preserve">003. NEMATERIJALNA IMOVINA </t>
  </si>
  <si>
    <t>KONCESIJE I PRAVA</t>
  </si>
  <si>
    <t>SOFTVER</t>
  </si>
  <si>
    <t>ULAGANJA NA TUĐOJ IMOVINI</t>
  </si>
  <si>
    <t xml:space="preserve">IMOVINA U PRIPREMI </t>
  </si>
  <si>
    <t>UKUPNO</t>
  </si>
  <si>
    <t>NABAVNA VRIJEDNOST</t>
  </si>
  <si>
    <t>Povećanje</t>
  </si>
  <si>
    <t>Prijenos u upotrebu</t>
  </si>
  <si>
    <t>Prodaja i rashodi</t>
  </si>
  <si>
    <t>ISPRAVAK VRIJEDNOSTI</t>
  </si>
  <si>
    <t>Amortizacija tekuće godine</t>
  </si>
  <si>
    <t xml:space="preserve">NETO KNJIGOVODSTVENA VRIJEDNOST </t>
  </si>
  <si>
    <t>ZEMLJIŠTE</t>
  </si>
  <si>
    <t>ZGRADE</t>
  </si>
  <si>
    <t>VOZILA</t>
  </si>
  <si>
    <t>UMJETNIČKA DJELA</t>
  </si>
  <si>
    <t>NETO KNJIGOVODSTVENA VRIJEDNOST</t>
  </si>
  <si>
    <t>Krediti odobreni vlasniku društva</t>
  </si>
  <si>
    <t>Krediti odobreni trgovačkim društvima</t>
  </si>
  <si>
    <t>Dugoročni depoziti</t>
  </si>
  <si>
    <t>Vrijednosno usklađenje</t>
  </si>
  <si>
    <t xml:space="preserve">Glavna djelatnosti Optima Direct d.o.o. je trgovina i pružanje raznovrsnih usluga koje se većinom odnose na sektor telekomunikacija. </t>
  </si>
  <si>
    <t>Društvo je kao jedini vlasnik osnovalo u 2007. godini društvo Optima Telekom d.o.o., Kopar, Slovenija.</t>
  </si>
  <si>
    <t>Podružnice</t>
  </si>
  <si>
    <t xml:space="preserve">Postotak u vlasništvu               </t>
  </si>
  <si>
    <t>Optima Direct d.o.o., Hrvatska</t>
  </si>
  <si>
    <t>Optima Telekom d.o.o., Slovenija</t>
  </si>
  <si>
    <t>Transakcije unutar grupe odvijaju se prema tržišnim uvjetima.</t>
  </si>
  <si>
    <t>Potraživanja od kupaca</t>
  </si>
  <si>
    <t>Potraživanja od zaposlenih</t>
  </si>
  <si>
    <t>Potraživanja od države i državnih institucija</t>
  </si>
  <si>
    <t>Potraživanja za kamate po danim kreditima i depozitima</t>
  </si>
  <si>
    <t>Potraživanja za predujmove</t>
  </si>
  <si>
    <t>Ostala potraživanja</t>
  </si>
  <si>
    <t>Potraživanja od kupaca u zemlji</t>
  </si>
  <si>
    <t>Potraživanja od kupaca u inozemstvu</t>
  </si>
  <si>
    <t>Ispravak vrijednosti potraživanja od kupaca</t>
  </si>
  <si>
    <t>Kretanje ispravka vrijednosti sumnjivih i spornih potraživanja</t>
  </si>
  <si>
    <t>Otpisano tijekom godine</t>
  </si>
  <si>
    <t>Naplaćeno tijekom godine</t>
  </si>
  <si>
    <t>Rezervirano tijekom godine</t>
  </si>
  <si>
    <t>Završno stanje</t>
  </si>
  <si>
    <t xml:space="preserve">Nedospjelo </t>
  </si>
  <si>
    <t>do 120 dana</t>
  </si>
  <si>
    <t>120 - 360 dana</t>
  </si>
  <si>
    <t>preko 360 dana</t>
  </si>
  <si>
    <t xml:space="preserve">Stanje na kunskim računima    </t>
  </si>
  <si>
    <t>Novac u blagajni</t>
  </si>
  <si>
    <t>Razgraničeni troškovi privlačenja korisnika</t>
  </si>
  <si>
    <t>Unaprijed plaćeni troškovi</t>
  </si>
  <si>
    <t>Broj dionica</t>
  </si>
  <si>
    <t>Gubitak po dionici</t>
  </si>
  <si>
    <t>SOCIETE GENERALE-SPLITSKA BANKA D.D./ AZ OBVEZNI MIROVINSKI FOND (1/1)</t>
  </si>
  <si>
    <t>ZAGREBAČKA BANKA D.D. (1/1)</t>
  </si>
  <si>
    <t>ŽUVANIĆ ROLAND (1/1)</t>
  </si>
  <si>
    <t>Obveze prema kreditnim institucijama</t>
  </si>
  <si>
    <t>Obveze s osnove zajmova</t>
  </si>
  <si>
    <t>Obveze za obračunate kamate po osnovu zajmova i kredita</t>
  </si>
  <si>
    <t>Obveze prema dobavljačima</t>
  </si>
  <si>
    <t>Nominalna vrijednost</t>
  </si>
  <si>
    <t>Naknade za izdavanje obveznica</t>
  </si>
  <si>
    <t>Obveze po osnovi obračunatih kamata</t>
  </si>
  <si>
    <t>Obveze prema dobavljačima  u zemlji</t>
  </si>
  <si>
    <t>Obveze prema dobavljačima u inozemstvu</t>
  </si>
  <si>
    <t>Obveze prema zaposlenima</t>
  </si>
  <si>
    <t xml:space="preserve">Ostale obveze </t>
  </si>
  <si>
    <t>Odgođeni prihodi zbog neizvjesnosti</t>
  </si>
  <si>
    <t xml:space="preserve">3. FINANCIJSKI INSTRUMENTI </t>
  </si>
  <si>
    <t xml:space="preserve">Tijekom razdoblja Društvo je većinu svojih financijskih instrumenata koristilo za financiranje poslovanja. Financijski instrumenti uključuju zajmove, mjenice, novac i likvidna sredstva te druge razne instrumente, kao što su potraživanja od kupaca i obveze prema dobavljačima, koji proizlaze izravno iz redovnog poslovanja. </t>
  </si>
  <si>
    <t>Upravljanje valutnim rizikom</t>
  </si>
  <si>
    <t xml:space="preserve">Valutni rizik je rizik da će se vrijednosti financijskih instrumenata promijeniti uslijed promjene tečaja. Društvo je najviše izloženo valutnom riziku po osnovi obveza po dugoročnim zajmovima, denominiranim u inozemnim valutama, koji se preračunavaju u kune primjenom važećeg tečaja na datum bilance. Nastale tečajne razlike terete rashode poslovanja ili se knjiže u korist računa dobitka i gubitka, ali ne utječu na tijek novca. </t>
  </si>
  <si>
    <t>U idućoj tablici su prikazani knjigovodstveni iznosi monetarne imovine i monetarnih obveza Društva u stranoj valuti na izvještajni datum.</t>
  </si>
  <si>
    <t>Obveze</t>
  </si>
  <si>
    <t>Imovina</t>
  </si>
  <si>
    <t>u tis. kuna</t>
  </si>
  <si>
    <t>EUR</t>
  </si>
  <si>
    <t>USD</t>
  </si>
  <si>
    <t>CHF</t>
  </si>
  <si>
    <t>GPB</t>
  </si>
  <si>
    <t>Upravljanje valutnim rizikom (nastavak)</t>
  </si>
  <si>
    <t>Analiza osjetljivosti na valutni rizik</t>
  </si>
  <si>
    <t>Društvo je uglavnom izloženo valutnom riziku promjene tečaja kune u odnosu na EUR i USD.</t>
  </si>
  <si>
    <t xml:space="preserve">Izloženost promjeni tečaja prikazanih valuta za 10% najvećim dijelom povezano je sa stanjem primljenih kredita, stanjem dobavljača  i potraživanjima od povezanih društava iskazanim u eurima (EUR) i američkim dolarima (USD). </t>
  </si>
  <si>
    <t>Kamatni rizik</t>
  </si>
  <si>
    <t xml:space="preserve">Ostala imovina i obveze, uključujući i izdane obveznice nisu izloženi kamatnom riziku. </t>
  </si>
  <si>
    <t xml:space="preserve">Kreditni rizik </t>
  </si>
  <si>
    <t xml:space="preserve">Kreditni rizik je rizik od neplaćanja odnosno neizvršenja ugovornih obveza od strane kupaca Društva koji utječe na eventualni financijski gubitak Društva. Društvo je usvojilo procedure koje primjenjuje u poslovanju s kupcima, te prikuplja instrumente osiguranja plaćanja, gdje god je to moguće, u svrhu zaštite od mogućih financijskih rizika i gubitaka uslijed neizvršenja plaćanja i ugovornih obveza. </t>
  </si>
  <si>
    <t>Potraživanja od kupaca se prate na kontinuiranoj osnovi kako bi se utvrdila njihova rizičnost te provele odgovarajuće procedure. Kontinuirano se prati kreditna sposobnost kupaca Društva, a kreditna izloženost istima se revidira minimalno jednom godišnje.</t>
  </si>
  <si>
    <t xml:space="preserve">Društvo posluje s velikim brojem kupaca različite strukture djelatnosti i veličine, te sa fizičkim osobama koji imaju specifičan kreditni rizik. Društvo je razvilo procedure za svaku pojedinačnu skupinu kupaca kako bi osiguralo upravljanje kreditnim rizikom na adekvatan način.  </t>
  </si>
  <si>
    <t>Upravljanje rizikom likvidnosti</t>
  </si>
  <si>
    <t xml:space="preserve">Odgovornost za upravljanje rizikom likvidnosti snosi Uprava, koja postavlja odgovarajući okvir za upravljanje rizikom likvidnosti, s ciljem upravljanja kratkoročnim, srednjoročnim i dugoročnim zahtjevima financiranja i likvidnosti. Društvo upravlja rizikom likvidnosti održavajući adekvatne rezerve i kreditne linije, kontinuirano uspoređujući planirani i ostvareni tijek novca uz praćenje dospijeća potraživanja i obveza. </t>
  </si>
  <si>
    <t>Tablična analiza rizika likvidnosti i rizika kamatnih stopa</t>
  </si>
  <si>
    <t>Tablice u nastavku prikazuju dospijeća ugovornih obveza Društva iskazanih u bilanci na kraju izvještajnog  razdoblja.</t>
  </si>
  <si>
    <t xml:space="preserve">Tablice su izrađene na temelju nediskontiranih novčanih odljeva po financijskim obvezama na datum dospijeća. Tablice prikazuju novčane tokove po glavnici i kamatama. </t>
  </si>
  <si>
    <t>u tisućama kuna</t>
  </si>
  <si>
    <t>Do jedne godine</t>
  </si>
  <si>
    <t>Od 1 do 5 godina</t>
  </si>
  <si>
    <t>Preko 5 godina</t>
  </si>
  <si>
    <t>Ukupno</t>
  </si>
  <si>
    <t>Beskamatne obveze</t>
  </si>
  <si>
    <t>Kamatne obveze</t>
  </si>
  <si>
    <t>U kamatnim obvezama prikazane su obveze s osnove kratkoročnih i dugoročnih kredita, obveznica i financijskog najma.</t>
  </si>
  <si>
    <t>Tablice u nastavku prikazuju dospijeća financijske imovine Društva iskazane u bilanci na kraju izvještajnog razdoblja.</t>
  </si>
  <si>
    <t xml:space="preserve">Tablice su izrađene na temelju nediskontiranih novčanih priljeva po financijskoj imovini na datum dospijeća. Tablice prikazuju novčane tokove po glavnici i kamatama. </t>
  </si>
  <si>
    <t>Beskamatna imovina</t>
  </si>
  <si>
    <t>Kamatna imovina</t>
  </si>
  <si>
    <t>Novac i novčani ekvivalenti su zbog niske kamatne stope iskazani kod beskamatne imovine.</t>
  </si>
  <si>
    <t>Ivan Martić</t>
  </si>
  <si>
    <t>Ostale usluge</t>
  </si>
  <si>
    <t>UPRAVA I NADZORNI ODBOR</t>
  </si>
  <si>
    <t>Obveze za porez na dodanu vrijednost</t>
  </si>
  <si>
    <t>Obveze za poreze i doprinose iz i na plaće</t>
  </si>
  <si>
    <t>Obveze za ostale poreze i doprinose</t>
  </si>
  <si>
    <t xml:space="preserve">112.  PRIHODI OD PRODAJE </t>
  </si>
  <si>
    <t xml:space="preserve">113. OSTALI POSLOVNI PRIHODI </t>
  </si>
  <si>
    <t>120. TROŠKOVI OSOBLJA</t>
  </si>
  <si>
    <t>124. AMORTIZACIJA MATERIJALNE I NEMATERIJALNE IMOVINE</t>
  </si>
  <si>
    <t xml:space="preserve">125. OSTALI TROŠKOVI POSLOVANJA </t>
  </si>
  <si>
    <t>126. VRIJEDNOSNO USKLAĐENJE</t>
  </si>
  <si>
    <t xml:space="preserve">131. FINANCIJSKI PRIHODI  </t>
  </si>
  <si>
    <t xml:space="preserve">137. FINANCIJSKI RASHODI  </t>
  </si>
  <si>
    <t>010. MATERIJALNA IMOVINA</t>
  </si>
  <si>
    <t>020. DUGOTRAJNA FINANCIJSKA IMOVINA</t>
  </si>
  <si>
    <t>043. POTRAŽIVANJA</t>
  </si>
  <si>
    <t xml:space="preserve">045. POTRAŽIVANJA OD KUPACA </t>
  </si>
  <si>
    <t xml:space="preserve">058. NOVAC U BANCI I BLAGAJNI </t>
  </si>
  <si>
    <t xml:space="preserve">059. PLAĆENI TROŠKOVI BUDUĆEG RAZDOBLJA I NEDOSPJELA NAPLATA PRIHODA </t>
  </si>
  <si>
    <t xml:space="preserve">063. UPISANI KAPITAL  </t>
  </si>
  <si>
    <t>093. KRATKOROČNE OBVEZE</t>
  </si>
  <si>
    <t>099. IZDANE OBVEZNICE</t>
  </si>
  <si>
    <t xml:space="preserve">098. OBVEZE PREMA DOBAVLJAČIMA </t>
  </si>
  <si>
    <t>106. ODGOĐENO PLAĆANJE TROŠKOVA I PRIHOD BUDUĆEG RAZDOBLJA</t>
  </si>
  <si>
    <t>Predsjednik Društva</t>
  </si>
  <si>
    <t>Član</t>
  </si>
  <si>
    <t>Predsjednica</t>
  </si>
  <si>
    <t>OT-Optima Telekom d.d. je  dana 6. srpnja 2006. godine postalo stopostotnim vlasnikom Optima Grupa Holdinga d.o.o., koja se 23. rujna 2008. godine preimenovala u Optima Direct d.o.o.</t>
  </si>
  <si>
    <t>ZAGREBAČKA BANKA D.D./ZBIRNI SKRBNIČKI RAČUN ZA UNICREDIT BANK AUSTRIA AG</t>
  </si>
  <si>
    <t>U prosincu 2007. godine Društvo je povećalo temeljni kapital izdavanjem dionica kroz javnu ponudu. Društvo je izdalo 800.000 dionica nominalne vrijednosti od 10 kuna, čime je ukupan broj dionica povećan na 2.820.070.  Prilikom upisa novih dionica ostvarena je kapitalna dobit od 194.354 tisuća kuna što predstavlja razliku između nominalne vrijednosti i cijene utvrđene na inicijalnoj javnoj ponudi.</t>
  </si>
  <si>
    <t xml:space="preserve">Vlasnik Društva Matija Martić uplatio je u temeljni kapital Društva  24. kolovoza 2007. godine 20 milijuna kuna, čime je temeljni kapital Društva povećan sa 201 tisuća kuna na 20.201 tisuća kuna. Društvo je preregistrirano iz društva sa ograničenom odgovornošću u dioničko društvo. Ukupan broj dionica iznosio je 2.020.070 redovnih dionica čija je nominalna vrijednost 10 kuna. Jedini vlasnik Društva je ostao Matija Martić. </t>
  </si>
  <si>
    <t>Prihodi od internetskih usluga</t>
  </si>
  <si>
    <t>Naknade troškova zaposlenima</t>
  </si>
  <si>
    <t>Obveze po izdanim obveznicama</t>
  </si>
  <si>
    <t>Obveze za poreze, doprinose i dr. pristojbe</t>
  </si>
  <si>
    <t>102. OBVEZE ZA POREZE, DOPRINOSE I DR. PRISTOJBE</t>
  </si>
  <si>
    <t>Obračunati troškovi za koje nisu primljene fakture od dobavljaču u tuzemstvu</t>
  </si>
  <si>
    <t>Obračunati troškovi za koje nisu primljene fakture od dobavljaču u inozemstvu</t>
  </si>
  <si>
    <t>Neto rezultat - gubitak</t>
  </si>
  <si>
    <r>
      <t>Članovi Nadzornog odbora Društva</t>
    </r>
    <r>
      <rPr>
        <sz val="10"/>
        <rFont val="Arial"/>
        <family val="2"/>
      </rPr>
      <t xml:space="preserve">: </t>
    </r>
  </si>
  <si>
    <t>POSTROJENJA, OPREMA, ALATI I POGONSKI INVENTAR</t>
  </si>
  <si>
    <t>Matija Martić                                   Jadranka Suručić</t>
  </si>
  <si>
    <t>MATIJA MARTIĆ, JADRANKA SURUČIĆ</t>
  </si>
  <si>
    <t>Zrinka Vuković Berić</t>
  </si>
  <si>
    <t>Duško Grabovac</t>
  </si>
  <si>
    <t>JOVIČIĆ GORAN (1/1)</t>
  </si>
  <si>
    <t>6110</t>
  </si>
  <si>
    <t>ZAGREBAČKA BANKA D.D./ZBIRNI SKRBNIČKI RAČUN ZAGREBAČKA BANKA D.D./DF</t>
  </si>
  <si>
    <t>Optima telekom za upravljanje nekretninama i savjetovanje d.o.o.</t>
  </si>
  <si>
    <t>Odgođeni prihodi</t>
  </si>
  <si>
    <t>u 000 HRK</t>
  </si>
  <si>
    <t>%</t>
  </si>
  <si>
    <t xml:space="preserve">MARTIĆ MATIJA </t>
  </si>
  <si>
    <t>MALI DIONIČARI</t>
  </si>
  <si>
    <t>049. OSTALA POTRAŽIVANJA</t>
  </si>
  <si>
    <t>01/5492 019</t>
  </si>
  <si>
    <t>Član i Zamjenik Predsjednice</t>
  </si>
  <si>
    <t>Članica</t>
  </si>
  <si>
    <t>Potraživanja za kamate</t>
  </si>
  <si>
    <t>Sudjelujući interesi (udjeli)</t>
  </si>
  <si>
    <t xml:space="preserve">Starosna struktura potraživanja Društva bez potraživanja za kamate: </t>
  </si>
  <si>
    <t>Sudjelujući interesi odnose se na na udjele u tvrci Pevec d.d., stečene nenaplaćenim potraživanja od iste.</t>
  </si>
  <si>
    <t>Društvo je izdalo obveznice (OPTE-O-124A) nominalne vrijednosti od 250 milijuna kuna, 5. veljače 2007. godine. Obveznice su izdane na Zagrebačkoj burzi. Obveznice imaju kamatnu stopu od 9,125% i dospijevaju 1.veljače 2014. godine . Obveznice su izdane sa cijenom od 99,496%. Kamata koja je dospijela 01. veljače 2013. godine nije plaćena.</t>
  </si>
  <si>
    <t>Prihodi od naplaćenih penala</t>
  </si>
  <si>
    <t>Kretanje vrijednosnog usklađenja dugotrajne imovine</t>
  </si>
  <si>
    <t>119. OSTALI MATERIJALNI TROŠKOVI</t>
  </si>
  <si>
    <t>KONEČNY ZORAN (1/1)</t>
  </si>
  <si>
    <t>ČERNOŠEK KRUNOSLAV (1/1)</t>
  </si>
  <si>
    <t>Prihodi od prodaje imovine</t>
  </si>
  <si>
    <t>DA</t>
  </si>
  <si>
    <t>OPTIMA DIRECT d.o.o.</t>
  </si>
  <si>
    <t>Buje</t>
  </si>
  <si>
    <t>03806014</t>
  </si>
  <si>
    <t>OPTIMA TELEKOM d.o.o.</t>
  </si>
  <si>
    <t>Koper, Republika Slovenija</t>
  </si>
  <si>
    <t>02236133</t>
  </si>
  <si>
    <t>OPTIMA TELEKOM za upravljanje nekretninama i savjetovanje d.o.o.</t>
  </si>
  <si>
    <t>Kuzminečka 8, Zagreb</t>
  </si>
  <si>
    <t>21017859228</t>
  </si>
  <si>
    <t>U kolovozu 2008.god. Društvo je  povećalo temeljni kapital Optime Direct d.o.o. za 15.888 tisuća kuna unosom prava potraživanja za dane kredite  i obračunate kamate u temeljni kapital.</t>
  </si>
  <si>
    <t>Društvo je kao jedini vlasnik dana 16. kolovoza 2011. godine osnovalo društvo Optima telekom za upravljanje nekretninama i savjetovanje d.o.o., koje u izvještajnom periodu nije poslovalo, odnosno trenutno je u mirovanju</t>
  </si>
  <si>
    <t>Prihodi od trgovinskog zastupanja</t>
  </si>
  <si>
    <t>Prihodi od naplate starih potraživanja</t>
  </si>
  <si>
    <t>Prihodi od najma - sustav naplate</t>
  </si>
  <si>
    <t>Prodaja i rashodi (tečajne razlike)</t>
  </si>
  <si>
    <t>Dugoročni depoziti uključuju dva garantna devizna depozita  u Zagrebačkoj banci d.d. po osnovi izdavanje bankarske garancije i dospijevaju 16.02.2015.god. i 23.02.2015.godine</t>
  </si>
  <si>
    <t xml:space="preserve">Ispravak vrijednosti ostalih potraživanja </t>
  </si>
  <si>
    <t xml:space="preserve">Stanje na deviznim računima          </t>
  </si>
  <si>
    <t>083. DUGOROČNE OBVEZE</t>
  </si>
  <si>
    <t>Obveze s osnova zajmova</t>
  </si>
  <si>
    <t>Obveze za poreze</t>
  </si>
  <si>
    <t>Otpisi nenaplaćenih potrživanja od kupca</t>
  </si>
  <si>
    <t>Vrijendosno usklađenje dugotrajne imovine</t>
  </si>
  <si>
    <t>Vrijendosno usklađenje kratkotrajne imovine</t>
  </si>
  <si>
    <t>Obračunate nefakturirane usluge</t>
  </si>
  <si>
    <t>145. OSTALI RASHODI</t>
  </si>
  <si>
    <t>Ostali rashodi odnose se na troškove restrukturiranja pri predstečajnoj nagodbi te ujedno i ostale troškove nevezane za core business</t>
  </si>
  <si>
    <t>Bilješke uz financijske izvještaje</t>
  </si>
  <si>
    <t>u razdoblju 01.01.2014. do 31.03.2014.</t>
  </si>
  <si>
    <t>stanje na dan 31.03.2014.</t>
  </si>
  <si>
    <t>Sukladno uputama HANFA-e iznosi u bilanci pod pozicijama prethodnog razdoblja predstavljaju stanje na dan 31.12.2013. godine</t>
  </si>
  <si>
    <t>Ulaganja u pridružena društva na 31.03.2014. godine:</t>
  </si>
  <si>
    <t>31.03.2014.</t>
  </si>
  <si>
    <t>Stanje na dan 31.03.2014.</t>
  </si>
  <si>
    <t>Amortizacija na dan 31.03.2014.</t>
  </si>
  <si>
    <t>Na dan 31.03.2014.</t>
  </si>
  <si>
    <t>31.03.2013.</t>
  </si>
  <si>
    <t xml:space="preserve">Članovi Uprave Društva u 2014. godini: </t>
  </si>
  <si>
    <t xml:space="preserve">Broj zaposlenih na dan 31. ožujka 2013.              </t>
  </si>
  <si>
    <t>Stanje na dan 01.01. 2014.</t>
  </si>
  <si>
    <t>01. siječnja 2014.</t>
  </si>
  <si>
    <t xml:space="preserve"> 01. siječanj 2014. godine</t>
  </si>
  <si>
    <t xml:space="preserve">Gubitak po dionici na 31. ožujka 2014. godine iznosila je: </t>
  </si>
  <si>
    <t>U razdoblju siječanj - ožujak 2014. Društvo nije otkupljivalo izdane dionice, odnosno ne posjeduje trezorske dionice.</t>
  </si>
  <si>
    <t>U idućoj tablici analizirana je osjetljivost Društva na smanjenje tečaja kune od 10% u 2014. godini u odnosu na relevantne strane valute. Analiza osjetljivosti uključuje samo otvorene novčane stavke u stranoj valuti i njihovo preračunavanje na kraju razdoblja temeljem postotne promjene valutnih tečajeva.  Analiza osjetljivosti uključuje monetarnu imovinu i monetarne obveze u valuti. Negativan broj pokazuje smanjenje dobiti ako se hrvatska kuna u odnosu na predmetnu valutu promijenila za gore navedene postotke.  U slučaju obrnuto proporcionalne promjene vrijednosti hrvatske kune u odnosu na predmetnu valutu, utjecaj na dobit bio bi jednak i suprotan.</t>
  </si>
  <si>
    <t>Gubitak po dionici u istom razdoblju prethodne godine iznosio je 3,91 kuna.</t>
  </si>
  <si>
    <t xml:space="preserve">Društvo  je na dan 31. ožujka 2013. godine imala 425 zaposlenika.  </t>
  </si>
  <si>
    <t>Financijski izvještaji Društva  pripremljeni su u kunama. Važeći tečaj hrvatske valute na dan 31. ožujak 2014. godine bio je 7,658394 kuna za 1 EUR i 5,575824 kuna za 1 USD.</t>
  </si>
  <si>
    <t>Cijena dionica  kojima se trguje na burzi  u tekućem tromjesečju kretala se od 5,36 kune  (najniža cijena) do 8,24 kuna  (najviša cijena). Tržišna kapitalizacija u tisućama kuna na dan 31. ožujka  2013. god. Iznosi 16.920 tisuće kuna.</t>
  </si>
  <si>
    <t>Beskamatne obveze Društva do godine dana najvećim dijelom sastoje se od obveza prema dobavljačima u iznosu od 270.301 tisuća kuna za razdoblje siječanj – ožujak 2014. godine (272.756 tisuće kuna na dan 31.12.2013. godine).</t>
  </si>
  <si>
    <t>Struktura dioničara na dan 31. ožujka 2014. godine:</t>
  </si>
  <si>
    <t>MARIĆ-BANJE JAKOV (1/1)</t>
  </si>
  <si>
    <t xml:space="preserve">Obveze po kreditima i zajmovima sa varijabilnim kamatnim stopama iznose 341,35 mio kn, te je izloženost Društvo kamatnom riziku značajna. </t>
  </si>
  <si>
    <t>OT–Optima Telekom d.d. (u daljnjem tekstu: Optima) je uslijed prezaduženosti, nelikvidnosti i nesolventnosti temeljem Zakona o financijskom poslovanju i predstečajnoj nagodbi (NN 108/2012, 144/2012, 81/2013, 112/13) pokrenula proces predstečajne nagodbe podnošenjem prijedloga za otvaranje predmetnog postupka u veljači 2013., sa ciljem operativnog i financijskog restrukturiranja poslovanja. Provođenjem plana financijskog i operativnog restrukturiranja Optima bi u narednom vremenskom razdoblju trebala postati likvidna i solventna. Dana 11. travnja 2013. Optima je dobila rješenje o otvaranju postupka predstečajne nagodbe, te je 05. studenog 2013. godine održano ročište za glasanje o planu financijskog i operativnog restrukturiranja na kojem je za plan glasala većina od 94,06% ukupnih vjerovnika. Ročište za zaključenje predstečajne nagodbe zakazano je na Trgovačkom sudu u Zagrebu za dan 30. travnja 2014. 
Drustvo je upoznato sa cinjenicom da je Agencija za zaštitu tržišnog natjecanja donijela te dana 07. travnja 2014. godine javno priopćila rješenje kojim ocjenjuje koncentraciju Hrvatskog Telekoma i Optime, temeljenu na Planu financijskog restrukturiranja u okviru postupka predstečajne nagodbe, uvjetno dopuštenom uz određivanje mjera za uklanjanjem negativnih utjecaja koncentracije.
Sve informacije u vezi sa tijekom postupka predstečajne nagodbe javno se objavljuju sukladno Zakonu o financijskom poslovanju i predstečajnoj nagodbi na Internet stranicama Fina-e, www.fina.hr. Društvo pravovremeno i transparentno izvještava javnost o tijeku postupka i u skladu sa propisima iz područja tražišta kapitala.</t>
  </si>
</sst>
</file>

<file path=xl/styles.xml><?xml version="1.0" encoding="utf-8"?>
<styleSheet xmlns="http://schemas.openxmlformats.org/spreadsheetml/2006/main">
  <numFmts count="18">
    <numFmt numFmtId="5" formatCode="#,##0\ &quot;kn&quot;_);\(#,##0\ &quot;kn&quot;\)"/>
    <numFmt numFmtId="6" formatCode="#,##0\ &quot;kn&quot;_);[Red]\(#,##0\ &quot;kn&quot;\)"/>
    <numFmt numFmtId="7" formatCode="#,##0.00\ &quot;kn&quot;_);\(#,##0.00\ &quot;kn&quot;\)"/>
    <numFmt numFmtId="8" formatCode="#,##0.00\ &quot;kn&quot;_);[Red]\(#,##0.00\ &quot;kn&quot;\)"/>
    <numFmt numFmtId="42" formatCode="_ * #,##0_)\ &quot;kn&quot;_ ;_ * \(#,##0\)\ &quot;kn&quot;_ ;_ * &quot;-&quot;_)\ &quot;kn&quot;_ ;_ @_ "/>
    <numFmt numFmtId="41" formatCode="_ * #,##0_)\ _k_n_ ;_ * \(#,##0\)\ _k_n_ ;_ * &quot;-&quot;_)\ _k_n_ ;_ @_ "/>
    <numFmt numFmtId="44" formatCode="_ * #,##0.00_)\ &quot;kn&quot;_ ;_ * \(#,##0.00\)\ &quot;kn&quot;_ ;_ * &quot;-&quot;??_)\ &quot;kn&quot;_ ;_ @_ "/>
    <numFmt numFmtId="43" formatCode="_ * #,##0.00_)\ _k_n_ ;_ * \(#,##0.00\)\ _k_n_ ;_ * &quot;-&quot;??_)\ _k_n_ ;_ @_ "/>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00"/>
    <numFmt numFmtId="173" formatCode="0.0%"/>
  </numFmts>
  <fonts count="67">
    <font>
      <sz val="10"/>
      <name val="Arial"/>
      <family val="0"/>
    </font>
    <font>
      <sz val="11"/>
      <color indexed="8"/>
      <name val="Calibri"/>
      <family val="2"/>
    </font>
    <font>
      <sz val="8"/>
      <name val="Arial"/>
      <family val="2"/>
    </font>
    <font>
      <b/>
      <sz val="9"/>
      <name val="Arial"/>
      <family val="2"/>
    </font>
    <font>
      <sz val="9"/>
      <name val="Arial"/>
      <family val="2"/>
    </font>
    <font>
      <u val="single"/>
      <sz val="10"/>
      <color indexed="12"/>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b/>
      <sz val="9"/>
      <color indexed="8"/>
      <name val="Arial"/>
      <family val="2"/>
    </font>
    <font>
      <b/>
      <sz val="10"/>
      <color indexed="8"/>
      <name val="Arial"/>
      <family val="2"/>
    </font>
    <font>
      <sz val="8"/>
      <color indexed="8"/>
      <name val="Arial"/>
      <family val="2"/>
    </font>
    <font>
      <b/>
      <sz val="16"/>
      <name val="Arial"/>
      <family val="2"/>
    </font>
    <font>
      <sz val="8"/>
      <name val="Verdana"/>
      <family val="2"/>
    </font>
    <font>
      <b/>
      <sz val="10"/>
      <name val="Times New Roman"/>
      <family val="1"/>
    </font>
    <font>
      <sz val="11"/>
      <color indexed="17"/>
      <name val="Calibri"/>
      <family val="2"/>
    </font>
    <font>
      <b/>
      <sz val="11"/>
      <color indexed="8"/>
      <name val="Calibri"/>
      <family val="2"/>
    </font>
    <font>
      <sz val="11"/>
      <color indexed="10"/>
      <name val="Calibri"/>
      <family val="2"/>
    </font>
    <font>
      <b/>
      <sz val="18"/>
      <color indexed="62"/>
      <name val="Cambria"/>
      <family val="2"/>
    </font>
    <font>
      <sz val="8"/>
      <color indexed="12"/>
      <name val="Arial"/>
      <family val="2"/>
    </font>
    <font>
      <b/>
      <sz val="10"/>
      <name val="Verdana"/>
      <family val="2"/>
    </font>
    <font>
      <sz val="10"/>
      <name val="Verdana"/>
      <family val="2"/>
    </font>
    <font>
      <i/>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0"/>
      <color indexed="9"/>
      <name val="Arial"/>
      <family val="2"/>
    </font>
    <font>
      <b/>
      <sz val="10"/>
      <color indexed="10"/>
      <name val="Arial"/>
      <family val="2"/>
    </font>
    <font>
      <sz val="10"/>
      <color indexed="8"/>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rgb="FFFF0000"/>
      <name val="Arial"/>
      <family val="2"/>
    </font>
    <font>
      <b/>
      <sz val="10"/>
      <color rgb="FFFF0000"/>
      <name val="Arial"/>
      <family val="2"/>
    </font>
    <font>
      <sz val="10"/>
      <color theme="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indexed="22"/>
        <bgColor indexed="64"/>
      </patternFill>
    </fill>
    <fill>
      <patternFill patternType="solid">
        <fgColor rgb="FFFFEB9C"/>
        <bgColor indexed="64"/>
      </patternFill>
    </fill>
    <fill>
      <patternFill patternType="solid">
        <fgColor theme="0"/>
        <bgColor indexed="64"/>
      </patternFill>
    </fill>
    <fill>
      <patternFill patternType="solid">
        <fgColor indexed="65"/>
        <bgColor indexed="64"/>
      </patternFill>
    </fill>
  </fills>
  <borders count="58">
    <border>
      <left/>
      <right/>
      <top/>
      <bottom/>
      <diagonal/>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8"/>
      </left>
      <right style="thin">
        <color indexed="8"/>
      </right>
      <top style="thin">
        <color indexed="8"/>
      </top>
      <bottom style="thin">
        <color indexed="8"/>
      </bottom>
    </border>
    <border>
      <left/>
      <right/>
      <top/>
      <bottom style="double">
        <color rgb="FFFF8001"/>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hair"/>
      <bottom style="hair"/>
    </border>
    <border>
      <left style="thin"/>
      <right style="thin"/>
      <top style="hair"/>
      <bottom/>
    </border>
    <border>
      <left style="thin"/>
      <right style="thin"/>
      <top/>
      <bottom style="hair"/>
    </border>
    <border>
      <left style="thin"/>
      <right style="thin"/>
      <top style="hair"/>
      <bottom style="thin"/>
    </border>
    <border>
      <left style="thin"/>
      <right/>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top style="thin"/>
      <bottom style="thin"/>
    </border>
    <border>
      <left style="thin"/>
      <right/>
      <top style="hair"/>
      <bottom style="thin"/>
    </border>
    <border>
      <left/>
      <right style="thin"/>
      <top/>
      <bottom/>
    </border>
    <border>
      <left style="thin"/>
      <right/>
      <top/>
      <bottom/>
    </border>
    <border>
      <left/>
      <right/>
      <top/>
      <bottom style="medium"/>
    </border>
    <border>
      <left/>
      <right/>
      <top style="thin"/>
      <bottom/>
    </border>
    <border>
      <left/>
      <right style="thin"/>
      <top style="thin"/>
      <bottom/>
    </border>
    <border>
      <left/>
      <right style="thin"/>
      <top/>
      <bottom style="medium"/>
    </border>
    <border>
      <left style="thin"/>
      <right/>
      <top/>
      <bottom style="thin"/>
    </border>
    <border>
      <left/>
      <right/>
      <top/>
      <bottom style="thin"/>
    </border>
    <border>
      <left/>
      <right style="thin"/>
      <top/>
      <bottom style="thin"/>
    </border>
    <border>
      <left/>
      <right/>
      <top style="thin"/>
      <bottom style="medium"/>
    </border>
    <border>
      <left/>
      <right/>
      <top style="medium"/>
      <bottom/>
    </border>
    <border>
      <left/>
      <right/>
      <top style="medium"/>
      <bottom style="medium"/>
    </border>
    <border>
      <left/>
      <right style="thin"/>
      <top style="medium"/>
      <bottom/>
    </border>
    <border>
      <left style="thin"/>
      <right/>
      <top style="thin"/>
      <bottom/>
    </border>
    <border>
      <left style="thin"/>
      <right/>
      <top style="thin"/>
      <bottom style="hair"/>
    </border>
    <border>
      <left/>
      <right/>
      <top style="thin"/>
      <bottom style="hair"/>
    </border>
    <border>
      <left/>
      <right style="thin"/>
      <top style="thin"/>
      <bottom style="hair"/>
    </border>
    <border>
      <left/>
      <right/>
      <top style="hair"/>
      <bottom style="hair"/>
    </border>
    <border>
      <left/>
      <right style="thin"/>
      <top style="hair"/>
      <bottom style="hair"/>
    </border>
    <border>
      <left/>
      <right/>
      <top style="thin"/>
      <bottom style="thin"/>
    </border>
    <border>
      <left style="thin"/>
      <right/>
      <top style="hair"/>
      <bottom/>
    </border>
    <border>
      <left/>
      <right/>
      <top style="hair"/>
      <bottom/>
    </border>
    <border>
      <left/>
      <right style="thin"/>
      <top style="hair"/>
      <bottom/>
    </border>
    <border>
      <left/>
      <right/>
      <top style="hair"/>
      <bottom style="thin"/>
    </border>
    <border>
      <left/>
      <right style="thin"/>
      <top style="hair"/>
      <bottom style="thin"/>
    </border>
    <border>
      <left/>
      <right style="thin"/>
      <top style="thin"/>
      <bottom style="thin"/>
    </border>
    <border>
      <left style="medium"/>
      <right/>
      <top/>
      <bottom/>
    </border>
    <border>
      <left/>
      <right style="medium"/>
      <top/>
      <bottom/>
    </border>
    <border>
      <left style="medium"/>
      <right/>
      <top style="thin"/>
      <bottom style="thin"/>
    </border>
    <border>
      <left/>
      <right style="medium"/>
      <top style="thin"/>
      <bottom style="thin"/>
    </border>
    <border>
      <left style="medium"/>
      <right/>
      <top/>
      <bottom style="medium"/>
    </border>
    <border>
      <left/>
      <right style="medium"/>
      <top/>
      <bottom style="medium"/>
    </border>
    <border>
      <left style="medium"/>
      <right/>
      <top style="thin"/>
      <bottom/>
    </border>
    <border>
      <left/>
      <right style="medium"/>
      <top style="thin"/>
      <bottom/>
    </border>
    <border>
      <left style="medium"/>
      <right/>
      <top style="medium"/>
      <bottom/>
    </border>
    <border>
      <left/>
      <right style="medium"/>
      <top style="medium"/>
      <bottom/>
    </border>
  </borders>
  <cellStyleXfs count="5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0" fillId="27" borderId="1"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6" fillId="28" borderId="2" applyNumberFormat="0" applyFont="0" applyAlignment="0" applyProtection="0"/>
    <xf numFmtId="0" fontId="49" fillId="29" borderId="3" applyNumberFormat="0" applyAlignment="0" applyProtection="0"/>
    <xf numFmtId="0" fontId="50" fillId="3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1" borderId="0" applyNumberFormat="0" applyBorder="0" applyAlignment="0" applyProtection="0"/>
    <xf numFmtId="0" fontId="51" fillId="0" borderId="0" applyNumberFormat="0" applyFill="0" applyBorder="0" applyAlignment="0" applyProtection="0"/>
    <xf numFmtId="0" fontId="52" fillId="32" borderId="0" applyNumberFormat="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6" fillId="33" borderId="3" applyNumberFormat="0" applyAlignment="0" applyProtection="0"/>
    <xf numFmtId="0" fontId="22" fillId="34" borderId="8" applyNumberFormat="0" applyAlignment="0" applyProtection="0"/>
    <xf numFmtId="0" fontId="57" fillId="0" borderId="9" applyNumberFormat="0" applyFill="0" applyAlignment="0" applyProtection="0"/>
    <xf numFmtId="0" fontId="24" fillId="0" borderId="0" applyNumberFormat="0" applyFill="0" applyBorder="0" applyAlignment="0" applyProtection="0"/>
    <xf numFmtId="0" fontId="58" fillId="35" borderId="0" applyNumberFormat="0" applyBorder="0" applyAlignment="0" applyProtection="0"/>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19" fillId="0" borderId="0">
      <alignment vertical="center"/>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9" fillId="0" borderId="0">
      <alignment vertical="top"/>
      <protection/>
    </xf>
    <xf numFmtId="0" fontId="0" fillId="28" borderId="2" applyNumberFormat="0" applyFont="0" applyAlignment="0" applyProtection="0"/>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4" fillId="0" borderId="0">
      <alignment/>
      <protection/>
    </xf>
    <xf numFmtId="0" fontId="59" fillId="29"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lignment vertical="top"/>
      <protection/>
    </xf>
    <xf numFmtId="0" fontId="9" fillId="0" borderId="0">
      <alignment vertical="top"/>
      <protection/>
    </xf>
    <xf numFmtId="0" fontId="9" fillId="0" borderId="0">
      <alignment vertical="top"/>
      <protection/>
    </xf>
    <xf numFmtId="0" fontId="23" fillId="0" borderId="0" applyNumberForma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62" fillId="0" borderId="0" applyNumberForma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xf numFmtId="171" fontId="46" fillId="0" borderId="0" applyFont="0" applyFill="0" applyBorder="0" applyAlignment="0" applyProtection="0"/>
  </cellStyleXfs>
  <cellXfs count="485">
    <xf numFmtId="0" fontId="0" fillId="0" borderId="0" xfId="0" applyAlignment="1">
      <alignment/>
    </xf>
    <xf numFmtId="172" fontId="3" fillId="0" borderId="12" xfId="0" applyNumberFormat="1" applyFont="1" applyFill="1" applyBorder="1" applyAlignment="1">
      <alignment horizontal="center" vertical="center"/>
    </xf>
    <xf numFmtId="172" fontId="3" fillId="0" borderId="13" xfId="0" applyNumberFormat="1" applyFont="1" applyFill="1" applyBorder="1" applyAlignment="1">
      <alignment horizontal="center" vertical="center"/>
    </xf>
    <xf numFmtId="172" fontId="3" fillId="0" borderId="14" xfId="0" applyNumberFormat="1" applyFont="1" applyFill="1" applyBorder="1" applyAlignment="1">
      <alignment horizontal="center" vertical="center"/>
    </xf>
    <xf numFmtId="172" fontId="3" fillId="0" borderId="15" xfId="0" applyNumberFormat="1" applyFont="1" applyFill="1" applyBorder="1" applyAlignment="1">
      <alignment horizontal="center" vertical="center"/>
    </xf>
    <xf numFmtId="3" fontId="2" fillId="0" borderId="16" xfId="0" applyNumberFormat="1" applyFont="1" applyFill="1" applyBorder="1" applyAlignment="1" applyProtection="1">
      <alignment vertical="center"/>
      <protection locked="0"/>
    </xf>
    <xf numFmtId="3" fontId="2" fillId="0" borderId="17" xfId="0" applyNumberFormat="1" applyFont="1" applyFill="1" applyBorder="1" applyAlignment="1" applyProtection="1">
      <alignment vertical="center"/>
      <protection locked="0"/>
    </xf>
    <xf numFmtId="3" fontId="2" fillId="0" borderId="12" xfId="0" applyNumberFormat="1" applyFont="1" applyFill="1" applyBorder="1" applyAlignment="1" applyProtection="1">
      <alignment vertical="center"/>
      <protection locked="0"/>
    </xf>
    <xf numFmtId="3" fontId="2" fillId="0" borderId="15" xfId="0" applyNumberFormat="1" applyFont="1" applyFill="1" applyBorder="1" applyAlignment="1" applyProtection="1">
      <alignment vertical="center"/>
      <protection locked="0"/>
    </xf>
    <xf numFmtId="172" fontId="3" fillId="0" borderId="17" xfId="0" applyNumberFormat="1" applyFont="1" applyFill="1" applyBorder="1" applyAlignment="1">
      <alignment horizontal="center" vertical="center"/>
    </xf>
    <xf numFmtId="0" fontId="3" fillId="0" borderId="0" xfId="480" applyFont="1" applyFill="1" applyBorder="1" applyAlignment="1" applyProtection="1">
      <alignment horizontal="left" vertical="center"/>
      <protection hidden="1"/>
    </xf>
    <xf numFmtId="0" fontId="4" fillId="0" borderId="0" xfId="480" applyFont="1" applyFill="1" applyBorder="1" applyAlignment="1" applyProtection="1">
      <alignment vertical="center"/>
      <protection hidden="1"/>
    </xf>
    <xf numFmtId="0" fontId="4" fillId="0" borderId="0" xfId="480" applyFont="1" applyFill="1" applyBorder="1" applyAlignment="1" applyProtection="1">
      <alignment horizontal="center" vertical="center" wrapText="1"/>
      <protection hidden="1"/>
    </xf>
    <xf numFmtId="0" fontId="12" fillId="0" borderId="0" xfId="480" applyFont="1" applyBorder="1" applyAlignment="1" applyProtection="1">
      <alignment horizontal="right" vertical="center" wrapText="1"/>
      <protection hidden="1"/>
    </xf>
    <xf numFmtId="0" fontId="12" fillId="0" borderId="0" xfId="480" applyNumberFormat="1" applyFont="1" applyFill="1" applyBorder="1" applyAlignment="1" applyProtection="1">
      <alignment horizontal="right" vertical="center" shrinkToFit="1"/>
      <protection hidden="1" locked="0"/>
    </xf>
    <xf numFmtId="0" fontId="12" fillId="0" borderId="0" xfId="480" applyFont="1" applyFill="1" applyBorder="1" applyAlignment="1" applyProtection="1">
      <alignment horizontal="left" vertical="center"/>
      <protection hidden="1"/>
    </xf>
    <xf numFmtId="0" fontId="3" fillId="0" borderId="0" xfId="480" applyFont="1" applyFill="1" applyBorder="1" applyAlignment="1" applyProtection="1">
      <alignment horizontal="right" vertical="center"/>
      <protection hidden="1" locked="0"/>
    </xf>
    <xf numFmtId="0" fontId="4" fillId="0" borderId="0" xfId="480" applyFont="1" applyBorder="1" applyAlignment="1" applyProtection="1">
      <alignment/>
      <protection hidden="1"/>
    </xf>
    <xf numFmtId="0" fontId="3" fillId="0" borderId="0" xfId="480" applyFont="1" applyBorder="1" applyAlignment="1" applyProtection="1">
      <alignment vertical="top"/>
      <protection hidden="1"/>
    </xf>
    <xf numFmtId="0" fontId="13" fillId="0" borderId="0" xfId="532" applyFont="1" applyBorder="1" applyAlignment="1" applyProtection="1">
      <alignment vertical="center"/>
      <protection hidden="1"/>
    </xf>
    <xf numFmtId="0" fontId="0" fillId="0" borderId="0" xfId="0" applyFill="1" applyAlignment="1">
      <alignment/>
    </xf>
    <xf numFmtId="3" fontId="2" fillId="0" borderId="12" xfId="0" applyNumberFormat="1" applyFont="1" applyFill="1" applyBorder="1" applyAlignment="1" applyProtection="1">
      <alignment vertical="center"/>
      <protection hidden="1"/>
    </xf>
    <xf numFmtId="3" fontId="2" fillId="0" borderId="17"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3"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2" fillId="0" borderId="15"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2" fillId="0" borderId="16" xfId="0" applyNumberFormat="1" applyFont="1" applyFill="1" applyBorder="1" applyAlignment="1" applyProtection="1">
      <alignment vertical="center"/>
      <protection hidden="1"/>
    </xf>
    <xf numFmtId="3" fontId="2" fillId="0" borderId="21" xfId="0" applyNumberFormat="1" applyFont="1" applyFill="1" applyBorder="1" applyAlignment="1" applyProtection="1">
      <alignment vertical="center"/>
      <protection hidden="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4" fillId="0" borderId="22" xfId="480" applyFont="1" applyFill="1" applyBorder="1" applyAlignment="1" applyProtection="1">
      <alignment horizontal="left" vertical="center" wrapText="1"/>
      <protection hidden="1"/>
    </xf>
    <xf numFmtId="0" fontId="4" fillId="0" borderId="23" xfId="480" applyFont="1" applyFill="1" applyBorder="1" applyAlignment="1" applyProtection="1">
      <alignment vertical="center"/>
      <protection hidden="1"/>
    </xf>
    <xf numFmtId="0" fontId="12" fillId="0" borderId="0" xfId="480" applyFont="1" applyBorder="1" applyAlignment="1" applyProtection="1">
      <alignment horizontal="right"/>
      <protection hidden="1"/>
    </xf>
    <xf numFmtId="0" fontId="3" fillId="0" borderId="22" xfId="480" applyFont="1" applyFill="1" applyBorder="1" applyAlignment="1" applyProtection="1">
      <alignment horizontal="right" vertical="center"/>
      <protection hidden="1" locked="0"/>
    </xf>
    <xf numFmtId="49" fontId="3" fillId="0" borderId="22" xfId="480" applyNumberFormat="1" applyFont="1" applyBorder="1" applyAlignment="1" applyProtection="1">
      <alignment horizontal="center" vertical="center"/>
      <protection hidden="1" locked="0"/>
    </xf>
    <xf numFmtId="0" fontId="13" fillId="0" borderId="22" xfId="532" applyFont="1" applyFill="1" applyBorder="1" applyAlignment="1" applyProtection="1">
      <alignment vertical="center"/>
      <protection hidden="1"/>
    </xf>
    <xf numFmtId="0" fontId="13" fillId="0" borderId="0" xfId="532" applyFont="1" applyBorder="1" applyAlignment="1" applyProtection="1">
      <alignment horizontal="left"/>
      <protection hidden="1"/>
    </xf>
    <xf numFmtId="0" fontId="9" fillId="0" borderId="0" xfId="532" applyBorder="1" applyAlignment="1">
      <alignment/>
      <protection/>
    </xf>
    <xf numFmtId="0" fontId="9" fillId="0" borderId="22" xfId="532" applyBorder="1" applyAlignment="1">
      <alignment/>
      <protection/>
    </xf>
    <xf numFmtId="0" fontId="3" fillId="0" borderId="23" xfId="480" applyFont="1" applyBorder="1" applyAlignment="1" applyProtection="1">
      <alignment vertical="center"/>
      <protection hidden="1"/>
    </xf>
    <xf numFmtId="14" fontId="3" fillId="0" borderId="19" xfId="480" applyNumberFormat="1" applyFont="1" applyFill="1" applyBorder="1" applyAlignment="1" applyProtection="1">
      <alignment horizontal="center" vertical="center"/>
      <protection hidden="1" locked="0"/>
    </xf>
    <xf numFmtId="1" fontId="3" fillId="0" borderId="18" xfId="480" applyNumberFormat="1" applyFont="1" applyFill="1" applyBorder="1" applyAlignment="1" applyProtection="1">
      <alignment horizontal="center" vertical="center"/>
      <protection hidden="1" locked="0"/>
    </xf>
    <xf numFmtId="0" fontId="3" fillId="0" borderId="18" xfId="480" applyFont="1" applyFill="1" applyBorder="1" applyAlignment="1" applyProtection="1">
      <alignment horizontal="center" vertical="center"/>
      <protection hidden="1" locked="0"/>
    </xf>
    <xf numFmtId="49" fontId="3" fillId="0" borderId="18" xfId="480" applyNumberFormat="1" applyFont="1" applyFill="1" applyBorder="1" applyAlignment="1" applyProtection="1">
      <alignment horizontal="right" vertical="center"/>
      <protection hidden="1" locked="0"/>
    </xf>
    <xf numFmtId="0" fontId="3" fillId="0" borderId="23" xfId="480" applyFont="1" applyFill="1" applyBorder="1" applyAlignment="1" applyProtection="1">
      <alignment horizontal="right" vertical="center"/>
      <protection hidden="1" locked="0"/>
    </xf>
    <xf numFmtId="49" fontId="3" fillId="0" borderId="0" xfId="480" applyNumberFormat="1" applyFont="1" applyFill="1" applyBorder="1" applyAlignment="1" applyProtection="1">
      <alignment horizontal="center" vertical="center"/>
      <protection hidden="1" locked="0"/>
    </xf>
    <xf numFmtId="0" fontId="9" fillId="36" borderId="0" xfId="0" applyFont="1" applyFill="1" applyAlignment="1">
      <alignment horizontal="justify" vertical="top"/>
    </xf>
    <xf numFmtId="0" fontId="9" fillId="36" borderId="0" xfId="0" applyFont="1" applyFill="1" applyAlignment="1">
      <alignment horizontal="right" vertical="top"/>
    </xf>
    <xf numFmtId="0" fontId="16" fillId="36" borderId="0" xfId="0" applyFont="1" applyFill="1" applyAlignment="1">
      <alignment vertical="top"/>
    </xf>
    <xf numFmtId="0" fontId="9" fillId="36" borderId="0" xfId="0" applyFont="1" applyFill="1" applyAlignment="1">
      <alignment horizontal="left" vertical="center" wrapText="1"/>
    </xf>
    <xf numFmtId="0" fontId="0" fillId="36" borderId="0" xfId="0" applyFont="1" applyFill="1" applyAlignment="1">
      <alignment horizontal="left" vertical="center" wrapText="1"/>
    </xf>
    <xf numFmtId="3" fontId="7" fillId="36" borderId="0" xfId="0" applyNumberFormat="1" applyFont="1" applyFill="1" applyBorder="1" applyAlignment="1">
      <alignment horizontal="right" vertical="top"/>
    </xf>
    <xf numFmtId="0" fontId="9" fillId="36" borderId="0" xfId="0" applyFont="1" applyFill="1" applyAlignment="1">
      <alignment vertical="center"/>
    </xf>
    <xf numFmtId="3" fontId="0" fillId="0" borderId="0" xfId="0" applyNumberFormat="1" applyFill="1" applyAlignment="1">
      <alignment/>
    </xf>
    <xf numFmtId="3" fontId="63" fillId="0" borderId="0" xfId="0" applyNumberFormat="1" applyFont="1" applyFill="1" applyAlignment="1">
      <alignment/>
    </xf>
    <xf numFmtId="0" fontId="9" fillId="36" borderId="0" xfId="0" applyFont="1" applyFill="1" applyAlignment="1">
      <alignment horizontal="justify" vertical="center"/>
    </xf>
    <xf numFmtId="0" fontId="9" fillId="36" borderId="0" xfId="0" applyFont="1" applyFill="1" applyAlignment="1">
      <alignment vertical="center" wrapText="1"/>
    </xf>
    <xf numFmtId="0" fontId="9" fillId="36" borderId="0" xfId="0" applyFont="1" applyFill="1" applyAlignment="1">
      <alignment horizontal="justify" vertical="center" wrapText="1"/>
    </xf>
    <xf numFmtId="3" fontId="7" fillId="36" borderId="0" xfId="0" applyNumberFormat="1" applyFont="1" applyFill="1" applyAlignment="1">
      <alignment horizontal="right" vertical="center" wrapText="1"/>
    </xf>
    <xf numFmtId="3" fontId="64" fillId="36" borderId="24" xfId="0" applyNumberFormat="1" applyFont="1" applyFill="1" applyBorder="1" applyAlignment="1">
      <alignment horizontal="right" vertical="center" wrapText="1"/>
    </xf>
    <xf numFmtId="3" fontId="0" fillId="36" borderId="0" xfId="0" applyNumberFormat="1" applyFont="1" applyFill="1" applyAlignment="1">
      <alignment vertical="center" wrapText="1"/>
    </xf>
    <xf numFmtId="3" fontId="0" fillId="36" borderId="24" xfId="0" applyNumberFormat="1" applyFont="1" applyFill="1" applyBorder="1" applyAlignment="1">
      <alignment vertical="center" wrapText="1"/>
    </xf>
    <xf numFmtId="173" fontId="7" fillId="36" borderId="0" xfId="528" applyNumberFormat="1" applyFont="1" applyFill="1" applyAlignment="1">
      <alignment vertical="top"/>
    </xf>
    <xf numFmtId="0" fontId="16" fillId="36" borderId="0" xfId="0" applyFont="1" applyFill="1" applyAlignment="1">
      <alignment horizontal="justify" vertical="center"/>
    </xf>
    <xf numFmtId="9" fontId="0" fillId="36" borderId="0" xfId="0" applyNumberFormat="1" applyFont="1" applyFill="1" applyAlignment="1">
      <alignment horizontal="center" vertical="center"/>
    </xf>
    <xf numFmtId="0" fontId="7" fillId="36" borderId="0" xfId="0" applyFont="1" applyFill="1" applyAlignment="1">
      <alignment horizontal="center" vertical="top" wrapText="1"/>
    </xf>
    <xf numFmtId="0" fontId="7" fillId="36" borderId="0" xfId="0" applyFont="1" applyFill="1" applyAlignment="1">
      <alignment horizontal="justify" vertical="center"/>
    </xf>
    <xf numFmtId="3" fontId="0" fillId="36" borderId="0" xfId="0" applyNumberFormat="1" applyFont="1" applyFill="1" applyAlignment="1">
      <alignment horizontal="right" vertical="top" wrapText="1"/>
    </xf>
    <xf numFmtId="0" fontId="0" fillId="0" borderId="0" xfId="0" applyFont="1" applyFill="1" applyBorder="1" applyAlignment="1">
      <alignment horizontal="center" vertical="center" wrapText="1"/>
    </xf>
    <xf numFmtId="0" fontId="10" fillId="0" borderId="0" xfId="532" applyFont="1" applyFill="1" applyBorder="1" applyAlignment="1">
      <alignment horizontal="center" vertical="center" wrapText="1"/>
      <protection/>
    </xf>
    <xf numFmtId="14" fontId="7" fillId="0" borderId="0" xfId="532" applyNumberFormat="1" applyFont="1" applyFill="1" applyBorder="1" applyAlignment="1" applyProtection="1">
      <alignment horizontal="center" vertical="center"/>
      <protection hidden="1" locked="0"/>
    </xf>
    <xf numFmtId="0" fontId="7" fillId="0" borderId="0" xfId="532" applyFont="1" applyFill="1" applyBorder="1" applyAlignment="1" applyProtection="1">
      <alignment horizontal="center" vertical="center"/>
      <protection hidden="1"/>
    </xf>
    <xf numFmtId="0" fontId="0" fillId="36" borderId="0" xfId="0" applyFont="1" applyFill="1" applyBorder="1" applyAlignment="1">
      <alignment vertical="top"/>
    </xf>
    <xf numFmtId="0" fontId="16" fillId="36" borderId="0" xfId="0" applyFont="1" applyFill="1" applyAlignment="1">
      <alignment horizontal="center" vertical="top"/>
    </xf>
    <xf numFmtId="3" fontId="64" fillId="36" borderId="0" xfId="0" applyNumberFormat="1" applyFont="1" applyFill="1" applyAlignment="1">
      <alignment vertical="center" wrapText="1"/>
    </xf>
    <xf numFmtId="0" fontId="0" fillId="36" borderId="0" xfId="0" applyFont="1" applyFill="1" applyAlignment="1">
      <alignment vertical="center" wrapText="1"/>
    </xf>
    <xf numFmtId="3" fontId="0" fillId="36" borderId="0" xfId="0" applyNumberFormat="1" applyFont="1" applyFill="1" applyBorder="1" applyAlignment="1">
      <alignment horizontal="right" vertical="center" wrapText="1"/>
    </xf>
    <xf numFmtId="3" fontId="9" fillId="36" borderId="0" xfId="0" applyNumberFormat="1" applyFont="1" applyFill="1" applyAlignment="1">
      <alignment vertical="center"/>
    </xf>
    <xf numFmtId="3" fontId="9" fillId="36" borderId="24" xfId="0" applyNumberFormat="1" applyFont="1" applyFill="1" applyBorder="1" applyAlignment="1">
      <alignment vertical="center"/>
    </xf>
    <xf numFmtId="3" fontId="0" fillId="36" borderId="24" xfId="0" applyNumberFormat="1" applyFont="1" applyFill="1" applyBorder="1" applyAlignment="1">
      <alignment horizontal="right" vertical="center"/>
    </xf>
    <xf numFmtId="3" fontId="9" fillId="36" borderId="0" xfId="0" applyNumberFormat="1" applyFont="1" applyFill="1" applyAlignment="1">
      <alignment horizontal="right" vertical="center"/>
    </xf>
    <xf numFmtId="3" fontId="0" fillId="36" borderId="0" xfId="0" applyNumberFormat="1" applyFont="1" applyFill="1" applyAlignment="1">
      <alignment horizontal="right" vertical="center"/>
    </xf>
    <xf numFmtId="3" fontId="0" fillId="36" borderId="0" xfId="0" applyNumberFormat="1" applyFont="1" applyFill="1" applyAlignment="1">
      <alignment vertical="top"/>
    </xf>
    <xf numFmtId="0" fontId="0" fillId="36" borderId="0" xfId="0" applyFont="1" applyFill="1" applyAlignment="1">
      <alignment horizontal="right" vertical="top"/>
    </xf>
    <xf numFmtId="3" fontId="7" fillId="36" borderId="24" xfId="0" applyNumberFormat="1" applyFont="1" applyFill="1" applyBorder="1" applyAlignment="1">
      <alignment horizontal="right" vertical="top"/>
    </xf>
    <xf numFmtId="14" fontId="16" fillId="36" borderId="0" xfId="0" applyNumberFormat="1" applyFont="1" applyFill="1" applyAlignment="1">
      <alignment horizontal="center" vertical="top"/>
    </xf>
    <xf numFmtId="3" fontId="0" fillId="36" borderId="0" xfId="0" applyNumberFormat="1" applyFont="1" applyFill="1" applyAlignment="1">
      <alignment horizontal="right" vertical="center" wrapText="1"/>
    </xf>
    <xf numFmtId="3" fontId="0" fillId="36" borderId="24" xfId="0" applyNumberFormat="1" applyFont="1" applyFill="1" applyBorder="1" applyAlignment="1">
      <alignment horizontal="right" vertical="center" wrapText="1"/>
    </xf>
    <xf numFmtId="3" fontId="9" fillId="36" borderId="0" xfId="0" applyNumberFormat="1" applyFont="1" applyFill="1" applyAlignment="1">
      <alignment horizontal="right" vertical="center" wrapText="1"/>
    </xf>
    <xf numFmtId="3" fontId="9" fillId="36" borderId="24" xfId="0" applyNumberFormat="1" applyFont="1" applyFill="1" applyBorder="1" applyAlignment="1">
      <alignment horizontal="right" vertical="center" wrapText="1"/>
    </xf>
    <xf numFmtId="3" fontId="0" fillId="36" borderId="0" xfId="0" applyNumberFormat="1" applyFont="1" applyFill="1" applyAlignment="1">
      <alignment horizontal="right" vertical="top"/>
    </xf>
    <xf numFmtId="0" fontId="7" fillId="36" borderId="0" xfId="0" applyFont="1" applyFill="1" applyAlignment="1">
      <alignment horizontal="justify" vertical="top"/>
    </xf>
    <xf numFmtId="0" fontId="0" fillId="36" borderId="0" xfId="0" applyFont="1" applyFill="1" applyAlignment="1">
      <alignment horizontal="justify" vertical="top"/>
    </xf>
    <xf numFmtId="0" fontId="0" fillId="36" borderId="0" xfId="0" applyFont="1" applyFill="1" applyAlignment="1">
      <alignment horizontal="justify" vertical="top" wrapText="1"/>
    </xf>
    <xf numFmtId="0" fontId="7" fillId="36" borderId="0" xfId="0" applyFont="1" applyFill="1" applyAlignment="1">
      <alignment horizontal="left" vertical="top"/>
    </xf>
    <xf numFmtId="0" fontId="0" fillId="36" borderId="0" xfId="0" applyFont="1" applyFill="1" applyAlignment="1">
      <alignment horizontal="justify" vertical="center"/>
    </xf>
    <xf numFmtId="0" fontId="7" fillId="36" borderId="0" xfId="0" applyFont="1" applyFill="1" applyAlignment="1">
      <alignment horizontal="left" vertical="top" wrapText="1"/>
    </xf>
    <xf numFmtId="0" fontId="7" fillId="36" borderId="0" xfId="0" applyFont="1" applyFill="1" applyAlignment="1">
      <alignment vertical="top"/>
    </xf>
    <xf numFmtId="0" fontId="9" fillId="36" borderId="0" xfId="0" applyFont="1" applyFill="1" applyAlignment="1">
      <alignment vertical="top"/>
    </xf>
    <xf numFmtId="0" fontId="16" fillId="36" borderId="0" xfId="0" applyFont="1" applyFill="1" applyAlignment="1">
      <alignment horizontal="justify" vertical="top"/>
    </xf>
    <xf numFmtId="0" fontId="0" fillId="36" borderId="0" xfId="0" applyFont="1" applyFill="1" applyAlignment="1">
      <alignment horizontal="left" vertical="top"/>
    </xf>
    <xf numFmtId="0" fontId="0" fillId="36" borderId="0" xfId="0" applyFont="1" applyFill="1" applyAlignment="1">
      <alignment vertical="top"/>
    </xf>
    <xf numFmtId="0" fontId="0" fillId="36" borderId="0" xfId="0" applyFont="1" applyFill="1" applyAlignment="1">
      <alignment horizontal="left" vertical="top" wrapText="1"/>
    </xf>
    <xf numFmtId="0" fontId="4" fillId="0" borderId="25" xfId="480" applyFont="1" applyBorder="1" applyAlignment="1">
      <alignment/>
      <protection/>
    </xf>
    <xf numFmtId="0" fontId="4" fillId="0" borderId="26" xfId="480" applyFont="1" applyBorder="1" applyAlignment="1">
      <alignment/>
      <protection/>
    </xf>
    <xf numFmtId="0" fontId="4" fillId="0" borderId="23" xfId="480" applyFont="1" applyFill="1" applyBorder="1" applyAlignment="1" applyProtection="1">
      <alignment horizontal="center" vertical="center"/>
      <protection hidden="1" locked="0"/>
    </xf>
    <xf numFmtId="0" fontId="4" fillId="0" borderId="22" xfId="480" applyFont="1" applyBorder="1" applyAlignment="1" applyProtection="1">
      <alignment horizontal="left" vertical="center" wrapText="1"/>
      <protection hidden="1"/>
    </xf>
    <xf numFmtId="0" fontId="4" fillId="0" borderId="23" xfId="480" applyFont="1" applyBorder="1" applyAlignment="1" applyProtection="1">
      <alignment/>
      <protection hidden="1"/>
    </xf>
    <xf numFmtId="0" fontId="4" fillId="0" borderId="22" xfId="480" applyFont="1" applyFill="1" applyBorder="1" applyAlignment="1" applyProtection="1">
      <alignment/>
      <protection hidden="1"/>
    </xf>
    <xf numFmtId="0" fontId="4" fillId="0" borderId="0" xfId="480" applyFont="1" applyBorder="1" applyAlignment="1" applyProtection="1">
      <alignment wrapText="1"/>
      <protection hidden="1"/>
    </xf>
    <xf numFmtId="0" fontId="4" fillId="0" borderId="22" xfId="480" applyFont="1" applyBorder="1" applyAlignment="1" applyProtection="1">
      <alignment wrapText="1"/>
      <protection hidden="1"/>
    </xf>
    <xf numFmtId="0" fontId="4" fillId="0" borderId="23" xfId="480" applyFont="1" applyBorder="1" applyAlignment="1" applyProtection="1">
      <alignment horizontal="right"/>
      <protection hidden="1"/>
    </xf>
    <xf numFmtId="0" fontId="4" fillId="0" borderId="0" xfId="480" applyFont="1" applyBorder="1" applyAlignment="1" applyProtection="1">
      <alignment horizontal="right"/>
      <protection hidden="1"/>
    </xf>
    <xf numFmtId="0" fontId="4" fillId="0" borderId="22" xfId="480" applyFont="1" applyBorder="1" applyAlignment="1" applyProtection="1">
      <alignment/>
      <protection hidden="1"/>
    </xf>
    <xf numFmtId="0" fontId="4" fillId="0" borderId="23" xfId="480" applyFont="1" applyBorder="1" applyAlignment="1" applyProtection="1">
      <alignment horizontal="right" wrapText="1"/>
      <protection hidden="1"/>
    </xf>
    <xf numFmtId="0" fontId="4" fillId="0" borderId="0" xfId="480" applyFont="1" applyBorder="1" applyAlignment="1" applyProtection="1">
      <alignment horizontal="right" wrapText="1"/>
      <protection hidden="1"/>
    </xf>
    <xf numFmtId="0" fontId="4" fillId="0" borderId="0" xfId="480" applyFont="1" applyBorder="1" applyAlignment="1" applyProtection="1">
      <alignment horizontal="left"/>
      <protection hidden="1"/>
    </xf>
    <xf numFmtId="0" fontId="4" fillId="0" borderId="0" xfId="480" applyFont="1" applyFill="1" applyBorder="1" applyAlignment="1" applyProtection="1">
      <alignment/>
      <protection hidden="1"/>
    </xf>
    <xf numFmtId="0" fontId="4" fillId="0" borderId="0" xfId="480" applyFont="1" applyBorder="1" applyAlignment="1" applyProtection="1">
      <alignment vertical="top"/>
      <protection hidden="1"/>
    </xf>
    <xf numFmtId="0" fontId="4" fillId="0" borderId="0" xfId="480" applyFont="1" applyBorder="1" applyAlignment="1" applyProtection="1">
      <alignment horizontal="right" vertical="center"/>
      <protection hidden="1"/>
    </xf>
    <xf numFmtId="0" fontId="4" fillId="0" borderId="22" xfId="480" applyFont="1" applyBorder="1" applyAlignment="1" applyProtection="1">
      <alignment vertical="top"/>
      <protection hidden="1"/>
    </xf>
    <xf numFmtId="0" fontId="4" fillId="0" borderId="0" xfId="480" applyFont="1" applyBorder="1" applyAlignment="1">
      <alignment/>
      <protection/>
    </xf>
    <xf numFmtId="0" fontId="4" fillId="0" borderId="22" xfId="480" applyFont="1" applyBorder="1" applyAlignment="1" applyProtection="1">
      <alignment horizontal="left" vertical="top" wrapText="1"/>
      <protection hidden="1"/>
    </xf>
    <xf numFmtId="0" fontId="4" fillId="0" borderId="23" xfId="480" applyFont="1" applyBorder="1" applyAlignment="1">
      <alignment/>
      <protection/>
    </xf>
    <xf numFmtId="0" fontId="4" fillId="0" borderId="0" xfId="480" applyFont="1" applyBorder="1" applyAlignment="1" applyProtection="1">
      <alignment horizontal="center" vertical="center"/>
      <protection hidden="1" locked="0"/>
    </xf>
    <xf numFmtId="0" fontId="4" fillId="0" borderId="0" xfId="480" applyFont="1" applyBorder="1" applyAlignment="1" applyProtection="1">
      <alignment vertical="top" wrapText="1"/>
      <protection hidden="1"/>
    </xf>
    <xf numFmtId="0" fontId="4" fillId="0" borderId="22" xfId="480" applyFont="1" applyBorder="1" applyAlignment="1" applyProtection="1">
      <alignment horizontal="left" vertical="top" indent="2"/>
      <protection hidden="1"/>
    </xf>
    <xf numFmtId="0" fontId="4" fillId="0" borderId="22" xfId="480" applyFont="1" applyBorder="1" applyAlignment="1" applyProtection="1">
      <alignment horizontal="left" vertical="top" wrapText="1" indent="2"/>
      <protection hidden="1"/>
    </xf>
    <xf numFmtId="0" fontId="4" fillId="0" borderId="23" xfId="480" applyFont="1" applyBorder="1" applyAlignment="1" applyProtection="1">
      <alignment horizontal="right" vertical="top"/>
      <protection hidden="1"/>
    </xf>
    <xf numFmtId="0" fontId="4" fillId="0" borderId="0" xfId="480" applyFont="1" applyBorder="1" applyAlignment="1" applyProtection="1">
      <alignment horizontal="right" vertical="top"/>
      <protection hidden="1"/>
    </xf>
    <xf numFmtId="0" fontId="4" fillId="0" borderId="0" xfId="480" applyFont="1" applyBorder="1" applyAlignment="1" applyProtection="1">
      <alignment horizontal="center" vertical="top"/>
      <protection hidden="1"/>
    </xf>
    <xf numFmtId="0" fontId="4" fillId="0" borderId="0" xfId="480" applyFont="1" applyBorder="1" applyAlignment="1" applyProtection="1">
      <alignment horizontal="center"/>
      <protection hidden="1"/>
    </xf>
    <xf numFmtId="0" fontId="4" fillId="0" borderId="0" xfId="480" applyFont="1" applyFill="1" applyBorder="1" applyAlignment="1">
      <alignment/>
      <protection/>
    </xf>
    <xf numFmtId="0" fontId="4" fillId="0" borderId="23" xfId="480" applyFont="1" applyBorder="1" applyAlignment="1" applyProtection="1">
      <alignment horizontal="left" vertical="top"/>
      <protection hidden="1"/>
    </xf>
    <xf numFmtId="0" fontId="4" fillId="0" borderId="0" xfId="480" applyFont="1" applyBorder="1" applyAlignment="1" applyProtection="1">
      <alignment horizontal="left" vertical="top"/>
      <protection hidden="1"/>
    </xf>
    <xf numFmtId="0" fontId="4" fillId="0" borderId="22" xfId="480" applyFont="1" applyBorder="1" applyAlignment="1" applyProtection="1">
      <alignment horizontal="left"/>
      <protection hidden="1"/>
    </xf>
    <xf numFmtId="0" fontId="4" fillId="0" borderId="25" xfId="480" applyFont="1" applyBorder="1" applyAlignment="1" applyProtection="1">
      <alignment/>
      <protection hidden="1"/>
    </xf>
    <xf numFmtId="0" fontId="4" fillId="0" borderId="26" xfId="480" applyFont="1" applyBorder="1" applyAlignment="1" applyProtection="1">
      <alignment/>
      <protection hidden="1"/>
    </xf>
    <xf numFmtId="0" fontId="4" fillId="0" borderId="23" xfId="480" applyFont="1" applyBorder="1" applyAlignment="1" applyProtection="1">
      <alignment horizontal="left"/>
      <protection hidden="1"/>
    </xf>
    <xf numFmtId="0" fontId="4" fillId="0" borderId="0" xfId="480" applyFont="1" applyBorder="1" applyAlignment="1" applyProtection="1">
      <alignment vertical="center"/>
      <protection hidden="1"/>
    </xf>
    <xf numFmtId="0" fontId="4" fillId="0" borderId="22" xfId="480" applyFont="1" applyFill="1" applyBorder="1" applyAlignment="1" applyProtection="1">
      <alignment vertical="center"/>
      <protection hidden="1"/>
    </xf>
    <xf numFmtId="0" fontId="4" fillId="0" borderId="24" xfId="480" applyFont="1" applyBorder="1" applyAlignment="1" applyProtection="1">
      <alignment/>
      <protection hidden="1"/>
    </xf>
    <xf numFmtId="0" fontId="4" fillId="0" borderId="24" xfId="480" applyFont="1" applyBorder="1" applyAlignment="1">
      <alignment/>
      <protection/>
    </xf>
    <xf numFmtId="0" fontId="4" fillId="0" borderId="27" xfId="480" applyFont="1" applyBorder="1" applyAlignment="1" applyProtection="1">
      <alignment/>
      <protection hidden="1"/>
    </xf>
    <xf numFmtId="0" fontId="4" fillId="0" borderId="28" xfId="480" applyFont="1" applyFill="1" applyBorder="1" applyAlignment="1" applyProtection="1">
      <alignment horizontal="right" vertical="top" wrapText="1"/>
      <protection hidden="1"/>
    </xf>
    <xf numFmtId="0" fontId="4" fillId="0" borderId="29" xfId="480" applyFont="1" applyFill="1" applyBorder="1" applyAlignment="1" applyProtection="1">
      <alignment horizontal="right" vertical="top" wrapText="1"/>
      <protection hidden="1"/>
    </xf>
    <xf numFmtId="0" fontId="4" fillId="0" borderId="29" xfId="480" applyFont="1" applyFill="1" applyBorder="1" applyAlignment="1" applyProtection="1">
      <alignment/>
      <protection hidden="1"/>
    </xf>
    <xf numFmtId="0" fontId="4" fillId="0" borderId="30" xfId="480" applyFont="1" applyFill="1" applyBorder="1" applyAlignment="1" applyProtection="1">
      <alignment/>
      <protection hidden="1"/>
    </xf>
    <xf numFmtId="0" fontId="63" fillId="0" borderId="0" xfId="0" applyFont="1" applyFill="1" applyAlignment="1">
      <alignment/>
    </xf>
    <xf numFmtId="49" fontId="6" fillId="0" borderId="19" xfId="0" applyNumberFormat="1" applyFont="1" applyFill="1" applyBorder="1" applyAlignment="1">
      <alignment horizontal="center" vertical="center"/>
    </xf>
    <xf numFmtId="0" fontId="16" fillId="36" borderId="0" xfId="0" applyFont="1" applyFill="1" applyAlignment="1">
      <alignment vertical="center"/>
    </xf>
    <xf numFmtId="3" fontId="16" fillId="36" borderId="24" xfId="0" applyNumberFormat="1" applyFont="1" applyFill="1" applyBorder="1" applyAlignment="1">
      <alignment vertical="center"/>
    </xf>
    <xf numFmtId="3" fontId="16" fillId="0" borderId="24" xfId="0" applyNumberFormat="1" applyFont="1" applyFill="1" applyBorder="1" applyAlignment="1">
      <alignment vertical="center"/>
    </xf>
    <xf numFmtId="0" fontId="16" fillId="36" borderId="0" xfId="0" applyFont="1" applyFill="1" applyAlignment="1">
      <alignment horizontal="justify" vertical="center" wrapText="1"/>
    </xf>
    <xf numFmtId="3" fontId="16" fillId="36" borderId="24" xfId="0" applyNumberFormat="1" applyFont="1" applyFill="1" applyBorder="1" applyAlignment="1">
      <alignment horizontal="right" vertical="center" wrapText="1"/>
    </xf>
    <xf numFmtId="0" fontId="29" fillId="36" borderId="0" xfId="0" applyFont="1" applyFill="1" applyAlignment="1">
      <alignment vertical="top"/>
    </xf>
    <xf numFmtId="0" fontId="0" fillId="36" borderId="0" xfId="0" applyFont="1" applyFill="1" applyAlignment="1">
      <alignment vertical="center"/>
    </xf>
    <xf numFmtId="3" fontId="7" fillId="36" borderId="24" xfId="0" applyNumberFormat="1" applyFont="1" applyFill="1" applyBorder="1" applyAlignment="1">
      <alignment horizontal="right" vertical="center"/>
    </xf>
    <xf numFmtId="3" fontId="7" fillId="0" borderId="24" xfId="0" applyNumberFormat="1" applyFont="1" applyFill="1" applyBorder="1" applyAlignment="1">
      <alignment horizontal="right" vertical="center"/>
    </xf>
    <xf numFmtId="3" fontId="16" fillId="36" borderId="24" xfId="0" applyNumberFormat="1" applyFont="1" applyFill="1" applyBorder="1" applyAlignment="1">
      <alignment horizontal="right" vertical="center"/>
    </xf>
    <xf numFmtId="3" fontId="7" fillId="36" borderId="24" xfId="0" applyNumberFormat="1" applyFont="1" applyFill="1" applyBorder="1" applyAlignment="1">
      <alignment horizontal="right" vertical="center" wrapText="1"/>
    </xf>
    <xf numFmtId="14" fontId="0" fillId="36" borderId="0" xfId="0" applyNumberFormat="1" applyFont="1" applyFill="1" applyBorder="1" applyAlignment="1">
      <alignment/>
    </xf>
    <xf numFmtId="3" fontId="7" fillId="36" borderId="0" xfId="0" applyNumberFormat="1" applyFont="1" applyFill="1" applyBorder="1" applyAlignment="1">
      <alignment/>
    </xf>
    <xf numFmtId="3" fontId="0" fillId="36" borderId="0" xfId="0" applyNumberFormat="1" applyFont="1" applyFill="1" applyBorder="1" applyAlignment="1">
      <alignment/>
    </xf>
    <xf numFmtId="0" fontId="16" fillId="36" borderId="0" xfId="0" applyFont="1" applyFill="1" applyAlignment="1">
      <alignment horizontal="left" vertical="center" wrapText="1"/>
    </xf>
    <xf numFmtId="3" fontId="7" fillId="36" borderId="31" xfId="0" applyNumberFormat="1" applyFont="1" applyFill="1" applyBorder="1" applyAlignment="1">
      <alignment horizontal="right" vertical="center" wrapText="1"/>
    </xf>
    <xf numFmtId="0" fontId="0" fillId="36" borderId="0" xfId="476" applyFont="1" applyFill="1" applyAlignment="1">
      <alignment horizontal="justify" vertical="top" wrapText="1"/>
      <protection/>
    </xf>
    <xf numFmtId="0" fontId="0" fillId="36" borderId="0" xfId="0" applyFont="1" applyFill="1" applyAlignment="1">
      <alignment/>
    </xf>
    <xf numFmtId="14" fontId="7" fillId="36" borderId="0" xfId="476" applyNumberFormat="1" applyFont="1" applyFill="1" applyAlignment="1">
      <alignment horizontal="justify" vertical="top" wrapText="1"/>
      <protection/>
    </xf>
    <xf numFmtId="3" fontId="0" fillId="36" borderId="0" xfId="476" applyNumberFormat="1" applyFont="1" applyFill="1" applyAlignment="1">
      <alignment horizontal="justify" vertical="top" wrapText="1"/>
      <protection/>
    </xf>
    <xf numFmtId="0" fontId="7" fillId="36" borderId="0" xfId="0" applyFont="1" applyFill="1" applyAlignment="1">
      <alignment vertical="center" wrapText="1"/>
    </xf>
    <xf numFmtId="3" fontId="0" fillId="36" borderId="0" xfId="0" applyNumberFormat="1" applyFont="1" applyFill="1" applyBorder="1" applyAlignment="1">
      <alignment horizontal="right" vertical="center"/>
    </xf>
    <xf numFmtId="0" fontId="0" fillId="36" borderId="0" xfId="0" applyFont="1" applyFill="1" applyAlignment="1">
      <alignment horizontal="justify" vertical="center" wrapText="1"/>
    </xf>
    <xf numFmtId="0" fontId="7" fillId="36" borderId="0" xfId="0" applyFont="1" applyFill="1" applyAlignment="1">
      <alignment horizontal="justify" vertical="center" wrapText="1"/>
    </xf>
    <xf numFmtId="3" fontId="9" fillId="0" borderId="0" xfId="0" applyNumberFormat="1" applyFont="1" applyFill="1" applyBorder="1" applyAlignment="1">
      <alignment horizontal="right" vertical="center" wrapText="1"/>
    </xf>
    <xf numFmtId="3" fontId="16" fillId="36" borderId="32" xfId="0" applyNumberFormat="1" applyFont="1" applyFill="1" applyBorder="1" applyAlignment="1">
      <alignment horizontal="right" vertical="center" wrapText="1"/>
    </xf>
    <xf numFmtId="3" fontId="16" fillId="36" borderId="33" xfId="0" applyNumberFormat="1" applyFont="1" applyFill="1" applyBorder="1" applyAlignment="1">
      <alignment horizontal="right" vertical="center" wrapText="1"/>
    </xf>
    <xf numFmtId="4" fontId="7" fillId="36" borderId="0" xfId="0" applyNumberFormat="1" applyFont="1" applyFill="1" applyAlignment="1">
      <alignment horizontal="right" vertical="top" wrapText="1"/>
    </xf>
    <xf numFmtId="0" fontId="0" fillId="36" borderId="0" xfId="0" applyFont="1" applyFill="1" applyAlignment="1">
      <alignment vertical="top" wrapText="1"/>
    </xf>
    <xf numFmtId="0" fontId="7" fillId="36" borderId="0" xfId="0" applyFont="1" applyFill="1" applyBorder="1" applyAlignment="1">
      <alignment vertical="top"/>
    </xf>
    <xf numFmtId="0" fontId="0" fillId="36" borderId="0" xfId="0" applyFont="1" applyFill="1" applyAlignment="1">
      <alignment wrapText="1"/>
    </xf>
    <xf numFmtId="3" fontId="0" fillId="36" borderId="0" xfId="0" applyNumberFormat="1" applyFont="1" applyFill="1" applyAlignment="1">
      <alignment horizontal="right" wrapText="1"/>
    </xf>
    <xf numFmtId="3" fontId="7" fillId="36" borderId="24" xfId="0" applyNumberFormat="1" applyFont="1" applyFill="1" applyBorder="1" applyAlignment="1">
      <alignment horizontal="right" wrapText="1"/>
    </xf>
    <xf numFmtId="3" fontId="7" fillId="36" borderId="33" xfId="0" applyNumberFormat="1" applyFont="1" applyFill="1" applyBorder="1" applyAlignment="1">
      <alignment vertical="center" wrapText="1"/>
    </xf>
    <xf numFmtId="0" fontId="65" fillId="36" borderId="0" xfId="0" applyFont="1" applyFill="1" applyAlignment="1">
      <alignment horizontal="justify" vertical="top"/>
    </xf>
    <xf numFmtId="0" fontId="64" fillId="36" borderId="0" xfId="0" applyFont="1" applyFill="1" applyAlignment="1">
      <alignment vertical="top"/>
    </xf>
    <xf numFmtId="0" fontId="64" fillId="36" borderId="0" xfId="0" applyFont="1" applyFill="1" applyAlignment="1">
      <alignment horizontal="justify" vertical="top"/>
    </xf>
    <xf numFmtId="3" fontId="65" fillId="36" borderId="0" xfId="0" applyNumberFormat="1" applyFont="1" applyFill="1" applyBorder="1" applyAlignment="1">
      <alignment horizontal="right" vertical="top"/>
    </xf>
    <xf numFmtId="0" fontId="7" fillId="36" borderId="0" xfId="0" applyFont="1" applyFill="1" applyAlignment="1">
      <alignment horizontal="center" vertical="center" wrapText="1"/>
    </xf>
    <xf numFmtId="3" fontId="0" fillId="36" borderId="24" xfId="0" applyNumberFormat="1" applyFont="1" applyFill="1" applyBorder="1" applyAlignment="1">
      <alignment horizontal="right" vertical="top"/>
    </xf>
    <xf numFmtId="0" fontId="0" fillId="36" borderId="0" xfId="0" applyFont="1" applyFill="1" applyAlignment="1">
      <alignment vertical="top"/>
    </xf>
    <xf numFmtId="3" fontId="0" fillId="0" borderId="0" xfId="0" applyNumberFormat="1" applyAlignment="1">
      <alignment/>
    </xf>
    <xf numFmtId="0" fontId="7" fillId="36" borderId="0" xfId="0" applyFont="1" applyFill="1" applyAlignment="1">
      <alignment horizontal="left" vertical="top"/>
    </xf>
    <xf numFmtId="0" fontId="0" fillId="0" borderId="0" xfId="0" applyFont="1" applyFill="1" applyAlignment="1">
      <alignment/>
    </xf>
    <xf numFmtId="3" fontId="16" fillId="0" borderId="24" xfId="0" applyNumberFormat="1" applyFont="1" applyFill="1" applyBorder="1" applyAlignment="1">
      <alignment horizontal="right" vertical="top"/>
    </xf>
    <xf numFmtId="0" fontId="0" fillId="0" borderId="0" xfId="0" applyFont="1" applyFill="1" applyAlignment="1">
      <alignment vertical="top"/>
    </xf>
    <xf numFmtId="3" fontId="16" fillId="36" borderId="24" xfId="0" applyNumberFormat="1" applyFont="1" applyFill="1" applyBorder="1" applyAlignment="1">
      <alignment horizontal="right" vertical="top"/>
    </xf>
    <xf numFmtId="0" fontId="0" fillId="0" borderId="0" xfId="0" applyFont="1" applyAlignment="1">
      <alignment/>
    </xf>
    <xf numFmtId="0" fontId="7" fillId="36" borderId="0" xfId="0" applyFont="1" applyFill="1" applyAlignment="1">
      <alignment horizontal="center" vertical="top"/>
    </xf>
    <xf numFmtId="0" fontId="7" fillId="36" borderId="0" xfId="0" applyFont="1" applyFill="1" applyAlignment="1">
      <alignment vertical="top"/>
    </xf>
    <xf numFmtId="0" fontId="0" fillId="36" borderId="0" xfId="0" applyFont="1" applyFill="1" applyAlignment="1">
      <alignment vertical="top"/>
    </xf>
    <xf numFmtId="0" fontId="0" fillId="36" borderId="0" xfId="0" applyFont="1" applyFill="1" applyAlignment="1">
      <alignment horizontal="justify" vertical="top" wrapText="1"/>
    </xf>
    <xf numFmtId="0" fontId="7" fillId="36" borderId="0" xfId="0" applyFont="1" applyFill="1" applyAlignment="1">
      <alignment vertical="top"/>
    </xf>
    <xf numFmtId="0" fontId="0" fillId="36" borderId="0" xfId="0" applyFont="1" applyFill="1" applyAlignment="1">
      <alignment vertical="top"/>
    </xf>
    <xf numFmtId="3" fontId="63" fillId="0" borderId="0" xfId="0" applyNumberFormat="1" applyFont="1" applyAlignment="1">
      <alignment/>
    </xf>
    <xf numFmtId="0" fontId="2" fillId="36" borderId="0" xfId="0" applyFont="1" applyFill="1" applyAlignment="1">
      <alignment horizontal="center" vertical="center" wrapText="1"/>
    </xf>
    <xf numFmtId="0" fontId="6" fillId="36" borderId="0" xfId="0" applyFont="1" applyFill="1" applyAlignment="1">
      <alignment vertical="center" wrapText="1"/>
    </xf>
    <xf numFmtId="0" fontId="6" fillId="36" borderId="0" xfId="0" applyFont="1" applyFill="1" applyAlignment="1">
      <alignment vertical="top"/>
    </xf>
    <xf numFmtId="3" fontId="6" fillId="36" borderId="33" xfId="0" applyNumberFormat="1" applyFont="1" applyFill="1" applyBorder="1" applyAlignment="1">
      <alignment horizontal="right" vertical="center"/>
    </xf>
    <xf numFmtId="0" fontId="6" fillId="36" borderId="33" xfId="0" applyFont="1" applyFill="1" applyBorder="1" applyAlignment="1">
      <alignment vertical="center"/>
    </xf>
    <xf numFmtId="0" fontId="2" fillId="36" borderId="0" xfId="0" applyFont="1" applyFill="1" applyAlignment="1">
      <alignment vertical="center" wrapText="1"/>
    </xf>
    <xf numFmtId="3" fontId="2" fillId="36" borderId="0" xfId="0" applyNumberFormat="1" applyFont="1" applyFill="1" applyAlignment="1">
      <alignment vertical="center"/>
    </xf>
    <xf numFmtId="3" fontId="2" fillId="36" borderId="0" xfId="0" applyNumberFormat="1" applyFont="1" applyFill="1" applyAlignment="1">
      <alignment horizontal="right" vertical="center"/>
    </xf>
    <xf numFmtId="0" fontId="2" fillId="36" borderId="0" xfId="0" applyFont="1" applyFill="1" applyAlignment="1">
      <alignment vertical="center"/>
    </xf>
    <xf numFmtId="0" fontId="25" fillId="36" borderId="0" xfId="0" applyFont="1" applyFill="1" applyAlignment="1">
      <alignment vertical="center" wrapText="1"/>
    </xf>
    <xf numFmtId="0" fontId="6" fillId="36" borderId="0" xfId="0" applyFont="1" applyFill="1" applyAlignment="1">
      <alignment vertical="center"/>
    </xf>
    <xf numFmtId="0" fontId="2" fillId="36" borderId="24" xfId="0" applyFont="1" applyFill="1" applyBorder="1" applyAlignment="1">
      <alignment vertical="center"/>
    </xf>
    <xf numFmtId="3" fontId="2" fillId="36" borderId="24" xfId="0" applyNumberFormat="1" applyFont="1" applyFill="1" applyBorder="1" applyAlignment="1">
      <alignment vertical="center"/>
    </xf>
    <xf numFmtId="0" fontId="6" fillId="36" borderId="33" xfId="0" applyFont="1" applyFill="1" applyBorder="1" applyAlignment="1">
      <alignment horizontal="right" vertical="center"/>
    </xf>
    <xf numFmtId="0" fontId="0" fillId="36" borderId="0" xfId="0" applyFont="1" applyFill="1" applyAlignment="1">
      <alignment horizontal="center" vertical="center" wrapText="1"/>
    </xf>
    <xf numFmtId="3" fontId="6" fillId="36" borderId="31" xfId="0" applyNumberFormat="1" applyFont="1" applyFill="1" applyBorder="1" applyAlignment="1">
      <alignment horizontal="right" vertical="center" wrapText="1"/>
    </xf>
    <xf numFmtId="3" fontId="2" fillId="36" borderId="0" xfId="0" applyNumberFormat="1" applyFont="1" applyFill="1" applyAlignment="1">
      <alignment horizontal="right" vertical="center" wrapText="1"/>
    </xf>
    <xf numFmtId="3" fontId="2" fillId="36" borderId="24" xfId="0" applyNumberFormat="1" applyFont="1" applyFill="1" applyBorder="1" applyAlignment="1">
      <alignment horizontal="right" vertical="center" wrapText="1"/>
    </xf>
    <xf numFmtId="3" fontId="6" fillId="36" borderId="33" xfId="0" applyNumberFormat="1" applyFont="1" applyFill="1" applyBorder="1" applyAlignment="1">
      <alignment horizontal="right" vertical="center" wrapText="1"/>
    </xf>
    <xf numFmtId="3" fontId="6" fillId="36" borderId="0" xfId="0" applyNumberFormat="1" applyFont="1" applyFill="1" applyBorder="1" applyAlignment="1">
      <alignment horizontal="right" vertical="center" wrapText="1"/>
    </xf>
    <xf numFmtId="3" fontId="7" fillId="37" borderId="0" xfId="0" applyNumberFormat="1" applyFont="1" applyFill="1" applyAlignment="1">
      <alignment horizontal="right" vertical="center" wrapText="1"/>
    </xf>
    <xf numFmtId="0" fontId="9" fillId="37" borderId="0" xfId="0" applyFont="1" applyFill="1" applyAlignment="1">
      <alignment horizontal="left" vertical="center" wrapText="1"/>
    </xf>
    <xf numFmtId="0" fontId="66" fillId="36" borderId="0" xfId="0" applyFont="1" applyFill="1" applyAlignment="1">
      <alignment/>
    </xf>
    <xf numFmtId="0" fontId="7" fillId="36" borderId="0" xfId="0" applyFont="1" applyFill="1" applyAlignment="1">
      <alignment vertical="top"/>
    </xf>
    <xf numFmtId="0" fontId="0" fillId="36" borderId="0" xfId="0" applyFont="1" applyFill="1" applyAlignment="1">
      <alignment vertical="top"/>
    </xf>
    <xf numFmtId="0" fontId="16" fillId="36" borderId="0" xfId="0" applyFont="1" applyFill="1" applyBorder="1" applyAlignment="1">
      <alignment horizontal="center" vertical="top"/>
    </xf>
    <xf numFmtId="3" fontId="9" fillId="36" borderId="0" xfId="0" applyNumberFormat="1" applyFont="1" applyFill="1" applyBorder="1" applyAlignment="1">
      <alignment horizontal="right" vertical="center" wrapText="1"/>
    </xf>
    <xf numFmtId="3" fontId="7" fillId="37" borderId="0" xfId="0" applyNumberFormat="1" applyFont="1" applyFill="1" applyBorder="1" applyAlignment="1">
      <alignment horizontal="right" vertical="center" wrapText="1"/>
    </xf>
    <xf numFmtId="3" fontId="64" fillId="36" borderId="0" xfId="0" applyNumberFormat="1" applyFont="1" applyFill="1" applyBorder="1" applyAlignment="1">
      <alignment horizontal="right" vertical="center" wrapText="1"/>
    </xf>
    <xf numFmtId="3" fontId="7" fillId="36" borderId="0" xfId="0" applyNumberFormat="1" applyFont="1" applyFill="1" applyBorder="1" applyAlignment="1">
      <alignment horizontal="right" vertical="center" wrapText="1"/>
    </xf>
    <xf numFmtId="3" fontId="16" fillId="36" borderId="0" xfId="0" applyNumberFormat="1" applyFont="1" applyFill="1" applyBorder="1" applyAlignment="1">
      <alignment horizontal="right" vertical="center" wrapText="1"/>
    </xf>
    <xf numFmtId="3" fontId="0" fillId="36" borderId="0" xfId="0" applyNumberFormat="1" applyFont="1" applyFill="1" applyBorder="1" applyAlignment="1">
      <alignment horizontal="right" wrapText="1"/>
    </xf>
    <xf numFmtId="3" fontId="7" fillId="36" borderId="0" xfId="0" applyNumberFormat="1" applyFont="1" applyFill="1" applyBorder="1" applyAlignment="1">
      <alignment horizontal="right" wrapText="1"/>
    </xf>
    <xf numFmtId="3" fontId="0" fillId="36" borderId="0" xfId="0" applyNumberFormat="1" applyFont="1" applyFill="1" applyBorder="1" applyAlignment="1">
      <alignment vertical="center" wrapText="1"/>
    </xf>
    <xf numFmtId="3" fontId="64" fillId="36" borderId="0" xfId="0" applyNumberFormat="1" applyFont="1" applyFill="1" applyBorder="1" applyAlignment="1">
      <alignment vertical="center" wrapText="1"/>
    </xf>
    <xf numFmtId="3" fontId="7" fillId="36" borderId="0" xfId="0" applyNumberFormat="1" applyFont="1" applyFill="1" applyBorder="1" applyAlignment="1">
      <alignment vertical="center" wrapText="1"/>
    </xf>
    <xf numFmtId="0" fontId="0" fillId="36" borderId="0" xfId="0" applyFont="1" applyFill="1" applyAlignment="1">
      <alignment horizontal="right" vertical="center" wrapText="1"/>
    </xf>
    <xf numFmtId="3" fontId="3" fillId="0" borderId="18" xfId="480" applyNumberFormat="1" applyFont="1" applyFill="1" applyBorder="1" applyAlignment="1" applyProtection="1">
      <alignment horizontal="right" vertical="center"/>
      <protection hidden="1" locked="0"/>
    </xf>
    <xf numFmtId="0" fontId="0" fillId="36" borderId="0" xfId="0" applyFont="1" applyFill="1" applyAlignment="1">
      <alignment vertical="top"/>
    </xf>
    <xf numFmtId="0" fontId="0" fillId="36" borderId="0" xfId="0" applyFont="1" applyFill="1" applyAlignment="1">
      <alignment vertical="top"/>
    </xf>
    <xf numFmtId="0" fontId="7" fillId="36" borderId="0" xfId="0" applyFont="1" applyFill="1" applyAlignment="1">
      <alignment vertical="top"/>
    </xf>
    <xf numFmtId="0" fontId="0" fillId="36" borderId="0" xfId="0" applyFont="1" applyFill="1" applyAlignment="1">
      <alignment horizontal="justify" vertical="top"/>
    </xf>
    <xf numFmtId="0" fontId="0"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Alignment="1">
      <alignment horizontal="center" vertical="top"/>
    </xf>
    <xf numFmtId="0" fontId="20" fillId="36" borderId="0" xfId="0" applyFont="1" applyFill="1" applyAlignment="1">
      <alignment vertical="top"/>
    </xf>
    <xf numFmtId="0" fontId="4" fillId="0" borderId="29" xfId="480" applyFont="1" applyFill="1" applyBorder="1" applyAlignment="1" applyProtection="1">
      <alignment horizontal="center" vertical="top"/>
      <protection hidden="1"/>
    </xf>
    <xf numFmtId="0" fontId="4" fillId="0" borderId="29" xfId="480" applyFont="1" applyFill="1" applyBorder="1" applyAlignment="1" applyProtection="1">
      <alignment horizontal="center"/>
      <protection hidden="1"/>
    </xf>
    <xf numFmtId="0" fontId="4" fillId="0" borderId="23" xfId="480" applyFont="1" applyBorder="1" applyAlignment="1" applyProtection="1">
      <alignment horizontal="right" vertical="center" wrapText="1"/>
      <protection hidden="1"/>
    </xf>
    <xf numFmtId="0" fontId="4" fillId="0" borderId="22" xfId="480" applyFont="1" applyBorder="1" applyAlignment="1" applyProtection="1">
      <alignment horizontal="right" wrapText="1"/>
      <protection hidden="1"/>
    </xf>
    <xf numFmtId="49" fontId="5" fillId="0" borderId="28" xfId="406" applyNumberFormat="1" applyFill="1" applyBorder="1" applyAlignment="1" applyProtection="1">
      <alignment horizontal="left" vertical="center"/>
      <protection hidden="1" locked="0"/>
    </xf>
    <xf numFmtId="49" fontId="3" fillId="0" borderId="29" xfId="480" applyNumberFormat="1" applyFont="1" applyFill="1" applyBorder="1" applyAlignment="1" applyProtection="1">
      <alignment horizontal="left" vertical="center"/>
      <protection hidden="1" locked="0"/>
    </xf>
    <xf numFmtId="49" fontId="3" fillId="0" borderId="30" xfId="480" applyNumberFormat="1" applyFont="1" applyFill="1" applyBorder="1" applyAlignment="1" applyProtection="1">
      <alignment horizontal="left" vertical="center"/>
      <protection hidden="1" locked="0"/>
    </xf>
    <xf numFmtId="0" fontId="4" fillId="0" borderId="23" xfId="480" applyFont="1" applyBorder="1" applyAlignment="1" applyProtection="1">
      <alignment horizontal="right" vertical="center"/>
      <protection hidden="1"/>
    </xf>
    <xf numFmtId="0" fontId="4" fillId="0" borderId="22" xfId="480" applyFont="1" applyBorder="1" applyAlignment="1" applyProtection="1">
      <alignment horizontal="right"/>
      <protection hidden="1"/>
    </xf>
    <xf numFmtId="49" fontId="3" fillId="0" borderId="28" xfId="480" applyNumberFormat="1" applyFont="1" applyFill="1" applyBorder="1" applyAlignment="1" applyProtection="1">
      <alignment horizontal="left" vertical="center"/>
      <protection hidden="1" locked="0"/>
    </xf>
    <xf numFmtId="0" fontId="4" fillId="0" borderId="30" xfId="480" applyFont="1" applyFill="1" applyBorder="1" applyAlignment="1">
      <alignment horizontal="left" vertical="center"/>
      <protection/>
    </xf>
    <xf numFmtId="0" fontId="15" fillId="0" borderId="0" xfId="532" applyFont="1" applyBorder="1" applyAlignment="1" applyProtection="1">
      <alignment horizontal="left"/>
      <protection hidden="1"/>
    </xf>
    <xf numFmtId="0" fontId="16" fillId="0" borderId="0" xfId="532" applyFont="1" applyBorder="1" applyAlignment="1">
      <alignment/>
      <protection/>
    </xf>
    <xf numFmtId="0" fontId="13" fillId="0" borderId="0" xfId="532" applyFont="1" applyBorder="1" applyAlignment="1" applyProtection="1">
      <alignment horizontal="left"/>
      <protection hidden="1"/>
    </xf>
    <xf numFmtId="0" fontId="9" fillId="0" borderId="0" xfId="532" applyBorder="1" applyAlignment="1">
      <alignment/>
      <protection/>
    </xf>
    <xf numFmtId="0" fontId="9" fillId="0" borderId="22" xfId="532" applyBorder="1" applyAlignment="1">
      <alignment/>
      <protection/>
    </xf>
    <xf numFmtId="0" fontId="4" fillId="0" borderId="32" xfId="480" applyFont="1" applyBorder="1" applyAlignment="1" applyProtection="1">
      <alignment horizontal="center" vertical="top"/>
      <protection hidden="1"/>
    </xf>
    <xf numFmtId="0" fontId="4" fillId="0" borderId="32" xfId="480" applyFont="1" applyBorder="1" applyAlignment="1">
      <alignment horizontal="center"/>
      <protection/>
    </xf>
    <xf numFmtId="0" fontId="4" fillId="0" borderId="34" xfId="480" applyFont="1" applyBorder="1" applyAlignment="1">
      <alignment/>
      <protection/>
    </xf>
    <xf numFmtId="0" fontId="10" fillId="0" borderId="35" xfId="480" applyFont="1" applyBorder="1" applyAlignment="1">
      <alignment/>
      <protection/>
    </xf>
    <xf numFmtId="0" fontId="10" fillId="0" borderId="25" xfId="480" applyFont="1" applyBorder="1" applyAlignment="1">
      <alignment/>
      <protection/>
    </xf>
    <xf numFmtId="0" fontId="4" fillId="0" borderId="0" xfId="480" applyFont="1" applyBorder="1" applyAlignment="1" applyProtection="1">
      <alignment vertical="center"/>
      <protection hidden="1"/>
    </xf>
    <xf numFmtId="49" fontId="3" fillId="0" borderId="28" xfId="480" applyNumberFormat="1" applyFont="1" applyFill="1" applyBorder="1" applyAlignment="1" applyProtection="1">
      <alignment horizontal="center" vertical="center"/>
      <protection hidden="1" locked="0"/>
    </xf>
    <xf numFmtId="49" fontId="3" fillId="0" borderId="30" xfId="480" applyNumberFormat="1" applyFont="1" applyFill="1" applyBorder="1" applyAlignment="1" applyProtection="1">
      <alignment horizontal="center" vertical="center"/>
      <protection hidden="1" locked="0"/>
    </xf>
    <xf numFmtId="0" fontId="3" fillId="0" borderId="28" xfId="480" applyFont="1" applyFill="1" applyBorder="1" applyAlignment="1" applyProtection="1">
      <alignment horizontal="left" vertical="center"/>
      <protection hidden="1" locked="0"/>
    </xf>
    <xf numFmtId="0" fontId="4" fillId="0" borderId="29" xfId="480" applyFont="1" applyFill="1" applyBorder="1" applyAlignment="1">
      <alignment/>
      <protection/>
    </xf>
    <xf numFmtId="0" fontId="4" fillId="0" borderId="30" xfId="480" applyFont="1" applyFill="1" applyBorder="1" applyAlignment="1">
      <alignment/>
      <protection/>
    </xf>
    <xf numFmtId="0" fontId="4" fillId="0" borderId="0" xfId="480" applyFont="1" applyBorder="1" applyAlignment="1" applyProtection="1">
      <alignment horizontal="center" vertical="top"/>
      <protection hidden="1"/>
    </xf>
    <xf numFmtId="0" fontId="4" fillId="0" borderId="0" xfId="480" applyFont="1" applyBorder="1" applyAlignment="1" applyProtection="1">
      <alignment horizontal="center"/>
      <protection hidden="1"/>
    </xf>
    <xf numFmtId="0" fontId="4" fillId="0" borderId="25" xfId="480" applyFont="1" applyBorder="1" applyAlignment="1" applyProtection="1">
      <alignment horizontal="center"/>
      <protection hidden="1"/>
    </xf>
    <xf numFmtId="0" fontId="3" fillId="0" borderId="29" xfId="480" applyFont="1" applyFill="1" applyBorder="1" applyAlignment="1" applyProtection="1">
      <alignment horizontal="left" vertical="center"/>
      <protection hidden="1" locked="0"/>
    </xf>
    <xf numFmtId="0" fontId="3" fillId="0" borderId="30" xfId="480" applyFont="1" applyFill="1" applyBorder="1" applyAlignment="1" applyProtection="1">
      <alignment horizontal="left" vertical="center"/>
      <protection hidden="1" locked="0"/>
    </xf>
    <xf numFmtId="0" fontId="3" fillId="0" borderId="28" xfId="480" applyFont="1" applyFill="1" applyBorder="1" applyAlignment="1" applyProtection="1">
      <alignment horizontal="right" vertical="center"/>
      <protection hidden="1" locked="0"/>
    </xf>
    <xf numFmtId="0" fontId="3" fillId="0" borderId="28" xfId="480" applyFont="1" applyFill="1" applyBorder="1" applyAlignment="1" applyProtection="1">
      <alignment horizontal="right" vertical="center" wrapText="1"/>
      <protection hidden="1" locked="0"/>
    </xf>
    <xf numFmtId="0" fontId="4" fillId="0" borderId="29" xfId="480" applyFont="1" applyFill="1" applyBorder="1" applyAlignment="1">
      <alignment wrapText="1"/>
      <protection/>
    </xf>
    <xf numFmtId="0" fontId="4" fillId="0" borderId="30" xfId="480" applyFont="1" applyFill="1" applyBorder="1" applyAlignment="1">
      <alignment wrapText="1"/>
      <protection/>
    </xf>
    <xf numFmtId="0" fontId="4" fillId="0" borderId="0" xfId="480" applyFont="1" applyBorder="1" applyAlignment="1" applyProtection="1">
      <alignment vertical="top" wrapText="1"/>
      <protection hidden="1"/>
    </xf>
    <xf numFmtId="0" fontId="4" fillId="0" borderId="0" xfId="480" applyFont="1" applyBorder="1" applyAlignment="1" applyProtection="1">
      <alignment wrapText="1"/>
      <protection hidden="1"/>
    </xf>
    <xf numFmtId="0" fontId="4" fillId="0" borderId="29" xfId="480" applyFont="1" applyFill="1" applyBorder="1" applyAlignment="1">
      <alignment horizontal="left"/>
      <protection/>
    </xf>
    <xf numFmtId="0" fontId="4" fillId="0" borderId="30" xfId="480" applyFont="1" applyFill="1" applyBorder="1" applyAlignment="1">
      <alignment horizontal="left"/>
      <protection/>
    </xf>
    <xf numFmtId="0" fontId="4" fillId="0" borderId="0" xfId="480" applyFont="1" applyBorder="1" applyAlignment="1" applyProtection="1">
      <alignment horizontal="right" vertical="center"/>
      <protection hidden="1"/>
    </xf>
    <xf numFmtId="0" fontId="4" fillId="0" borderId="23" xfId="480" applyFont="1" applyBorder="1" applyAlignment="1" applyProtection="1">
      <alignment horizontal="center" vertical="center"/>
      <protection hidden="1"/>
    </xf>
    <xf numFmtId="0" fontId="4" fillId="0" borderId="0" xfId="480" applyFont="1" applyBorder="1" applyAlignment="1">
      <alignment horizontal="center" vertical="center"/>
      <protection/>
    </xf>
    <xf numFmtId="0" fontId="4" fillId="0" borderId="0" xfId="480" applyFont="1" applyBorder="1" applyAlignment="1">
      <alignment horizontal="center"/>
      <protection/>
    </xf>
    <xf numFmtId="0" fontId="4" fillId="0" borderId="0" xfId="480" applyFont="1" applyBorder="1" applyAlignment="1">
      <alignment vertical="center"/>
      <protection/>
    </xf>
    <xf numFmtId="0" fontId="4" fillId="0" borderId="22" xfId="480" applyFont="1" applyBorder="1" applyAlignment="1">
      <alignment horizontal="center"/>
      <protection/>
    </xf>
    <xf numFmtId="0" fontId="5" fillId="0" borderId="28" xfId="406" applyFill="1" applyBorder="1" applyAlignment="1" applyProtection="1">
      <alignment/>
      <protection hidden="1" locked="0"/>
    </xf>
    <xf numFmtId="0" fontId="3" fillId="0" borderId="29" xfId="480" applyFont="1" applyFill="1" applyBorder="1" applyAlignment="1" applyProtection="1">
      <alignment/>
      <protection hidden="1" locked="0"/>
    </xf>
    <xf numFmtId="0" fontId="3" fillId="0" borderId="30" xfId="480" applyFont="1" applyFill="1" applyBorder="1" applyAlignment="1" applyProtection="1">
      <alignment/>
      <protection hidden="1" locked="0"/>
    </xf>
    <xf numFmtId="0" fontId="4" fillId="0" borderId="0" xfId="480" applyFont="1" applyBorder="1" applyAlignment="1" applyProtection="1">
      <alignment horizontal="right"/>
      <protection hidden="1"/>
    </xf>
    <xf numFmtId="0" fontId="4" fillId="0" borderId="0" xfId="480" applyFont="1" applyBorder="1" applyAlignment="1" applyProtection="1">
      <alignment horizontal="right" wrapText="1"/>
      <protection hidden="1"/>
    </xf>
    <xf numFmtId="0" fontId="4" fillId="0" borderId="23" xfId="480" applyFont="1" applyBorder="1" applyAlignment="1" applyProtection="1">
      <alignment horizontal="right" wrapText="1"/>
      <protection hidden="1"/>
    </xf>
    <xf numFmtId="0" fontId="3" fillId="0" borderId="23" xfId="480" applyFont="1" applyFill="1" applyBorder="1" applyAlignment="1" applyProtection="1">
      <alignment horizontal="left" vertical="center" wrapText="1"/>
      <protection hidden="1"/>
    </xf>
    <xf numFmtId="0" fontId="3" fillId="0" borderId="0" xfId="480" applyFont="1" applyFill="1" applyBorder="1" applyAlignment="1" applyProtection="1">
      <alignment horizontal="left" vertical="center" wrapText="1"/>
      <protection hidden="1"/>
    </xf>
    <xf numFmtId="0" fontId="3" fillId="0" borderId="22" xfId="480" applyFont="1" applyFill="1" applyBorder="1" applyAlignment="1" applyProtection="1">
      <alignment horizontal="left" vertical="center" wrapText="1"/>
      <protection hidden="1"/>
    </xf>
    <xf numFmtId="0" fontId="11" fillId="0" borderId="23" xfId="480" applyFont="1" applyFill="1" applyBorder="1" applyAlignment="1" applyProtection="1">
      <alignment horizontal="center" vertical="center" wrapText="1"/>
      <protection hidden="1"/>
    </xf>
    <xf numFmtId="0" fontId="11" fillId="0" borderId="0" xfId="480" applyFont="1" applyFill="1" applyBorder="1" applyAlignment="1" applyProtection="1">
      <alignment horizontal="center" vertical="center" wrapText="1"/>
      <protection hidden="1"/>
    </xf>
    <xf numFmtId="0" fontId="11" fillId="0" borderId="22" xfId="480" applyFont="1" applyFill="1" applyBorder="1" applyAlignment="1" applyProtection="1">
      <alignment horizontal="center" vertical="center" wrapText="1"/>
      <protection hidden="1"/>
    </xf>
    <xf numFmtId="0" fontId="2" fillId="0" borderId="23" xfId="480" applyFont="1" applyBorder="1" applyAlignment="1" applyProtection="1">
      <alignment horizontal="right" vertical="center" wrapText="1"/>
      <protection hidden="1"/>
    </xf>
    <xf numFmtId="0" fontId="2" fillId="0" borderId="22" xfId="480" applyFont="1" applyBorder="1" applyAlignment="1" applyProtection="1">
      <alignment horizontal="right" wrapText="1"/>
      <protection hidden="1"/>
    </xf>
    <xf numFmtId="0" fontId="4" fillId="0" borderId="29" xfId="480" applyFont="1" applyFill="1" applyBorder="1" applyAlignment="1">
      <alignment horizontal="left" vertical="center"/>
      <protection/>
    </xf>
    <xf numFmtId="1" fontId="3" fillId="0" borderId="28" xfId="480" applyNumberFormat="1" applyFont="1" applyFill="1" applyBorder="1" applyAlignment="1" applyProtection="1">
      <alignment horizontal="center" vertical="center"/>
      <protection hidden="1" locked="0"/>
    </xf>
    <xf numFmtId="1" fontId="3" fillId="0" borderId="30" xfId="480" applyNumberFormat="1" applyFont="1" applyFill="1" applyBorder="1" applyAlignment="1" applyProtection="1">
      <alignment horizontal="center" vertical="center"/>
      <protection hidden="1" locked="0"/>
    </xf>
    <xf numFmtId="0" fontId="7" fillId="0" borderId="29" xfId="0" applyFont="1" applyFill="1" applyBorder="1" applyAlignment="1" applyProtection="1">
      <alignment horizontal="left" vertical="center" wrapText="1"/>
      <protection hidden="1"/>
    </xf>
    <xf numFmtId="0" fontId="3"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40" xfId="0" applyFont="1" applyFill="1" applyBorder="1" applyAlignment="1">
      <alignment horizontal="left" vertical="center" wrapText="1"/>
    </xf>
    <xf numFmtId="0" fontId="4" fillId="0" borderId="16" xfId="0" applyFont="1" applyFill="1" applyBorder="1" applyAlignment="1">
      <alignment horizontal="left" vertical="center" wrapText="1" indent="1"/>
    </xf>
    <xf numFmtId="0" fontId="4" fillId="0" borderId="39" xfId="0" applyFont="1" applyFill="1" applyBorder="1" applyAlignment="1">
      <alignment horizontal="left" vertical="center" wrapText="1" indent="1"/>
    </xf>
    <xf numFmtId="0" fontId="4" fillId="0" borderId="40" xfId="0" applyFont="1" applyFill="1" applyBorder="1" applyAlignment="1">
      <alignment horizontal="left" vertical="center" wrapText="1" indent="1"/>
    </xf>
    <xf numFmtId="0" fontId="3" fillId="0" borderId="16"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2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4" fillId="0" borderId="42" xfId="0" applyFont="1" applyFill="1" applyBorder="1" applyAlignment="1">
      <alignment horizontal="left" vertical="center" wrapText="1" indent="1"/>
    </xf>
    <xf numFmtId="0" fontId="4" fillId="0" borderId="43" xfId="0" applyFont="1" applyFill="1" applyBorder="1" applyAlignment="1">
      <alignment horizontal="left" vertical="center" wrapText="1" indent="1"/>
    </xf>
    <xf numFmtId="0" fontId="4" fillId="0" borderId="44"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indent="1"/>
    </xf>
    <xf numFmtId="0" fontId="3" fillId="0" borderId="45" xfId="0" applyFont="1" applyFill="1" applyBorder="1" applyAlignment="1">
      <alignment horizontal="left" vertical="center" wrapText="1" indent="1"/>
    </xf>
    <xf numFmtId="0" fontId="3" fillId="0" borderId="46" xfId="0" applyFont="1" applyFill="1" applyBorder="1" applyAlignment="1">
      <alignment horizontal="left" vertical="center" wrapText="1" indent="1"/>
    </xf>
    <xf numFmtId="0" fontId="3" fillId="0" borderId="35"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6" fillId="0" borderId="18" xfId="0" applyFont="1" applyFill="1" applyBorder="1" applyAlignment="1" applyProtection="1">
      <alignment horizontal="center" vertical="center" wrapText="1"/>
      <protection hidden="1"/>
    </xf>
    <xf numFmtId="0" fontId="3"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7" fillId="0" borderId="29" xfId="0" applyFont="1" applyFill="1" applyBorder="1" applyAlignment="1" applyProtection="1">
      <alignment horizontal="center" vertical="top" wrapText="1"/>
      <protection hidden="1"/>
    </xf>
    <xf numFmtId="0" fontId="7" fillId="0" borderId="20" xfId="0" applyFont="1" applyFill="1" applyBorder="1" applyAlignment="1" applyProtection="1">
      <alignment vertical="center" wrapText="1"/>
      <protection hidden="1"/>
    </xf>
    <xf numFmtId="0" fontId="7" fillId="0" borderId="41" xfId="0" applyFont="1" applyFill="1" applyBorder="1" applyAlignment="1" applyProtection="1">
      <alignment vertical="center" wrapText="1"/>
      <protection hidden="1"/>
    </xf>
    <xf numFmtId="0" fontId="7" fillId="0" borderId="47" xfId="0" applyFont="1" applyFill="1" applyBorder="1" applyAlignment="1" applyProtection="1">
      <alignment vertical="center" wrapText="1"/>
      <protection hidden="1"/>
    </xf>
    <xf numFmtId="0" fontId="3" fillId="0" borderId="20" xfId="0" applyFont="1" applyFill="1" applyBorder="1" applyAlignment="1" applyProtection="1">
      <alignment horizontal="center" vertical="center" wrapText="1"/>
      <protection hidden="1"/>
    </xf>
    <xf numFmtId="0" fontId="3" fillId="0" borderId="41" xfId="0" applyFont="1" applyFill="1" applyBorder="1" applyAlignment="1" applyProtection="1">
      <alignment horizontal="center" vertical="center" wrapText="1"/>
      <protection hidden="1"/>
    </xf>
    <xf numFmtId="0" fontId="3" fillId="0" borderId="47" xfId="0" applyFont="1" applyFill="1" applyBorder="1" applyAlignment="1" applyProtection="1">
      <alignment horizontal="center" vertical="center" wrapText="1"/>
      <protection hidden="1"/>
    </xf>
    <xf numFmtId="0" fontId="3" fillId="0" borderId="2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0" fillId="0" borderId="41" xfId="0" applyFont="1" applyFill="1" applyBorder="1" applyAlignment="1">
      <alignment vertical="center"/>
    </xf>
    <xf numFmtId="0" fontId="0" fillId="0" borderId="47" xfId="0" applyFont="1" applyFill="1" applyBorder="1" applyAlignment="1">
      <alignment vertical="center"/>
    </xf>
    <xf numFmtId="0" fontId="8" fillId="0" borderId="0" xfId="0" applyFont="1" applyFill="1" applyBorder="1" applyAlignment="1">
      <alignment vertical="center" wrapText="1"/>
    </xf>
    <xf numFmtId="0" fontId="8" fillId="0" borderId="0" xfId="0" applyFont="1" applyFill="1" applyAlignment="1">
      <alignmen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21"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17" fillId="0" borderId="0" xfId="0" applyFont="1" applyFill="1" applyBorder="1" applyAlignment="1">
      <alignment vertical="center" wrapText="1"/>
    </xf>
    <xf numFmtId="0" fontId="17" fillId="0" borderId="0" xfId="0" applyFont="1" applyFill="1" applyAlignment="1">
      <alignment vertical="center"/>
    </xf>
    <xf numFmtId="0" fontId="6" fillId="0" borderId="20" xfId="0" applyFont="1" applyFill="1" applyBorder="1" applyAlignment="1" applyProtection="1">
      <alignment vertical="center" wrapText="1"/>
      <protection hidden="1"/>
    </xf>
    <xf numFmtId="0" fontId="6" fillId="0" borderId="41" xfId="0" applyFont="1" applyFill="1" applyBorder="1" applyAlignment="1" applyProtection="1">
      <alignment vertical="center" wrapText="1"/>
      <protection hidden="1"/>
    </xf>
    <xf numFmtId="0" fontId="6" fillId="0" borderId="47"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9" xfId="0" applyFont="1" applyFill="1" applyBorder="1" applyAlignment="1">
      <alignment horizontal="center" vertical="top" wrapText="1"/>
    </xf>
    <xf numFmtId="0" fontId="3"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41" xfId="0" applyFont="1" applyFill="1" applyBorder="1" applyAlignment="1">
      <alignment vertical="center" wrapText="1"/>
    </xf>
    <xf numFmtId="0" fontId="0" fillId="0" borderId="47" xfId="0" applyFont="1" applyFill="1" applyBorder="1" applyAlignment="1">
      <alignment vertical="center" wrapText="1"/>
    </xf>
    <xf numFmtId="0" fontId="0" fillId="0" borderId="39" xfId="0" applyFont="1" applyFill="1" applyBorder="1" applyAlignment="1">
      <alignment/>
    </xf>
    <xf numFmtId="0" fontId="0" fillId="0" borderId="40" xfId="0" applyFont="1" applyFill="1" applyBorder="1" applyAlignment="1">
      <alignment/>
    </xf>
    <xf numFmtId="0" fontId="0" fillId="0" borderId="45" xfId="0" applyFont="1" applyFill="1" applyBorder="1" applyAlignment="1">
      <alignment/>
    </xf>
    <xf numFmtId="0" fontId="0" fillId="0" borderId="46" xfId="0" applyFont="1" applyFill="1" applyBorder="1" applyAlignment="1">
      <alignment/>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5" xfId="0" applyFont="1" applyFill="1" applyBorder="1" applyAlignment="1">
      <alignment vertical="center" wrapText="1"/>
    </xf>
    <xf numFmtId="0" fontId="10" fillId="0" borderId="0" xfId="53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7" fillId="0" borderId="0" xfId="532" applyFont="1" applyFill="1" applyBorder="1" applyAlignment="1" applyProtection="1">
      <alignment horizontal="center" vertical="center"/>
      <protection hidden="1"/>
    </xf>
    <xf numFmtId="14" fontId="7" fillId="0" borderId="0" xfId="532" applyNumberFormat="1" applyFont="1" applyFill="1" applyBorder="1" applyAlignment="1" applyProtection="1">
      <alignment horizontal="center" vertical="center"/>
      <protection hidden="1" locked="0"/>
    </xf>
    <xf numFmtId="0" fontId="0" fillId="0" borderId="0" xfId="532" applyFont="1" applyFill="1" applyBorder="1" applyAlignment="1">
      <alignment vertical="center"/>
      <protection/>
    </xf>
    <xf numFmtId="49" fontId="6" fillId="0" borderId="19" xfId="0" applyNumberFormat="1" applyFont="1" applyFill="1" applyBorder="1" applyAlignment="1">
      <alignment horizontal="center" vertical="center" wrapText="1"/>
    </xf>
    <xf numFmtId="0" fontId="0" fillId="36" borderId="0" xfId="0" applyFont="1" applyFill="1" applyAlignment="1">
      <alignment horizontal="center" vertical="top"/>
    </xf>
    <xf numFmtId="0" fontId="0" fillId="36" borderId="0" xfId="0" applyFont="1" applyFill="1" applyAlignment="1">
      <alignment horizontal="justify" vertical="top" wrapText="1"/>
    </xf>
    <xf numFmtId="0" fontId="7" fillId="36" borderId="0" xfId="0" applyFont="1" applyFill="1" applyAlignment="1">
      <alignment horizontal="justify" vertical="top" wrapText="1"/>
    </xf>
    <xf numFmtId="0" fontId="7" fillId="36" borderId="0" xfId="0" applyFont="1" applyFill="1" applyAlignment="1">
      <alignment horizontal="left" vertical="top" wrapText="1"/>
    </xf>
    <xf numFmtId="0" fontId="7" fillId="36" borderId="0" xfId="0" applyFont="1" applyFill="1" applyAlignment="1">
      <alignment vertical="top"/>
    </xf>
    <xf numFmtId="0" fontId="7" fillId="36" borderId="0" xfId="0" applyFont="1" applyFill="1" applyAlignment="1">
      <alignment horizontal="center" vertical="top"/>
    </xf>
    <xf numFmtId="0" fontId="27" fillId="36" borderId="48" xfId="0" applyFont="1" applyFill="1" applyBorder="1" applyAlignment="1">
      <alignment horizontal="left" vertical="center" wrapText="1"/>
    </xf>
    <xf numFmtId="0" fontId="27" fillId="36" borderId="0" xfId="0" applyFont="1" applyFill="1" applyBorder="1" applyAlignment="1">
      <alignment horizontal="left" vertical="center" wrapText="1"/>
    </xf>
    <xf numFmtId="0" fontId="27" fillId="36" borderId="49" xfId="0" applyFont="1" applyFill="1" applyBorder="1" applyAlignment="1">
      <alignment horizontal="left" vertical="center" wrapText="1"/>
    </xf>
    <xf numFmtId="3" fontId="27" fillId="36" borderId="48" xfId="0" applyNumberFormat="1" applyFont="1" applyFill="1" applyBorder="1" applyAlignment="1">
      <alignment horizontal="right"/>
    </xf>
    <xf numFmtId="3" fontId="27" fillId="36" borderId="49" xfId="0" applyNumberFormat="1" applyFont="1" applyFill="1" applyBorder="1" applyAlignment="1">
      <alignment horizontal="right"/>
    </xf>
    <xf numFmtId="3" fontId="27" fillId="36" borderId="50" xfId="0" applyNumberFormat="1" applyFont="1" applyFill="1" applyBorder="1" applyAlignment="1">
      <alignment horizontal="right"/>
    </xf>
    <xf numFmtId="3" fontId="27" fillId="36" borderId="51" xfId="0" applyNumberFormat="1" applyFont="1" applyFill="1" applyBorder="1" applyAlignment="1">
      <alignment horizontal="right"/>
    </xf>
    <xf numFmtId="3" fontId="26" fillId="36" borderId="52" xfId="0" applyNumberFormat="1" applyFont="1" applyFill="1" applyBorder="1" applyAlignment="1">
      <alignment horizontal="right"/>
    </xf>
    <xf numFmtId="3" fontId="26" fillId="36" borderId="53" xfId="0" applyNumberFormat="1" applyFont="1" applyFill="1" applyBorder="1" applyAlignment="1">
      <alignment horizontal="right"/>
    </xf>
    <xf numFmtId="0" fontId="28" fillId="36" borderId="0" xfId="0" applyFont="1" applyFill="1" applyAlignment="1">
      <alignment horizontal="justify" vertical="top" wrapText="1"/>
    </xf>
    <xf numFmtId="4" fontId="27" fillId="36" borderId="48" xfId="0" applyNumberFormat="1" applyFont="1" applyFill="1" applyBorder="1" applyAlignment="1">
      <alignment horizontal="right"/>
    </xf>
    <xf numFmtId="4" fontId="27" fillId="36" borderId="49" xfId="0" applyNumberFormat="1" applyFont="1" applyFill="1" applyBorder="1" applyAlignment="1">
      <alignment horizontal="right"/>
    </xf>
    <xf numFmtId="3" fontId="26" fillId="36" borderId="48" xfId="0" applyNumberFormat="1" applyFont="1" applyFill="1" applyBorder="1" applyAlignment="1">
      <alignment horizontal="right"/>
    </xf>
    <xf numFmtId="3" fontId="26" fillId="36" borderId="49" xfId="0" applyNumberFormat="1" applyFont="1" applyFill="1" applyBorder="1" applyAlignment="1">
      <alignment horizontal="right"/>
    </xf>
    <xf numFmtId="4" fontId="26" fillId="36" borderId="0" xfId="0" applyNumberFormat="1" applyFont="1" applyFill="1" applyBorder="1" applyAlignment="1">
      <alignment horizontal="right"/>
    </xf>
    <xf numFmtId="4" fontId="26" fillId="36" borderId="49" xfId="0" applyNumberFormat="1" applyFont="1" applyFill="1" applyBorder="1" applyAlignment="1">
      <alignment horizontal="right"/>
    </xf>
    <xf numFmtId="0" fontId="27" fillId="36" borderId="54" xfId="0" applyFont="1" applyFill="1" applyBorder="1" applyAlignment="1">
      <alignment horizontal="left" vertical="center" wrapText="1"/>
    </xf>
    <xf numFmtId="0" fontId="27" fillId="36" borderId="25" xfId="0" applyFont="1" applyFill="1" applyBorder="1" applyAlignment="1">
      <alignment horizontal="left" vertical="center" wrapText="1"/>
    </xf>
    <xf numFmtId="3" fontId="27" fillId="36" borderId="54" xfId="0" applyNumberFormat="1" applyFont="1" applyFill="1" applyBorder="1" applyAlignment="1">
      <alignment horizontal="right"/>
    </xf>
    <xf numFmtId="3" fontId="27" fillId="36" borderId="55" xfId="0" applyNumberFormat="1" applyFont="1" applyFill="1" applyBorder="1" applyAlignment="1">
      <alignment horizontal="right"/>
    </xf>
    <xf numFmtId="4" fontId="27" fillId="36" borderId="25" xfId="0" applyNumberFormat="1" applyFont="1" applyFill="1" applyBorder="1" applyAlignment="1">
      <alignment horizontal="right"/>
    </xf>
    <xf numFmtId="4" fontId="27" fillId="36" borderId="55" xfId="0" applyNumberFormat="1" applyFont="1" applyFill="1" applyBorder="1" applyAlignment="1">
      <alignment horizontal="right"/>
    </xf>
    <xf numFmtId="4" fontId="27" fillId="36" borderId="0" xfId="0" applyNumberFormat="1" applyFont="1" applyFill="1" applyBorder="1" applyAlignment="1">
      <alignment horizontal="right"/>
    </xf>
    <xf numFmtId="0" fontId="27" fillId="36" borderId="48" xfId="0" applyFont="1" applyFill="1" applyBorder="1" applyAlignment="1">
      <alignment horizontal="left"/>
    </xf>
    <xf numFmtId="0" fontId="27" fillId="36" borderId="0" xfId="0" applyFont="1" applyFill="1" applyBorder="1" applyAlignment="1">
      <alignment horizontal="left"/>
    </xf>
    <xf numFmtId="0" fontId="26" fillId="36" borderId="56" xfId="0" applyFont="1" applyFill="1" applyBorder="1" applyAlignment="1">
      <alignment horizontal="left" vertical="center"/>
    </xf>
    <xf numFmtId="0" fontId="26" fillId="36" borderId="32" xfId="0" applyFont="1" applyFill="1" applyBorder="1" applyAlignment="1">
      <alignment horizontal="left" vertical="center"/>
    </xf>
    <xf numFmtId="3" fontId="26" fillId="36" borderId="56" xfId="0" applyNumberFormat="1" applyFont="1" applyFill="1" applyBorder="1" applyAlignment="1">
      <alignment horizontal="center"/>
    </xf>
    <xf numFmtId="3" fontId="26" fillId="36" borderId="57" xfId="0" applyNumberFormat="1" applyFont="1" applyFill="1" applyBorder="1" applyAlignment="1">
      <alignment horizontal="center"/>
    </xf>
    <xf numFmtId="3" fontId="26" fillId="36" borderId="32" xfId="0" applyNumberFormat="1" applyFont="1" applyFill="1" applyBorder="1" applyAlignment="1">
      <alignment horizontal="center"/>
    </xf>
    <xf numFmtId="4" fontId="27" fillId="36" borderId="41" xfId="0" applyNumberFormat="1" applyFont="1" applyFill="1" applyBorder="1" applyAlignment="1">
      <alignment horizontal="right"/>
    </xf>
    <xf numFmtId="4" fontId="27" fillId="36" borderId="51" xfId="0" applyNumberFormat="1" applyFont="1" applyFill="1" applyBorder="1" applyAlignment="1">
      <alignment horizontal="right"/>
    </xf>
    <xf numFmtId="0" fontId="27" fillId="36" borderId="50" xfId="0" applyFont="1" applyFill="1" applyBorder="1" applyAlignment="1">
      <alignment horizontal="left"/>
    </xf>
    <xf numFmtId="0" fontId="27" fillId="36" borderId="41" xfId="0" applyFont="1" applyFill="1" applyBorder="1" applyAlignment="1">
      <alignment horizontal="left"/>
    </xf>
    <xf numFmtId="0" fontId="0" fillId="36" borderId="0" xfId="476" applyFont="1" applyFill="1" applyAlignment="1">
      <alignment horizontal="justify" vertical="top" wrapText="1"/>
      <protection/>
    </xf>
    <xf numFmtId="0" fontId="0" fillId="36" borderId="0" xfId="476" applyFont="1" applyFill="1" applyAlignment="1">
      <alignment horizontal="left" vertical="top" wrapText="1"/>
      <protection/>
    </xf>
    <xf numFmtId="0" fontId="0" fillId="36" borderId="0" xfId="0" applyFont="1" applyFill="1" applyAlignment="1">
      <alignment vertical="top"/>
    </xf>
    <xf numFmtId="0" fontId="7" fillId="36" borderId="0" xfId="0" applyFont="1" applyFill="1" applyAlignment="1">
      <alignment horizontal="justify" vertical="top"/>
    </xf>
    <xf numFmtId="0" fontId="0" fillId="36" borderId="0" xfId="0" applyFont="1" applyFill="1" applyAlignment="1">
      <alignment horizontal="justify" vertical="top"/>
    </xf>
    <xf numFmtId="0" fontId="0" fillId="36" borderId="0" xfId="0" applyFont="1" applyFill="1" applyAlignment="1">
      <alignment horizontal="left" vertical="top" wrapText="1"/>
    </xf>
    <xf numFmtId="0" fontId="16" fillId="36" borderId="0" xfId="0" applyFont="1" applyFill="1" applyAlignment="1">
      <alignment horizontal="justify" vertical="top"/>
    </xf>
    <xf numFmtId="0" fontId="9" fillId="36" borderId="0" xfId="0" applyFont="1" applyFill="1" applyAlignment="1">
      <alignment vertical="top"/>
    </xf>
    <xf numFmtId="0" fontId="7" fillId="36" borderId="0" xfId="0" applyFont="1" applyFill="1" applyAlignment="1">
      <alignment horizontal="left" vertical="top"/>
    </xf>
    <xf numFmtId="0" fontId="7" fillId="36" borderId="0" xfId="0" applyFont="1" applyFill="1" applyBorder="1" applyAlignment="1">
      <alignment vertical="top"/>
    </xf>
    <xf numFmtId="4" fontId="26" fillId="36" borderId="24" xfId="0" applyNumberFormat="1" applyFont="1" applyFill="1" applyBorder="1" applyAlignment="1">
      <alignment horizontal="right"/>
    </xf>
    <xf numFmtId="4" fontId="26" fillId="36" borderId="53" xfId="0" applyNumberFormat="1" applyFont="1" applyFill="1" applyBorder="1" applyAlignment="1">
      <alignment horizontal="right"/>
    </xf>
    <xf numFmtId="0" fontId="0" fillId="36" borderId="0" xfId="0" applyFont="1" applyFill="1" applyAlignment="1">
      <alignment horizontal="left" vertical="top"/>
    </xf>
    <xf numFmtId="0" fontId="7" fillId="36" borderId="0" xfId="0" applyFont="1" applyFill="1" applyAlignment="1">
      <alignment horizontal="center" vertical="center"/>
    </xf>
    <xf numFmtId="0" fontId="0" fillId="36" borderId="0" xfId="0" applyFont="1" applyFill="1" applyAlignment="1">
      <alignment horizontal="center" vertical="center"/>
    </xf>
    <xf numFmtId="0" fontId="18" fillId="36" borderId="0" xfId="0" applyFont="1" applyFill="1" applyAlignment="1">
      <alignment horizontal="left" vertical="top"/>
    </xf>
    <xf numFmtId="4" fontId="26" fillId="36" borderId="41" xfId="0" applyNumberFormat="1" applyFont="1" applyFill="1" applyBorder="1" applyAlignment="1">
      <alignment horizontal="right"/>
    </xf>
    <xf numFmtId="4" fontId="26" fillId="36" borderId="51" xfId="0" applyNumberFormat="1" applyFont="1" applyFill="1" applyBorder="1" applyAlignment="1">
      <alignment horizontal="right"/>
    </xf>
    <xf numFmtId="3" fontId="26" fillId="36" borderId="50" xfId="0" applyNumberFormat="1" applyFont="1" applyFill="1" applyBorder="1" applyAlignment="1">
      <alignment horizontal="right"/>
    </xf>
    <xf numFmtId="3" fontId="26" fillId="36" borderId="51" xfId="0" applyNumberFormat="1" applyFont="1" applyFill="1" applyBorder="1" applyAlignment="1">
      <alignment horizontal="right"/>
    </xf>
    <xf numFmtId="0" fontId="0" fillId="36" borderId="0" xfId="0" applyFont="1" applyFill="1" applyAlignment="1">
      <alignment horizontal="justify" vertical="center" wrapText="1"/>
    </xf>
    <xf numFmtId="0" fontId="0" fillId="36" borderId="0" xfId="0" applyFont="1" applyFill="1" applyAlignment="1">
      <alignment horizontal="left" vertical="center" wrapText="1"/>
    </xf>
    <xf numFmtId="0" fontId="27" fillId="36" borderId="52" xfId="0" applyFont="1" applyFill="1" applyBorder="1" applyAlignment="1">
      <alignment horizontal="left"/>
    </xf>
    <xf numFmtId="0" fontId="27" fillId="36" borderId="24" xfId="0" applyFont="1" applyFill="1" applyBorder="1" applyAlignment="1">
      <alignment horizontal="left"/>
    </xf>
    <xf numFmtId="0" fontId="7" fillId="36" borderId="0" xfId="0" applyFont="1" applyFill="1" applyAlignment="1">
      <alignment horizontal="right" vertical="top"/>
    </xf>
    <xf numFmtId="0" fontId="0" fillId="36" borderId="24" xfId="0" applyFont="1" applyFill="1" applyBorder="1" applyAlignment="1">
      <alignment horizontal="right" vertical="top"/>
    </xf>
    <xf numFmtId="0" fontId="0" fillId="36" borderId="24" xfId="0" applyFont="1" applyFill="1" applyBorder="1" applyAlignment="1">
      <alignment vertical="top"/>
    </xf>
    <xf numFmtId="3" fontId="7" fillId="36" borderId="33" xfId="0" applyNumberFormat="1" applyFont="1" applyFill="1" applyBorder="1" applyAlignment="1">
      <alignment horizontal="right" vertical="top"/>
    </xf>
  </cellXfs>
  <cellStyles count="553">
    <cellStyle name="Normal" xfId="0"/>
    <cellStyle name="20% - Accent1" xfId="15"/>
    <cellStyle name="20% - Accent1 2" xfId="16"/>
    <cellStyle name="20% - Accent1 2 2" xfId="17"/>
    <cellStyle name="20% - Accent1 2 2 2" xfId="18"/>
    <cellStyle name="20% - Accent1 2 3" xfId="19"/>
    <cellStyle name="20% - Accent1 2 4" xfId="20"/>
    <cellStyle name="20% - Accent1 2 5" xfId="21"/>
    <cellStyle name="20% - Accent1 3" xfId="22"/>
    <cellStyle name="20% - Accent1 3 2" xfId="23"/>
    <cellStyle name="20% - Accent1 3 2 2" xfId="24"/>
    <cellStyle name="20% - Accent1 3 3" xfId="25"/>
    <cellStyle name="20% - Accent1 3 4" xfId="26"/>
    <cellStyle name="20% - Accent1 3 5" xfId="27"/>
    <cellStyle name="20% - Accent1 4" xfId="28"/>
    <cellStyle name="20% - Accent1 4 2" xfId="29"/>
    <cellStyle name="20% - Accent1 4 2 2" xfId="30"/>
    <cellStyle name="20% - Accent1 4 3" xfId="31"/>
    <cellStyle name="20% - Accent1 4 4" xfId="32"/>
    <cellStyle name="20% - Accent1 4 5" xfId="33"/>
    <cellStyle name="20% - Accent1 5" xfId="34"/>
    <cellStyle name="20% - Accent1 5 2" xfId="35"/>
    <cellStyle name="20% - Accent1 5 2 2" xfId="36"/>
    <cellStyle name="20% - Accent1 5 3" xfId="37"/>
    <cellStyle name="20% - Accent1 6" xfId="38"/>
    <cellStyle name="20% - Accent1 6 2" xfId="39"/>
    <cellStyle name="20% - Accent1 7" xfId="40"/>
    <cellStyle name="20% - Accent1 8" xfId="41"/>
    <cellStyle name="20% - Accent1 9" xfId="42"/>
    <cellStyle name="20% - Accent2" xfId="43"/>
    <cellStyle name="20% - Accent2 2" xfId="44"/>
    <cellStyle name="20% - Accent2 2 2" xfId="45"/>
    <cellStyle name="20% - Accent2 2 2 2" xfId="46"/>
    <cellStyle name="20% - Accent2 2 3" xfId="47"/>
    <cellStyle name="20% - Accent2 2 4" xfId="48"/>
    <cellStyle name="20% - Accent2 2 5" xfId="49"/>
    <cellStyle name="20% - Accent2 3" xfId="50"/>
    <cellStyle name="20% - Accent2 3 2" xfId="51"/>
    <cellStyle name="20% - Accent2 3 2 2" xfId="52"/>
    <cellStyle name="20% - Accent2 3 3" xfId="53"/>
    <cellStyle name="20% - Accent2 3 4" xfId="54"/>
    <cellStyle name="20% - Accent2 3 5" xfId="55"/>
    <cellStyle name="20% - Accent2 4" xfId="56"/>
    <cellStyle name="20% - Accent2 4 2" xfId="57"/>
    <cellStyle name="20% - Accent2 4 2 2" xfId="58"/>
    <cellStyle name="20% - Accent2 4 3" xfId="59"/>
    <cellStyle name="20% - Accent2 4 4" xfId="60"/>
    <cellStyle name="20% - Accent2 4 5" xfId="61"/>
    <cellStyle name="20% - Accent2 5" xfId="62"/>
    <cellStyle name="20% - Accent2 5 2" xfId="63"/>
    <cellStyle name="20% - Accent2 5 2 2" xfId="64"/>
    <cellStyle name="20% - Accent2 5 3" xfId="65"/>
    <cellStyle name="20% - Accent2 6" xfId="66"/>
    <cellStyle name="20% - Accent2 6 2" xfId="67"/>
    <cellStyle name="20% - Accent2 7" xfId="68"/>
    <cellStyle name="20% - Accent2 8" xfId="69"/>
    <cellStyle name="20% - Accent2 9" xfId="70"/>
    <cellStyle name="20% - Accent3" xfId="71"/>
    <cellStyle name="20% - Accent3 2" xfId="72"/>
    <cellStyle name="20% - Accent3 2 2" xfId="73"/>
    <cellStyle name="20% - Accent3 2 2 2" xfId="74"/>
    <cellStyle name="20% - Accent3 2 3" xfId="75"/>
    <cellStyle name="20% - Accent3 2 4" xfId="76"/>
    <cellStyle name="20% - Accent3 2 5" xfId="77"/>
    <cellStyle name="20% - Accent3 3" xfId="78"/>
    <cellStyle name="20% - Accent3 3 2" xfId="79"/>
    <cellStyle name="20% - Accent3 3 2 2" xfId="80"/>
    <cellStyle name="20% - Accent3 3 3" xfId="81"/>
    <cellStyle name="20% - Accent3 3 4" xfId="82"/>
    <cellStyle name="20% - Accent3 3 5" xfId="83"/>
    <cellStyle name="20% - Accent3 4" xfId="84"/>
    <cellStyle name="20% - Accent3 4 2" xfId="85"/>
    <cellStyle name="20% - Accent3 4 2 2" xfId="86"/>
    <cellStyle name="20% - Accent3 4 3" xfId="87"/>
    <cellStyle name="20% - Accent3 4 4" xfId="88"/>
    <cellStyle name="20% - Accent3 4 5" xfId="89"/>
    <cellStyle name="20% - Accent3 5" xfId="90"/>
    <cellStyle name="20% - Accent3 5 2" xfId="91"/>
    <cellStyle name="20% - Accent3 5 2 2" xfId="92"/>
    <cellStyle name="20% - Accent3 5 3" xfId="93"/>
    <cellStyle name="20% - Accent3 6" xfId="94"/>
    <cellStyle name="20% - Accent3 6 2" xfId="95"/>
    <cellStyle name="20% - Accent3 7" xfId="96"/>
    <cellStyle name="20% - Accent3 8" xfId="97"/>
    <cellStyle name="20% - Accent3 9" xfId="98"/>
    <cellStyle name="20% - Accent4" xfId="99"/>
    <cellStyle name="20% - Accent4 2" xfId="100"/>
    <cellStyle name="20% - Accent4 2 2" xfId="101"/>
    <cellStyle name="20% - Accent4 2 2 2" xfId="102"/>
    <cellStyle name="20% - Accent4 2 3" xfId="103"/>
    <cellStyle name="20% - Accent4 2 4" xfId="104"/>
    <cellStyle name="20% - Accent4 2 5" xfId="105"/>
    <cellStyle name="20% - Accent4 3" xfId="106"/>
    <cellStyle name="20% - Accent4 3 2" xfId="107"/>
    <cellStyle name="20% - Accent4 3 2 2" xfId="108"/>
    <cellStyle name="20% - Accent4 3 3" xfId="109"/>
    <cellStyle name="20% - Accent4 3 4" xfId="110"/>
    <cellStyle name="20% - Accent4 3 5" xfId="111"/>
    <cellStyle name="20% - Accent4 4" xfId="112"/>
    <cellStyle name="20% - Accent4 4 2" xfId="113"/>
    <cellStyle name="20% - Accent4 4 2 2" xfId="114"/>
    <cellStyle name="20% - Accent4 4 3" xfId="115"/>
    <cellStyle name="20% - Accent4 4 4" xfId="116"/>
    <cellStyle name="20% - Accent4 4 5" xfId="117"/>
    <cellStyle name="20% - Accent4 5" xfId="118"/>
    <cellStyle name="20% - Accent4 5 2" xfId="119"/>
    <cellStyle name="20% - Accent4 5 2 2" xfId="120"/>
    <cellStyle name="20% - Accent4 5 3" xfId="121"/>
    <cellStyle name="20% - Accent4 6" xfId="122"/>
    <cellStyle name="20% - Accent4 6 2" xfId="123"/>
    <cellStyle name="20% - Accent4 7" xfId="124"/>
    <cellStyle name="20% - Accent4 8" xfId="125"/>
    <cellStyle name="20% - Accent4 9" xfId="126"/>
    <cellStyle name="20% - Accent5" xfId="127"/>
    <cellStyle name="20% - Accent5 2" xfId="128"/>
    <cellStyle name="20% - Accent5 2 2" xfId="129"/>
    <cellStyle name="20% - Accent5 2 2 2" xfId="130"/>
    <cellStyle name="20% - Accent5 2 3" xfId="131"/>
    <cellStyle name="20% - Accent5 2 4" xfId="132"/>
    <cellStyle name="20% - Accent5 2 5" xfId="133"/>
    <cellStyle name="20% - Accent5 3" xfId="134"/>
    <cellStyle name="20% - Accent5 3 2" xfId="135"/>
    <cellStyle name="20% - Accent5 3 2 2" xfId="136"/>
    <cellStyle name="20% - Accent5 3 3" xfId="137"/>
    <cellStyle name="20% - Accent5 3 4" xfId="138"/>
    <cellStyle name="20% - Accent5 3 5" xfId="139"/>
    <cellStyle name="20% - Accent5 4" xfId="140"/>
    <cellStyle name="20% - Accent5 4 2" xfId="141"/>
    <cellStyle name="20% - Accent5 4 2 2" xfId="142"/>
    <cellStyle name="20% - Accent5 4 3" xfId="143"/>
    <cellStyle name="20% - Accent5 4 4" xfId="144"/>
    <cellStyle name="20% - Accent5 4 5" xfId="145"/>
    <cellStyle name="20% - Accent5 5" xfId="146"/>
    <cellStyle name="20% - Accent5 5 2" xfId="147"/>
    <cellStyle name="20% - Accent5 5 2 2" xfId="148"/>
    <cellStyle name="20% - Accent5 5 3" xfId="149"/>
    <cellStyle name="20% - Accent5 6" xfId="150"/>
    <cellStyle name="20% - Accent5 6 2" xfId="151"/>
    <cellStyle name="20% - Accent5 7" xfId="152"/>
    <cellStyle name="20% - Accent5 8" xfId="153"/>
    <cellStyle name="20% - Accent5 9" xfId="154"/>
    <cellStyle name="20% - Accent6" xfId="155"/>
    <cellStyle name="20% - Accent6 2" xfId="156"/>
    <cellStyle name="20% - Accent6 2 2" xfId="157"/>
    <cellStyle name="20% - Accent6 2 2 2" xfId="158"/>
    <cellStyle name="20% - Accent6 2 3" xfId="159"/>
    <cellStyle name="20% - Accent6 2 4" xfId="160"/>
    <cellStyle name="20% - Accent6 2 5" xfId="161"/>
    <cellStyle name="20% - Accent6 3" xfId="162"/>
    <cellStyle name="20% - Accent6 3 2" xfId="163"/>
    <cellStyle name="20% - Accent6 3 2 2" xfId="164"/>
    <cellStyle name="20% - Accent6 3 3" xfId="165"/>
    <cellStyle name="20% - Accent6 3 4" xfId="166"/>
    <cellStyle name="20% - Accent6 3 5" xfId="167"/>
    <cellStyle name="20% - Accent6 4" xfId="168"/>
    <cellStyle name="20% - Accent6 4 2" xfId="169"/>
    <cellStyle name="20% - Accent6 4 2 2" xfId="170"/>
    <cellStyle name="20% - Accent6 4 3" xfId="171"/>
    <cellStyle name="20% - Accent6 4 4" xfId="172"/>
    <cellStyle name="20% - Accent6 4 5" xfId="173"/>
    <cellStyle name="20% - Accent6 5" xfId="174"/>
    <cellStyle name="20% - Accent6 5 2" xfId="175"/>
    <cellStyle name="20% - Accent6 5 2 2" xfId="176"/>
    <cellStyle name="20% - Accent6 5 3" xfId="177"/>
    <cellStyle name="20% - Accent6 6" xfId="178"/>
    <cellStyle name="20% - Accent6 6 2" xfId="179"/>
    <cellStyle name="20% - Accent6 7" xfId="180"/>
    <cellStyle name="20% - Accent6 8" xfId="181"/>
    <cellStyle name="20% - Accent6 9" xfId="182"/>
    <cellStyle name="40% - Accent1" xfId="183"/>
    <cellStyle name="40% - Accent1 2" xfId="184"/>
    <cellStyle name="40% - Accent1 2 2" xfId="185"/>
    <cellStyle name="40% - Accent1 2 2 2" xfId="186"/>
    <cellStyle name="40% - Accent1 2 3" xfId="187"/>
    <cellStyle name="40% - Accent1 2 4" xfId="188"/>
    <cellStyle name="40% - Accent1 2 5" xfId="189"/>
    <cellStyle name="40% - Accent1 3" xfId="190"/>
    <cellStyle name="40% - Accent1 3 2" xfId="191"/>
    <cellStyle name="40% - Accent1 3 2 2" xfId="192"/>
    <cellStyle name="40% - Accent1 3 3" xfId="193"/>
    <cellStyle name="40% - Accent1 3 4" xfId="194"/>
    <cellStyle name="40% - Accent1 3 5" xfId="195"/>
    <cellStyle name="40% - Accent1 4" xfId="196"/>
    <cellStyle name="40% - Accent1 4 2" xfId="197"/>
    <cellStyle name="40% - Accent1 4 2 2" xfId="198"/>
    <cellStyle name="40% - Accent1 4 3" xfId="199"/>
    <cellStyle name="40% - Accent1 4 4" xfId="200"/>
    <cellStyle name="40% - Accent1 4 5" xfId="201"/>
    <cellStyle name="40% - Accent1 5" xfId="202"/>
    <cellStyle name="40% - Accent1 5 2" xfId="203"/>
    <cellStyle name="40% - Accent1 5 2 2" xfId="204"/>
    <cellStyle name="40% - Accent1 5 3" xfId="205"/>
    <cellStyle name="40% - Accent1 6" xfId="206"/>
    <cellStyle name="40% - Accent1 6 2" xfId="207"/>
    <cellStyle name="40% - Accent1 7" xfId="208"/>
    <cellStyle name="40% - Accent1 8" xfId="209"/>
    <cellStyle name="40% - Accent1 9" xfId="210"/>
    <cellStyle name="40% - Accent2" xfId="211"/>
    <cellStyle name="40% - Accent2 2" xfId="212"/>
    <cellStyle name="40% - Accent2 2 2" xfId="213"/>
    <cellStyle name="40% - Accent2 2 2 2" xfId="214"/>
    <cellStyle name="40% - Accent2 2 3" xfId="215"/>
    <cellStyle name="40% - Accent2 2 4" xfId="216"/>
    <cellStyle name="40% - Accent2 2 5" xfId="217"/>
    <cellStyle name="40% - Accent2 3" xfId="218"/>
    <cellStyle name="40% - Accent2 3 2" xfId="219"/>
    <cellStyle name="40% - Accent2 3 2 2" xfId="220"/>
    <cellStyle name="40% - Accent2 3 3" xfId="221"/>
    <cellStyle name="40% - Accent2 3 4" xfId="222"/>
    <cellStyle name="40% - Accent2 3 5" xfId="223"/>
    <cellStyle name="40% - Accent2 4" xfId="224"/>
    <cellStyle name="40% - Accent2 4 2" xfId="225"/>
    <cellStyle name="40% - Accent2 4 2 2" xfId="226"/>
    <cellStyle name="40% - Accent2 4 3" xfId="227"/>
    <cellStyle name="40% - Accent2 4 4" xfId="228"/>
    <cellStyle name="40% - Accent2 4 5" xfId="229"/>
    <cellStyle name="40% - Accent2 5" xfId="230"/>
    <cellStyle name="40% - Accent2 5 2" xfId="231"/>
    <cellStyle name="40% - Accent2 5 2 2" xfId="232"/>
    <cellStyle name="40% - Accent2 5 3" xfId="233"/>
    <cellStyle name="40% - Accent2 6" xfId="234"/>
    <cellStyle name="40% - Accent2 6 2" xfId="235"/>
    <cellStyle name="40% - Accent2 7" xfId="236"/>
    <cellStyle name="40% - Accent2 8" xfId="237"/>
    <cellStyle name="40% - Accent2 9" xfId="238"/>
    <cellStyle name="40% - Accent3" xfId="239"/>
    <cellStyle name="40% - Accent3 2" xfId="240"/>
    <cellStyle name="40% - Accent3 2 2" xfId="241"/>
    <cellStyle name="40% - Accent3 2 2 2" xfId="242"/>
    <cellStyle name="40% - Accent3 2 3" xfId="243"/>
    <cellStyle name="40% - Accent3 2 4" xfId="244"/>
    <cellStyle name="40% - Accent3 2 5" xfId="245"/>
    <cellStyle name="40% - Accent3 3" xfId="246"/>
    <cellStyle name="40% - Accent3 3 2" xfId="247"/>
    <cellStyle name="40% - Accent3 3 2 2" xfId="248"/>
    <cellStyle name="40% - Accent3 3 3" xfId="249"/>
    <cellStyle name="40% - Accent3 3 4" xfId="250"/>
    <cellStyle name="40% - Accent3 3 5" xfId="251"/>
    <cellStyle name="40% - Accent3 4" xfId="252"/>
    <cellStyle name="40% - Accent3 4 2" xfId="253"/>
    <cellStyle name="40% - Accent3 4 2 2" xfId="254"/>
    <cellStyle name="40% - Accent3 4 3" xfId="255"/>
    <cellStyle name="40% - Accent3 4 4" xfId="256"/>
    <cellStyle name="40% - Accent3 4 5" xfId="257"/>
    <cellStyle name="40% - Accent3 5" xfId="258"/>
    <cellStyle name="40% - Accent3 5 2" xfId="259"/>
    <cellStyle name="40% - Accent3 5 2 2" xfId="260"/>
    <cellStyle name="40% - Accent3 5 3" xfId="261"/>
    <cellStyle name="40% - Accent3 6" xfId="262"/>
    <cellStyle name="40% - Accent3 6 2" xfId="263"/>
    <cellStyle name="40% - Accent3 7" xfId="264"/>
    <cellStyle name="40% - Accent3 8" xfId="265"/>
    <cellStyle name="40% - Accent3 9" xfId="266"/>
    <cellStyle name="40% - Accent4" xfId="267"/>
    <cellStyle name="40% - Accent4 2" xfId="268"/>
    <cellStyle name="40% - Accent4 2 2" xfId="269"/>
    <cellStyle name="40% - Accent4 2 2 2" xfId="270"/>
    <cellStyle name="40% - Accent4 2 3" xfId="271"/>
    <cellStyle name="40% - Accent4 2 4" xfId="272"/>
    <cellStyle name="40% - Accent4 2 5" xfId="273"/>
    <cellStyle name="40% - Accent4 3" xfId="274"/>
    <cellStyle name="40% - Accent4 3 2" xfId="275"/>
    <cellStyle name="40% - Accent4 3 2 2" xfId="276"/>
    <cellStyle name="40% - Accent4 3 3" xfId="277"/>
    <cellStyle name="40% - Accent4 3 4" xfId="278"/>
    <cellStyle name="40% - Accent4 3 5" xfId="279"/>
    <cellStyle name="40% - Accent4 4" xfId="280"/>
    <cellStyle name="40% - Accent4 4 2" xfId="281"/>
    <cellStyle name="40% - Accent4 4 2 2" xfId="282"/>
    <cellStyle name="40% - Accent4 4 3" xfId="283"/>
    <cellStyle name="40% - Accent4 4 4" xfId="284"/>
    <cellStyle name="40% - Accent4 4 5" xfId="285"/>
    <cellStyle name="40% - Accent4 5" xfId="286"/>
    <cellStyle name="40% - Accent4 5 2" xfId="287"/>
    <cellStyle name="40% - Accent4 5 2 2" xfId="288"/>
    <cellStyle name="40% - Accent4 5 3" xfId="289"/>
    <cellStyle name="40% - Accent4 6" xfId="290"/>
    <cellStyle name="40% - Accent4 6 2" xfId="291"/>
    <cellStyle name="40% - Accent4 7" xfId="292"/>
    <cellStyle name="40% - Accent4 8" xfId="293"/>
    <cellStyle name="40% - Accent4 9" xfId="294"/>
    <cellStyle name="40% - Accent5" xfId="295"/>
    <cellStyle name="40% - Accent5 2" xfId="296"/>
    <cellStyle name="40% - Accent5 2 2" xfId="297"/>
    <cellStyle name="40% - Accent5 2 2 2" xfId="298"/>
    <cellStyle name="40% - Accent5 2 3" xfId="299"/>
    <cellStyle name="40% - Accent5 2 4" xfId="300"/>
    <cellStyle name="40% - Accent5 2 5" xfId="301"/>
    <cellStyle name="40% - Accent5 3" xfId="302"/>
    <cellStyle name="40% - Accent5 3 2" xfId="303"/>
    <cellStyle name="40% - Accent5 3 2 2" xfId="304"/>
    <cellStyle name="40% - Accent5 3 3" xfId="305"/>
    <cellStyle name="40% - Accent5 3 4" xfId="306"/>
    <cellStyle name="40% - Accent5 3 5" xfId="307"/>
    <cellStyle name="40% - Accent5 4" xfId="308"/>
    <cellStyle name="40% - Accent5 4 2" xfId="309"/>
    <cellStyle name="40% - Accent5 4 2 2" xfId="310"/>
    <cellStyle name="40% - Accent5 4 3" xfId="311"/>
    <cellStyle name="40% - Accent5 4 4" xfId="312"/>
    <cellStyle name="40% - Accent5 4 5" xfId="313"/>
    <cellStyle name="40% - Accent5 5" xfId="314"/>
    <cellStyle name="40% - Accent5 5 2" xfId="315"/>
    <cellStyle name="40% - Accent5 5 2 2" xfId="316"/>
    <cellStyle name="40% - Accent5 5 3" xfId="317"/>
    <cellStyle name="40% - Accent5 6" xfId="318"/>
    <cellStyle name="40% - Accent5 6 2" xfId="319"/>
    <cellStyle name="40% - Accent5 7" xfId="320"/>
    <cellStyle name="40% - Accent5 8" xfId="321"/>
    <cellStyle name="40% - Accent5 9" xfId="322"/>
    <cellStyle name="40% - Accent6" xfId="323"/>
    <cellStyle name="40% - Accent6 2" xfId="324"/>
    <cellStyle name="40% - Accent6 2 2" xfId="325"/>
    <cellStyle name="40% - Accent6 2 2 2" xfId="326"/>
    <cellStyle name="40% - Accent6 2 3" xfId="327"/>
    <cellStyle name="40% - Accent6 2 4" xfId="328"/>
    <cellStyle name="40% - Accent6 2 5" xfId="329"/>
    <cellStyle name="40% - Accent6 3" xfId="330"/>
    <cellStyle name="40% - Accent6 3 2" xfId="331"/>
    <cellStyle name="40% - Accent6 3 2 2" xfId="332"/>
    <cellStyle name="40% - Accent6 3 3" xfId="333"/>
    <cellStyle name="40% - Accent6 3 4" xfId="334"/>
    <cellStyle name="40% - Accent6 3 5" xfId="335"/>
    <cellStyle name="40% - Accent6 4" xfId="336"/>
    <cellStyle name="40% - Accent6 4 2" xfId="337"/>
    <cellStyle name="40% - Accent6 4 2 2" xfId="338"/>
    <cellStyle name="40% - Accent6 4 3" xfId="339"/>
    <cellStyle name="40% - Accent6 4 4" xfId="340"/>
    <cellStyle name="40% - Accent6 4 5" xfId="341"/>
    <cellStyle name="40% - Accent6 5" xfId="342"/>
    <cellStyle name="40% - Accent6 5 2" xfId="343"/>
    <cellStyle name="40% - Accent6 5 2 2" xfId="344"/>
    <cellStyle name="40% - Accent6 5 3" xfId="345"/>
    <cellStyle name="40% - Accent6 6" xfId="346"/>
    <cellStyle name="40% - Accent6 6 2" xfId="347"/>
    <cellStyle name="40% - Accent6 7" xfId="348"/>
    <cellStyle name="40% - Accent6 8" xfId="349"/>
    <cellStyle name="40% - Accent6 9" xfId="350"/>
    <cellStyle name="60% - Accent1" xfId="351"/>
    <cellStyle name="60% - Accent2" xfId="352"/>
    <cellStyle name="60% - Accent3" xfId="353"/>
    <cellStyle name="60% - Accent4" xfId="354"/>
    <cellStyle name="60% - Accent5" xfId="355"/>
    <cellStyle name="60% - Accent6" xfId="356"/>
    <cellStyle name="Accent1" xfId="357"/>
    <cellStyle name="Accent2" xfId="358"/>
    <cellStyle name="Accent3" xfId="359"/>
    <cellStyle name="Accent4" xfId="360"/>
    <cellStyle name="Accent5" xfId="361"/>
    <cellStyle name="Accent6" xfId="362"/>
    <cellStyle name="Bad" xfId="363"/>
    <cellStyle name="Bilješka" xfId="364"/>
    <cellStyle name="Bilješka 2" xfId="365"/>
    <cellStyle name="Bilješka 2 2" xfId="366"/>
    <cellStyle name="Bilješka 2 2 2" xfId="367"/>
    <cellStyle name="Bilješka 2 2 2 2" xfId="368"/>
    <cellStyle name="Bilješka 2 2 3" xfId="369"/>
    <cellStyle name="Bilješka 2 2 4" xfId="370"/>
    <cellStyle name="Bilješka 2 2 5" xfId="371"/>
    <cellStyle name="Bilješka 2 3" xfId="372"/>
    <cellStyle name="Bilješka 2 3 2" xfId="373"/>
    <cellStyle name="Bilješka 2 3 2 2" xfId="374"/>
    <cellStyle name="Bilješka 2 3 3" xfId="375"/>
    <cellStyle name="Bilješka 2 3 4" xfId="376"/>
    <cellStyle name="Bilješka 2 3 5" xfId="377"/>
    <cellStyle name="Bilješka 2 4" xfId="378"/>
    <cellStyle name="Bilješka 2 4 2" xfId="379"/>
    <cellStyle name="Bilješka 2 4 2 2" xfId="380"/>
    <cellStyle name="Bilješka 2 4 3" xfId="381"/>
    <cellStyle name="Bilješka 2 4 4" xfId="382"/>
    <cellStyle name="Bilješka 2 4 5" xfId="383"/>
    <cellStyle name="Bilješka 2 5" xfId="384"/>
    <cellStyle name="Bilješka 2 5 2" xfId="385"/>
    <cellStyle name="Bilješka 2 5 2 2" xfId="386"/>
    <cellStyle name="Bilješka 2 5 3" xfId="387"/>
    <cellStyle name="Bilješka 2 6" xfId="388"/>
    <cellStyle name="Bilješka 2 6 2" xfId="389"/>
    <cellStyle name="Bilješka 2 7" xfId="390"/>
    <cellStyle name="Bilješka 2 8" xfId="391"/>
    <cellStyle name="Bilješka 2 9" xfId="392"/>
    <cellStyle name="Calculation" xfId="393"/>
    <cellStyle name="Check Cell" xfId="394"/>
    <cellStyle name="Comma" xfId="395"/>
    <cellStyle name="Comma [0]" xfId="396"/>
    <cellStyle name="Currency" xfId="397"/>
    <cellStyle name="Currency [0]" xfId="398"/>
    <cellStyle name="Dobro" xfId="399"/>
    <cellStyle name="Explanatory Text" xfId="400"/>
    <cellStyle name="Good" xfId="401"/>
    <cellStyle name="Heading 1" xfId="402"/>
    <cellStyle name="Heading 2" xfId="403"/>
    <cellStyle name="Heading 3" xfId="404"/>
    <cellStyle name="Heading 4" xfId="405"/>
    <cellStyle name="Hyperlink" xfId="406"/>
    <cellStyle name="Hyperlink 2" xfId="407"/>
    <cellStyle name="Hyperlink 3" xfId="408"/>
    <cellStyle name="Hyperlink 3 2" xfId="409"/>
    <cellStyle name="Input" xfId="410"/>
    <cellStyle name="Izlaz" xfId="411"/>
    <cellStyle name="Linked Cell" xfId="412"/>
    <cellStyle name="Naslov" xfId="413"/>
    <cellStyle name="Neutral" xfId="414"/>
    <cellStyle name="Normal 2" xfId="415"/>
    <cellStyle name="Normal 2 10" xfId="416"/>
    <cellStyle name="Normal 2 10 2" xfId="417"/>
    <cellStyle name="Normal 2 11" xfId="418"/>
    <cellStyle name="Normal 2 12" xfId="419"/>
    <cellStyle name="Normal 2 2" xfId="420"/>
    <cellStyle name="Normal 2 3" xfId="421"/>
    <cellStyle name="Normal 2 3 2" xfId="422"/>
    <cellStyle name="Normal 2 3 2 2" xfId="423"/>
    <cellStyle name="Normal 2 3 2 2 2" xfId="424"/>
    <cellStyle name="Normal 2 3 2 3" xfId="425"/>
    <cellStyle name="Normal 2 3 2 4" xfId="426"/>
    <cellStyle name="Normal 2 3 2 5" xfId="427"/>
    <cellStyle name="Normal 2 3 3" xfId="428"/>
    <cellStyle name="Normal 2 3 3 2" xfId="429"/>
    <cellStyle name="Normal 2 3 3 2 2" xfId="430"/>
    <cellStyle name="Normal 2 3 3 3" xfId="431"/>
    <cellStyle name="Normal 2 3 3 4" xfId="432"/>
    <cellStyle name="Normal 2 3 3 5" xfId="433"/>
    <cellStyle name="Normal 2 3 4" xfId="434"/>
    <cellStyle name="Normal 2 3 4 2" xfId="435"/>
    <cellStyle name="Normal 2 3 4 2 2" xfId="436"/>
    <cellStyle name="Normal 2 3 4 3" xfId="437"/>
    <cellStyle name="Normal 2 3 5" xfId="438"/>
    <cellStyle name="Normal 2 3 5 2" xfId="439"/>
    <cellStyle name="Normal 2 3 6" xfId="440"/>
    <cellStyle name="Normal 2 3 7" xfId="441"/>
    <cellStyle name="Normal 2 3 8" xfId="442"/>
    <cellStyle name="Normal 2 4" xfId="443"/>
    <cellStyle name="Normal 2 4 2" xfId="444"/>
    <cellStyle name="Normal 2 4 2 2" xfId="445"/>
    <cellStyle name="Normal 2 4 3" xfId="446"/>
    <cellStyle name="Normal 2 4 4" xfId="447"/>
    <cellStyle name="Normal 2 4 5" xfId="448"/>
    <cellStyle name="Normal 2 5" xfId="449"/>
    <cellStyle name="Normal 2 5 2" xfId="450"/>
    <cellStyle name="Normal 2 5 2 2" xfId="451"/>
    <cellStyle name="Normal 2 5 3" xfId="452"/>
    <cellStyle name="Normal 2 5 4" xfId="453"/>
    <cellStyle name="Normal 2 5 5" xfId="454"/>
    <cellStyle name="Normal 2 6" xfId="455"/>
    <cellStyle name="Normal 2 6 2" xfId="456"/>
    <cellStyle name="Normal 2 6 2 2" xfId="457"/>
    <cellStyle name="Normal 2 6 3" xfId="458"/>
    <cellStyle name="Normal 2 6 4" xfId="459"/>
    <cellStyle name="Normal 2 6 5" xfId="460"/>
    <cellStyle name="Normal 2 7" xfId="461"/>
    <cellStyle name="Normal 2 7 2" xfId="462"/>
    <cellStyle name="Normal 2 7 2 2" xfId="463"/>
    <cellStyle name="Normal 2 7 3" xfId="464"/>
    <cellStyle name="Normal 2 7 4" xfId="465"/>
    <cellStyle name="Normal 2 8" xfId="466"/>
    <cellStyle name="Normal 2 8 2" xfId="467"/>
    <cellStyle name="Normal 2 8 2 2" xfId="468"/>
    <cellStyle name="Normal 2 8 3" xfId="469"/>
    <cellStyle name="Normal 2 9" xfId="470"/>
    <cellStyle name="Normal 2 9 2" xfId="471"/>
    <cellStyle name="Normal 3" xfId="472"/>
    <cellStyle name="Normal 3 2" xfId="473"/>
    <cellStyle name="Normal 3 2 2" xfId="474"/>
    <cellStyle name="Normal 3 3" xfId="475"/>
    <cellStyle name="Normal 4" xfId="476"/>
    <cellStyle name="Normal 4 2" xfId="477"/>
    <cellStyle name="Normal 5" xfId="478"/>
    <cellStyle name="Normal 6" xfId="479"/>
    <cellStyle name="Normal_TFI-POD" xfId="480"/>
    <cellStyle name="Note" xfId="481"/>
    <cellStyle name="Obično 10" xfId="482"/>
    <cellStyle name="Obično 11" xfId="483"/>
    <cellStyle name="Obično 13" xfId="484"/>
    <cellStyle name="Obično 14" xfId="485"/>
    <cellStyle name="Obično 2" xfId="486"/>
    <cellStyle name="Obično 2 10" xfId="487"/>
    <cellStyle name="Obično 2 2" xfId="488"/>
    <cellStyle name="Obično 2 2 2" xfId="489"/>
    <cellStyle name="Obično 2 2 2 2" xfId="490"/>
    <cellStyle name="Obično 2 2 3" xfId="491"/>
    <cellStyle name="Obično 2 2 4" xfId="492"/>
    <cellStyle name="Obično 2 2 5" xfId="493"/>
    <cellStyle name="Obično 2 3" xfId="494"/>
    <cellStyle name="Obično 2 3 2" xfId="495"/>
    <cellStyle name="Obično 2 3 2 2" xfId="496"/>
    <cellStyle name="Obično 2 3 3" xfId="497"/>
    <cellStyle name="Obično 2 3 4" xfId="498"/>
    <cellStyle name="Obično 2 3 5" xfId="499"/>
    <cellStyle name="Obično 2 3 6" xfId="500"/>
    <cellStyle name="Obično 2 3 7" xfId="501"/>
    <cellStyle name="Obično 2 4" xfId="502"/>
    <cellStyle name="Obično 2 4 2" xfId="503"/>
    <cellStyle name="Obično 2 4 2 2" xfId="504"/>
    <cellStyle name="Obično 2 4 3" xfId="505"/>
    <cellStyle name="Obično 2 4 4" xfId="506"/>
    <cellStyle name="Obično 2 4 5" xfId="507"/>
    <cellStyle name="Obično 2 5" xfId="508"/>
    <cellStyle name="Obično 2 5 2" xfId="509"/>
    <cellStyle name="Obično 2 5 3" xfId="510"/>
    <cellStyle name="Obično 2 5 4" xfId="511"/>
    <cellStyle name="Obično 2 6" xfId="512"/>
    <cellStyle name="Obično 2 6 2" xfId="513"/>
    <cellStyle name="Obično 2 6 2 2" xfId="514"/>
    <cellStyle name="Obično 2 6 3" xfId="515"/>
    <cellStyle name="Obično 2 7" xfId="516"/>
    <cellStyle name="Obično 2 7 2" xfId="517"/>
    <cellStyle name="Obično 2 8" xfId="518"/>
    <cellStyle name="Obično 2 9" xfId="519"/>
    <cellStyle name="Obično 3" xfId="520"/>
    <cellStyle name="Obično 5" xfId="521"/>
    <cellStyle name="Obično 6" xfId="522"/>
    <cellStyle name="Obično 7" xfId="523"/>
    <cellStyle name="Obično 8" xfId="524"/>
    <cellStyle name="Obično 9" xfId="525"/>
    <cellStyle name="Obično_Knjiga2" xfId="526"/>
    <cellStyle name="Output" xfId="527"/>
    <cellStyle name="Percent" xfId="528"/>
    <cellStyle name="Percent 2" xfId="529"/>
    <cellStyle name="Percent 3" xfId="530"/>
    <cellStyle name="Percent 3 2" xfId="531"/>
    <cellStyle name="Style 1" xfId="532"/>
    <cellStyle name="Style 1 2" xfId="533"/>
    <cellStyle name="Style 1 2 2" xfId="534"/>
    <cellStyle name="Tekst upozorenja" xfId="535"/>
    <cellStyle name="Title" xfId="536"/>
    <cellStyle name="Total" xfId="537"/>
    <cellStyle name="Warning Text" xfId="538"/>
    <cellStyle name="Zarez 2" xfId="539"/>
    <cellStyle name="Zarez 2 2" xfId="540"/>
    <cellStyle name="Zarez 2 2 2" xfId="541"/>
    <cellStyle name="Zarez 2 2 2 2" xfId="542"/>
    <cellStyle name="Zarez 2 2 3" xfId="543"/>
    <cellStyle name="Zarez 2 2 4" xfId="544"/>
    <cellStyle name="Zarez 2 2 5" xfId="545"/>
    <cellStyle name="Zarez 2 3" xfId="546"/>
    <cellStyle name="Zarez 2 3 2" xfId="547"/>
    <cellStyle name="Zarez 2 3 2 2" xfId="548"/>
    <cellStyle name="Zarez 2 3 3" xfId="549"/>
    <cellStyle name="Zarez 2 3 4" xfId="550"/>
    <cellStyle name="Zarez 2 3 5" xfId="551"/>
    <cellStyle name="Zarez 2 4" xfId="552"/>
    <cellStyle name="Zarez 2 4 2" xfId="553"/>
    <cellStyle name="Zarez 2 4 2 2" xfId="554"/>
    <cellStyle name="Zarez 2 4 3" xfId="555"/>
    <cellStyle name="Zarez 2 4 4" xfId="556"/>
    <cellStyle name="Zarez 2 4 5" xfId="557"/>
    <cellStyle name="Zarez 2 5" xfId="558"/>
    <cellStyle name="Zarez 2 5 2" xfId="559"/>
    <cellStyle name="Zarez 2 5 2 2" xfId="560"/>
    <cellStyle name="Zarez 2 5 3" xfId="561"/>
    <cellStyle name="Zarez 2 6" xfId="562"/>
    <cellStyle name="Zarez 2 6 2" xfId="563"/>
    <cellStyle name="Zarez 2 7" xfId="564"/>
    <cellStyle name="Zarez 2 8" xfId="565"/>
    <cellStyle name="Zarez 2 9" xfId="566"/>
  </cellStyles>
  <dxfs count="7">
    <dxf>
      <font>
        <color indexed="9"/>
      </font>
      <fill>
        <patternFill patternType="solid">
          <bgColor indexed="10"/>
        </patternFill>
      </fill>
    </dxf>
    <dxf>
      <fill>
        <patternFill>
          <bgColor rgb="FFFF0000"/>
        </patternFill>
      </fill>
    </dxf>
    <dxf>
      <fill>
        <patternFill>
          <bgColor rgb="FFFF0000"/>
        </patternFill>
      </fill>
    </dxf>
    <dxf>
      <fill>
        <patternFill>
          <bgColor rgb="FFFF000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svetlana.kundov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63"/>
  <sheetViews>
    <sheetView tabSelected="1" zoomScaleSheetLayoutView="110" zoomScalePageLayoutView="0" workbookViewId="0" topLeftCell="A1">
      <selection activeCell="I24" sqref="I24"/>
    </sheetView>
  </sheetViews>
  <sheetFormatPr defaultColWidth="9.140625" defaultRowHeight="12.75"/>
  <cols>
    <col min="2" max="2" width="13.00390625" style="0" customWidth="1"/>
    <col min="7" max="7" width="15.140625" style="0" customWidth="1"/>
    <col min="8" max="8" width="19.28125" style="0" customWidth="1"/>
    <col min="9" max="9" width="14.421875" style="0" customWidth="1"/>
  </cols>
  <sheetData>
    <row r="1" spans="1:9" ht="15.75">
      <c r="A1" s="280" t="s">
        <v>248</v>
      </c>
      <c r="B1" s="281"/>
      <c r="C1" s="281"/>
      <c r="D1" s="113"/>
      <c r="E1" s="113"/>
      <c r="F1" s="113"/>
      <c r="G1" s="113"/>
      <c r="H1" s="113"/>
      <c r="I1" s="114"/>
    </row>
    <row r="2" spans="1:9" ht="12.75">
      <c r="A2" s="313" t="s">
        <v>249</v>
      </c>
      <c r="B2" s="314"/>
      <c r="C2" s="314"/>
      <c r="D2" s="315"/>
      <c r="E2" s="50">
        <v>41640</v>
      </c>
      <c r="F2" s="115"/>
      <c r="G2" s="10" t="s">
        <v>250</v>
      </c>
      <c r="H2" s="50">
        <v>41729</v>
      </c>
      <c r="I2" s="40"/>
    </row>
    <row r="3" spans="1:9" ht="12.75">
      <c r="A3" s="41"/>
      <c r="B3" s="11"/>
      <c r="C3" s="11"/>
      <c r="D3" s="11"/>
      <c r="E3" s="12"/>
      <c r="F3" s="12"/>
      <c r="G3" s="11"/>
      <c r="H3" s="11"/>
      <c r="I3" s="116"/>
    </row>
    <row r="4" spans="1:9" ht="15">
      <c r="A4" s="316" t="s">
        <v>314</v>
      </c>
      <c r="B4" s="317"/>
      <c r="C4" s="317"/>
      <c r="D4" s="317"/>
      <c r="E4" s="317"/>
      <c r="F4" s="317"/>
      <c r="G4" s="317"/>
      <c r="H4" s="317"/>
      <c r="I4" s="318"/>
    </row>
    <row r="5" spans="1:9" ht="12.75">
      <c r="A5" s="117"/>
      <c r="B5" s="17"/>
      <c r="C5" s="17"/>
      <c r="D5" s="17"/>
      <c r="E5" s="13"/>
      <c r="F5" s="42"/>
      <c r="G5" s="14"/>
      <c r="H5" s="15"/>
      <c r="I5" s="118"/>
    </row>
    <row r="6" spans="1:9" ht="12.75">
      <c r="A6" s="268" t="s">
        <v>251</v>
      </c>
      <c r="B6" s="269"/>
      <c r="C6" s="283" t="s">
        <v>320</v>
      </c>
      <c r="D6" s="284"/>
      <c r="E6" s="119"/>
      <c r="F6" s="119"/>
      <c r="G6" s="119"/>
      <c r="H6" s="119"/>
      <c r="I6" s="120"/>
    </row>
    <row r="7" spans="1:9" ht="12.75">
      <c r="A7" s="121"/>
      <c r="B7" s="122"/>
      <c r="C7" s="17"/>
      <c r="D7" s="17"/>
      <c r="E7" s="119"/>
      <c r="F7" s="119"/>
      <c r="G7" s="119"/>
      <c r="H7" s="119"/>
      <c r="I7" s="120"/>
    </row>
    <row r="8" spans="1:9" ht="12.75">
      <c r="A8" s="319" t="s">
        <v>252</v>
      </c>
      <c r="B8" s="320"/>
      <c r="C8" s="283" t="s">
        <v>321</v>
      </c>
      <c r="D8" s="284"/>
      <c r="E8" s="119"/>
      <c r="F8" s="119"/>
      <c r="G8" s="119"/>
      <c r="H8" s="119"/>
      <c r="I8" s="123"/>
    </row>
    <row r="9" spans="1:9" ht="12.75">
      <c r="A9" s="124"/>
      <c r="B9" s="125"/>
      <c r="C9" s="126"/>
      <c r="D9" s="127"/>
      <c r="E9" s="17"/>
      <c r="F9" s="17"/>
      <c r="G9" s="17"/>
      <c r="H9" s="17"/>
      <c r="I9" s="123"/>
    </row>
    <row r="10" spans="1:9" ht="12.75">
      <c r="A10" s="263" t="s">
        <v>253</v>
      </c>
      <c r="B10" s="311"/>
      <c r="C10" s="283" t="s">
        <v>322</v>
      </c>
      <c r="D10" s="284"/>
      <c r="E10" s="17"/>
      <c r="F10" s="17"/>
      <c r="G10" s="17"/>
      <c r="H10" s="17"/>
      <c r="I10" s="123"/>
    </row>
    <row r="11" spans="1:9" ht="12.75">
      <c r="A11" s="312"/>
      <c r="B11" s="311"/>
      <c r="C11" s="17"/>
      <c r="D11" s="17"/>
      <c r="E11" s="17"/>
      <c r="F11" s="17"/>
      <c r="G11" s="17"/>
      <c r="H11" s="17"/>
      <c r="I11" s="123"/>
    </row>
    <row r="12" spans="1:9" ht="12.75">
      <c r="A12" s="268" t="s">
        <v>254</v>
      </c>
      <c r="B12" s="269"/>
      <c r="C12" s="285" t="s">
        <v>323</v>
      </c>
      <c r="D12" s="321"/>
      <c r="E12" s="321"/>
      <c r="F12" s="321"/>
      <c r="G12" s="321"/>
      <c r="H12" s="321"/>
      <c r="I12" s="271"/>
    </row>
    <row r="13" spans="1:9" ht="12.75">
      <c r="A13" s="121"/>
      <c r="B13" s="122"/>
      <c r="C13" s="128"/>
      <c r="D13" s="17"/>
      <c r="E13" s="17"/>
      <c r="F13" s="17"/>
      <c r="G13" s="17"/>
      <c r="H13" s="17"/>
      <c r="I13" s="123"/>
    </row>
    <row r="14" spans="1:9" ht="12.75">
      <c r="A14" s="268" t="s">
        <v>255</v>
      </c>
      <c r="B14" s="269"/>
      <c r="C14" s="322">
        <v>10010</v>
      </c>
      <c r="D14" s="323"/>
      <c r="E14" s="17"/>
      <c r="F14" s="285" t="s">
        <v>324</v>
      </c>
      <c r="G14" s="321"/>
      <c r="H14" s="321"/>
      <c r="I14" s="271"/>
    </row>
    <row r="15" spans="1:9" ht="12.75">
      <c r="A15" s="121"/>
      <c r="B15" s="122"/>
      <c r="C15" s="17"/>
      <c r="D15" s="17"/>
      <c r="E15" s="17"/>
      <c r="F15" s="17"/>
      <c r="G15" s="17"/>
      <c r="H15" s="17"/>
      <c r="I15" s="123"/>
    </row>
    <row r="16" spans="1:9" ht="12.75">
      <c r="A16" s="268" t="s">
        <v>256</v>
      </c>
      <c r="B16" s="269"/>
      <c r="C16" s="285" t="s">
        <v>325</v>
      </c>
      <c r="D16" s="321"/>
      <c r="E16" s="321"/>
      <c r="F16" s="321"/>
      <c r="G16" s="321"/>
      <c r="H16" s="321"/>
      <c r="I16" s="271"/>
    </row>
    <row r="17" spans="1:9" ht="12.75">
      <c r="A17" s="121"/>
      <c r="B17" s="122"/>
      <c r="C17" s="17"/>
      <c r="D17" s="17"/>
      <c r="E17" s="17"/>
      <c r="F17" s="17"/>
      <c r="G17" s="17"/>
      <c r="H17" s="17"/>
      <c r="I17" s="123"/>
    </row>
    <row r="18" spans="1:9" ht="12.75">
      <c r="A18" s="268" t="s">
        <v>257</v>
      </c>
      <c r="B18" s="269"/>
      <c r="C18" s="307" t="s">
        <v>326</v>
      </c>
      <c r="D18" s="308"/>
      <c r="E18" s="308"/>
      <c r="F18" s="308"/>
      <c r="G18" s="308"/>
      <c r="H18" s="308"/>
      <c r="I18" s="309"/>
    </row>
    <row r="19" spans="1:9" ht="12.75">
      <c r="A19" s="121"/>
      <c r="B19" s="122"/>
      <c r="C19" s="128"/>
      <c r="D19" s="17"/>
      <c r="E19" s="17"/>
      <c r="F19" s="17"/>
      <c r="G19" s="17"/>
      <c r="H19" s="17"/>
      <c r="I19" s="123"/>
    </row>
    <row r="20" spans="1:9" ht="12.75">
      <c r="A20" s="268" t="s">
        <v>258</v>
      </c>
      <c r="B20" s="269"/>
      <c r="C20" s="307" t="s">
        <v>327</v>
      </c>
      <c r="D20" s="308"/>
      <c r="E20" s="308"/>
      <c r="F20" s="308"/>
      <c r="G20" s="308"/>
      <c r="H20" s="308"/>
      <c r="I20" s="309"/>
    </row>
    <row r="21" spans="1:9" ht="12.75">
      <c r="A21" s="121"/>
      <c r="B21" s="122"/>
      <c r="C21" s="128"/>
      <c r="D21" s="17"/>
      <c r="E21" s="17"/>
      <c r="F21" s="17"/>
      <c r="G21" s="17"/>
      <c r="H21" s="17"/>
      <c r="I21" s="123"/>
    </row>
    <row r="22" spans="1:9" ht="12.75">
      <c r="A22" s="268" t="s">
        <v>259</v>
      </c>
      <c r="B22" s="269"/>
      <c r="C22" s="51">
        <v>133</v>
      </c>
      <c r="D22" s="285"/>
      <c r="E22" s="299"/>
      <c r="F22" s="300"/>
      <c r="G22" s="268"/>
      <c r="H22" s="310"/>
      <c r="I22" s="43"/>
    </row>
    <row r="23" spans="1:9" ht="12.75">
      <c r="A23" s="121"/>
      <c r="B23" s="122"/>
      <c r="C23" s="17"/>
      <c r="D23" s="17"/>
      <c r="E23" s="17"/>
      <c r="F23" s="17"/>
      <c r="G23" s="17"/>
      <c r="H23" s="17"/>
      <c r="I23" s="123"/>
    </row>
    <row r="24" spans="1:9" ht="12.75">
      <c r="A24" s="268" t="s">
        <v>260</v>
      </c>
      <c r="B24" s="269"/>
      <c r="C24" s="51">
        <v>21</v>
      </c>
      <c r="D24" s="285"/>
      <c r="E24" s="299"/>
      <c r="F24" s="299"/>
      <c r="G24" s="300"/>
      <c r="H24" s="129" t="s">
        <v>261</v>
      </c>
      <c r="I24" s="252">
        <v>425</v>
      </c>
    </row>
    <row r="25" spans="1:9" ht="12.75">
      <c r="A25" s="121"/>
      <c r="B25" s="122"/>
      <c r="C25" s="17"/>
      <c r="D25" s="17"/>
      <c r="E25" s="17"/>
      <c r="F25" s="17"/>
      <c r="G25" s="122"/>
      <c r="H25" s="122" t="s">
        <v>315</v>
      </c>
      <c r="I25" s="130"/>
    </row>
    <row r="26" spans="1:9" ht="12.75">
      <c r="A26" s="268" t="s">
        <v>262</v>
      </c>
      <c r="B26" s="269"/>
      <c r="C26" s="52" t="s">
        <v>566</v>
      </c>
      <c r="D26" s="18"/>
      <c r="E26" s="131"/>
      <c r="F26" s="17"/>
      <c r="G26" s="301" t="s">
        <v>263</v>
      </c>
      <c r="H26" s="269"/>
      <c r="I26" s="53" t="s">
        <v>543</v>
      </c>
    </row>
    <row r="27" spans="1:9" ht="12.75">
      <c r="A27" s="121"/>
      <c r="B27" s="122"/>
      <c r="C27" s="17"/>
      <c r="D27" s="17"/>
      <c r="E27" s="17"/>
      <c r="F27" s="17"/>
      <c r="G27" s="17"/>
      <c r="H27" s="17"/>
      <c r="I27" s="132"/>
    </row>
    <row r="28" spans="1:9" ht="12.75">
      <c r="A28" s="302" t="s">
        <v>264</v>
      </c>
      <c r="B28" s="303"/>
      <c r="C28" s="304"/>
      <c r="D28" s="304"/>
      <c r="E28" s="303" t="s">
        <v>265</v>
      </c>
      <c r="F28" s="305"/>
      <c r="G28" s="305"/>
      <c r="H28" s="304" t="s">
        <v>266</v>
      </c>
      <c r="I28" s="306"/>
    </row>
    <row r="29" spans="1:9" ht="12.75">
      <c r="A29" s="133"/>
      <c r="B29" s="131"/>
      <c r="C29" s="131"/>
      <c r="D29" s="127"/>
      <c r="E29" s="17"/>
      <c r="F29" s="17"/>
      <c r="G29" s="17"/>
      <c r="H29" s="134"/>
      <c r="I29" s="132"/>
    </row>
    <row r="30" spans="1:9" ht="12.75">
      <c r="A30" s="293" t="s">
        <v>567</v>
      </c>
      <c r="B30" s="286"/>
      <c r="C30" s="286"/>
      <c r="D30" s="287"/>
      <c r="E30" s="293" t="s">
        <v>568</v>
      </c>
      <c r="F30" s="286"/>
      <c r="G30" s="286"/>
      <c r="H30" s="283" t="s">
        <v>569</v>
      </c>
      <c r="I30" s="284"/>
    </row>
    <row r="31" spans="1:9" ht="12.75">
      <c r="A31" s="121"/>
      <c r="B31" s="122"/>
      <c r="C31" s="128"/>
      <c r="D31" s="297"/>
      <c r="E31" s="297"/>
      <c r="F31" s="297"/>
      <c r="G31" s="298"/>
      <c r="H31" s="17"/>
      <c r="I31" s="136"/>
    </row>
    <row r="32" spans="1:9" ht="12.75">
      <c r="A32" s="293" t="s">
        <v>570</v>
      </c>
      <c r="B32" s="286"/>
      <c r="C32" s="286"/>
      <c r="D32" s="287"/>
      <c r="E32" s="293" t="s">
        <v>571</v>
      </c>
      <c r="F32" s="286"/>
      <c r="G32" s="286"/>
      <c r="H32" s="283" t="s">
        <v>572</v>
      </c>
      <c r="I32" s="284"/>
    </row>
    <row r="33" spans="1:9" ht="12.75">
      <c r="A33" s="121"/>
      <c r="B33" s="122"/>
      <c r="C33" s="128"/>
      <c r="D33" s="135"/>
      <c r="E33" s="135"/>
      <c r="F33" s="135"/>
      <c r="G33" s="119"/>
      <c r="H33" s="17"/>
      <c r="I33" s="137"/>
    </row>
    <row r="34" spans="1:9" ht="24.75" customHeight="1">
      <c r="A34" s="294" t="s">
        <v>573</v>
      </c>
      <c r="B34" s="295"/>
      <c r="C34" s="295"/>
      <c r="D34" s="296"/>
      <c r="E34" s="293" t="s">
        <v>574</v>
      </c>
      <c r="F34" s="286"/>
      <c r="G34" s="286"/>
      <c r="H34" s="283" t="s">
        <v>575</v>
      </c>
      <c r="I34" s="284"/>
    </row>
    <row r="35" spans="1:9" ht="12.75">
      <c r="A35" s="121"/>
      <c r="B35" s="122"/>
      <c r="C35" s="128"/>
      <c r="D35" s="135"/>
      <c r="E35" s="135"/>
      <c r="F35" s="135"/>
      <c r="G35" s="119"/>
      <c r="H35" s="17"/>
      <c r="I35" s="137"/>
    </row>
    <row r="36" spans="1:9" ht="12.75">
      <c r="A36" s="293"/>
      <c r="B36" s="286"/>
      <c r="C36" s="286"/>
      <c r="D36" s="287"/>
      <c r="E36" s="293"/>
      <c r="F36" s="286"/>
      <c r="G36" s="286"/>
      <c r="H36" s="283"/>
      <c r="I36" s="284"/>
    </row>
    <row r="37" spans="1:9" ht="12.75">
      <c r="A37" s="138"/>
      <c r="B37" s="139"/>
      <c r="C37" s="288"/>
      <c r="D37" s="289"/>
      <c r="E37" s="17"/>
      <c r="F37" s="288"/>
      <c r="G37" s="289"/>
      <c r="H37" s="17"/>
      <c r="I37" s="123"/>
    </row>
    <row r="38" spans="1:9" ht="12.75">
      <c r="A38" s="293"/>
      <c r="B38" s="286"/>
      <c r="C38" s="286"/>
      <c r="D38" s="287"/>
      <c r="E38" s="293"/>
      <c r="F38" s="286"/>
      <c r="G38" s="286"/>
      <c r="H38" s="283"/>
      <c r="I38" s="284"/>
    </row>
    <row r="39" spans="1:9" ht="12.75">
      <c r="A39" s="138"/>
      <c r="B39" s="139"/>
      <c r="C39" s="140"/>
      <c r="D39" s="141"/>
      <c r="E39" s="17"/>
      <c r="F39" s="140"/>
      <c r="G39" s="141"/>
      <c r="H39" s="17"/>
      <c r="I39" s="123"/>
    </row>
    <row r="40" spans="1:9" ht="12.75">
      <c r="A40" s="293"/>
      <c r="B40" s="286"/>
      <c r="C40" s="286"/>
      <c r="D40" s="287"/>
      <c r="E40" s="293"/>
      <c r="F40" s="286"/>
      <c r="G40" s="286"/>
      <c r="H40" s="283"/>
      <c r="I40" s="284"/>
    </row>
    <row r="41" spans="1:9" ht="12.75">
      <c r="A41" s="54"/>
      <c r="B41" s="131"/>
      <c r="C41" s="131"/>
      <c r="D41" s="131"/>
      <c r="E41" s="16"/>
      <c r="F41" s="142"/>
      <c r="G41" s="142"/>
      <c r="H41" s="55"/>
      <c r="I41" s="44"/>
    </row>
    <row r="42" spans="1:9" ht="12.75">
      <c r="A42" s="138"/>
      <c r="B42" s="139"/>
      <c r="C42" s="140"/>
      <c r="D42" s="141"/>
      <c r="E42" s="17"/>
      <c r="F42" s="140"/>
      <c r="G42" s="141"/>
      <c r="H42" s="17"/>
      <c r="I42" s="123"/>
    </row>
    <row r="43" spans="1:9" ht="12.75">
      <c r="A43" s="143"/>
      <c r="B43" s="144"/>
      <c r="C43" s="144"/>
      <c r="D43" s="126"/>
      <c r="E43" s="126"/>
      <c r="F43" s="144"/>
      <c r="G43" s="126"/>
      <c r="H43" s="126"/>
      <c r="I43" s="145"/>
    </row>
    <row r="44" spans="1:9" ht="12.75">
      <c r="A44" s="263" t="s">
        <v>267</v>
      </c>
      <c r="B44" s="264"/>
      <c r="C44" s="283"/>
      <c r="D44" s="284"/>
      <c r="E44" s="127"/>
      <c r="F44" s="285"/>
      <c r="G44" s="286"/>
      <c r="H44" s="286"/>
      <c r="I44" s="287"/>
    </row>
    <row r="45" spans="1:9" ht="12.75">
      <c r="A45" s="138"/>
      <c r="B45" s="139"/>
      <c r="C45" s="288"/>
      <c r="D45" s="289"/>
      <c r="E45" s="17"/>
      <c r="F45" s="288"/>
      <c r="G45" s="290"/>
      <c r="H45" s="146"/>
      <c r="I45" s="147"/>
    </row>
    <row r="46" spans="1:9" ht="12.75">
      <c r="A46" s="263" t="s">
        <v>268</v>
      </c>
      <c r="B46" s="264"/>
      <c r="C46" s="285" t="s">
        <v>328</v>
      </c>
      <c r="D46" s="291"/>
      <c r="E46" s="291"/>
      <c r="F46" s="291"/>
      <c r="G46" s="291"/>
      <c r="H46" s="291"/>
      <c r="I46" s="292"/>
    </row>
    <row r="47" spans="1:9" ht="12.75">
      <c r="A47" s="121"/>
      <c r="B47" s="122"/>
      <c r="C47" s="128" t="s">
        <v>269</v>
      </c>
      <c r="D47" s="17"/>
      <c r="E47" s="17"/>
      <c r="F47" s="17"/>
      <c r="G47" s="17"/>
      <c r="H47" s="17"/>
      <c r="I47" s="123"/>
    </row>
    <row r="48" spans="1:9" ht="12.75">
      <c r="A48" s="263" t="s">
        <v>270</v>
      </c>
      <c r="B48" s="264"/>
      <c r="C48" s="270" t="s">
        <v>329</v>
      </c>
      <c r="D48" s="266"/>
      <c r="E48" s="267"/>
      <c r="F48" s="17"/>
      <c r="G48" s="129" t="s">
        <v>271</v>
      </c>
      <c r="H48" s="270" t="s">
        <v>552</v>
      </c>
      <c r="I48" s="267"/>
    </row>
    <row r="49" spans="1:9" ht="12.75">
      <c r="A49" s="121"/>
      <c r="B49" s="122"/>
      <c r="C49" s="128"/>
      <c r="D49" s="17"/>
      <c r="E49" s="17"/>
      <c r="F49" s="17"/>
      <c r="G49" s="17"/>
      <c r="H49" s="17"/>
      <c r="I49" s="123"/>
    </row>
    <row r="50" spans="1:9" ht="12.75">
      <c r="A50" s="263" t="s">
        <v>257</v>
      </c>
      <c r="B50" s="264"/>
      <c r="C50" s="265" t="s">
        <v>330</v>
      </c>
      <c r="D50" s="266"/>
      <c r="E50" s="266"/>
      <c r="F50" s="266"/>
      <c r="G50" s="266"/>
      <c r="H50" s="266"/>
      <c r="I50" s="267"/>
    </row>
    <row r="51" spans="1:9" ht="12.75">
      <c r="A51" s="121"/>
      <c r="B51" s="122"/>
      <c r="C51" s="17"/>
      <c r="D51" s="17"/>
      <c r="E51" s="17"/>
      <c r="F51" s="17"/>
      <c r="G51" s="17"/>
      <c r="H51" s="17"/>
      <c r="I51" s="123"/>
    </row>
    <row r="52" spans="1:9" ht="12.75">
      <c r="A52" s="268" t="s">
        <v>272</v>
      </c>
      <c r="B52" s="269"/>
      <c r="C52" s="270" t="s">
        <v>539</v>
      </c>
      <c r="D52" s="266"/>
      <c r="E52" s="266"/>
      <c r="F52" s="266"/>
      <c r="G52" s="266"/>
      <c r="H52" s="266"/>
      <c r="I52" s="271"/>
    </row>
    <row r="53" spans="1:9" ht="12.75">
      <c r="A53" s="148"/>
      <c r="B53" s="126"/>
      <c r="C53" s="282" t="s">
        <v>273</v>
      </c>
      <c r="D53" s="282"/>
      <c r="E53" s="282"/>
      <c r="F53" s="282"/>
      <c r="G53" s="282"/>
      <c r="H53" s="282"/>
      <c r="I53" s="150"/>
    </row>
    <row r="54" spans="1:9" ht="12.75">
      <c r="A54" s="148"/>
      <c r="B54" s="126"/>
      <c r="C54" s="149"/>
      <c r="D54" s="149"/>
      <c r="E54" s="149"/>
      <c r="F54" s="149"/>
      <c r="G54" s="149"/>
      <c r="H54" s="149"/>
      <c r="I54" s="150"/>
    </row>
    <row r="55" spans="1:9" ht="12.75">
      <c r="A55" s="148"/>
      <c r="B55" s="272" t="s">
        <v>274</v>
      </c>
      <c r="C55" s="273"/>
      <c r="D55" s="273"/>
      <c r="E55" s="273"/>
      <c r="F55" s="19"/>
      <c r="G55" s="19"/>
      <c r="H55" s="19"/>
      <c r="I55" s="45"/>
    </row>
    <row r="56" spans="1:9" ht="12.75">
      <c r="A56" s="148"/>
      <c r="B56" s="274" t="s">
        <v>304</v>
      </c>
      <c r="C56" s="275"/>
      <c r="D56" s="275"/>
      <c r="E56" s="275"/>
      <c r="F56" s="275"/>
      <c r="G56" s="275"/>
      <c r="H56" s="275"/>
      <c r="I56" s="276"/>
    </row>
    <row r="57" spans="1:9" ht="12.75">
      <c r="A57" s="148"/>
      <c r="B57" s="274" t="s">
        <v>305</v>
      </c>
      <c r="C57" s="275"/>
      <c r="D57" s="275"/>
      <c r="E57" s="275"/>
      <c r="F57" s="275"/>
      <c r="G57" s="275"/>
      <c r="H57" s="275"/>
      <c r="I57" s="45"/>
    </row>
    <row r="58" spans="1:9" ht="12.75">
      <c r="A58" s="148"/>
      <c r="B58" s="274" t="s">
        <v>306</v>
      </c>
      <c r="C58" s="275"/>
      <c r="D58" s="275"/>
      <c r="E58" s="275"/>
      <c r="F58" s="275"/>
      <c r="G58" s="275"/>
      <c r="H58" s="275"/>
      <c r="I58" s="276"/>
    </row>
    <row r="59" spans="1:9" ht="12.75">
      <c r="A59" s="148"/>
      <c r="B59" s="274" t="s">
        <v>307</v>
      </c>
      <c r="C59" s="275"/>
      <c r="D59" s="275"/>
      <c r="E59" s="275"/>
      <c r="F59" s="275"/>
      <c r="G59" s="275"/>
      <c r="H59" s="275"/>
      <c r="I59" s="276"/>
    </row>
    <row r="60" spans="1:9" ht="12.75">
      <c r="A60" s="148"/>
      <c r="B60" s="46"/>
      <c r="C60" s="47"/>
      <c r="D60" s="47"/>
      <c r="E60" s="47"/>
      <c r="F60" s="47"/>
      <c r="G60" s="47"/>
      <c r="H60" s="47"/>
      <c r="I60" s="48"/>
    </row>
    <row r="61" spans="1:9" ht="13.5" thickBot="1">
      <c r="A61" s="49" t="s">
        <v>275</v>
      </c>
      <c r="B61" s="17"/>
      <c r="C61" s="17"/>
      <c r="D61" s="17"/>
      <c r="E61" s="17"/>
      <c r="F61" s="17"/>
      <c r="G61" s="151"/>
      <c r="H61" s="152"/>
      <c r="I61" s="153"/>
    </row>
    <row r="62" spans="1:9" ht="12.75">
      <c r="A62" s="117"/>
      <c r="B62" s="17"/>
      <c r="C62" s="17"/>
      <c r="D62" s="17"/>
      <c r="E62" s="126" t="s">
        <v>276</v>
      </c>
      <c r="F62" s="131"/>
      <c r="G62" s="277" t="s">
        <v>277</v>
      </c>
      <c r="H62" s="278"/>
      <c r="I62" s="279"/>
    </row>
    <row r="63" spans="1:9" ht="12.75">
      <c r="A63" s="154"/>
      <c r="B63" s="155"/>
      <c r="C63" s="156"/>
      <c r="D63" s="156"/>
      <c r="E63" s="156"/>
      <c r="F63" s="156"/>
      <c r="G63" s="261"/>
      <c r="H63" s="262"/>
      <c r="I63" s="157"/>
    </row>
  </sheetData>
  <sheetProtection/>
  <protectedRanges>
    <protectedRange sqref="E2 H2 C6:D6 C8:D8 C10:D10 C12:I12 C14:D14 F14:I14 C16:I16 C18:I18 C20:I20 C24:G24 C22:F22 C26 I26 I24 A30:I30 A32:I32" name="Range1_1"/>
    <protectedRange sqref="A34:D34" name="Range1_1_1"/>
  </protectedRanges>
  <mergeCells count="73">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G62:I62"/>
    <mergeCell ref="A48:B48"/>
    <mergeCell ref="C48:E48"/>
    <mergeCell ref="H48:I48"/>
    <mergeCell ref="A1:C1"/>
    <mergeCell ref="C53:H53"/>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6" operator="equal" stopIfTrue="1">
      <formula>"DA"</formula>
    </cfRule>
  </conditionalFormatting>
  <conditionalFormatting sqref="H2">
    <cfRule type="cellIs" priority="2" dxfId="0" operator="lessThan" stopIfTrue="1">
      <formula>'OPĆI PODACI'!#REF!</formula>
    </cfRule>
  </conditionalFormatting>
  <hyperlinks>
    <hyperlink ref="C18" r:id="rId1" display="info@optima.hr"/>
    <hyperlink ref="C20" r:id="rId2" display="www.optima.hr"/>
    <hyperlink ref="C50" r:id="rId3" display="svetlana.kundovic@optima-telekom.hr"/>
  </hyperlinks>
  <printOptions/>
  <pageMargins left="0.75" right="0.75" top="1" bottom="1" header="0.5" footer="0.5"/>
  <pageSetup horizontalDpi="600" verticalDpi="600" orientation="portrait" paperSize="9" scale="80" r:id="rId4"/>
  <ignoredErrors>
    <ignoredError sqref="C8 C10 I26 H30 H32 H34" numberStoredAsText="1"/>
  </ignoredErrors>
</worksheet>
</file>

<file path=xl/worksheets/sheet2.xml><?xml version="1.0" encoding="utf-8"?>
<worksheet xmlns="http://schemas.openxmlformats.org/spreadsheetml/2006/main" xmlns:r="http://schemas.openxmlformats.org/officeDocument/2006/relationships">
  <dimension ref="A1:S71"/>
  <sheetViews>
    <sheetView zoomScaleSheetLayoutView="110" zoomScalePageLayoutView="0" workbookViewId="0" topLeftCell="A31">
      <selection activeCell="L56" sqref="L56"/>
    </sheetView>
  </sheetViews>
  <sheetFormatPr defaultColWidth="9.140625" defaultRowHeight="12.75"/>
  <cols>
    <col min="10" max="10" width="10.7109375" style="0" bestFit="1" customWidth="1"/>
    <col min="11" max="11" width="11.00390625" style="0" customWidth="1"/>
    <col min="12" max="13" width="10.7109375" style="0" customWidth="1"/>
    <col min="15" max="15" width="9.7109375" style="0" bestFit="1" customWidth="1"/>
    <col min="17" max="17" width="10.140625" style="0" bestFit="1" customWidth="1"/>
  </cols>
  <sheetData>
    <row r="1" spans="1:13" ht="12.75" customHeight="1">
      <c r="A1" s="348" t="s">
        <v>154</v>
      </c>
      <c r="B1" s="348"/>
      <c r="C1" s="348"/>
      <c r="D1" s="348"/>
      <c r="E1" s="348"/>
      <c r="F1" s="348"/>
      <c r="G1" s="348"/>
      <c r="H1" s="348"/>
      <c r="I1" s="348"/>
      <c r="J1" s="348"/>
      <c r="K1" s="348"/>
      <c r="L1" s="348"/>
      <c r="M1" s="348"/>
    </row>
    <row r="2" spans="1:13" ht="12.75" customHeight="1">
      <c r="A2" s="347" t="s">
        <v>595</v>
      </c>
      <c r="B2" s="347"/>
      <c r="C2" s="347"/>
      <c r="D2" s="347"/>
      <c r="E2" s="347"/>
      <c r="F2" s="347"/>
      <c r="G2" s="347"/>
      <c r="H2" s="347"/>
      <c r="I2" s="347"/>
      <c r="J2" s="347"/>
      <c r="K2" s="347"/>
      <c r="L2" s="347"/>
      <c r="M2" s="347"/>
    </row>
    <row r="3" spans="1:13" ht="12.75" customHeight="1">
      <c r="A3" s="324" t="s">
        <v>331</v>
      </c>
      <c r="B3" s="324"/>
      <c r="C3" s="324"/>
      <c r="D3" s="324"/>
      <c r="E3" s="324"/>
      <c r="F3" s="324"/>
      <c r="G3" s="324"/>
      <c r="H3" s="324"/>
      <c r="I3" s="324"/>
      <c r="J3" s="324"/>
      <c r="K3" s="324"/>
      <c r="L3" s="324"/>
      <c r="M3" s="324"/>
    </row>
    <row r="4" spans="1:13" ht="23.25">
      <c r="A4" s="325" t="s">
        <v>59</v>
      </c>
      <c r="B4" s="325"/>
      <c r="C4" s="325"/>
      <c r="D4" s="325"/>
      <c r="E4" s="325"/>
      <c r="F4" s="325"/>
      <c r="G4" s="325"/>
      <c r="H4" s="325"/>
      <c r="I4" s="25" t="s">
        <v>279</v>
      </c>
      <c r="J4" s="326" t="s">
        <v>316</v>
      </c>
      <c r="K4" s="326"/>
      <c r="L4" s="326" t="s">
        <v>317</v>
      </c>
      <c r="M4" s="326"/>
    </row>
    <row r="5" spans="1:13" ht="22.5">
      <c r="A5" s="325"/>
      <c r="B5" s="325"/>
      <c r="C5" s="325"/>
      <c r="D5" s="325"/>
      <c r="E5" s="325"/>
      <c r="F5" s="325"/>
      <c r="G5" s="325"/>
      <c r="H5" s="325"/>
      <c r="I5" s="25"/>
      <c r="J5" s="27" t="s">
        <v>312</v>
      </c>
      <c r="K5" s="27" t="s">
        <v>313</v>
      </c>
      <c r="L5" s="27" t="s">
        <v>312</v>
      </c>
      <c r="M5" s="27" t="s">
        <v>313</v>
      </c>
    </row>
    <row r="6" spans="1:13" ht="12.75">
      <c r="A6" s="326">
        <v>1</v>
      </c>
      <c r="B6" s="326"/>
      <c r="C6" s="326"/>
      <c r="D6" s="326"/>
      <c r="E6" s="326"/>
      <c r="F6" s="326"/>
      <c r="G6" s="326"/>
      <c r="H6" s="326"/>
      <c r="I6" s="29">
        <v>2</v>
      </c>
      <c r="J6" s="27">
        <v>3</v>
      </c>
      <c r="K6" s="27">
        <v>4</v>
      </c>
      <c r="L6" s="27">
        <v>5</v>
      </c>
      <c r="M6" s="27">
        <v>6</v>
      </c>
    </row>
    <row r="7" spans="1:13" ht="12.75">
      <c r="A7" s="327" t="s">
        <v>26</v>
      </c>
      <c r="B7" s="328"/>
      <c r="C7" s="328"/>
      <c r="D7" s="328"/>
      <c r="E7" s="328"/>
      <c r="F7" s="328"/>
      <c r="G7" s="328"/>
      <c r="H7" s="329"/>
      <c r="I7" s="3">
        <v>111</v>
      </c>
      <c r="J7" s="22">
        <f>SUM(J8:J9)</f>
        <v>135210679</v>
      </c>
      <c r="K7" s="22">
        <f>SUM(K8:K9)</f>
        <v>135210679</v>
      </c>
      <c r="L7" s="22">
        <f>SUM(L8:L9)</f>
        <v>115576108</v>
      </c>
      <c r="M7" s="22">
        <f>SUM(M8:M9)</f>
        <v>115576108</v>
      </c>
    </row>
    <row r="8" spans="1:13" ht="12.75">
      <c r="A8" s="330" t="s">
        <v>152</v>
      </c>
      <c r="B8" s="331"/>
      <c r="C8" s="331"/>
      <c r="D8" s="331"/>
      <c r="E8" s="331"/>
      <c r="F8" s="331"/>
      <c r="G8" s="331"/>
      <c r="H8" s="332"/>
      <c r="I8" s="1">
        <v>112</v>
      </c>
      <c r="J8" s="7">
        <v>134286110</v>
      </c>
      <c r="K8" s="7">
        <v>134286110</v>
      </c>
      <c r="L8" s="7">
        <v>113854737</v>
      </c>
      <c r="M8" s="7">
        <v>113854737</v>
      </c>
    </row>
    <row r="9" spans="1:13" ht="12.75">
      <c r="A9" s="330" t="s">
        <v>103</v>
      </c>
      <c r="B9" s="331"/>
      <c r="C9" s="331"/>
      <c r="D9" s="331"/>
      <c r="E9" s="331"/>
      <c r="F9" s="331"/>
      <c r="G9" s="331"/>
      <c r="H9" s="332"/>
      <c r="I9" s="1">
        <v>113</v>
      </c>
      <c r="J9" s="7">
        <v>924569</v>
      </c>
      <c r="K9" s="7">
        <v>924569</v>
      </c>
      <c r="L9" s="7">
        <v>1721371</v>
      </c>
      <c r="M9" s="7">
        <v>1721371</v>
      </c>
    </row>
    <row r="10" spans="1:13" ht="12.75">
      <c r="A10" s="330" t="s">
        <v>12</v>
      </c>
      <c r="B10" s="331"/>
      <c r="C10" s="331"/>
      <c r="D10" s="331"/>
      <c r="E10" s="331"/>
      <c r="F10" s="331"/>
      <c r="G10" s="331"/>
      <c r="H10" s="332"/>
      <c r="I10" s="1">
        <v>114</v>
      </c>
      <c r="J10" s="21">
        <f>J11+J12+J16+J20+J21+J22+J25+J26</f>
        <v>122169082</v>
      </c>
      <c r="K10" s="21">
        <f>K11+K12+K16+K20+K21+K22+K25+K26</f>
        <v>122169082</v>
      </c>
      <c r="L10" s="21">
        <f>L11+L12+L16+L20+L21+L22+L25+L26</f>
        <v>113357920</v>
      </c>
      <c r="M10" s="21">
        <f>M11+M12+M16+M20+M21+M22+M25+M26</f>
        <v>113357920</v>
      </c>
    </row>
    <row r="11" spans="1:13" ht="12.75">
      <c r="A11" s="330" t="s">
        <v>104</v>
      </c>
      <c r="B11" s="331"/>
      <c r="C11" s="331"/>
      <c r="D11" s="331"/>
      <c r="E11" s="331"/>
      <c r="F11" s="331"/>
      <c r="G11" s="331"/>
      <c r="H11" s="332"/>
      <c r="I11" s="1">
        <v>115</v>
      </c>
      <c r="J11" s="7">
        <v>0</v>
      </c>
      <c r="K11" s="7">
        <v>0</v>
      </c>
      <c r="L11" s="7">
        <v>0</v>
      </c>
      <c r="M11" s="7">
        <v>0</v>
      </c>
    </row>
    <row r="12" spans="1:13" ht="12.75">
      <c r="A12" s="330" t="s">
        <v>22</v>
      </c>
      <c r="B12" s="331"/>
      <c r="C12" s="331"/>
      <c r="D12" s="331"/>
      <c r="E12" s="331"/>
      <c r="F12" s="331"/>
      <c r="G12" s="331"/>
      <c r="H12" s="332"/>
      <c r="I12" s="1">
        <v>116</v>
      </c>
      <c r="J12" s="21">
        <f>SUM(J13:J15)</f>
        <v>90633796</v>
      </c>
      <c r="K12" s="21">
        <f>SUM(K13:K15)</f>
        <v>90633796</v>
      </c>
      <c r="L12" s="21">
        <f>SUM(L13:L15)</f>
        <v>73006362</v>
      </c>
      <c r="M12" s="21">
        <f>SUM(M13:M15)</f>
        <v>73006362</v>
      </c>
    </row>
    <row r="13" spans="1:13" ht="12.75">
      <c r="A13" s="333" t="s">
        <v>146</v>
      </c>
      <c r="B13" s="334"/>
      <c r="C13" s="334"/>
      <c r="D13" s="334"/>
      <c r="E13" s="334"/>
      <c r="F13" s="334"/>
      <c r="G13" s="334"/>
      <c r="H13" s="335"/>
      <c r="I13" s="1">
        <v>117</v>
      </c>
      <c r="J13" s="7">
        <v>594317</v>
      </c>
      <c r="K13" s="7">
        <v>594317</v>
      </c>
      <c r="L13" s="7">
        <v>702579</v>
      </c>
      <c r="M13" s="7">
        <v>702579</v>
      </c>
    </row>
    <row r="14" spans="1:13" ht="12.75">
      <c r="A14" s="333" t="s">
        <v>147</v>
      </c>
      <c r="B14" s="334"/>
      <c r="C14" s="334"/>
      <c r="D14" s="334"/>
      <c r="E14" s="334"/>
      <c r="F14" s="334"/>
      <c r="G14" s="334"/>
      <c r="H14" s="335"/>
      <c r="I14" s="1">
        <v>118</v>
      </c>
      <c r="J14" s="7">
        <v>396860</v>
      </c>
      <c r="K14" s="7">
        <v>396860</v>
      </c>
      <c r="L14" s="7">
        <v>266197</v>
      </c>
      <c r="M14" s="7">
        <v>266197</v>
      </c>
    </row>
    <row r="15" spans="1:13" ht="12.75">
      <c r="A15" s="333" t="s">
        <v>61</v>
      </c>
      <c r="B15" s="334"/>
      <c r="C15" s="334"/>
      <c r="D15" s="334"/>
      <c r="E15" s="334"/>
      <c r="F15" s="334"/>
      <c r="G15" s="334"/>
      <c r="H15" s="335"/>
      <c r="I15" s="1">
        <v>119</v>
      </c>
      <c r="J15" s="7">
        <v>89642619</v>
      </c>
      <c r="K15" s="7">
        <v>89642619</v>
      </c>
      <c r="L15" s="7">
        <v>72037586</v>
      </c>
      <c r="M15" s="7">
        <v>72037586</v>
      </c>
    </row>
    <row r="16" spans="1:13" ht="12.75">
      <c r="A16" s="330" t="s">
        <v>23</v>
      </c>
      <c r="B16" s="331"/>
      <c r="C16" s="331"/>
      <c r="D16" s="331"/>
      <c r="E16" s="331"/>
      <c r="F16" s="331"/>
      <c r="G16" s="331"/>
      <c r="H16" s="332"/>
      <c r="I16" s="1">
        <v>120</v>
      </c>
      <c r="J16" s="21">
        <f>SUM(J17:J19)</f>
        <v>12695558</v>
      </c>
      <c r="K16" s="21">
        <f>SUM(K17:K19)</f>
        <v>12695558</v>
      </c>
      <c r="L16" s="21">
        <f>SUM(L17:L19)</f>
        <v>14864752</v>
      </c>
      <c r="M16" s="21">
        <f>SUM(M17:M19)</f>
        <v>14864752</v>
      </c>
    </row>
    <row r="17" spans="1:13" ht="12.75">
      <c r="A17" s="333" t="s">
        <v>62</v>
      </c>
      <c r="B17" s="334"/>
      <c r="C17" s="334"/>
      <c r="D17" s="334"/>
      <c r="E17" s="334"/>
      <c r="F17" s="334"/>
      <c r="G17" s="334"/>
      <c r="H17" s="335"/>
      <c r="I17" s="1">
        <v>121</v>
      </c>
      <c r="J17" s="7">
        <v>7131431</v>
      </c>
      <c r="K17" s="7">
        <v>7131431</v>
      </c>
      <c r="L17" s="7">
        <v>8312147</v>
      </c>
      <c r="M17" s="7">
        <v>8312147</v>
      </c>
    </row>
    <row r="18" spans="1:13" ht="12.75">
      <c r="A18" s="333" t="s">
        <v>63</v>
      </c>
      <c r="B18" s="334"/>
      <c r="C18" s="334"/>
      <c r="D18" s="334"/>
      <c r="E18" s="334"/>
      <c r="F18" s="334"/>
      <c r="G18" s="334"/>
      <c r="H18" s="335"/>
      <c r="I18" s="1">
        <v>122</v>
      </c>
      <c r="J18" s="7">
        <v>3890331</v>
      </c>
      <c r="K18" s="7">
        <v>3890331</v>
      </c>
      <c r="L18" s="7">
        <v>4595198</v>
      </c>
      <c r="M18" s="7">
        <v>4595198</v>
      </c>
    </row>
    <row r="19" spans="1:13" ht="12.75">
      <c r="A19" s="333" t="s">
        <v>64</v>
      </c>
      <c r="B19" s="334"/>
      <c r="C19" s="334"/>
      <c r="D19" s="334"/>
      <c r="E19" s="334"/>
      <c r="F19" s="334"/>
      <c r="G19" s="334"/>
      <c r="H19" s="335"/>
      <c r="I19" s="1">
        <v>123</v>
      </c>
      <c r="J19" s="7">
        <v>1673796</v>
      </c>
      <c r="K19" s="7">
        <v>1673796</v>
      </c>
      <c r="L19" s="7">
        <v>1957407</v>
      </c>
      <c r="M19" s="7">
        <v>1957407</v>
      </c>
    </row>
    <row r="20" spans="1:13" ht="12.75">
      <c r="A20" s="330" t="s">
        <v>105</v>
      </c>
      <c r="B20" s="331"/>
      <c r="C20" s="331"/>
      <c r="D20" s="331"/>
      <c r="E20" s="331"/>
      <c r="F20" s="331"/>
      <c r="G20" s="331"/>
      <c r="H20" s="332"/>
      <c r="I20" s="1">
        <v>124</v>
      </c>
      <c r="J20" s="7">
        <v>13465464</v>
      </c>
      <c r="K20" s="7">
        <v>13465464</v>
      </c>
      <c r="L20" s="7">
        <v>19093481</v>
      </c>
      <c r="M20" s="7">
        <v>19093481</v>
      </c>
    </row>
    <row r="21" spans="1:13" ht="12.75">
      <c r="A21" s="330" t="s">
        <v>106</v>
      </c>
      <c r="B21" s="331"/>
      <c r="C21" s="331"/>
      <c r="D21" s="331"/>
      <c r="E21" s="331"/>
      <c r="F21" s="331"/>
      <c r="G21" s="331"/>
      <c r="H21" s="332"/>
      <c r="I21" s="1">
        <v>125</v>
      </c>
      <c r="J21" s="7">
        <v>3002792</v>
      </c>
      <c r="K21" s="7">
        <v>3002792</v>
      </c>
      <c r="L21" s="7">
        <v>5661698</v>
      </c>
      <c r="M21" s="7">
        <v>5661698</v>
      </c>
    </row>
    <row r="22" spans="1:13" ht="12.75">
      <c r="A22" s="330" t="s">
        <v>24</v>
      </c>
      <c r="B22" s="331"/>
      <c r="C22" s="331"/>
      <c r="D22" s="331"/>
      <c r="E22" s="331"/>
      <c r="F22" s="331"/>
      <c r="G22" s="331"/>
      <c r="H22" s="332"/>
      <c r="I22" s="1">
        <v>126</v>
      </c>
      <c r="J22" s="21">
        <f>SUM(J23:J24)</f>
        <v>2371472</v>
      </c>
      <c r="K22" s="21">
        <f>SUM(K23:K24)</f>
        <v>2371472</v>
      </c>
      <c r="L22" s="21">
        <f>SUM(L23:L24)</f>
        <v>731627</v>
      </c>
      <c r="M22" s="21">
        <f>SUM(M23:M24)</f>
        <v>731627</v>
      </c>
    </row>
    <row r="23" spans="1:13" ht="12.75">
      <c r="A23" s="333" t="s">
        <v>137</v>
      </c>
      <c r="B23" s="334"/>
      <c r="C23" s="334"/>
      <c r="D23" s="334"/>
      <c r="E23" s="334"/>
      <c r="F23" s="334"/>
      <c r="G23" s="334"/>
      <c r="H23" s="335"/>
      <c r="I23" s="1">
        <v>127</v>
      </c>
      <c r="J23" s="7">
        <v>1419112</v>
      </c>
      <c r="K23" s="7">
        <v>1419112</v>
      </c>
      <c r="L23" s="7">
        <v>0</v>
      </c>
      <c r="M23" s="7">
        <v>0</v>
      </c>
    </row>
    <row r="24" spans="1:13" ht="12.75">
      <c r="A24" s="333" t="s">
        <v>138</v>
      </c>
      <c r="B24" s="334"/>
      <c r="C24" s="334"/>
      <c r="D24" s="334"/>
      <c r="E24" s="334"/>
      <c r="F24" s="334"/>
      <c r="G24" s="334"/>
      <c r="H24" s="335"/>
      <c r="I24" s="1">
        <v>128</v>
      </c>
      <c r="J24" s="7">
        <v>952360</v>
      </c>
      <c r="K24" s="7">
        <v>952360</v>
      </c>
      <c r="L24" s="7">
        <v>731627</v>
      </c>
      <c r="M24" s="7">
        <v>731627</v>
      </c>
    </row>
    <row r="25" spans="1:13" ht="12.75">
      <c r="A25" s="330" t="s">
        <v>107</v>
      </c>
      <c r="B25" s="331"/>
      <c r="C25" s="331"/>
      <c r="D25" s="331"/>
      <c r="E25" s="331"/>
      <c r="F25" s="331"/>
      <c r="G25" s="331"/>
      <c r="H25" s="332"/>
      <c r="I25" s="1">
        <v>129</v>
      </c>
      <c r="J25" s="7">
        <v>0</v>
      </c>
      <c r="K25" s="7">
        <v>0</v>
      </c>
      <c r="L25" s="7">
        <v>0</v>
      </c>
      <c r="M25" s="7">
        <v>0</v>
      </c>
    </row>
    <row r="26" spans="1:13" ht="12.75">
      <c r="A26" s="330" t="s">
        <v>50</v>
      </c>
      <c r="B26" s="331"/>
      <c r="C26" s="331"/>
      <c r="D26" s="331"/>
      <c r="E26" s="331"/>
      <c r="F26" s="331"/>
      <c r="G26" s="331"/>
      <c r="H26" s="332"/>
      <c r="I26" s="1">
        <v>130</v>
      </c>
      <c r="J26" s="7">
        <v>0</v>
      </c>
      <c r="K26" s="7">
        <v>0</v>
      </c>
      <c r="L26" s="7">
        <v>0</v>
      </c>
      <c r="M26" s="7">
        <v>0</v>
      </c>
    </row>
    <row r="27" spans="1:13" ht="12.75">
      <c r="A27" s="330" t="s">
        <v>213</v>
      </c>
      <c r="B27" s="331"/>
      <c r="C27" s="331"/>
      <c r="D27" s="331"/>
      <c r="E27" s="331"/>
      <c r="F27" s="331"/>
      <c r="G27" s="331"/>
      <c r="H27" s="332"/>
      <c r="I27" s="1">
        <v>131</v>
      </c>
      <c r="J27" s="21">
        <f>SUM(J28:J32)</f>
        <v>1760661</v>
      </c>
      <c r="K27" s="21">
        <f>SUM(K28:K32)</f>
        <v>1760661</v>
      </c>
      <c r="L27" s="21">
        <f>SUM(L28:L32)</f>
        <v>2041441</v>
      </c>
      <c r="M27" s="21">
        <f>SUM(M28:M32)</f>
        <v>2041441</v>
      </c>
    </row>
    <row r="28" spans="1:13" ht="27.75" customHeight="1">
      <c r="A28" s="330" t="s">
        <v>227</v>
      </c>
      <c r="B28" s="331"/>
      <c r="C28" s="331"/>
      <c r="D28" s="331"/>
      <c r="E28" s="331"/>
      <c r="F28" s="331"/>
      <c r="G28" s="331"/>
      <c r="H28" s="332"/>
      <c r="I28" s="1">
        <v>132</v>
      </c>
      <c r="J28" s="7">
        <v>0</v>
      </c>
      <c r="K28" s="7">
        <v>0</v>
      </c>
      <c r="L28" s="7">
        <v>0</v>
      </c>
      <c r="M28" s="7">
        <v>0</v>
      </c>
    </row>
    <row r="29" spans="1:13" ht="26.25" customHeight="1">
      <c r="A29" s="330" t="s">
        <v>155</v>
      </c>
      <c r="B29" s="331"/>
      <c r="C29" s="331"/>
      <c r="D29" s="331"/>
      <c r="E29" s="331"/>
      <c r="F29" s="331"/>
      <c r="G29" s="331"/>
      <c r="H29" s="332"/>
      <c r="I29" s="1">
        <v>133</v>
      </c>
      <c r="J29" s="7">
        <v>1760661</v>
      </c>
      <c r="K29" s="7">
        <v>1760661</v>
      </c>
      <c r="L29" s="7">
        <v>2041441</v>
      </c>
      <c r="M29" s="7">
        <v>2041441</v>
      </c>
    </row>
    <row r="30" spans="1:13" ht="12.75">
      <c r="A30" s="330" t="s">
        <v>139</v>
      </c>
      <c r="B30" s="331"/>
      <c r="C30" s="331"/>
      <c r="D30" s="331"/>
      <c r="E30" s="331"/>
      <c r="F30" s="331"/>
      <c r="G30" s="331"/>
      <c r="H30" s="332"/>
      <c r="I30" s="1">
        <v>134</v>
      </c>
      <c r="J30" s="7">
        <v>0</v>
      </c>
      <c r="K30" s="7">
        <v>0</v>
      </c>
      <c r="L30" s="7">
        <v>0</v>
      </c>
      <c r="M30" s="7">
        <v>0</v>
      </c>
    </row>
    <row r="31" spans="1:13" ht="12.75">
      <c r="A31" s="330" t="s">
        <v>223</v>
      </c>
      <c r="B31" s="331"/>
      <c r="C31" s="331"/>
      <c r="D31" s="331"/>
      <c r="E31" s="331"/>
      <c r="F31" s="331"/>
      <c r="G31" s="331"/>
      <c r="H31" s="332"/>
      <c r="I31" s="1">
        <v>135</v>
      </c>
      <c r="J31" s="7">
        <v>0</v>
      </c>
      <c r="K31" s="7">
        <v>0</v>
      </c>
      <c r="L31" s="7">
        <v>0</v>
      </c>
      <c r="M31" s="7">
        <v>0</v>
      </c>
    </row>
    <row r="32" spans="1:13" ht="12.75">
      <c r="A32" s="330" t="s">
        <v>140</v>
      </c>
      <c r="B32" s="331"/>
      <c r="C32" s="331"/>
      <c r="D32" s="331"/>
      <c r="E32" s="331"/>
      <c r="F32" s="331"/>
      <c r="G32" s="331"/>
      <c r="H32" s="332"/>
      <c r="I32" s="1">
        <v>136</v>
      </c>
      <c r="J32" s="7">
        <v>0</v>
      </c>
      <c r="K32" s="7">
        <v>0</v>
      </c>
      <c r="L32" s="7">
        <v>0</v>
      </c>
      <c r="M32" s="7">
        <v>0</v>
      </c>
    </row>
    <row r="33" spans="1:13" ht="12.75">
      <c r="A33" s="330" t="s">
        <v>214</v>
      </c>
      <c r="B33" s="331"/>
      <c r="C33" s="331"/>
      <c r="D33" s="331"/>
      <c r="E33" s="331"/>
      <c r="F33" s="331"/>
      <c r="G33" s="331"/>
      <c r="H33" s="332"/>
      <c r="I33" s="1">
        <v>137</v>
      </c>
      <c r="J33" s="21">
        <f>SUM(J34:J37)</f>
        <v>25817439</v>
      </c>
      <c r="K33" s="21">
        <f>SUM(K34:K37)</f>
        <v>25817439</v>
      </c>
      <c r="L33" s="21">
        <f>SUM(L34:L37)</f>
        <v>5286392</v>
      </c>
      <c r="M33" s="21">
        <f>SUM(M34:M37)</f>
        <v>5286392</v>
      </c>
    </row>
    <row r="34" spans="1:13" ht="12.75">
      <c r="A34" s="330" t="s">
        <v>66</v>
      </c>
      <c r="B34" s="331"/>
      <c r="C34" s="331"/>
      <c r="D34" s="331"/>
      <c r="E34" s="331"/>
      <c r="F34" s="331"/>
      <c r="G34" s="331"/>
      <c r="H34" s="332"/>
      <c r="I34" s="1">
        <v>138</v>
      </c>
      <c r="J34" s="7">
        <v>0</v>
      </c>
      <c r="K34" s="7">
        <v>0</v>
      </c>
      <c r="L34" s="7">
        <v>0</v>
      </c>
      <c r="M34" s="7">
        <v>0</v>
      </c>
    </row>
    <row r="35" spans="1:13" ht="25.5" customHeight="1">
      <c r="A35" s="330" t="s">
        <v>65</v>
      </c>
      <c r="B35" s="331"/>
      <c r="C35" s="331"/>
      <c r="D35" s="331"/>
      <c r="E35" s="331"/>
      <c r="F35" s="331"/>
      <c r="G35" s="331"/>
      <c r="H35" s="332"/>
      <c r="I35" s="1">
        <v>139</v>
      </c>
      <c r="J35" s="7">
        <v>25817439</v>
      </c>
      <c r="K35" s="7">
        <v>25817439</v>
      </c>
      <c r="L35" s="7">
        <v>5286392</v>
      </c>
      <c r="M35" s="7">
        <v>5286392</v>
      </c>
    </row>
    <row r="36" spans="1:13" ht="12.75">
      <c r="A36" s="330" t="s">
        <v>224</v>
      </c>
      <c r="B36" s="331"/>
      <c r="C36" s="331"/>
      <c r="D36" s="331"/>
      <c r="E36" s="331"/>
      <c r="F36" s="331"/>
      <c r="G36" s="331"/>
      <c r="H36" s="332"/>
      <c r="I36" s="1">
        <v>140</v>
      </c>
      <c r="J36" s="7">
        <v>0</v>
      </c>
      <c r="K36" s="7">
        <v>0</v>
      </c>
      <c r="L36" s="7">
        <v>0</v>
      </c>
      <c r="M36" s="7">
        <v>0</v>
      </c>
    </row>
    <row r="37" spans="1:13" ht="12.75">
      <c r="A37" s="330" t="s">
        <v>67</v>
      </c>
      <c r="B37" s="331"/>
      <c r="C37" s="331"/>
      <c r="D37" s="331"/>
      <c r="E37" s="331"/>
      <c r="F37" s="331"/>
      <c r="G37" s="331"/>
      <c r="H37" s="332"/>
      <c r="I37" s="1">
        <v>141</v>
      </c>
      <c r="J37" s="7">
        <v>0</v>
      </c>
      <c r="K37" s="7">
        <v>0</v>
      </c>
      <c r="L37" s="7">
        <v>0</v>
      </c>
      <c r="M37" s="7">
        <v>0</v>
      </c>
    </row>
    <row r="38" spans="1:13" ht="12.75">
      <c r="A38" s="330" t="s">
        <v>195</v>
      </c>
      <c r="B38" s="331"/>
      <c r="C38" s="331"/>
      <c r="D38" s="331"/>
      <c r="E38" s="331"/>
      <c r="F38" s="331"/>
      <c r="G38" s="331"/>
      <c r="H38" s="332"/>
      <c r="I38" s="1">
        <v>142</v>
      </c>
      <c r="J38" s="7">
        <v>0</v>
      </c>
      <c r="K38" s="7">
        <v>0</v>
      </c>
      <c r="L38" s="7">
        <v>0</v>
      </c>
      <c r="M38" s="7">
        <v>0</v>
      </c>
    </row>
    <row r="39" spans="1:13" ht="12.75">
      <c r="A39" s="330" t="s">
        <v>196</v>
      </c>
      <c r="B39" s="331"/>
      <c r="C39" s="331"/>
      <c r="D39" s="331"/>
      <c r="E39" s="331"/>
      <c r="F39" s="331"/>
      <c r="G39" s="331"/>
      <c r="H39" s="332"/>
      <c r="I39" s="1">
        <v>143</v>
      </c>
      <c r="J39" s="7">
        <v>0</v>
      </c>
      <c r="K39" s="7">
        <v>0</v>
      </c>
      <c r="L39" s="7">
        <v>0</v>
      </c>
      <c r="M39" s="7">
        <v>0</v>
      </c>
    </row>
    <row r="40" spans="1:13" ht="12.75">
      <c r="A40" s="330" t="s">
        <v>225</v>
      </c>
      <c r="B40" s="331"/>
      <c r="C40" s="331"/>
      <c r="D40" s="331"/>
      <c r="E40" s="331"/>
      <c r="F40" s="331"/>
      <c r="G40" s="331"/>
      <c r="H40" s="332"/>
      <c r="I40" s="1">
        <v>144</v>
      </c>
      <c r="J40" s="7">
        <v>0</v>
      </c>
      <c r="K40" s="7">
        <v>0</v>
      </c>
      <c r="L40" s="7">
        <v>0</v>
      </c>
      <c r="M40" s="7">
        <v>0</v>
      </c>
    </row>
    <row r="41" spans="1:19" ht="12.75">
      <c r="A41" s="330" t="s">
        <v>226</v>
      </c>
      <c r="B41" s="331"/>
      <c r="C41" s="331"/>
      <c r="D41" s="331"/>
      <c r="E41" s="331"/>
      <c r="F41" s="331"/>
      <c r="G41" s="331"/>
      <c r="H41" s="332"/>
      <c r="I41" s="1">
        <v>145</v>
      </c>
      <c r="J41" s="7">
        <v>0</v>
      </c>
      <c r="K41" s="7">
        <v>0</v>
      </c>
      <c r="L41" s="7">
        <v>1471783</v>
      </c>
      <c r="M41" s="7">
        <v>1471783</v>
      </c>
      <c r="Q41" s="201"/>
      <c r="R41" s="201"/>
      <c r="S41" s="201"/>
    </row>
    <row r="42" spans="1:13" ht="12.75">
      <c r="A42" s="330" t="s">
        <v>215</v>
      </c>
      <c r="B42" s="331"/>
      <c r="C42" s="331"/>
      <c r="D42" s="331"/>
      <c r="E42" s="331"/>
      <c r="F42" s="331"/>
      <c r="G42" s="331"/>
      <c r="H42" s="332"/>
      <c r="I42" s="1">
        <v>146</v>
      </c>
      <c r="J42" s="21">
        <f>J7+J27+J38+J40</f>
        <v>136971340</v>
      </c>
      <c r="K42" s="21">
        <f>K7+K27+K38+K40</f>
        <v>136971340</v>
      </c>
      <c r="L42" s="21">
        <f>L7+L27+L38+L40</f>
        <v>117617549</v>
      </c>
      <c r="M42" s="21">
        <f>M7+M27+M38+M40</f>
        <v>117617549</v>
      </c>
    </row>
    <row r="43" spans="1:13" ht="12.75">
      <c r="A43" s="330" t="s">
        <v>216</v>
      </c>
      <c r="B43" s="331"/>
      <c r="C43" s="331"/>
      <c r="D43" s="331"/>
      <c r="E43" s="331"/>
      <c r="F43" s="331"/>
      <c r="G43" s="331"/>
      <c r="H43" s="332"/>
      <c r="I43" s="1">
        <v>147</v>
      </c>
      <c r="J43" s="21">
        <f>J10+J33+J39+J41</f>
        <v>147986521</v>
      </c>
      <c r="K43" s="21">
        <f>K10+K33+K39+K41</f>
        <v>147986521</v>
      </c>
      <c r="L43" s="21">
        <f>L10+L33+L39+L41</f>
        <v>120116095</v>
      </c>
      <c r="M43" s="21">
        <f>M10+M33+M39+M41</f>
        <v>120116095</v>
      </c>
    </row>
    <row r="44" spans="1:13" ht="12.75">
      <c r="A44" s="330" t="s">
        <v>236</v>
      </c>
      <c r="B44" s="331"/>
      <c r="C44" s="331"/>
      <c r="D44" s="331"/>
      <c r="E44" s="331"/>
      <c r="F44" s="331"/>
      <c r="G44" s="331"/>
      <c r="H44" s="332"/>
      <c r="I44" s="1">
        <v>148</v>
      </c>
      <c r="J44" s="21">
        <f>J42-J43</f>
        <v>-11015181</v>
      </c>
      <c r="K44" s="21">
        <f>K42-K43</f>
        <v>-11015181</v>
      </c>
      <c r="L44" s="21">
        <f>L42-L43</f>
        <v>-2498546</v>
      </c>
      <c r="M44" s="21">
        <f>M42-M43</f>
        <v>-2498546</v>
      </c>
    </row>
    <row r="45" spans="1:13" ht="12.75">
      <c r="A45" s="336" t="s">
        <v>218</v>
      </c>
      <c r="B45" s="337"/>
      <c r="C45" s="337"/>
      <c r="D45" s="337"/>
      <c r="E45" s="337"/>
      <c r="F45" s="337"/>
      <c r="G45" s="337"/>
      <c r="H45" s="338"/>
      <c r="I45" s="1">
        <v>149</v>
      </c>
      <c r="J45" s="21">
        <f>IF(J42&gt;J43,J42-J43,0)</f>
        <v>0</v>
      </c>
      <c r="K45" s="21">
        <f>IF(K42&gt;K43,K42-K43,0)</f>
        <v>0</v>
      </c>
      <c r="L45" s="21">
        <f>IF(L42&gt;L43,L42-L43,0)</f>
        <v>0</v>
      </c>
      <c r="M45" s="21">
        <f>IF(M42&gt;M43,M42-M43,0)</f>
        <v>0</v>
      </c>
    </row>
    <row r="46" spans="1:13" ht="12.75">
      <c r="A46" s="336" t="s">
        <v>219</v>
      </c>
      <c r="B46" s="337"/>
      <c r="C46" s="337"/>
      <c r="D46" s="337"/>
      <c r="E46" s="337"/>
      <c r="F46" s="337"/>
      <c r="G46" s="337"/>
      <c r="H46" s="338"/>
      <c r="I46" s="1">
        <v>150</v>
      </c>
      <c r="J46" s="21">
        <f>IF(J43&gt;J42,J43-J42,0)</f>
        <v>11015181</v>
      </c>
      <c r="K46" s="21">
        <f>IF(K43&gt;K42,K43-K42,0)</f>
        <v>11015181</v>
      </c>
      <c r="L46" s="21">
        <f>IF(L43&gt;L42,L43-L42,0)</f>
        <v>2498546</v>
      </c>
      <c r="M46" s="21">
        <f>IF(M43&gt;M42,M43-M42,0)</f>
        <v>2498546</v>
      </c>
    </row>
    <row r="47" spans="1:13" ht="12.75">
      <c r="A47" s="330" t="s">
        <v>217</v>
      </c>
      <c r="B47" s="331"/>
      <c r="C47" s="331"/>
      <c r="D47" s="331"/>
      <c r="E47" s="331"/>
      <c r="F47" s="331"/>
      <c r="G47" s="331"/>
      <c r="H47" s="332"/>
      <c r="I47" s="1">
        <v>151</v>
      </c>
      <c r="J47" s="7"/>
      <c r="K47" s="7"/>
      <c r="L47" s="7"/>
      <c r="M47" s="7"/>
    </row>
    <row r="48" spans="1:13" ht="12.75">
      <c r="A48" s="330" t="s">
        <v>237</v>
      </c>
      <c r="B48" s="331"/>
      <c r="C48" s="331"/>
      <c r="D48" s="331"/>
      <c r="E48" s="331"/>
      <c r="F48" s="331"/>
      <c r="G48" s="331"/>
      <c r="H48" s="332"/>
      <c r="I48" s="1">
        <v>152</v>
      </c>
      <c r="J48" s="21">
        <f>J44-J47</f>
        <v>-11015181</v>
      </c>
      <c r="K48" s="21">
        <f>K44-K47</f>
        <v>-11015181</v>
      </c>
      <c r="L48" s="21">
        <f>L44-L47</f>
        <v>-2498546</v>
      </c>
      <c r="M48" s="21">
        <f>M44-M47</f>
        <v>-2498546</v>
      </c>
    </row>
    <row r="49" spans="1:13" ht="13.5" customHeight="1">
      <c r="A49" s="336" t="s">
        <v>192</v>
      </c>
      <c r="B49" s="337"/>
      <c r="C49" s="337"/>
      <c r="D49" s="337"/>
      <c r="E49" s="337"/>
      <c r="F49" s="337"/>
      <c r="G49" s="337"/>
      <c r="H49" s="338"/>
      <c r="I49" s="1">
        <v>153</v>
      </c>
      <c r="J49" s="21">
        <f>IF(J48&gt;0,J48,0)</f>
        <v>0</v>
      </c>
      <c r="K49" s="21">
        <f>IF(K48&gt;0,K48,0)</f>
        <v>0</v>
      </c>
      <c r="L49" s="21">
        <f>IF(L48&gt;0,L48,0)</f>
        <v>0</v>
      </c>
      <c r="M49" s="21">
        <f>IF(M48&gt;0,M48,0)</f>
        <v>0</v>
      </c>
    </row>
    <row r="50" spans="1:17" ht="12.75">
      <c r="A50" s="344" t="s">
        <v>220</v>
      </c>
      <c r="B50" s="345"/>
      <c r="C50" s="345"/>
      <c r="D50" s="345"/>
      <c r="E50" s="345"/>
      <c r="F50" s="345"/>
      <c r="G50" s="345"/>
      <c r="H50" s="346"/>
      <c r="I50" s="2">
        <v>154</v>
      </c>
      <c r="J50" s="28">
        <f>IF(J48&lt;0,-J48,0)</f>
        <v>11015181</v>
      </c>
      <c r="K50" s="28">
        <f>IF(K48&lt;0,-K48,0)</f>
        <v>11015181</v>
      </c>
      <c r="L50" s="28">
        <f>IF(L48&lt;0,-L48,0)</f>
        <v>2498546</v>
      </c>
      <c r="M50" s="28">
        <f>IF(M48&lt;0,-M48,0)</f>
        <v>2498546</v>
      </c>
      <c r="Q50" s="201"/>
    </row>
    <row r="51" spans="1:13" ht="12.75" customHeight="1">
      <c r="A51" s="342" t="s">
        <v>310</v>
      </c>
      <c r="B51" s="343"/>
      <c r="C51" s="343"/>
      <c r="D51" s="343"/>
      <c r="E51" s="343"/>
      <c r="F51" s="343"/>
      <c r="G51" s="343"/>
      <c r="H51" s="343"/>
      <c r="I51" s="343"/>
      <c r="J51" s="343"/>
      <c r="K51" s="343"/>
      <c r="L51" s="343"/>
      <c r="M51" s="343"/>
    </row>
    <row r="52" spans="1:13" ht="12.75" customHeight="1">
      <c r="A52" s="327" t="s">
        <v>187</v>
      </c>
      <c r="B52" s="328"/>
      <c r="C52" s="328"/>
      <c r="D52" s="328"/>
      <c r="E52" s="328"/>
      <c r="F52" s="328"/>
      <c r="G52" s="328"/>
      <c r="H52" s="328"/>
      <c r="I52" s="9"/>
      <c r="J52" s="6"/>
      <c r="K52" s="6"/>
      <c r="L52" s="6"/>
      <c r="M52" s="6"/>
    </row>
    <row r="53" spans="1:13" ht="12.75">
      <c r="A53" s="339" t="s">
        <v>234</v>
      </c>
      <c r="B53" s="340"/>
      <c r="C53" s="340"/>
      <c r="D53" s="340"/>
      <c r="E53" s="340"/>
      <c r="F53" s="340"/>
      <c r="G53" s="340"/>
      <c r="H53" s="341"/>
      <c r="I53" s="1">
        <v>155</v>
      </c>
      <c r="J53" s="7">
        <f>$J$48</f>
        <v>-11015181</v>
      </c>
      <c r="K53" s="7">
        <f>$K$48</f>
        <v>-11015181</v>
      </c>
      <c r="L53" s="7">
        <f>$L$48</f>
        <v>-2498546</v>
      </c>
      <c r="M53" s="7">
        <f>$M$48</f>
        <v>-2498546</v>
      </c>
    </row>
    <row r="54" spans="1:13" ht="12.75">
      <c r="A54" s="339" t="s">
        <v>235</v>
      </c>
      <c r="B54" s="340"/>
      <c r="C54" s="340"/>
      <c r="D54" s="340"/>
      <c r="E54" s="340"/>
      <c r="F54" s="340"/>
      <c r="G54" s="340"/>
      <c r="H54" s="341"/>
      <c r="I54" s="1">
        <v>156</v>
      </c>
      <c r="J54" s="7"/>
      <c r="K54" s="7"/>
      <c r="L54" s="8"/>
      <c r="M54" s="8"/>
    </row>
    <row r="55" spans="1:13" ht="12.75" customHeight="1">
      <c r="A55" s="342" t="s">
        <v>189</v>
      </c>
      <c r="B55" s="343"/>
      <c r="C55" s="343"/>
      <c r="D55" s="343"/>
      <c r="E55" s="343"/>
      <c r="F55" s="343"/>
      <c r="G55" s="343"/>
      <c r="H55" s="343"/>
      <c r="I55" s="343"/>
      <c r="J55" s="343"/>
      <c r="K55" s="343"/>
      <c r="L55" s="343"/>
      <c r="M55" s="343"/>
    </row>
    <row r="56" spans="1:13" ht="12.75">
      <c r="A56" s="327" t="s">
        <v>204</v>
      </c>
      <c r="B56" s="328"/>
      <c r="C56" s="328"/>
      <c r="D56" s="328"/>
      <c r="E56" s="328"/>
      <c r="F56" s="328"/>
      <c r="G56" s="328"/>
      <c r="H56" s="329"/>
      <c r="I56" s="9">
        <v>157</v>
      </c>
      <c r="J56" s="6">
        <f>$J$48</f>
        <v>-11015181</v>
      </c>
      <c r="K56" s="6">
        <f>$K$48</f>
        <v>-11015181</v>
      </c>
      <c r="L56" s="6">
        <f>$L$48</f>
        <v>-2498546</v>
      </c>
      <c r="M56" s="6">
        <f>$M$48</f>
        <v>-2498546</v>
      </c>
    </row>
    <row r="57" spans="1:13" ht="12.75">
      <c r="A57" s="330" t="s">
        <v>221</v>
      </c>
      <c r="B57" s="331"/>
      <c r="C57" s="331"/>
      <c r="D57" s="331"/>
      <c r="E57" s="331"/>
      <c r="F57" s="331"/>
      <c r="G57" s="331"/>
      <c r="H57" s="332"/>
      <c r="I57" s="1">
        <v>158</v>
      </c>
      <c r="J57" s="21">
        <f>SUM(J58:J64)</f>
        <v>0</v>
      </c>
      <c r="K57" s="21">
        <f>SUM(K58:K64)</f>
        <v>0</v>
      </c>
      <c r="L57" s="21">
        <f>SUM(L58:L64)</f>
        <v>0</v>
      </c>
      <c r="M57" s="21">
        <f>SUM(M58:M64)</f>
        <v>0</v>
      </c>
    </row>
    <row r="58" spans="1:13" ht="12.75">
      <c r="A58" s="330" t="s">
        <v>228</v>
      </c>
      <c r="B58" s="331"/>
      <c r="C58" s="331"/>
      <c r="D58" s="331"/>
      <c r="E58" s="331"/>
      <c r="F58" s="331"/>
      <c r="G58" s="331"/>
      <c r="H58" s="332"/>
      <c r="I58" s="1">
        <v>159</v>
      </c>
      <c r="J58" s="7">
        <v>0</v>
      </c>
      <c r="K58" s="7">
        <v>0</v>
      </c>
      <c r="L58" s="7">
        <v>0</v>
      </c>
      <c r="M58" s="7">
        <v>0</v>
      </c>
    </row>
    <row r="59" spans="1:13" ht="24.75" customHeight="1">
      <c r="A59" s="330" t="s">
        <v>229</v>
      </c>
      <c r="B59" s="331"/>
      <c r="C59" s="331"/>
      <c r="D59" s="331"/>
      <c r="E59" s="331"/>
      <c r="F59" s="331"/>
      <c r="G59" s="331"/>
      <c r="H59" s="332"/>
      <c r="I59" s="1">
        <v>160</v>
      </c>
      <c r="J59" s="7">
        <v>0</v>
      </c>
      <c r="K59" s="7">
        <v>0</v>
      </c>
      <c r="L59" s="7">
        <v>0</v>
      </c>
      <c r="M59" s="7">
        <v>0</v>
      </c>
    </row>
    <row r="60" spans="1:13" ht="12.75">
      <c r="A60" s="330" t="s">
        <v>45</v>
      </c>
      <c r="B60" s="331"/>
      <c r="C60" s="331"/>
      <c r="D60" s="331"/>
      <c r="E60" s="331"/>
      <c r="F60" s="331"/>
      <c r="G60" s="331"/>
      <c r="H60" s="332"/>
      <c r="I60" s="1">
        <v>161</v>
      </c>
      <c r="J60" s="7">
        <v>0</v>
      </c>
      <c r="K60" s="7">
        <v>0</v>
      </c>
      <c r="L60" s="7">
        <v>0</v>
      </c>
      <c r="M60" s="7">
        <v>0</v>
      </c>
    </row>
    <row r="61" spans="1:13" ht="12.75">
      <c r="A61" s="330" t="s">
        <v>230</v>
      </c>
      <c r="B61" s="331"/>
      <c r="C61" s="331"/>
      <c r="D61" s="331"/>
      <c r="E61" s="331"/>
      <c r="F61" s="331"/>
      <c r="G61" s="331"/>
      <c r="H61" s="332"/>
      <c r="I61" s="1">
        <v>162</v>
      </c>
      <c r="J61" s="7">
        <v>0</v>
      </c>
      <c r="K61" s="7">
        <v>0</v>
      </c>
      <c r="L61" s="7">
        <v>0</v>
      </c>
      <c r="M61" s="7">
        <v>0</v>
      </c>
    </row>
    <row r="62" spans="1:13" ht="12.75">
      <c r="A62" s="330" t="s">
        <v>231</v>
      </c>
      <c r="B62" s="331"/>
      <c r="C62" s="331"/>
      <c r="D62" s="331"/>
      <c r="E62" s="331"/>
      <c r="F62" s="331"/>
      <c r="G62" s="331"/>
      <c r="H62" s="332"/>
      <c r="I62" s="1">
        <v>163</v>
      </c>
      <c r="J62" s="7">
        <v>0</v>
      </c>
      <c r="K62" s="7">
        <v>0</v>
      </c>
      <c r="L62" s="7">
        <v>0</v>
      </c>
      <c r="M62" s="7">
        <v>0</v>
      </c>
    </row>
    <row r="63" spans="1:13" ht="12.75">
      <c r="A63" s="330" t="s">
        <v>232</v>
      </c>
      <c r="B63" s="331"/>
      <c r="C63" s="331"/>
      <c r="D63" s="331"/>
      <c r="E63" s="331"/>
      <c r="F63" s="331"/>
      <c r="G63" s="331"/>
      <c r="H63" s="332"/>
      <c r="I63" s="1">
        <v>164</v>
      </c>
      <c r="J63" s="7">
        <v>0</v>
      </c>
      <c r="K63" s="7">
        <v>0</v>
      </c>
      <c r="L63" s="7">
        <v>0</v>
      </c>
      <c r="M63" s="7">
        <v>0</v>
      </c>
    </row>
    <row r="64" spans="1:13" ht="12.75">
      <c r="A64" s="330" t="s">
        <v>233</v>
      </c>
      <c r="B64" s="331"/>
      <c r="C64" s="331"/>
      <c r="D64" s="331"/>
      <c r="E64" s="331"/>
      <c r="F64" s="331"/>
      <c r="G64" s="331"/>
      <c r="H64" s="332"/>
      <c r="I64" s="1">
        <v>165</v>
      </c>
      <c r="J64" s="7">
        <v>0</v>
      </c>
      <c r="K64" s="7">
        <v>0</v>
      </c>
      <c r="L64" s="7">
        <v>0</v>
      </c>
      <c r="M64" s="7">
        <v>0</v>
      </c>
    </row>
    <row r="65" spans="1:13" ht="12.75">
      <c r="A65" s="330" t="s">
        <v>222</v>
      </c>
      <c r="B65" s="331"/>
      <c r="C65" s="331"/>
      <c r="D65" s="331"/>
      <c r="E65" s="331"/>
      <c r="F65" s="331"/>
      <c r="G65" s="331"/>
      <c r="H65" s="332"/>
      <c r="I65" s="1">
        <v>166</v>
      </c>
      <c r="J65" s="7">
        <v>0</v>
      </c>
      <c r="K65" s="7">
        <v>0</v>
      </c>
      <c r="L65" s="7">
        <v>0</v>
      </c>
      <c r="M65" s="7">
        <v>0</v>
      </c>
    </row>
    <row r="66" spans="1:13" ht="25.5" customHeight="1">
      <c r="A66" s="330" t="s">
        <v>193</v>
      </c>
      <c r="B66" s="331"/>
      <c r="C66" s="331"/>
      <c r="D66" s="331"/>
      <c r="E66" s="331"/>
      <c r="F66" s="331"/>
      <c r="G66" s="331"/>
      <c r="H66" s="332"/>
      <c r="I66" s="1">
        <v>167</v>
      </c>
      <c r="J66" s="21">
        <f>J57-J65</f>
        <v>0</v>
      </c>
      <c r="K66" s="21">
        <f>K57-K65</f>
        <v>0</v>
      </c>
      <c r="L66" s="21">
        <f>L57-L65</f>
        <v>0</v>
      </c>
      <c r="M66" s="21">
        <f>M57-M65</f>
        <v>0</v>
      </c>
    </row>
    <row r="67" spans="1:13" ht="12.75">
      <c r="A67" s="330" t="s">
        <v>194</v>
      </c>
      <c r="B67" s="331"/>
      <c r="C67" s="331"/>
      <c r="D67" s="331"/>
      <c r="E67" s="331"/>
      <c r="F67" s="331"/>
      <c r="G67" s="331"/>
      <c r="H67" s="332"/>
      <c r="I67" s="1">
        <v>168</v>
      </c>
      <c r="J67" s="28">
        <f>J56+J66</f>
        <v>-11015181</v>
      </c>
      <c r="K67" s="28">
        <f>K56+K66</f>
        <v>-11015181</v>
      </c>
      <c r="L67" s="28">
        <f>L56+L66</f>
        <v>-2498546</v>
      </c>
      <c r="M67" s="28">
        <f>M56+M66</f>
        <v>-2498546</v>
      </c>
    </row>
    <row r="68" spans="1:13" ht="12.75" customHeight="1">
      <c r="A68" s="352" t="s">
        <v>311</v>
      </c>
      <c r="B68" s="353"/>
      <c r="C68" s="353"/>
      <c r="D68" s="353"/>
      <c r="E68" s="353"/>
      <c r="F68" s="353"/>
      <c r="G68" s="353"/>
      <c r="H68" s="353"/>
      <c r="I68" s="353"/>
      <c r="J68" s="353"/>
      <c r="K68" s="353"/>
      <c r="L68" s="353"/>
      <c r="M68" s="353"/>
    </row>
    <row r="69" spans="1:13" ht="12.75" customHeight="1">
      <c r="A69" s="354" t="s">
        <v>188</v>
      </c>
      <c r="B69" s="355"/>
      <c r="C69" s="355"/>
      <c r="D69" s="355"/>
      <c r="E69" s="355"/>
      <c r="F69" s="355"/>
      <c r="G69" s="355"/>
      <c r="H69" s="355"/>
      <c r="I69" s="355"/>
      <c r="J69" s="355"/>
      <c r="K69" s="355"/>
      <c r="L69" s="355"/>
      <c r="M69" s="355"/>
    </row>
    <row r="70" spans="1:13" ht="12.75">
      <c r="A70" s="356" t="s">
        <v>234</v>
      </c>
      <c r="B70" s="357"/>
      <c r="C70" s="357"/>
      <c r="D70" s="357"/>
      <c r="E70" s="357"/>
      <c r="F70" s="357"/>
      <c r="G70" s="357"/>
      <c r="H70" s="358"/>
      <c r="I70" s="9">
        <v>169</v>
      </c>
      <c r="J70" s="6">
        <f>J67</f>
        <v>-11015181</v>
      </c>
      <c r="K70" s="6">
        <f>K67</f>
        <v>-11015181</v>
      </c>
      <c r="L70" s="6">
        <f>L67</f>
        <v>-2498546</v>
      </c>
      <c r="M70" s="6">
        <f>M67</f>
        <v>-2498546</v>
      </c>
    </row>
    <row r="71" spans="1:13" ht="12.75">
      <c r="A71" s="349" t="s">
        <v>235</v>
      </c>
      <c r="B71" s="350"/>
      <c r="C71" s="350"/>
      <c r="D71" s="350"/>
      <c r="E71" s="350"/>
      <c r="F71" s="350"/>
      <c r="G71" s="350"/>
      <c r="H71" s="351"/>
      <c r="I71" s="4">
        <v>170</v>
      </c>
      <c r="J71" s="28">
        <f>J54</f>
        <v>0</v>
      </c>
      <c r="K71" s="28">
        <f>K54</f>
        <v>0</v>
      </c>
      <c r="L71" s="28">
        <f>L54</f>
        <v>0</v>
      </c>
      <c r="M71" s="28">
        <f>M54</f>
        <v>0</v>
      </c>
    </row>
  </sheetData>
  <sheetProtection/>
  <mergeCells count="73">
    <mergeCell ref="A64:H64"/>
    <mergeCell ref="A70:H70"/>
    <mergeCell ref="A58:H58"/>
    <mergeCell ref="A59:H59"/>
    <mergeCell ref="A60:H60"/>
    <mergeCell ref="A61:H61"/>
    <mergeCell ref="A2:M2"/>
    <mergeCell ref="A1:M1"/>
    <mergeCell ref="A71:H71"/>
    <mergeCell ref="A65:H65"/>
    <mergeCell ref="A66:H66"/>
    <mergeCell ref="A67:H67"/>
    <mergeCell ref="A68:M68"/>
    <mergeCell ref="A69:M69"/>
    <mergeCell ref="A62:H62"/>
    <mergeCell ref="A63:H63"/>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3">
    <dataValidation type="whole" operator="notEqual" allowBlank="1" showInputMessage="1" showErrorMessage="1" errorTitle="Pogrešan unos" error="Mogu se unijeti samo cjelobrojne vrijednosti." sqref="J47:L47 J53:L54 M53 J70:M71 J56:M6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K8:K9 K17:K21 L28:M28 K23:K26 L34:M34 K28:K32 K27:M27 K36:M46 K22:M22 L30:M32 K16:M16 K34:K35 K12:M12 K13:K15 K7:M7 J7:J10 J12:J46 K10:M10 J48:M50 L24:M26 K33:M33">
      <formula1>0</formula1>
    </dataValidation>
  </dataValidations>
  <printOptions/>
  <pageMargins left="0.75" right="0.75" top="1" bottom="1" header="0.5" footer="0.5"/>
  <pageSetup orientation="portrait" paperSize="9" scale="69" r:id="rId1"/>
  <ignoredErrors>
    <ignoredError sqref="A16:L16 A54:M55 A53:I53 A56:I67 A27:L27 A23:I26 A22:L22 A17:I21 A33:L33 A29:I29 A38:L40 A35:I35 A28:I28 A30:I32 A34:K34 A36:K37 K28 K30:K32 A48:M52 A47:I47 A42:M46 A41:K41" formulaRange="1"/>
    <ignoredError sqref="J53:M53 J56:M57 J66:M67 J58:K65" formulaRange="1" unlockedFormula="1"/>
    <ignoredError sqref="J70:M70" unlockedFormula="1"/>
  </ignoredErrors>
</worksheet>
</file>

<file path=xl/worksheets/sheet3.xml><?xml version="1.0" encoding="utf-8"?>
<worksheet xmlns="http://schemas.openxmlformats.org/spreadsheetml/2006/main" xmlns:r="http://schemas.openxmlformats.org/officeDocument/2006/relationships">
  <dimension ref="A1:N124"/>
  <sheetViews>
    <sheetView zoomScaleSheetLayoutView="110" zoomScalePageLayoutView="0" workbookViewId="0" topLeftCell="A70">
      <selection activeCell="K103" sqref="K103"/>
    </sheetView>
  </sheetViews>
  <sheetFormatPr defaultColWidth="9.140625" defaultRowHeight="12.75"/>
  <cols>
    <col min="10" max="10" width="15.8515625" style="0" bestFit="1" customWidth="1"/>
    <col min="11" max="11" width="14.57421875" style="0" bestFit="1" customWidth="1"/>
    <col min="12" max="12" width="23.421875" style="0" customWidth="1"/>
    <col min="13" max="13" width="11.140625" style="0" bestFit="1" customWidth="1"/>
  </cols>
  <sheetData>
    <row r="1" spans="1:11" ht="12.75" customHeight="1">
      <c r="A1" s="348" t="s">
        <v>153</v>
      </c>
      <c r="B1" s="348"/>
      <c r="C1" s="348"/>
      <c r="D1" s="348"/>
      <c r="E1" s="348"/>
      <c r="F1" s="348"/>
      <c r="G1" s="348"/>
      <c r="H1" s="348"/>
      <c r="I1" s="348"/>
      <c r="J1" s="348"/>
      <c r="K1" s="348"/>
    </row>
    <row r="2" spans="1:11" ht="12.75" customHeight="1">
      <c r="A2" s="363" t="s">
        <v>596</v>
      </c>
      <c r="B2" s="363"/>
      <c r="C2" s="363"/>
      <c r="D2" s="363"/>
      <c r="E2" s="363"/>
      <c r="F2" s="363"/>
      <c r="G2" s="363"/>
      <c r="H2" s="363"/>
      <c r="I2" s="363"/>
      <c r="J2" s="363"/>
      <c r="K2" s="363"/>
    </row>
    <row r="3" spans="1:11" ht="12.75">
      <c r="A3" s="364" t="s">
        <v>331</v>
      </c>
      <c r="B3" s="365"/>
      <c r="C3" s="365"/>
      <c r="D3" s="365"/>
      <c r="E3" s="365"/>
      <c r="F3" s="365"/>
      <c r="G3" s="365"/>
      <c r="H3" s="365"/>
      <c r="I3" s="365"/>
      <c r="J3" s="365"/>
      <c r="K3" s="366"/>
    </row>
    <row r="4" spans="1:11" ht="22.5">
      <c r="A4" s="367" t="s">
        <v>59</v>
      </c>
      <c r="B4" s="368"/>
      <c r="C4" s="368"/>
      <c r="D4" s="368"/>
      <c r="E4" s="368"/>
      <c r="F4" s="368"/>
      <c r="G4" s="368"/>
      <c r="H4" s="369"/>
      <c r="I4" s="25" t="s">
        <v>278</v>
      </c>
      <c r="J4" s="26" t="s">
        <v>316</v>
      </c>
      <c r="K4" s="27" t="s">
        <v>317</v>
      </c>
    </row>
    <row r="5" spans="1:11" ht="12.75">
      <c r="A5" s="359">
        <v>1</v>
      </c>
      <c r="B5" s="359"/>
      <c r="C5" s="359"/>
      <c r="D5" s="359"/>
      <c r="E5" s="359"/>
      <c r="F5" s="359"/>
      <c r="G5" s="359"/>
      <c r="H5" s="359"/>
      <c r="I5" s="24">
        <v>2</v>
      </c>
      <c r="J5" s="23">
        <v>3</v>
      </c>
      <c r="K5" s="23">
        <v>4</v>
      </c>
    </row>
    <row r="6" spans="1:11" ht="12.75">
      <c r="A6" s="360"/>
      <c r="B6" s="361"/>
      <c r="C6" s="361"/>
      <c r="D6" s="361"/>
      <c r="E6" s="361"/>
      <c r="F6" s="361"/>
      <c r="G6" s="361"/>
      <c r="H6" s="361"/>
      <c r="I6" s="361"/>
      <c r="J6" s="361"/>
      <c r="K6" s="362"/>
    </row>
    <row r="7" spans="1:11" ht="12.75">
      <c r="A7" s="327" t="s">
        <v>60</v>
      </c>
      <c r="B7" s="328"/>
      <c r="C7" s="328"/>
      <c r="D7" s="328"/>
      <c r="E7" s="328"/>
      <c r="F7" s="328"/>
      <c r="G7" s="328"/>
      <c r="H7" s="329"/>
      <c r="I7" s="3">
        <v>1</v>
      </c>
      <c r="J7" s="6">
        <v>0</v>
      </c>
      <c r="K7" s="6">
        <v>0</v>
      </c>
    </row>
    <row r="8" spans="1:11" ht="12.75">
      <c r="A8" s="330" t="s">
        <v>13</v>
      </c>
      <c r="B8" s="331"/>
      <c r="C8" s="331"/>
      <c r="D8" s="331"/>
      <c r="E8" s="331"/>
      <c r="F8" s="331"/>
      <c r="G8" s="331"/>
      <c r="H8" s="332"/>
      <c r="I8" s="1">
        <v>2</v>
      </c>
      <c r="J8" s="21">
        <f>J9+J16+J26+J35+J39</f>
        <v>408704652</v>
      </c>
      <c r="K8" s="21">
        <f>K9+K16+K26+K35+K39</f>
        <v>398170814</v>
      </c>
    </row>
    <row r="9" spans="1:11" ht="12.75">
      <c r="A9" s="333" t="s">
        <v>205</v>
      </c>
      <c r="B9" s="334"/>
      <c r="C9" s="334"/>
      <c r="D9" s="334"/>
      <c r="E9" s="334"/>
      <c r="F9" s="334"/>
      <c r="G9" s="334"/>
      <c r="H9" s="335"/>
      <c r="I9" s="1">
        <v>3</v>
      </c>
      <c r="J9" s="21">
        <f>SUM(J10:J15)</f>
        <v>51431879</v>
      </c>
      <c r="K9" s="21">
        <f>SUM(K10:K15)</f>
        <v>45154990</v>
      </c>
    </row>
    <row r="10" spans="1:11" ht="12.75">
      <c r="A10" s="333" t="s">
        <v>112</v>
      </c>
      <c r="B10" s="334"/>
      <c r="C10" s="334"/>
      <c r="D10" s="334"/>
      <c r="E10" s="334"/>
      <c r="F10" s="334"/>
      <c r="G10" s="334"/>
      <c r="H10" s="335"/>
      <c r="I10" s="1">
        <v>4</v>
      </c>
      <c r="J10" s="7">
        <v>0</v>
      </c>
      <c r="K10" s="7">
        <v>0</v>
      </c>
    </row>
    <row r="11" spans="1:11" ht="12.75">
      <c r="A11" s="333" t="s">
        <v>14</v>
      </c>
      <c r="B11" s="334"/>
      <c r="C11" s="334"/>
      <c r="D11" s="334"/>
      <c r="E11" s="334"/>
      <c r="F11" s="334"/>
      <c r="G11" s="334"/>
      <c r="H11" s="335"/>
      <c r="I11" s="1">
        <v>5</v>
      </c>
      <c r="J11" s="7">
        <v>51431879</v>
      </c>
      <c r="K11" s="7">
        <v>45154990</v>
      </c>
    </row>
    <row r="12" spans="1:11" ht="12.75">
      <c r="A12" s="333" t="s">
        <v>113</v>
      </c>
      <c r="B12" s="334"/>
      <c r="C12" s="334"/>
      <c r="D12" s="334"/>
      <c r="E12" s="334"/>
      <c r="F12" s="334"/>
      <c r="G12" s="334"/>
      <c r="H12" s="335"/>
      <c r="I12" s="1">
        <v>6</v>
      </c>
      <c r="J12" s="7">
        <v>0</v>
      </c>
      <c r="K12" s="7">
        <v>0</v>
      </c>
    </row>
    <row r="13" spans="1:11" ht="12.75">
      <c r="A13" s="333" t="s">
        <v>208</v>
      </c>
      <c r="B13" s="334"/>
      <c r="C13" s="334"/>
      <c r="D13" s="334"/>
      <c r="E13" s="334"/>
      <c r="F13" s="334"/>
      <c r="G13" s="334"/>
      <c r="H13" s="335"/>
      <c r="I13" s="1">
        <v>7</v>
      </c>
      <c r="J13" s="7">
        <v>0</v>
      </c>
      <c r="K13" s="7">
        <v>0</v>
      </c>
    </row>
    <row r="14" spans="1:11" ht="12.75">
      <c r="A14" s="333" t="s">
        <v>209</v>
      </c>
      <c r="B14" s="334"/>
      <c r="C14" s="334"/>
      <c r="D14" s="334"/>
      <c r="E14" s="334"/>
      <c r="F14" s="334"/>
      <c r="G14" s="334"/>
      <c r="H14" s="335"/>
      <c r="I14" s="1">
        <v>8</v>
      </c>
      <c r="J14" s="7">
        <v>0</v>
      </c>
      <c r="K14" s="7">
        <v>0</v>
      </c>
    </row>
    <row r="15" spans="1:11" ht="12.75">
      <c r="A15" s="333" t="s">
        <v>210</v>
      </c>
      <c r="B15" s="334"/>
      <c r="C15" s="334"/>
      <c r="D15" s="334"/>
      <c r="E15" s="334"/>
      <c r="F15" s="334"/>
      <c r="G15" s="334"/>
      <c r="H15" s="335"/>
      <c r="I15" s="1">
        <v>9</v>
      </c>
      <c r="J15" s="7">
        <v>0</v>
      </c>
      <c r="K15" s="7">
        <v>0</v>
      </c>
    </row>
    <row r="16" spans="1:11" ht="12.75">
      <c r="A16" s="333" t="s">
        <v>206</v>
      </c>
      <c r="B16" s="334"/>
      <c r="C16" s="334"/>
      <c r="D16" s="334"/>
      <c r="E16" s="334"/>
      <c r="F16" s="334"/>
      <c r="G16" s="334"/>
      <c r="H16" s="335"/>
      <c r="I16" s="1">
        <v>10</v>
      </c>
      <c r="J16" s="21">
        <f>SUM(J17:J25)</f>
        <v>353717714</v>
      </c>
      <c r="K16" s="21">
        <f>SUM(K17:K25)</f>
        <v>349451300</v>
      </c>
    </row>
    <row r="17" spans="1:11" ht="12.75">
      <c r="A17" s="333" t="s">
        <v>211</v>
      </c>
      <c r="B17" s="334"/>
      <c r="C17" s="334"/>
      <c r="D17" s="334"/>
      <c r="E17" s="334"/>
      <c r="F17" s="334"/>
      <c r="G17" s="334"/>
      <c r="H17" s="335"/>
      <c r="I17" s="1">
        <v>11</v>
      </c>
      <c r="J17" s="7">
        <v>23269</v>
      </c>
      <c r="K17" s="7">
        <v>23269</v>
      </c>
    </row>
    <row r="18" spans="1:11" ht="12.75">
      <c r="A18" s="333" t="s">
        <v>247</v>
      </c>
      <c r="B18" s="334"/>
      <c r="C18" s="334"/>
      <c r="D18" s="334"/>
      <c r="E18" s="334"/>
      <c r="F18" s="334"/>
      <c r="G18" s="334"/>
      <c r="H18" s="335"/>
      <c r="I18" s="1">
        <v>12</v>
      </c>
      <c r="J18" s="7">
        <v>20671141</v>
      </c>
      <c r="K18" s="7">
        <v>20574565</v>
      </c>
    </row>
    <row r="19" spans="1:11" ht="12.75">
      <c r="A19" s="333" t="s">
        <v>212</v>
      </c>
      <c r="B19" s="334"/>
      <c r="C19" s="334"/>
      <c r="D19" s="334"/>
      <c r="E19" s="334"/>
      <c r="F19" s="334"/>
      <c r="G19" s="334"/>
      <c r="H19" s="335"/>
      <c r="I19" s="1">
        <v>13</v>
      </c>
      <c r="J19" s="7">
        <v>321907832</v>
      </c>
      <c r="K19" s="7">
        <v>318818203</v>
      </c>
    </row>
    <row r="20" spans="1:11" ht="12.75">
      <c r="A20" s="333" t="s">
        <v>27</v>
      </c>
      <c r="B20" s="334"/>
      <c r="C20" s="334"/>
      <c r="D20" s="334"/>
      <c r="E20" s="334"/>
      <c r="F20" s="334"/>
      <c r="G20" s="334"/>
      <c r="H20" s="335"/>
      <c r="I20" s="1">
        <v>14</v>
      </c>
      <c r="J20" s="7">
        <v>1660667</v>
      </c>
      <c r="K20" s="7">
        <v>1879917</v>
      </c>
    </row>
    <row r="21" spans="1:11" ht="12.75">
      <c r="A21" s="333" t="s">
        <v>28</v>
      </c>
      <c r="B21" s="334"/>
      <c r="C21" s="334"/>
      <c r="D21" s="334"/>
      <c r="E21" s="334"/>
      <c r="F21" s="334"/>
      <c r="G21" s="334"/>
      <c r="H21" s="335"/>
      <c r="I21" s="1">
        <v>15</v>
      </c>
      <c r="J21" s="7">
        <v>0</v>
      </c>
      <c r="K21" s="7">
        <v>0</v>
      </c>
    </row>
    <row r="22" spans="1:11" ht="12.75">
      <c r="A22" s="333" t="s">
        <v>72</v>
      </c>
      <c r="B22" s="334"/>
      <c r="C22" s="334"/>
      <c r="D22" s="334"/>
      <c r="E22" s="334"/>
      <c r="F22" s="334"/>
      <c r="G22" s="334"/>
      <c r="H22" s="335"/>
      <c r="I22" s="1">
        <v>16</v>
      </c>
      <c r="J22" s="7">
        <v>0</v>
      </c>
      <c r="K22" s="7">
        <v>0</v>
      </c>
    </row>
    <row r="23" spans="1:11" ht="12.75">
      <c r="A23" s="333" t="s">
        <v>73</v>
      </c>
      <c r="B23" s="334"/>
      <c r="C23" s="334"/>
      <c r="D23" s="334"/>
      <c r="E23" s="334"/>
      <c r="F23" s="334"/>
      <c r="G23" s="334"/>
      <c r="H23" s="335"/>
      <c r="I23" s="1">
        <v>17</v>
      </c>
      <c r="J23" s="7">
        <v>8640361</v>
      </c>
      <c r="K23" s="7">
        <v>7394808</v>
      </c>
    </row>
    <row r="24" spans="1:11" ht="12.75">
      <c r="A24" s="333" t="s">
        <v>74</v>
      </c>
      <c r="B24" s="334"/>
      <c r="C24" s="334"/>
      <c r="D24" s="334"/>
      <c r="E24" s="334"/>
      <c r="F24" s="334"/>
      <c r="G24" s="334"/>
      <c r="H24" s="335"/>
      <c r="I24" s="1">
        <v>18</v>
      </c>
      <c r="J24" s="7">
        <v>46822</v>
      </c>
      <c r="K24" s="7">
        <v>46822</v>
      </c>
    </row>
    <row r="25" spans="1:11" ht="12.75">
      <c r="A25" s="333" t="s">
        <v>75</v>
      </c>
      <c r="B25" s="334"/>
      <c r="C25" s="334"/>
      <c r="D25" s="334"/>
      <c r="E25" s="334"/>
      <c r="F25" s="334"/>
      <c r="G25" s="334"/>
      <c r="H25" s="335"/>
      <c r="I25" s="1">
        <v>19</v>
      </c>
      <c r="J25" s="7">
        <v>767622</v>
      </c>
      <c r="K25" s="7">
        <v>713716</v>
      </c>
    </row>
    <row r="26" spans="1:11" ht="12.75">
      <c r="A26" s="333" t="s">
        <v>190</v>
      </c>
      <c r="B26" s="334"/>
      <c r="C26" s="334"/>
      <c r="D26" s="334"/>
      <c r="E26" s="334"/>
      <c r="F26" s="334"/>
      <c r="G26" s="334"/>
      <c r="H26" s="335"/>
      <c r="I26" s="1">
        <v>20</v>
      </c>
      <c r="J26" s="21">
        <f>SUM(J27:J34)</f>
        <v>3555059</v>
      </c>
      <c r="K26" s="21">
        <f>SUM(K27:K34)</f>
        <v>3564524</v>
      </c>
    </row>
    <row r="27" spans="1:11" ht="12.75">
      <c r="A27" s="333" t="s">
        <v>76</v>
      </c>
      <c r="B27" s="334"/>
      <c r="C27" s="334"/>
      <c r="D27" s="334"/>
      <c r="E27" s="334"/>
      <c r="F27" s="334"/>
      <c r="G27" s="334"/>
      <c r="H27" s="335"/>
      <c r="I27" s="1">
        <v>21</v>
      </c>
      <c r="J27" s="7">
        <v>0</v>
      </c>
      <c r="K27" s="7">
        <v>0</v>
      </c>
    </row>
    <row r="28" spans="1:11" ht="12.75">
      <c r="A28" s="333" t="s">
        <v>77</v>
      </c>
      <c r="B28" s="334"/>
      <c r="C28" s="334"/>
      <c r="D28" s="334"/>
      <c r="E28" s="334"/>
      <c r="F28" s="334"/>
      <c r="G28" s="334"/>
      <c r="H28" s="335"/>
      <c r="I28" s="1">
        <v>22</v>
      </c>
      <c r="J28" s="7">
        <v>0</v>
      </c>
      <c r="K28" s="7">
        <v>0</v>
      </c>
    </row>
    <row r="29" spans="1:11" ht="12.75">
      <c r="A29" s="333" t="s">
        <v>78</v>
      </c>
      <c r="B29" s="334"/>
      <c r="C29" s="334"/>
      <c r="D29" s="334"/>
      <c r="E29" s="334"/>
      <c r="F29" s="334"/>
      <c r="G29" s="334"/>
      <c r="H29" s="335"/>
      <c r="I29" s="1">
        <v>23</v>
      </c>
      <c r="J29" s="7">
        <v>35000</v>
      </c>
      <c r="K29" s="7">
        <v>35000</v>
      </c>
    </row>
    <row r="30" spans="1:11" ht="12.75">
      <c r="A30" s="333" t="s">
        <v>83</v>
      </c>
      <c r="B30" s="334"/>
      <c r="C30" s="334"/>
      <c r="D30" s="334"/>
      <c r="E30" s="334"/>
      <c r="F30" s="334"/>
      <c r="G30" s="334"/>
      <c r="H30" s="335"/>
      <c r="I30" s="1">
        <v>24</v>
      </c>
      <c r="J30" s="7">
        <v>0</v>
      </c>
      <c r="K30" s="7">
        <v>0</v>
      </c>
    </row>
    <row r="31" spans="1:11" ht="12.75">
      <c r="A31" s="333" t="s">
        <v>84</v>
      </c>
      <c r="B31" s="334"/>
      <c r="C31" s="334"/>
      <c r="D31" s="334"/>
      <c r="E31" s="334"/>
      <c r="F31" s="334"/>
      <c r="G31" s="334"/>
      <c r="H31" s="335"/>
      <c r="I31" s="1">
        <v>25</v>
      </c>
      <c r="J31" s="7">
        <v>0</v>
      </c>
      <c r="K31" s="7">
        <v>0</v>
      </c>
    </row>
    <row r="32" spans="1:14" ht="12.75">
      <c r="A32" s="333" t="s">
        <v>85</v>
      </c>
      <c r="B32" s="334"/>
      <c r="C32" s="334"/>
      <c r="D32" s="334"/>
      <c r="E32" s="334"/>
      <c r="F32" s="334"/>
      <c r="G32" s="334"/>
      <c r="H32" s="335"/>
      <c r="I32" s="1">
        <v>26</v>
      </c>
      <c r="J32" s="7">
        <v>3520059</v>
      </c>
      <c r="K32" s="7">
        <v>3529524</v>
      </c>
      <c r="N32" s="201"/>
    </row>
    <row r="33" spans="1:11" ht="12.75">
      <c r="A33" s="333" t="s">
        <v>79</v>
      </c>
      <c r="B33" s="334"/>
      <c r="C33" s="334"/>
      <c r="D33" s="334"/>
      <c r="E33" s="334"/>
      <c r="F33" s="334"/>
      <c r="G33" s="334"/>
      <c r="H33" s="335"/>
      <c r="I33" s="1">
        <v>27</v>
      </c>
      <c r="J33" s="7">
        <v>0</v>
      </c>
      <c r="K33" s="7">
        <v>0</v>
      </c>
    </row>
    <row r="34" spans="1:11" ht="12.75">
      <c r="A34" s="333" t="s">
        <v>183</v>
      </c>
      <c r="B34" s="334"/>
      <c r="C34" s="334"/>
      <c r="D34" s="334"/>
      <c r="E34" s="334"/>
      <c r="F34" s="334"/>
      <c r="G34" s="334"/>
      <c r="H34" s="335"/>
      <c r="I34" s="1">
        <v>28</v>
      </c>
      <c r="J34" s="7">
        <v>0</v>
      </c>
      <c r="K34" s="7">
        <v>0</v>
      </c>
    </row>
    <row r="35" spans="1:11" ht="12.75">
      <c r="A35" s="333" t="s">
        <v>184</v>
      </c>
      <c r="B35" s="334"/>
      <c r="C35" s="334"/>
      <c r="D35" s="334"/>
      <c r="E35" s="334"/>
      <c r="F35" s="334"/>
      <c r="G35" s="334"/>
      <c r="H35" s="335"/>
      <c r="I35" s="1">
        <v>29</v>
      </c>
      <c r="J35" s="21">
        <f>SUM(J36:J38)</f>
        <v>0</v>
      </c>
      <c r="K35" s="21">
        <f>SUM(K36:K38)</f>
        <v>0</v>
      </c>
    </row>
    <row r="36" spans="1:11" ht="12.75">
      <c r="A36" s="333" t="s">
        <v>80</v>
      </c>
      <c r="B36" s="334"/>
      <c r="C36" s="334"/>
      <c r="D36" s="334"/>
      <c r="E36" s="334"/>
      <c r="F36" s="334"/>
      <c r="G36" s="334"/>
      <c r="H36" s="335"/>
      <c r="I36" s="1">
        <v>30</v>
      </c>
      <c r="J36" s="7">
        <v>0</v>
      </c>
      <c r="K36" s="7">
        <v>0</v>
      </c>
    </row>
    <row r="37" spans="1:11" ht="12.75">
      <c r="A37" s="333" t="s">
        <v>81</v>
      </c>
      <c r="B37" s="334"/>
      <c r="C37" s="334"/>
      <c r="D37" s="334"/>
      <c r="E37" s="334"/>
      <c r="F37" s="334"/>
      <c r="G37" s="334"/>
      <c r="H37" s="335"/>
      <c r="I37" s="1">
        <v>31</v>
      </c>
      <c r="J37" s="7">
        <v>0</v>
      </c>
      <c r="K37" s="7">
        <v>0</v>
      </c>
    </row>
    <row r="38" spans="1:11" ht="12.75">
      <c r="A38" s="333" t="s">
        <v>82</v>
      </c>
      <c r="B38" s="334"/>
      <c r="C38" s="334"/>
      <c r="D38" s="334"/>
      <c r="E38" s="334"/>
      <c r="F38" s="334"/>
      <c r="G38" s="334"/>
      <c r="H38" s="335"/>
      <c r="I38" s="1">
        <v>32</v>
      </c>
      <c r="J38" s="7">
        <v>0</v>
      </c>
      <c r="K38" s="7">
        <v>0</v>
      </c>
    </row>
    <row r="39" spans="1:11" ht="12.75">
      <c r="A39" s="333" t="s">
        <v>185</v>
      </c>
      <c r="B39" s="334"/>
      <c r="C39" s="334"/>
      <c r="D39" s="334"/>
      <c r="E39" s="334"/>
      <c r="F39" s="334"/>
      <c r="G39" s="334"/>
      <c r="H39" s="335"/>
      <c r="I39" s="1">
        <v>33</v>
      </c>
      <c r="J39" s="7">
        <v>0</v>
      </c>
      <c r="K39" s="7">
        <v>0</v>
      </c>
    </row>
    <row r="40" spans="1:11" ht="12.75">
      <c r="A40" s="330" t="s">
        <v>240</v>
      </c>
      <c r="B40" s="331"/>
      <c r="C40" s="331"/>
      <c r="D40" s="331"/>
      <c r="E40" s="331"/>
      <c r="F40" s="331"/>
      <c r="G40" s="331"/>
      <c r="H40" s="332"/>
      <c r="I40" s="1">
        <v>34</v>
      </c>
      <c r="J40" s="21">
        <f>J41+J49+J56+J64</f>
        <v>156848368</v>
      </c>
      <c r="K40" s="21">
        <f>K41+K49+K56+K64</f>
        <v>159839056</v>
      </c>
    </row>
    <row r="41" spans="1:11" ht="12.75">
      <c r="A41" s="333" t="s">
        <v>100</v>
      </c>
      <c r="B41" s="334"/>
      <c r="C41" s="334"/>
      <c r="D41" s="334"/>
      <c r="E41" s="334"/>
      <c r="F41" s="334"/>
      <c r="G41" s="334"/>
      <c r="H41" s="335"/>
      <c r="I41" s="1">
        <v>35</v>
      </c>
      <c r="J41" s="21">
        <f>SUM(J42:J48)</f>
        <v>1343689</v>
      </c>
      <c r="K41" s="21">
        <f>SUM(K42:K48)</f>
        <v>1664246</v>
      </c>
    </row>
    <row r="42" spans="1:11" ht="12.75">
      <c r="A42" s="333" t="s">
        <v>117</v>
      </c>
      <c r="B42" s="334"/>
      <c r="C42" s="334"/>
      <c r="D42" s="334"/>
      <c r="E42" s="334"/>
      <c r="F42" s="334"/>
      <c r="G42" s="334"/>
      <c r="H42" s="335"/>
      <c r="I42" s="1">
        <v>36</v>
      </c>
      <c r="J42" s="7">
        <v>0</v>
      </c>
      <c r="K42" s="7">
        <v>0</v>
      </c>
    </row>
    <row r="43" spans="1:11" ht="12.75">
      <c r="A43" s="333" t="s">
        <v>118</v>
      </c>
      <c r="B43" s="334"/>
      <c r="C43" s="334"/>
      <c r="D43" s="334"/>
      <c r="E43" s="334"/>
      <c r="F43" s="334"/>
      <c r="G43" s="334"/>
      <c r="H43" s="335"/>
      <c r="I43" s="1">
        <v>37</v>
      </c>
      <c r="J43" s="7">
        <v>0</v>
      </c>
      <c r="K43" s="7">
        <v>0</v>
      </c>
    </row>
    <row r="44" spans="1:11" ht="12.75">
      <c r="A44" s="333" t="s">
        <v>86</v>
      </c>
      <c r="B44" s="334"/>
      <c r="C44" s="334"/>
      <c r="D44" s="334"/>
      <c r="E44" s="334"/>
      <c r="F44" s="334"/>
      <c r="G44" s="334"/>
      <c r="H44" s="335"/>
      <c r="I44" s="1">
        <v>38</v>
      </c>
      <c r="J44" s="7">
        <v>0</v>
      </c>
      <c r="K44" s="7">
        <v>0</v>
      </c>
    </row>
    <row r="45" spans="1:11" ht="12.75">
      <c r="A45" s="333" t="s">
        <v>87</v>
      </c>
      <c r="B45" s="334"/>
      <c r="C45" s="334"/>
      <c r="D45" s="334"/>
      <c r="E45" s="334"/>
      <c r="F45" s="334"/>
      <c r="G45" s="334"/>
      <c r="H45" s="335"/>
      <c r="I45" s="1">
        <v>39</v>
      </c>
      <c r="J45" s="7">
        <v>1343689</v>
      </c>
      <c r="K45" s="7">
        <v>1664246</v>
      </c>
    </row>
    <row r="46" spans="1:11" ht="12.75">
      <c r="A46" s="333" t="s">
        <v>88</v>
      </c>
      <c r="B46" s="334"/>
      <c r="C46" s="334"/>
      <c r="D46" s="334"/>
      <c r="E46" s="334"/>
      <c r="F46" s="334"/>
      <c r="G46" s="334"/>
      <c r="H46" s="335"/>
      <c r="I46" s="1">
        <v>40</v>
      </c>
      <c r="J46" s="7">
        <v>0</v>
      </c>
      <c r="K46" s="7">
        <v>0</v>
      </c>
    </row>
    <row r="47" spans="1:11" ht="12.75">
      <c r="A47" s="333" t="s">
        <v>89</v>
      </c>
      <c r="B47" s="334"/>
      <c r="C47" s="334"/>
      <c r="D47" s="334"/>
      <c r="E47" s="334"/>
      <c r="F47" s="334"/>
      <c r="G47" s="334"/>
      <c r="H47" s="335"/>
      <c r="I47" s="1">
        <v>41</v>
      </c>
      <c r="J47" s="7">
        <v>0</v>
      </c>
      <c r="K47" s="7">
        <v>0</v>
      </c>
    </row>
    <row r="48" spans="1:11" ht="12.75">
      <c r="A48" s="333" t="s">
        <v>90</v>
      </c>
      <c r="B48" s="334"/>
      <c r="C48" s="334"/>
      <c r="D48" s="334"/>
      <c r="E48" s="334"/>
      <c r="F48" s="334"/>
      <c r="G48" s="334"/>
      <c r="H48" s="335"/>
      <c r="I48" s="1">
        <v>42</v>
      </c>
      <c r="J48" s="7">
        <v>0</v>
      </c>
      <c r="K48" s="7">
        <v>0</v>
      </c>
    </row>
    <row r="49" spans="1:11" ht="12.75">
      <c r="A49" s="333" t="s">
        <v>101</v>
      </c>
      <c r="B49" s="334"/>
      <c r="C49" s="334"/>
      <c r="D49" s="334"/>
      <c r="E49" s="334"/>
      <c r="F49" s="334"/>
      <c r="G49" s="334"/>
      <c r="H49" s="335"/>
      <c r="I49" s="1">
        <v>43</v>
      </c>
      <c r="J49" s="21">
        <f>SUM(J50:J55)</f>
        <v>86332465</v>
      </c>
      <c r="K49" s="21">
        <f>SUM(K50:K55)</f>
        <v>86195197</v>
      </c>
    </row>
    <row r="50" spans="1:11" ht="12.75">
      <c r="A50" s="333" t="s">
        <v>200</v>
      </c>
      <c r="B50" s="334"/>
      <c r="C50" s="334"/>
      <c r="D50" s="334"/>
      <c r="E50" s="334"/>
      <c r="F50" s="334"/>
      <c r="G50" s="334"/>
      <c r="H50" s="335"/>
      <c r="I50" s="1">
        <v>44</v>
      </c>
      <c r="J50" s="7">
        <v>0</v>
      </c>
      <c r="K50" s="7">
        <v>0</v>
      </c>
    </row>
    <row r="51" spans="1:11" ht="12.75">
      <c r="A51" s="333" t="s">
        <v>201</v>
      </c>
      <c r="B51" s="334"/>
      <c r="C51" s="334"/>
      <c r="D51" s="334"/>
      <c r="E51" s="334"/>
      <c r="F51" s="334"/>
      <c r="G51" s="334"/>
      <c r="H51" s="335"/>
      <c r="I51" s="1">
        <v>45</v>
      </c>
      <c r="J51" s="7">
        <v>84616921</v>
      </c>
      <c r="K51" s="7">
        <v>82427696</v>
      </c>
    </row>
    <row r="52" spans="1:11" ht="12.75">
      <c r="A52" s="333" t="s">
        <v>202</v>
      </c>
      <c r="B52" s="334"/>
      <c r="C52" s="334"/>
      <c r="D52" s="334"/>
      <c r="E52" s="334"/>
      <c r="F52" s="334"/>
      <c r="G52" s="334"/>
      <c r="H52" s="335"/>
      <c r="I52" s="1">
        <v>46</v>
      </c>
      <c r="J52" s="7">
        <v>0</v>
      </c>
      <c r="K52" s="7">
        <v>0</v>
      </c>
    </row>
    <row r="53" spans="1:11" ht="12.75">
      <c r="A53" s="333" t="s">
        <v>203</v>
      </c>
      <c r="B53" s="334"/>
      <c r="C53" s="334"/>
      <c r="D53" s="334"/>
      <c r="E53" s="334"/>
      <c r="F53" s="334"/>
      <c r="G53" s="334"/>
      <c r="H53" s="335"/>
      <c r="I53" s="1">
        <v>47</v>
      </c>
      <c r="J53" s="7">
        <v>40629</v>
      </c>
      <c r="K53" s="7">
        <v>49307</v>
      </c>
    </row>
    <row r="54" spans="1:11" ht="12.75">
      <c r="A54" s="333" t="s">
        <v>10</v>
      </c>
      <c r="B54" s="334"/>
      <c r="C54" s="334"/>
      <c r="D54" s="334"/>
      <c r="E54" s="334"/>
      <c r="F54" s="334"/>
      <c r="G54" s="334"/>
      <c r="H54" s="335"/>
      <c r="I54" s="1">
        <v>48</v>
      </c>
      <c r="J54" s="7">
        <v>394134</v>
      </c>
      <c r="K54" s="7">
        <v>840927</v>
      </c>
    </row>
    <row r="55" spans="1:11" ht="12.75">
      <c r="A55" s="333" t="s">
        <v>11</v>
      </c>
      <c r="B55" s="334"/>
      <c r="C55" s="334"/>
      <c r="D55" s="334"/>
      <c r="E55" s="334"/>
      <c r="F55" s="334"/>
      <c r="G55" s="334"/>
      <c r="H55" s="335"/>
      <c r="I55" s="1">
        <v>49</v>
      </c>
      <c r="J55" s="7">
        <v>1280781</v>
      </c>
      <c r="K55" s="7">
        <v>2877267</v>
      </c>
    </row>
    <row r="56" spans="1:11" ht="12.75">
      <c r="A56" s="333" t="s">
        <v>102</v>
      </c>
      <c r="B56" s="334"/>
      <c r="C56" s="334"/>
      <c r="D56" s="334"/>
      <c r="E56" s="334"/>
      <c r="F56" s="334"/>
      <c r="G56" s="334"/>
      <c r="H56" s="335"/>
      <c r="I56" s="1">
        <v>50</v>
      </c>
      <c r="J56" s="21">
        <f>SUM(J57:J63)</f>
        <v>1248272</v>
      </c>
      <c r="K56" s="21">
        <f>SUM(K57:K63)</f>
        <v>1207614</v>
      </c>
    </row>
    <row r="57" spans="1:11" ht="12.75">
      <c r="A57" s="333" t="s">
        <v>76</v>
      </c>
      <c r="B57" s="334"/>
      <c r="C57" s="334"/>
      <c r="D57" s="334"/>
      <c r="E57" s="334"/>
      <c r="F57" s="334"/>
      <c r="G57" s="334"/>
      <c r="H57" s="335"/>
      <c r="I57" s="1">
        <v>51</v>
      </c>
      <c r="J57" s="7">
        <v>0</v>
      </c>
      <c r="K57" s="7">
        <v>0</v>
      </c>
    </row>
    <row r="58" spans="1:11" ht="12.75">
      <c r="A58" s="333" t="s">
        <v>77</v>
      </c>
      <c r="B58" s="334"/>
      <c r="C58" s="334"/>
      <c r="D58" s="334"/>
      <c r="E58" s="334"/>
      <c r="F58" s="334"/>
      <c r="G58" s="334"/>
      <c r="H58" s="335"/>
      <c r="I58" s="1">
        <v>52</v>
      </c>
      <c r="J58" s="7">
        <v>0</v>
      </c>
      <c r="K58" s="7">
        <v>0</v>
      </c>
    </row>
    <row r="59" spans="1:11" ht="12.75">
      <c r="A59" s="333" t="s">
        <v>242</v>
      </c>
      <c r="B59" s="334"/>
      <c r="C59" s="334"/>
      <c r="D59" s="334"/>
      <c r="E59" s="334"/>
      <c r="F59" s="334"/>
      <c r="G59" s="334"/>
      <c r="H59" s="335"/>
      <c r="I59" s="1">
        <v>53</v>
      </c>
      <c r="J59" s="7">
        <v>0</v>
      </c>
      <c r="K59" s="7">
        <v>0</v>
      </c>
    </row>
    <row r="60" spans="1:11" ht="12.75">
      <c r="A60" s="333" t="s">
        <v>83</v>
      </c>
      <c r="B60" s="334"/>
      <c r="C60" s="334"/>
      <c r="D60" s="334"/>
      <c r="E60" s="334"/>
      <c r="F60" s="334"/>
      <c r="G60" s="334"/>
      <c r="H60" s="335"/>
      <c r="I60" s="1">
        <v>54</v>
      </c>
      <c r="J60" s="7">
        <v>0</v>
      </c>
      <c r="K60" s="7">
        <v>0</v>
      </c>
    </row>
    <row r="61" spans="1:11" ht="12.75">
      <c r="A61" s="333" t="s">
        <v>84</v>
      </c>
      <c r="B61" s="334"/>
      <c r="C61" s="334"/>
      <c r="D61" s="334"/>
      <c r="E61" s="334"/>
      <c r="F61" s="334"/>
      <c r="G61" s="334"/>
      <c r="H61" s="335"/>
      <c r="I61" s="1">
        <v>55</v>
      </c>
      <c r="J61" s="7">
        <v>0</v>
      </c>
      <c r="K61" s="7">
        <v>0</v>
      </c>
    </row>
    <row r="62" spans="1:11" ht="12.75">
      <c r="A62" s="333" t="s">
        <v>85</v>
      </c>
      <c r="B62" s="334"/>
      <c r="C62" s="334"/>
      <c r="D62" s="334"/>
      <c r="E62" s="334"/>
      <c r="F62" s="334"/>
      <c r="G62" s="334"/>
      <c r="H62" s="335"/>
      <c r="I62" s="1">
        <v>56</v>
      </c>
      <c r="J62" s="7">
        <v>1248272</v>
      </c>
      <c r="K62" s="7">
        <v>1207614</v>
      </c>
    </row>
    <row r="63" spans="1:11" ht="12.75">
      <c r="A63" s="333" t="s">
        <v>46</v>
      </c>
      <c r="B63" s="334"/>
      <c r="C63" s="334"/>
      <c r="D63" s="334"/>
      <c r="E63" s="334"/>
      <c r="F63" s="334"/>
      <c r="G63" s="334"/>
      <c r="H63" s="335"/>
      <c r="I63" s="1">
        <v>57</v>
      </c>
      <c r="J63" s="7">
        <v>0</v>
      </c>
      <c r="K63" s="7">
        <v>0</v>
      </c>
    </row>
    <row r="64" spans="1:11" ht="12.75">
      <c r="A64" s="333" t="s">
        <v>207</v>
      </c>
      <c r="B64" s="334"/>
      <c r="C64" s="334"/>
      <c r="D64" s="334"/>
      <c r="E64" s="334"/>
      <c r="F64" s="334"/>
      <c r="G64" s="334"/>
      <c r="H64" s="335"/>
      <c r="I64" s="1">
        <v>58</v>
      </c>
      <c r="J64" s="7">
        <v>67923942</v>
      </c>
      <c r="K64" s="7">
        <v>70771999</v>
      </c>
    </row>
    <row r="65" spans="1:11" ht="12.75">
      <c r="A65" s="330" t="s">
        <v>56</v>
      </c>
      <c r="B65" s="331"/>
      <c r="C65" s="331"/>
      <c r="D65" s="331"/>
      <c r="E65" s="331"/>
      <c r="F65" s="331"/>
      <c r="G65" s="331"/>
      <c r="H65" s="332"/>
      <c r="I65" s="1">
        <v>59</v>
      </c>
      <c r="J65" s="7">
        <v>38216674</v>
      </c>
      <c r="K65" s="7">
        <v>37564208</v>
      </c>
    </row>
    <row r="66" spans="1:11" ht="12.75">
      <c r="A66" s="330" t="s">
        <v>241</v>
      </c>
      <c r="B66" s="331"/>
      <c r="C66" s="331"/>
      <c r="D66" s="331"/>
      <c r="E66" s="331"/>
      <c r="F66" s="331"/>
      <c r="G66" s="331"/>
      <c r="H66" s="332"/>
      <c r="I66" s="1">
        <v>60</v>
      </c>
      <c r="J66" s="7">
        <f>J7+J8+J40+J65</f>
        <v>603769694</v>
      </c>
      <c r="K66" s="7">
        <f>K7+K8+K40+K65</f>
        <v>595574078</v>
      </c>
    </row>
    <row r="67" spans="1:11" ht="12.75">
      <c r="A67" s="370" t="s">
        <v>91</v>
      </c>
      <c r="B67" s="371"/>
      <c r="C67" s="371"/>
      <c r="D67" s="371"/>
      <c r="E67" s="371"/>
      <c r="F67" s="371"/>
      <c r="G67" s="371"/>
      <c r="H67" s="372"/>
      <c r="I67" s="4">
        <v>61</v>
      </c>
      <c r="J67" s="8">
        <v>1724426416</v>
      </c>
      <c r="K67" s="8">
        <v>1703705986</v>
      </c>
    </row>
    <row r="68" spans="1:11" ht="12.75">
      <c r="A68" s="342" t="s">
        <v>58</v>
      </c>
      <c r="B68" s="373"/>
      <c r="C68" s="373"/>
      <c r="D68" s="373"/>
      <c r="E68" s="373"/>
      <c r="F68" s="373"/>
      <c r="G68" s="373"/>
      <c r="H68" s="373"/>
      <c r="I68" s="373"/>
      <c r="J68" s="373"/>
      <c r="K68" s="374"/>
    </row>
    <row r="69" spans="1:11" ht="12.75">
      <c r="A69" s="327" t="s">
        <v>191</v>
      </c>
      <c r="B69" s="328"/>
      <c r="C69" s="328"/>
      <c r="D69" s="328"/>
      <c r="E69" s="328"/>
      <c r="F69" s="328"/>
      <c r="G69" s="328"/>
      <c r="H69" s="329"/>
      <c r="I69" s="3">
        <v>62</v>
      </c>
      <c r="J69" s="22">
        <f>J70+J71+J72+J78+J79+J82+J85</f>
        <v>-624991122</v>
      </c>
      <c r="K69" s="22">
        <f>K70+K71+K72+K78+K79+K82+K85</f>
        <v>-627484219</v>
      </c>
    </row>
    <row r="70" spans="1:11" ht="12.75">
      <c r="A70" s="333" t="s">
        <v>141</v>
      </c>
      <c r="B70" s="334"/>
      <c r="C70" s="334"/>
      <c r="D70" s="334"/>
      <c r="E70" s="334"/>
      <c r="F70" s="334"/>
      <c r="G70" s="334"/>
      <c r="H70" s="335"/>
      <c r="I70" s="1">
        <v>63</v>
      </c>
      <c r="J70" s="7">
        <v>28200700</v>
      </c>
      <c r="K70" s="7">
        <v>28200700</v>
      </c>
    </row>
    <row r="71" spans="1:11" ht="12.75">
      <c r="A71" s="333" t="s">
        <v>142</v>
      </c>
      <c r="B71" s="334"/>
      <c r="C71" s="334"/>
      <c r="D71" s="334"/>
      <c r="E71" s="334"/>
      <c r="F71" s="334"/>
      <c r="G71" s="334"/>
      <c r="H71" s="335"/>
      <c r="I71" s="1">
        <v>64</v>
      </c>
      <c r="J71" s="7">
        <v>194354000</v>
      </c>
      <c r="K71" s="7">
        <v>194354000</v>
      </c>
    </row>
    <row r="72" spans="1:11" ht="12.75">
      <c r="A72" s="333" t="s">
        <v>143</v>
      </c>
      <c r="B72" s="334"/>
      <c r="C72" s="334"/>
      <c r="D72" s="334"/>
      <c r="E72" s="334"/>
      <c r="F72" s="334"/>
      <c r="G72" s="334"/>
      <c r="H72" s="335"/>
      <c r="I72" s="1">
        <v>65</v>
      </c>
      <c r="J72" s="21">
        <f>J73+J74-J75+J76+J77</f>
        <v>0</v>
      </c>
      <c r="K72" s="21">
        <f>K73+K74-K75+K76+K77</f>
        <v>0</v>
      </c>
    </row>
    <row r="73" spans="1:11" ht="12.75">
      <c r="A73" s="333" t="s">
        <v>144</v>
      </c>
      <c r="B73" s="334"/>
      <c r="C73" s="334"/>
      <c r="D73" s="334"/>
      <c r="E73" s="334"/>
      <c r="F73" s="334"/>
      <c r="G73" s="334"/>
      <c r="H73" s="335"/>
      <c r="I73" s="1">
        <v>66</v>
      </c>
      <c r="J73" s="7">
        <v>0</v>
      </c>
      <c r="K73" s="7">
        <v>0</v>
      </c>
    </row>
    <row r="74" spans="1:11" ht="12.75">
      <c r="A74" s="333" t="s">
        <v>145</v>
      </c>
      <c r="B74" s="334"/>
      <c r="C74" s="334"/>
      <c r="D74" s="334"/>
      <c r="E74" s="334"/>
      <c r="F74" s="334"/>
      <c r="G74" s="334"/>
      <c r="H74" s="335"/>
      <c r="I74" s="1">
        <v>67</v>
      </c>
      <c r="J74" s="7">
        <v>0</v>
      </c>
      <c r="K74" s="7">
        <v>0</v>
      </c>
    </row>
    <row r="75" spans="1:11" ht="12.75">
      <c r="A75" s="333" t="s">
        <v>133</v>
      </c>
      <c r="B75" s="334"/>
      <c r="C75" s="334"/>
      <c r="D75" s="334"/>
      <c r="E75" s="334"/>
      <c r="F75" s="334"/>
      <c r="G75" s="334"/>
      <c r="H75" s="335"/>
      <c r="I75" s="1">
        <v>68</v>
      </c>
      <c r="J75" s="7">
        <v>0</v>
      </c>
      <c r="K75" s="7">
        <v>0</v>
      </c>
    </row>
    <row r="76" spans="1:11" ht="12.75">
      <c r="A76" s="333" t="s">
        <v>134</v>
      </c>
      <c r="B76" s="334"/>
      <c r="C76" s="334"/>
      <c r="D76" s="334"/>
      <c r="E76" s="334"/>
      <c r="F76" s="334"/>
      <c r="G76" s="334"/>
      <c r="H76" s="335"/>
      <c r="I76" s="1">
        <v>69</v>
      </c>
      <c r="J76" s="7">
        <v>0</v>
      </c>
      <c r="K76" s="7">
        <v>0</v>
      </c>
    </row>
    <row r="77" spans="1:11" ht="12.75">
      <c r="A77" s="333" t="s">
        <v>135</v>
      </c>
      <c r="B77" s="334"/>
      <c r="C77" s="334"/>
      <c r="D77" s="334"/>
      <c r="E77" s="334"/>
      <c r="F77" s="334"/>
      <c r="G77" s="334"/>
      <c r="H77" s="335"/>
      <c r="I77" s="1">
        <v>70</v>
      </c>
      <c r="J77" s="7">
        <v>0</v>
      </c>
      <c r="K77" s="7">
        <v>0</v>
      </c>
    </row>
    <row r="78" spans="1:11" ht="12.75">
      <c r="A78" s="333" t="s">
        <v>136</v>
      </c>
      <c r="B78" s="334"/>
      <c r="C78" s="334"/>
      <c r="D78" s="334"/>
      <c r="E78" s="334"/>
      <c r="F78" s="334"/>
      <c r="G78" s="334"/>
      <c r="H78" s="335"/>
      <c r="I78" s="1">
        <v>71</v>
      </c>
      <c r="J78" s="7">
        <v>0</v>
      </c>
      <c r="K78" s="7">
        <v>0</v>
      </c>
    </row>
    <row r="79" spans="1:11" ht="12.75">
      <c r="A79" s="333" t="s">
        <v>238</v>
      </c>
      <c r="B79" s="334"/>
      <c r="C79" s="334"/>
      <c r="D79" s="334"/>
      <c r="E79" s="334"/>
      <c r="F79" s="334"/>
      <c r="G79" s="334"/>
      <c r="H79" s="335"/>
      <c r="I79" s="1">
        <v>72</v>
      </c>
      <c r="J79" s="21">
        <f>J80-J81</f>
        <v>-814108103</v>
      </c>
      <c r="K79" s="21">
        <f>K80-K81</f>
        <v>-847540373</v>
      </c>
    </row>
    <row r="80" spans="1:11" ht="12.75">
      <c r="A80" s="336" t="s">
        <v>169</v>
      </c>
      <c r="B80" s="337"/>
      <c r="C80" s="337"/>
      <c r="D80" s="337"/>
      <c r="E80" s="337"/>
      <c r="F80" s="337"/>
      <c r="G80" s="337"/>
      <c r="H80" s="338"/>
      <c r="I80" s="1">
        <v>73</v>
      </c>
      <c r="J80" s="7">
        <v>0</v>
      </c>
      <c r="K80" s="7">
        <v>0</v>
      </c>
    </row>
    <row r="81" spans="1:11" ht="12.75">
      <c r="A81" s="336" t="s">
        <v>170</v>
      </c>
      <c r="B81" s="337"/>
      <c r="C81" s="337"/>
      <c r="D81" s="337"/>
      <c r="E81" s="337"/>
      <c r="F81" s="337"/>
      <c r="G81" s="337"/>
      <c r="H81" s="338"/>
      <c r="I81" s="1">
        <v>74</v>
      </c>
      <c r="J81" s="7">
        <v>814108103</v>
      </c>
      <c r="K81" s="7">
        <v>847540373</v>
      </c>
    </row>
    <row r="82" spans="1:11" ht="12.75">
      <c r="A82" s="333" t="s">
        <v>239</v>
      </c>
      <c r="B82" s="334"/>
      <c r="C82" s="334"/>
      <c r="D82" s="334"/>
      <c r="E82" s="334"/>
      <c r="F82" s="334"/>
      <c r="G82" s="334"/>
      <c r="H82" s="335"/>
      <c r="I82" s="1">
        <v>75</v>
      </c>
      <c r="J82" s="21">
        <f>J83-J84</f>
        <v>-33437719</v>
      </c>
      <c r="K82" s="21">
        <f>K83-K84</f>
        <v>-2498546</v>
      </c>
    </row>
    <row r="83" spans="1:11" ht="12.75">
      <c r="A83" s="336" t="s">
        <v>171</v>
      </c>
      <c r="B83" s="337"/>
      <c r="C83" s="337"/>
      <c r="D83" s="337"/>
      <c r="E83" s="337"/>
      <c r="F83" s="337"/>
      <c r="G83" s="337"/>
      <c r="H83" s="338"/>
      <c r="I83" s="1">
        <v>76</v>
      </c>
      <c r="J83" s="7">
        <v>0</v>
      </c>
      <c r="K83" s="7">
        <v>0</v>
      </c>
    </row>
    <row r="84" spans="1:11" ht="12.75">
      <c r="A84" s="336" t="s">
        <v>172</v>
      </c>
      <c r="B84" s="337"/>
      <c r="C84" s="337"/>
      <c r="D84" s="337"/>
      <c r="E84" s="337"/>
      <c r="F84" s="337"/>
      <c r="G84" s="337"/>
      <c r="H84" s="338"/>
      <c r="I84" s="1">
        <v>77</v>
      </c>
      <c r="J84" s="7">
        <v>33437719</v>
      </c>
      <c r="K84" s="7">
        <v>2498546</v>
      </c>
    </row>
    <row r="85" spans="1:11" ht="12.75">
      <c r="A85" s="333" t="s">
        <v>173</v>
      </c>
      <c r="B85" s="334"/>
      <c r="C85" s="334"/>
      <c r="D85" s="334"/>
      <c r="E85" s="334"/>
      <c r="F85" s="334"/>
      <c r="G85" s="334"/>
      <c r="H85" s="335"/>
      <c r="I85" s="1">
        <v>78</v>
      </c>
      <c r="J85" s="7">
        <v>0</v>
      </c>
      <c r="K85" s="7">
        <v>0</v>
      </c>
    </row>
    <row r="86" spans="1:11" ht="12.75">
      <c r="A86" s="330" t="s">
        <v>19</v>
      </c>
      <c r="B86" s="331"/>
      <c r="C86" s="331"/>
      <c r="D86" s="331"/>
      <c r="E86" s="331"/>
      <c r="F86" s="331"/>
      <c r="G86" s="331"/>
      <c r="H86" s="332"/>
      <c r="I86" s="1">
        <v>79</v>
      </c>
      <c r="J86" s="21">
        <f>SUM(J87:J89)</f>
        <v>2477299</v>
      </c>
      <c r="K86" s="21">
        <f>SUM(K87:K89)</f>
        <v>2477299</v>
      </c>
    </row>
    <row r="87" spans="1:11" ht="12.75">
      <c r="A87" s="333" t="s">
        <v>129</v>
      </c>
      <c r="B87" s="334"/>
      <c r="C87" s="334"/>
      <c r="D87" s="334"/>
      <c r="E87" s="334"/>
      <c r="F87" s="334"/>
      <c r="G87" s="334"/>
      <c r="H87" s="335"/>
      <c r="I87" s="1">
        <v>80</v>
      </c>
      <c r="J87" s="7">
        <v>2477299</v>
      </c>
      <c r="K87" s="7">
        <v>2477299</v>
      </c>
    </row>
    <row r="88" spans="1:11" ht="12.75">
      <c r="A88" s="333" t="s">
        <v>130</v>
      </c>
      <c r="B88" s="334"/>
      <c r="C88" s="334"/>
      <c r="D88" s="334"/>
      <c r="E88" s="334"/>
      <c r="F88" s="334"/>
      <c r="G88" s="334"/>
      <c r="H88" s="335"/>
      <c r="I88" s="1">
        <v>81</v>
      </c>
      <c r="J88" s="7">
        <v>0</v>
      </c>
      <c r="K88" s="7">
        <v>0</v>
      </c>
    </row>
    <row r="89" spans="1:11" ht="12.75">
      <c r="A89" s="333" t="s">
        <v>131</v>
      </c>
      <c r="B89" s="334"/>
      <c r="C89" s="334"/>
      <c r="D89" s="334"/>
      <c r="E89" s="334"/>
      <c r="F89" s="334"/>
      <c r="G89" s="334"/>
      <c r="H89" s="335"/>
      <c r="I89" s="1">
        <v>82</v>
      </c>
      <c r="J89" s="7">
        <v>0</v>
      </c>
      <c r="K89" s="7">
        <v>0</v>
      </c>
    </row>
    <row r="90" spans="1:11" ht="12.75">
      <c r="A90" s="330" t="s">
        <v>20</v>
      </c>
      <c r="B90" s="331"/>
      <c r="C90" s="331"/>
      <c r="D90" s="331"/>
      <c r="E90" s="331"/>
      <c r="F90" s="331"/>
      <c r="G90" s="331"/>
      <c r="H90" s="332"/>
      <c r="I90" s="1">
        <v>83</v>
      </c>
      <c r="J90" s="21">
        <f>SUM(J91:J99)</f>
        <v>14736632</v>
      </c>
      <c r="K90" s="21">
        <f>SUM(K91:K99)</f>
        <v>14522246</v>
      </c>
    </row>
    <row r="91" spans="1:11" ht="12.75">
      <c r="A91" s="333" t="s">
        <v>132</v>
      </c>
      <c r="B91" s="334"/>
      <c r="C91" s="334"/>
      <c r="D91" s="334"/>
      <c r="E91" s="334"/>
      <c r="F91" s="334"/>
      <c r="G91" s="334"/>
      <c r="H91" s="335"/>
      <c r="I91" s="1">
        <v>84</v>
      </c>
      <c r="J91" s="7">
        <v>0</v>
      </c>
      <c r="K91" s="7">
        <v>0</v>
      </c>
    </row>
    <row r="92" spans="1:11" ht="12.75">
      <c r="A92" s="333" t="s">
        <v>243</v>
      </c>
      <c r="B92" s="334"/>
      <c r="C92" s="334"/>
      <c r="D92" s="334"/>
      <c r="E92" s="334"/>
      <c r="F92" s="334"/>
      <c r="G92" s="334"/>
      <c r="H92" s="335"/>
      <c r="I92" s="1">
        <v>85</v>
      </c>
      <c r="J92" s="7">
        <v>13773674</v>
      </c>
      <c r="K92" s="7">
        <v>13684891</v>
      </c>
    </row>
    <row r="93" spans="1:11" ht="12.75">
      <c r="A93" s="333" t="s">
        <v>0</v>
      </c>
      <c r="B93" s="334"/>
      <c r="C93" s="334"/>
      <c r="D93" s="334"/>
      <c r="E93" s="334"/>
      <c r="F93" s="334"/>
      <c r="G93" s="334"/>
      <c r="H93" s="335"/>
      <c r="I93" s="1">
        <v>86</v>
      </c>
      <c r="J93" s="7">
        <v>0</v>
      </c>
      <c r="K93" s="7">
        <v>0</v>
      </c>
    </row>
    <row r="94" spans="1:11" ht="12.75">
      <c r="A94" s="333" t="s">
        <v>244</v>
      </c>
      <c r="B94" s="334"/>
      <c r="C94" s="334"/>
      <c r="D94" s="334"/>
      <c r="E94" s="334"/>
      <c r="F94" s="334"/>
      <c r="G94" s="334"/>
      <c r="H94" s="335"/>
      <c r="I94" s="1">
        <v>87</v>
      </c>
      <c r="J94" s="7">
        <v>0</v>
      </c>
      <c r="K94" s="7">
        <v>0</v>
      </c>
    </row>
    <row r="95" spans="1:11" ht="12.75">
      <c r="A95" s="333" t="s">
        <v>245</v>
      </c>
      <c r="B95" s="334"/>
      <c r="C95" s="334"/>
      <c r="D95" s="334"/>
      <c r="E95" s="334"/>
      <c r="F95" s="334"/>
      <c r="G95" s="334"/>
      <c r="H95" s="335"/>
      <c r="I95" s="1">
        <v>88</v>
      </c>
      <c r="J95" s="7">
        <v>0</v>
      </c>
      <c r="K95" s="7">
        <v>0</v>
      </c>
    </row>
    <row r="96" spans="1:11" ht="12.75">
      <c r="A96" s="333" t="s">
        <v>246</v>
      </c>
      <c r="B96" s="334"/>
      <c r="C96" s="334"/>
      <c r="D96" s="334"/>
      <c r="E96" s="334"/>
      <c r="F96" s="334"/>
      <c r="G96" s="334"/>
      <c r="H96" s="335"/>
      <c r="I96" s="1">
        <v>89</v>
      </c>
      <c r="J96" s="7">
        <v>0</v>
      </c>
      <c r="K96" s="7">
        <v>0</v>
      </c>
    </row>
    <row r="97" spans="1:11" ht="12.75">
      <c r="A97" s="333" t="s">
        <v>94</v>
      </c>
      <c r="B97" s="334"/>
      <c r="C97" s="334"/>
      <c r="D97" s="334"/>
      <c r="E97" s="334"/>
      <c r="F97" s="334"/>
      <c r="G97" s="334"/>
      <c r="H97" s="335"/>
      <c r="I97" s="1">
        <v>90</v>
      </c>
      <c r="J97" s="7">
        <v>0</v>
      </c>
      <c r="K97" s="7">
        <v>0</v>
      </c>
    </row>
    <row r="98" spans="1:11" ht="12.75">
      <c r="A98" s="333" t="s">
        <v>92</v>
      </c>
      <c r="B98" s="334"/>
      <c r="C98" s="334"/>
      <c r="D98" s="334"/>
      <c r="E98" s="334"/>
      <c r="F98" s="334"/>
      <c r="G98" s="334"/>
      <c r="H98" s="335"/>
      <c r="I98" s="1">
        <v>91</v>
      </c>
      <c r="J98" s="7">
        <v>0</v>
      </c>
      <c r="K98" s="7">
        <v>0</v>
      </c>
    </row>
    <row r="99" spans="1:11" ht="12.75">
      <c r="A99" s="333" t="s">
        <v>93</v>
      </c>
      <c r="B99" s="334"/>
      <c r="C99" s="334"/>
      <c r="D99" s="334"/>
      <c r="E99" s="334"/>
      <c r="F99" s="334"/>
      <c r="G99" s="334"/>
      <c r="H99" s="335"/>
      <c r="I99" s="1">
        <v>92</v>
      </c>
      <c r="J99" s="7">
        <v>962958</v>
      </c>
      <c r="K99" s="7">
        <v>837355</v>
      </c>
    </row>
    <row r="100" spans="1:13" ht="12.75">
      <c r="A100" s="330" t="s">
        <v>21</v>
      </c>
      <c r="B100" s="331"/>
      <c r="C100" s="331"/>
      <c r="D100" s="331"/>
      <c r="E100" s="331"/>
      <c r="F100" s="331"/>
      <c r="G100" s="331"/>
      <c r="H100" s="332"/>
      <c r="I100" s="1">
        <v>93</v>
      </c>
      <c r="J100" s="21">
        <f>SUM(J101:J112)</f>
        <v>1184580424</v>
      </c>
      <c r="K100" s="21">
        <f>SUM(K101:K112)</f>
        <v>1181171426</v>
      </c>
      <c r="M100" t="s">
        <v>338</v>
      </c>
    </row>
    <row r="101" spans="1:11" ht="12.75">
      <c r="A101" s="333" t="s">
        <v>132</v>
      </c>
      <c r="B101" s="334"/>
      <c r="C101" s="334"/>
      <c r="D101" s="334"/>
      <c r="E101" s="334"/>
      <c r="F101" s="334"/>
      <c r="G101" s="334"/>
      <c r="H101" s="335"/>
      <c r="I101" s="1">
        <v>94</v>
      </c>
      <c r="J101" s="7">
        <v>0</v>
      </c>
      <c r="K101" s="7">
        <v>0</v>
      </c>
    </row>
    <row r="102" spans="1:11" ht="12.75">
      <c r="A102" s="333" t="s">
        <v>243</v>
      </c>
      <c r="B102" s="334"/>
      <c r="C102" s="334"/>
      <c r="D102" s="334"/>
      <c r="E102" s="334"/>
      <c r="F102" s="334"/>
      <c r="G102" s="334"/>
      <c r="H102" s="335"/>
      <c r="I102" s="1">
        <v>95</v>
      </c>
      <c r="J102" s="7">
        <v>2902951</v>
      </c>
      <c r="K102" s="7">
        <v>2902951</v>
      </c>
    </row>
    <row r="103" spans="1:11" ht="12.75">
      <c r="A103" s="333" t="s">
        <v>0</v>
      </c>
      <c r="B103" s="334"/>
      <c r="C103" s="334"/>
      <c r="D103" s="334"/>
      <c r="E103" s="334"/>
      <c r="F103" s="334"/>
      <c r="G103" s="334"/>
      <c r="H103" s="335"/>
      <c r="I103" s="1">
        <v>96</v>
      </c>
      <c r="J103" s="7">
        <v>599114442</v>
      </c>
      <c r="K103" s="7">
        <v>598740162</v>
      </c>
    </row>
    <row r="104" spans="1:11" ht="12.75">
      <c r="A104" s="333" t="s">
        <v>244</v>
      </c>
      <c r="B104" s="334"/>
      <c r="C104" s="334"/>
      <c r="D104" s="334"/>
      <c r="E104" s="334"/>
      <c r="F104" s="334"/>
      <c r="G104" s="334"/>
      <c r="H104" s="335"/>
      <c r="I104" s="1">
        <v>97</v>
      </c>
      <c r="J104" s="7">
        <v>0</v>
      </c>
      <c r="K104" s="7">
        <v>0</v>
      </c>
    </row>
    <row r="105" spans="1:11" ht="12.75">
      <c r="A105" s="333" t="s">
        <v>245</v>
      </c>
      <c r="B105" s="334"/>
      <c r="C105" s="334"/>
      <c r="D105" s="334"/>
      <c r="E105" s="334"/>
      <c r="F105" s="334"/>
      <c r="G105" s="334"/>
      <c r="H105" s="335"/>
      <c r="I105" s="1">
        <v>98</v>
      </c>
      <c r="J105" s="7">
        <v>272755962</v>
      </c>
      <c r="K105" s="7">
        <v>270301330</v>
      </c>
    </row>
    <row r="106" spans="1:11" ht="12.75">
      <c r="A106" s="333" t="s">
        <v>246</v>
      </c>
      <c r="B106" s="334"/>
      <c r="C106" s="334"/>
      <c r="D106" s="334"/>
      <c r="E106" s="334"/>
      <c r="F106" s="334"/>
      <c r="G106" s="334"/>
      <c r="H106" s="335"/>
      <c r="I106" s="1">
        <v>99</v>
      </c>
      <c r="J106" s="7">
        <v>293687500</v>
      </c>
      <c r="K106" s="7">
        <v>295588542</v>
      </c>
    </row>
    <row r="107" spans="1:11" ht="12.75">
      <c r="A107" s="333" t="s">
        <v>94</v>
      </c>
      <c r="B107" s="334"/>
      <c r="C107" s="334"/>
      <c r="D107" s="334"/>
      <c r="E107" s="334"/>
      <c r="F107" s="334"/>
      <c r="G107" s="334"/>
      <c r="H107" s="335"/>
      <c r="I107" s="1">
        <v>100</v>
      </c>
      <c r="J107" s="7">
        <v>0</v>
      </c>
      <c r="K107" s="7">
        <v>0</v>
      </c>
    </row>
    <row r="108" spans="1:11" ht="12.75">
      <c r="A108" s="333" t="s">
        <v>95</v>
      </c>
      <c r="B108" s="334"/>
      <c r="C108" s="334"/>
      <c r="D108" s="334"/>
      <c r="E108" s="334"/>
      <c r="F108" s="334"/>
      <c r="G108" s="334"/>
      <c r="H108" s="335"/>
      <c r="I108" s="1">
        <v>101</v>
      </c>
      <c r="J108" s="7">
        <v>2786048</v>
      </c>
      <c r="K108" s="7">
        <v>2841558</v>
      </c>
    </row>
    <row r="109" spans="1:11" ht="12.75">
      <c r="A109" s="333" t="s">
        <v>96</v>
      </c>
      <c r="B109" s="334"/>
      <c r="C109" s="334"/>
      <c r="D109" s="334"/>
      <c r="E109" s="334"/>
      <c r="F109" s="334"/>
      <c r="G109" s="334"/>
      <c r="H109" s="335"/>
      <c r="I109" s="1">
        <v>102</v>
      </c>
      <c r="J109" s="7">
        <v>13262411</v>
      </c>
      <c r="K109" s="7">
        <v>10739434</v>
      </c>
    </row>
    <row r="110" spans="1:11" ht="12.75">
      <c r="A110" s="333" t="s">
        <v>99</v>
      </c>
      <c r="B110" s="334"/>
      <c r="C110" s="334"/>
      <c r="D110" s="334"/>
      <c r="E110" s="334"/>
      <c r="F110" s="334"/>
      <c r="G110" s="334"/>
      <c r="H110" s="335"/>
      <c r="I110" s="1">
        <v>103</v>
      </c>
      <c r="J110" s="7">
        <v>0</v>
      </c>
      <c r="K110" s="7">
        <v>0</v>
      </c>
    </row>
    <row r="111" spans="1:11" ht="12.75">
      <c r="A111" s="333" t="s">
        <v>97</v>
      </c>
      <c r="B111" s="334"/>
      <c r="C111" s="334"/>
      <c r="D111" s="334"/>
      <c r="E111" s="334"/>
      <c r="F111" s="334"/>
      <c r="G111" s="334"/>
      <c r="H111" s="335"/>
      <c r="I111" s="1">
        <v>104</v>
      </c>
      <c r="J111" s="7">
        <v>0</v>
      </c>
      <c r="K111" s="7">
        <v>0</v>
      </c>
    </row>
    <row r="112" spans="1:11" ht="12.75">
      <c r="A112" s="333" t="s">
        <v>98</v>
      </c>
      <c r="B112" s="334"/>
      <c r="C112" s="334"/>
      <c r="D112" s="334"/>
      <c r="E112" s="334"/>
      <c r="F112" s="334"/>
      <c r="G112" s="334"/>
      <c r="H112" s="335"/>
      <c r="I112" s="1">
        <v>105</v>
      </c>
      <c r="J112" s="7">
        <v>71110</v>
      </c>
      <c r="K112" s="7">
        <v>57449</v>
      </c>
    </row>
    <row r="113" spans="1:11" ht="12.75">
      <c r="A113" s="330" t="s">
        <v>1</v>
      </c>
      <c r="B113" s="331"/>
      <c r="C113" s="331"/>
      <c r="D113" s="331"/>
      <c r="E113" s="331"/>
      <c r="F113" s="331"/>
      <c r="G113" s="331"/>
      <c r="H113" s="332"/>
      <c r="I113" s="1">
        <v>106</v>
      </c>
      <c r="J113" s="7">
        <v>26966461</v>
      </c>
      <c r="K113" s="7">
        <v>24887326</v>
      </c>
    </row>
    <row r="114" spans="1:11" ht="12.75">
      <c r="A114" s="330" t="s">
        <v>25</v>
      </c>
      <c r="B114" s="331"/>
      <c r="C114" s="331"/>
      <c r="D114" s="331"/>
      <c r="E114" s="331"/>
      <c r="F114" s="331"/>
      <c r="G114" s="331"/>
      <c r="H114" s="332"/>
      <c r="I114" s="1">
        <v>107</v>
      </c>
      <c r="J114" s="21">
        <f>J69+J86+J90+J100+J113</f>
        <v>603769694</v>
      </c>
      <c r="K114" s="21">
        <f>K69+K86+K90+K100+K113</f>
        <v>595574078</v>
      </c>
    </row>
    <row r="115" spans="1:11" ht="12.75">
      <c r="A115" s="377" t="s">
        <v>57</v>
      </c>
      <c r="B115" s="378"/>
      <c r="C115" s="378"/>
      <c r="D115" s="378"/>
      <c r="E115" s="378"/>
      <c r="F115" s="378"/>
      <c r="G115" s="378"/>
      <c r="H115" s="379"/>
      <c r="I115" s="2">
        <v>108</v>
      </c>
      <c r="J115" s="8">
        <v>1724426416</v>
      </c>
      <c r="K115" s="8">
        <v>1703705986</v>
      </c>
    </row>
    <row r="116" spans="1:11" ht="12.75">
      <c r="A116" s="342" t="s">
        <v>308</v>
      </c>
      <c r="B116" s="343"/>
      <c r="C116" s="343"/>
      <c r="D116" s="343"/>
      <c r="E116" s="343"/>
      <c r="F116" s="343"/>
      <c r="G116" s="343"/>
      <c r="H116" s="343"/>
      <c r="I116" s="380"/>
      <c r="J116" s="380"/>
      <c r="K116" s="381"/>
    </row>
    <row r="117" spans="1:11" ht="12.75">
      <c r="A117" s="327" t="s">
        <v>186</v>
      </c>
      <c r="B117" s="328"/>
      <c r="C117" s="328"/>
      <c r="D117" s="328"/>
      <c r="E117" s="328"/>
      <c r="F117" s="328"/>
      <c r="G117" s="328"/>
      <c r="H117" s="328"/>
      <c r="I117" s="382"/>
      <c r="J117" s="382"/>
      <c r="K117" s="383"/>
    </row>
    <row r="118" spans="1:11" ht="12.75">
      <c r="A118" s="333" t="s">
        <v>8</v>
      </c>
      <c r="B118" s="334"/>
      <c r="C118" s="334"/>
      <c r="D118" s="334"/>
      <c r="E118" s="334"/>
      <c r="F118" s="334"/>
      <c r="G118" s="334"/>
      <c r="H118" s="335"/>
      <c r="I118" s="1">
        <v>109</v>
      </c>
      <c r="J118" s="7">
        <f>J69</f>
        <v>-624991122</v>
      </c>
      <c r="K118" s="7">
        <f>K69</f>
        <v>-627484219</v>
      </c>
    </row>
    <row r="119" spans="1:11" ht="12.75">
      <c r="A119" s="384" t="s">
        <v>9</v>
      </c>
      <c r="B119" s="385"/>
      <c r="C119" s="385"/>
      <c r="D119" s="385"/>
      <c r="E119" s="385"/>
      <c r="F119" s="385"/>
      <c r="G119" s="385"/>
      <c r="H119" s="386"/>
      <c r="I119" s="4">
        <v>110</v>
      </c>
      <c r="J119" s="8">
        <v>0</v>
      </c>
      <c r="K119" s="8"/>
    </row>
    <row r="120" spans="1:11" ht="12.75">
      <c r="A120" s="387" t="s">
        <v>309</v>
      </c>
      <c r="B120" s="388"/>
      <c r="C120" s="388"/>
      <c r="D120" s="388"/>
      <c r="E120" s="388"/>
      <c r="F120" s="388"/>
      <c r="G120" s="388"/>
      <c r="H120" s="388"/>
      <c r="I120" s="388"/>
      <c r="J120" s="388"/>
      <c r="K120" s="388"/>
    </row>
    <row r="121" spans="1:11" ht="12.75">
      <c r="A121" s="375"/>
      <c r="B121" s="376"/>
      <c r="C121" s="376"/>
      <c r="D121" s="376"/>
      <c r="E121" s="376"/>
      <c r="F121" s="376"/>
      <c r="G121" s="376"/>
      <c r="H121" s="376"/>
      <c r="I121" s="376"/>
      <c r="J121" s="376"/>
      <c r="K121" s="376"/>
    </row>
    <row r="122" spans="1:11" ht="12.75">
      <c r="A122" s="158"/>
      <c r="B122" s="158"/>
      <c r="C122" s="158"/>
      <c r="D122" s="158"/>
      <c r="E122" s="158"/>
      <c r="F122" s="158"/>
      <c r="G122" s="158"/>
      <c r="H122" s="158"/>
      <c r="I122" s="158"/>
      <c r="J122" s="63">
        <f>IF(J67-J115=0,"",J115-J67)</f>
      </c>
      <c r="K122" s="63">
        <f>IF(K67-K115=0,"",K115-K67)</f>
      </c>
    </row>
    <row r="123" spans="1:11" ht="12.75">
      <c r="A123" s="158"/>
      <c r="B123" s="158"/>
      <c r="C123" s="158"/>
      <c r="D123" s="158"/>
      <c r="E123" s="158"/>
      <c r="F123" s="158"/>
      <c r="G123" s="158"/>
      <c r="H123" s="158"/>
      <c r="I123" s="158"/>
      <c r="J123" s="63">
        <f>IF(J66-J114=0,"",J114-J66)</f>
      </c>
      <c r="K123" s="63">
        <f>IF(K66-K114=0,"",K114-K66)</f>
      </c>
    </row>
    <row r="124" spans="1:11" ht="12.75">
      <c r="A124" s="20"/>
      <c r="B124" s="20"/>
      <c r="C124" s="20"/>
      <c r="D124" s="20"/>
      <c r="E124" s="20"/>
      <c r="F124" s="20"/>
      <c r="G124" s="20"/>
      <c r="H124" s="20"/>
      <c r="I124" s="20"/>
      <c r="J124" s="63">
        <f>IF(RDG!J56-J82=0,"",J82-RDG!J56)</f>
        <v>-22422538</v>
      </c>
      <c r="K124" s="63">
        <f>IF(RDG!L56-K82=0,"",K82-RDG!L56)</f>
      </c>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conditionalFormatting sqref="L122:IV123">
    <cfRule type="cellIs" priority="3" dxfId="1" operator="notEqual" stopIfTrue="1">
      <formula>0</formula>
    </cfRule>
  </conditionalFormatting>
  <conditionalFormatting sqref="K125:K127">
    <cfRule type="cellIs" priority="2" dxfId="1" operator="notEqual" stopIfTrue="1">
      <formula>0</formula>
    </cfRule>
  </conditionalFormatting>
  <conditionalFormatting sqref="A122:I123">
    <cfRule type="cellIs" priority="1" dxfId="1" operator="notEqual" stopIfTrue="1">
      <formula>0</formula>
    </cfRule>
  </conditionalFormatting>
  <dataValidations count="5">
    <dataValidation type="whole" operator="notEqual" allowBlank="1" showInputMessage="1" showErrorMessage="1" errorTitle="Pogrešan unos" error="Mogu se unijeti samo cjelobrojne vrijednosti." sqref="J85:K85 J118:K119">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L66 J79:K84 J7:K67 J72:K77 J86:K115 J70:K70">
      <formula1>0</formula1>
    </dataValidation>
  </dataValidations>
  <printOptions/>
  <pageMargins left="0.75" right="0.75" top="1" bottom="1" header="0.5" footer="0.5"/>
  <pageSetup horizontalDpi="600" verticalDpi="600" orientation="portrait" paperSize="9" scale="78" r:id="rId1"/>
  <rowBreaks count="1" manualBreakCount="1">
    <brk id="67" max="255" man="1"/>
  </rowBreaks>
  <ignoredErrors>
    <ignoredError sqref="J100:K100 J35:K35 J56:K56" formulaRange="1"/>
    <ignoredError sqref="J118:K118 J66:K66" unlockedFormula="1"/>
  </ignoredErrors>
</worksheet>
</file>

<file path=xl/worksheets/sheet4.xml><?xml version="1.0" encoding="utf-8"?>
<worksheet xmlns="http://schemas.openxmlformats.org/spreadsheetml/2006/main" xmlns:r="http://schemas.openxmlformats.org/officeDocument/2006/relationships">
  <dimension ref="A1:P52"/>
  <sheetViews>
    <sheetView zoomScaleSheetLayoutView="110" zoomScalePageLayoutView="0" workbookViewId="0" topLeftCell="A1">
      <selection activeCell="O17" sqref="O17"/>
    </sheetView>
  </sheetViews>
  <sheetFormatPr defaultColWidth="9.140625" defaultRowHeight="12.75"/>
  <cols>
    <col min="10" max="10" width="13.57421875" style="0" customWidth="1"/>
    <col min="11" max="11" width="13.421875" style="0" customWidth="1"/>
    <col min="12" max="12" width="16.8515625" style="0" customWidth="1"/>
    <col min="13" max="13" width="10.140625" style="0" customWidth="1"/>
    <col min="14" max="16" width="10.140625" style="0" bestFit="1" customWidth="1"/>
  </cols>
  <sheetData>
    <row r="1" spans="1:11" ht="12.75" customHeight="1">
      <c r="A1" s="392" t="s">
        <v>164</v>
      </c>
      <c r="B1" s="392"/>
      <c r="C1" s="392"/>
      <c r="D1" s="392"/>
      <c r="E1" s="392"/>
      <c r="F1" s="392"/>
      <c r="G1" s="392"/>
      <c r="H1" s="392"/>
      <c r="I1" s="392"/>
      <c r="J1" s="392"/>
      <c r="K1" s="392"/>
    </row>
    <row r="2" spans="1:11" ht="12.75" customHeight="1">
      <c r="A2" s="393" t="s">
        <v>595</v>
      </c>
      <c r="B2" s="393"/>
      <c r="C2" s="393"/>
      <c r="D2" s="393"/>
      <c r="E2" s="393"/>
      <c r="F2" s="393"/>
      <c r="G2" s="393"/>
      <c r="H2" s="393"/>
      <c r="I2" s="393"/>
      <c r="J2" s="393"/>
      <c r="K2" s="393"/>
    </row>
    <row r="3" spans="1:11" ht="12.75">
      <c r="A3" s="389" t="s">
        <v>331</v>
      </c>
      <c r="B3" s="390"/>
      <c r="C3" s="390"/>
      <c r="D3" s="390"/>
      <c r="E3" s="390"/>
      <c r="F3" s="390"/>
      <c r="G3" s="390"/>
      <c r="H3" s="390"/>
      <c r="I3" s="390"/>
      <c r="J3" s="390"/>
      <c r="K3" s="391"/>
    </row>
    <row r="4" spans="1:11" ht="23.25">
      <c r="A4" s="394" t="s">
        <v>59</v>
      </c>
      <c r="B4" s="394"/>
      <c r="C4" s="394"/>
      <c r="D4" s="394"/>
      <c r="E4" s="394"/>
      <c r="F4" s="394"/>
      <c r="G4" s="394"/>
      <c r="H4" s="394"/>
      <c r="I4" s="32" t="s">
        <v>279</v>
      </c>
      <c r="J4" s="33" t="s">
        <v>316</v>
      </c>
      <c r="K4" s="33" t="s">
        <v>317</v>
      </c>
    </row>
    <row r="5" spans="1:11" ht="12.75">
      <c r="A5" s="395">
        <v>1</v>
      </c>
      <c r="B5" s="395"/>
      <c r="C5" s="395"/>
      <c r="D5" s="395"/>
      <c r="E5" s="395"/>
      <c r="F5" s="395"/>
      <c r="G5" s="395"/>
      <c r="H5" s="395"/>
      <c r="I5" s="34">
        <v>2</v>
      </c>
      <c r="J5" s="35" t="s">
        <v>282</v>
      </c>
      <c r="K5" s="35" t="s">
        <v>283</v>
      </c>
    </row>
    <row r="6" spans="1:11" ht="12.75">
      <c r="A6" s="342" t="s">
        <v>156</v>
      </c>
      <c r="B6" s="343"/>
      <c r="C6" s="343"/>
      <c r="D6" s="343"/>
      <c r="E6" s="343"/>
      <c r="F6" s="343"/>
      <c r="G6" s="343"/>
      <c r="H6" s="343"/>
      <c r="I6" s="396"/>
      <c r="J6" s="396"/>
      <c r="K6" s="397"/>
    </row>
    <row r="7" spans="1:11" ht="12.75">
      <c r="A7" s="333" t="s">
        <v>40</v>
      </c>
      <c r="B7" s="334"/>
      <c r="C7" s="334"/>
      <c r="D7" s="334"/>
      <c r="E7" s="334"/>
      <c r="F7" s="334"/>
      <c r="G7" s="334"/>
      <c r="H7" s="334"/>
      <c r="I7" s="1">
        <v>1</v>
      </c>
      <c r="J7" s="7">
        <v>-12052871</v>
      </c>
      <c r="K7" s="7">
        <v>-2498546</v>
      </c>
    </row>
    <row r="8" spans="1:11" ht="12.75">
      <c r="A8" s="333" t="s">
        <v>41</v>
      </c>
      <c r="B8" s="334"/>
      <c r="C8" s="334"/>
      <c r="D8" s="334"/>
      <c r="E8" s="334"/>
      <c r="F8" s="334"/>
      <c r="G8" s="334"/>
      <c r="H8" s="334"/>
      <c r="I8" s="1">
        <v>2</v>
      </c>
      <c r="J8" s="7">
        <v>13465464</v>
      </c>
      <c r="K8" s="7">
        <v>19093481</v>
      </c>
    </row>
    <row r="9" spans="1:11" ht="12.75">
      <c r="A9" s="333" t="s">
        <v>42</v>
      </c>
      <c r="B9" s="334"/>
      <c r="C9" s="334"/>
      <c r="D9" s="334"/>
      <c r="E9" s="334"/>
      <c r="F9" s="334"/>
      <c r="G9" s="334"/>
      <c r="H9" s="334"/>
      <c r="I9" s="1">
        <v>3</v>
      </c>
      <c r="J9" s="7">
        <v>0</v>
      </c>
      <c r="K9" s="7"/>
    </row>
    <row r="10" spans="1:11" ht="12.75">
      <c r="A10" s="333" t="s">
        <v>43</v>
      </c>
      <c r="B10" s="334"/>
      <c r="C10" s="334"/>
      <c r="D10" s="334"/>
      <c r="E10" s="334"/>
      <c r="F10" s="334"/>
      <c r="G10" s="334"/>
      <c r="H10" s="334"/>
      <c r="I10" s="1">
        <v>4</v>
      </c>
      <c r="J10" s="7">
        <v>778340</v>
      </c>
      <c r="K10" s="7"/>
    </row>
    <row r="11" spans="1:11" ht="12.75">
      <c r="A11" s="333" t="s">
        <v>44</v>
      </c>
      <c r="B11" s="334"/>
      <c r="C11" s="334"/>
      <c r="D11" s="334"/>
      <c r="E11" s="334"/>
      <c r="F11" s="334"/>
      <c r="G11" s="334"/>
      <c r="H11" s="334"/>
      <c r="I11" s="1">
        <v>5</v>
      </c>
      <c r="J11" s="7">
        <v>0</v>
      </c>
      <c r="K11" s="7"/>
    </row>
    <row r="12" spans="1:16" ht="12.75">
      <c r="A12" s="333" t="s">
        <v>51</v>
      </c>
      <c r="B12" s="334"/>
      <c r="C12" s="334"/>
      <c r="D12" s="334"/>
      <c r="E12" s="334"/>
      <c r="F12" s="334"/>
      <c r="G12" s="334"/>
      <c r="H12" s="334"/>
      <c r="I12" s="1">
        <v>6</v>
      </c>
      <c r="J12" s="7">
        <v>4835737</v>
      </c>
      <c r="K12" s="7">
        <v>693124</v>
      </c>
      <c r="L12" s="201"/>
      <c r="M12" s="201"/>
      <c r="N12" s="201"/>
      <c r="O12" s="201"/>
      <c r="P12" s="201"/>
    </row>
    <row r="13" spans="1:11" ht="12.75">
      <c r="A13" s="330" t="s">
        <v>157</v>
      </c>
      <c r="B13" s="331"/>
      <c r="C13" s="331"/>
      <c r="D13" s="331"/>
      <c r="E13" s="331"/>
      <c r="F13" s="331"/>
      <c r="G13" s="331"/>
      <c r="H13" s="331"/>
      <c r="I13" s="1">
        <v>7</v>
      </c>
      <c r="J13" s="30">
        <f>SUM(J7:J12)</f>
        <v>7026670</v>
      </c>
      <c r="K13" s="21">
        <f>SUM(K7:K12)</f>
        <v>17288059</v>
      </c>
    </row>
    <row r="14" spans="1:11" ht="12.75">
      <c r="A14" s="333" t="s">
        <v>52</v>
      </c>
      <c r="B14" s="334"/>
      <c r="C14" s="334"/>
      <c r="D14" s="334"/>
      <c r="E14" s="334"/>
      <c r="F14" s="334"/>
      <c r="G14" s="334"/>
      <c r="H14" s="334"/>
      <c r="I14" s="1">
        <v>8</v>
      </c>
      <c r="J14" s="5">
        <v>5321565</v>
      </c>
      <c r="K14" s="7">
        <v>735745</v>
      </c>
    </row>
    <row r="15" spans="1:11" ht="12.75">
      <c r="A15" s="333" t="s">
        <v>53</v>
      </c>
      <c r="B15" s="334"/>
      <c r="C15" s="334"/>
      <c r="D15" s="334"/>
      <c r="E15" s="334"/>
      <c r="F15" s="334"/>
      <c r="G15" s="334"/>
      <c r="H15" s="334"/>
      <c r="I15" s="1">
        <v>9</v>
      </c>
      <c r="J15" s="7"/>
      <c r="K15" s="7">
        <v>2161706</v>
      </c>
    </row>
    <row r="16" spans="1:14" ht="12.75">
      <c r="A16" s="333" t="s">
        <v>54</v>
      </c>
      <c r="B16" s="334"/>
      <c r="C16" s="334"/>
      <c r="D16" s="334"/>
      <c r="E16" s="334"/>
      <c r="F16" s="334"/>
      <c r="G16" s="334"/>
      <c r="H16" s="334"/>
      <c r="I16" s="1">
        <v>10</v>
      </c>
      <c r="J16" s="7">
        <v>936564</v>
      </c>
      <c r="K16" s="7">
        <v>320557</v>
      </c>
      <c r="N16" s="201"/>
    </row>
    <row r="17" spans="1:16" ht="12.75">
      <c r="A17" s="333" t="s">
        <v>55</v>
      </c>
      <c r="B17" s="334"/>
      <c r="C17" s="334"/>
      <c r="D17" s="334"/>
      <c r="E17" s="334"/>
      <c r="F17" s="334"/>
      <c r="G17" s="334"/>
      <c r="H17" s="334"/>
      <c r="I17" s="1">
        <v>11</v>
      </c>
      <c r="J17" s="7">
        <v>28902292</v>
      </c>
      <c r="K17" s="7">
        <v>3260482</v>
      </c>
      <c r="L17" s="201"/>
      <c r="M17" s="201"/>
      <c r="N17" s="201"/>
      <c r="O17" s="201"/>
      <c r="P17" s="201"/>
    </row>
    <row r="18" spans="1:11" ht="12.75">
      <c r="A18" s="330" t="s">
        <v>158</v>
      </c>
      <c r="B18" s="331"/>
      <c r="C18" s="331"/>
      <c r="D18" s="331"/>
      <c r="E18" s="331"/>
      <c r="F18" s="331"/>
      <c r="G18" s="331"/>
      <c r="H18" s="331"/>
      <c r="I18" s="1">
        <v>12</v>
      </c>
      <c r="J18" s="30">
        <f>SUM(J14:J17)</f>
        <v>35160421</v>
      </c>
      <c r="K18" s="21">
        <f>SUM(K14:K17)</f>
        <v>6478490</v>
      </c>
    </row>
    <row r="19" spans="1:11" ht="12.75">
      <c r="A19" s="330" t="s">
        <v>36</v>
      </c>
      <c r="B19" s="331"/>
      <c r="C19" s="331"/>
      <c r="D19" s="331"/>
      <c r="E19" s="331"/>
      <c r="F19" s="331"/>
      <c r="G19" s="331"/>
      <c r="H19" s="331"/>
      <c r="I19" s="1">
        <v>13</v>
      </c>
      <c r="J19" s="30">
        <f>IF(J13&gt;J18,J13-J18,0)</f>
        <v>0</v>
      </c>
      <c r="K19" s="21">
        <f>IF(K13&gt;K18,K13-K18,0)</f>
        <v>10809569</v>
      </c>
    </row>
    <row r="20" spans="1:11" ht="12.75">
      <c r="A20" s="330" t="s">
        <v>37</v>
      </c>
      <c r="B20" s="331"/>
      <c r="C20" s="331"/>
      <c r="D20" s="331"/>
      <c r="E20" s="331"/>
      <c r="F20" s="331"/>
      <c r="G20" s="331"/>
      <c r="H20" s="331"/>
      <c r="I20" s="1">
        <v>14</v>
      </c>
      <c r="J20" s="30">
        <f>IF(J18&gt;J13,J18-J13,0)</f>
        <v>28133751</v>
      </c>
      <c r="K20" s="21">
        <f>IF(K18&gt;K13,K18-K13,0)</f>
        <v>0</v>
      </c>
    </row>
    <row r="21" spans="1:11" ht="12.75">
      <c r="A21" s="342" t="s">
        <v>159</v>
      </c>
      <c r="B21" s="343"/>
      <c r="C21" s="343"/>
      <c r="D21" s="343"/>
      <c r="E21" s="343"/>
      <c r="F21" s="343"/>
      <c r="G21" s="343"/>
      <c r="H21" s="343"/>
      <c r="I21" s="396"/>
      <c r="J21" s="396"/>
      <c r="K21" s="397"/>
    </row>
    <row r="22" spans="1:11" ht="12.75">
      <c r="A22" s="333" t="s">
        <v>178</v>
      </c>
      <c r="B22" s="334"/>
      <c r="C22" s="334"/>
      <c r="D22" s="334"/>
      <c r="E22" s="334"/>
      <c r="F22" s="334"/>
      <c r="G22" s="334"/>
      <c r="H22" s="334"/>
      <c r="I22" s="1">
        <v>15</v>
      </c>
      <c r="J22" s="5">
        <v>0</v>
      </c>
      <c r="K22" s="6">
        <v>0</v>
      </c>
    </row>
    <row r="23" spans="1:11" ht="12.75">
      <c r="A23" s="333" t="s">
        <v>179</v>
      </c>
      <c r="B23" s="334"/>
      <c r="C23" s="334"/>
      <c r="D23" s="334"/>
      <c r="E23" s="334"/>
      <c r="F23" s="334"/>
      <c r="G23" s="334"/>
      <c r="H23" s="334"/>
      <c r="I23" s="1">
        <v>16</v>
      </c>
      <c r="J23" s="5">
        <v>0</v>
      </c>
      <c r="K23" s="7">
        <v>0</v>
      </c>
    </row>
    <row r="24" spans="1:11" ht="12.75">
      <c r="A24" s="333" t="s">
        <v>180</v>
      </c>
      <c r="B24" s="334"/>
      <c r="C24" s="334"/>
      <c r="D24" s="334"/>
      <c r="E24" s="334"/>
      <c r="F24" s="334"/>
      <c r="G24" s="334"/>
      <c r="H24" s="334"/>
      <c r="I24" s="1">
        <v>17</v>
      </c>
      <c r="J24" s="5">
        <v>0</v>
      </c>
      <c r="K24" s="7">
        <v>0</v>
      </c>
    </row>
    <row r="25" spans="1:11" ht="12.75">
      <c r="A25" s="333" t="s">
        <v>181</v>
      </c>
      <c r="B25" s="334"/>
      <c r="C25" s="334"/>
      <c r="D25" s="334"/>
      <c r="E25" s="334"/>
      <c r="F25" s="334"/>
      <c r="G25" s="334"/>
      <c r="H25" s="334"/>
      <c r="I25" s="1">
        <v>18</v>
      </c>
      <c r="J25" s="5">
        <v>0</v>
      </c>
      <c r="K25" s="7">
        <v>0</v>
      </c>
    </row>
    <row r="26" spans="1:11" ht="12.75">
      <c r="A26" s="333" t="s">
        <v>182</v>
      </c>
      <c r="B26" s="334"/>
      <c r="C26" s="334"/>
      <c r="D26" s="334"/>
      <c r="E26" s="334"/>
      <c r="F26" s="334"/>
      <c r="G26" s="334"/>
      <c r="H26" s="334"/>
      <c r="I26" s="1">
        <v>19</v>
      </c>
      <c r="J26" s="5">
        <v>0</v>
      </c>
      <c r="K26" s="7">
        <v>0</v>
      </c>
    </row>
    <row r="27" spans="1:11" ht="12.75">
      <c r="A27" s="330" t="s">
        <v>168</v>
      </c>
      <c r="B27" s="331"/>
      <c r="C27" s="331"/>
      <c r="D27" s="331"/>
      <c r="E27" s="331"/>
      <c r="F27" s="331"/>
      <c r="G27" s="331"/>
      <c r="H27" s="331"/>
      <c r="I27" s="1">
        <v>20</v>
      </c>
      <c r="J27" s="30">
        <f>SUM(J22:J26)</f>
        <v>0</v>
      </c>
      <c r="K27" s="21">
        <f>SUM(K22:K26)</f>
        <v>0</v>
      </c>
    </row>
    <row r="28" spans="1:11" ht="12.75">
      <c r="A28" s="333" t="s">
        <v>115</v>
      </c>
      <c r="B28" s="334"/>
      <c r="C28" s="334"/>
      <c r="D28" s="334"/>
      <c r="E28" s="334"/>
      <c r="F28" s="334"/>
      <c r="G28" s="334"/>
      <c r="H28" s="334"/>
      <c r="I28" s="1">
        <v>21</v>
      </c>
      <c r="J28" s="7">
        <v>1166656</v>
      </c>
      <c r="K28" s="7">
        <v>8550178</v>
      </c>
    </row>
    <row r="29" spans="1:11" ht="12.75">
      <c r="A29" s="333" t="s">
        <v>116</v>
      </c>
      <c r="B29" s="334"/>
      <c r="C29" s="334"/>
      <c r="D29" s="334"/>
      <c r="E29" s="334"/>
      <c r="F29" s="334"/>
      <c r="G29" s="334"/>
      <c r="H29" s="334"/>
      <c r="I29" s="1">
        <v>22</v>
      </c>
      <c r="J29" s="5">
        <v>0</v>
      </c>
      <c r="K29" s="7">
        <v>0</v>
      </c>
    </row>
    <row r="30" spans="1:11" ht="12.75">
      <c r="A30" s="333" t="s">
        <v>16</v>
      </c>
      <c r="B30" s="334"/>
      <c r="C30" s="334"/>
      <c r="D30" s="334"/>
      <c r="E30" s="334"/>
      <c r="F30" s="334"/>
      <c r="G30" s="334"/>
      <c r="H30" s="334"/>
      <c r="I30" s="1">
        <v>23</v>
      </c>
      <c r="J30" s="5">
        <v>0</v>
      </c>
      <c r="K30" s="7">
        <v>0</v>
      </c>
    </row>
    <row r="31" spans="1:11" ht="12.75">
      <c r="A31" s="330" t="s">
        <v>5</v>
      </c>
      <c r="B31" s="331"/>
      <c r="C31" s="331"/>
      <c r="D31" s="331"/>
      <c r="E31" s="331"/>
      <c r="F31" s="331"/>
      <c r="G31" s="331"/>
      <c r="H31" s="331"/>
      <c r="I31" s="1">
        <v>24</v>
      </c>
      <c r="J31" s="30">
        <f>SUM(J28:J30)</f>
        <v>1166656</v>
      </c>
      <c r="K31" s="21">
        <f>SUM(K28:K30)</f>
        <v>8550178</v>
      </c>
    </row>
    <row r="32" spans="1:11" ht="12.75">
      <c r="A32" s="330" t="s">
        <v>38</v>
      </c>
      <c r="B32" s="331"/>
      <c r="C32" s="331"/>
      <c r="D32" s="331"/>
      <c r="E32" s="331"/>
      <c r="F32" s="331"/>
      <c r="G32" s="331"/>
      <c r="H32" s="331"/>
      <c r="I32" s="1">
        <v>25</v>
      </c>
      <c r="J32" s="30">
        <f>IF(J27&gt;J31,J27-J31,0)</f>
        <v>0</v>
      </c>
      <c r="K32" s="21">
        <f>IF(K27&gt;K31,K27-K31,0)</f>
        <v>0</v>
      </c>
    </row>
    <row r="33" spans="1:11" ht="12.75">
      <c r="A33" s="330" t="s">
        <v>39</v>
      </c>
      <c r="B33" s="331"/>
      <c r="C33" s="331"/>
      <c r="D33" s="331"/>
      <c r="E33" s="331"/>
      <c r="F33" s="331"/>
      <c r="G33" s="331"/>
      <c r="H33" s="331"/>
      <c r="I33" s="1">
        <v>26</v>
      </c>
      <c r="J33" s="30">
        <f>IF(J31&gt;J27,J31-J27,0)</f>
        <v>1166656</v>
      </c>
      <c r="K33" s="21">
        <f>IF(K31&gt;K27,K31-K27,0)</f>
        <v>8550178</v>
      </c>
    </row>
    <row r="34" spans="1:11" ht="12.75">
      <c r="A34" s="342" t="s">
        <v>160</v>
      </c>
      <c r="B34" s="343"/>
      <c r="C34" s="343"/>
      <c r="D34" s="343"/>
      <c r="E34" s="343"/>
      <c r="F34" s="343"/>
      <c r="G34" s="343"/>
      <c r="H34" s="343"/>
      <c r="I34" s="396"/>
      <c r="J34" s="396"/>
      <c r="K34" s="397"/>
    </row>
    <row r="35" spans="1:11" ht="12.75">
      <c r="A35" s="333" t="s">
        <v>174</v>
      </c>
      <c r="B35" s="334"/>
      <c r="C35" s="334"/>
      <c r="D35" s="334"/>
      <c r="E35" s="334"/>
      <c r="F35" s="334"/>
      <c r="G35" s="334"/>
      <c r="H35" s="334"/>
      <c r="I35" s="1">
        <v>27</v>
      </c>
      <c r="J35" s="5">
        <v>0</v>
      </c>
      <c r="K35" s="7">
        <v>0</v>
      </c>
    </row>
    <row r="36" spans="1:11" ht="12.75">
      <c r="A36" s="333" t="s">
        <v>29</v>
      </c>
      <c r="B36" s="334"/>
      <c r="C36" s="334"/>
      <c r="D36" s="334"/>
      <c r="E36" s="334"/>
      <c r="F36" s="334"/>
      <c r="G36" s="334"/>
      <c r="H36" s="334"/>
      <c r="I36" s="1">
        <v>28</v>
      </c>
      <c r="J36" s="7">
        <v>28902189</v>
      </c>
      <c r="K36" s="7">
        <v>588666</v>
      </c>
    </row>
    <row r="37" spans="1:11" ht="12.75">
      <c r="A37" s="333" t="s">
        <v>30</v>
      </c>
      <c r="B37" s="334"/>
      <c r="C37" s="334"/>
      <c r="D37" s="334"/>
      <c r="E37" s="334"/>
      <c r="F37" s="334"/>
      <c r="G37" s="334"/>
      <c r="H37" s="334"/>
      <c r="I37" s="1">
        <v>29</v>
      </c>
      <c r="J37" s="5">
        <v>0</v>
      </c>
      <c r="K37" s="7">
        <v>0</v>
      </c>
    </row>
    <row r="38" spans="1:11" ht="12.75">
      <c r="A38" s="330" t="s">
        <v>68</v>
      </c>
      <c r="B38" s="331"/>
      <c r="C38" s="331"/>
      <c r="D38" s="331"/>
      <c r="E38" s="331"/>
      <c r="F38" s="331"/>
      <c r="G38" s="331"/>
      <c r="H38" s="331"/>
      <c r="I38" s="1">
        <v>30</v>
      </c>
      <c r="J38" s="30">
        <f>SUM(J35:J37)</f>
        <v>28902189</v>
      </c>
      <c r="K38" s="21">
        <f>SUM(K35:K37)</f>
        <v>588666</v>
      </c>
    </row>
    <row r="39" spans="1:11" ht="12.75">
      <c r="A39" s="333" t="s">
        <v>31</v>
      </c>
      <c r="B39" s="334"/>
      <c r="C39" s="334"/>
      <c r="D39" s="334"/>
      <c r="E39" s="334"/>
      <c r="F39" s="334"/>
      <c r="G39" s="334"/>
      <c r="H39" s="334"/>
      <c r="I39" s="1">
        <v>31</v>
      </c>
      <c r="J39" s="7">
        <v>0</v>
      </c>
      <c r="K39" s="7">
        <v>0</v>
      </c>
    </row>
    <row r="40" spans="1:11" ht="12.75">
      <c r="A40" s="333" t="s">
        <v>32</v>
      </c>
      <c r="B40" s="334"/>
      <c r="C40" s="334"/>
      <c r="D40" s="334"/>
      <c r="E40" s="334"/>
      <c r="F40" s="334"/>
      <c r="G40" s="334"/>
      <c r="H40" s="334"/>
      <c r="I40" s="1">
        <v>32</v>
      </c>
      <c r="J40" s="5">
        <v>0</v>
      </c>
      <c r="K40" s="7">
        <v>0</v>
      </c>
    </row>
    <row r="41" spans="1:11" ht="12.75">
      <c r="A41" s="333" t="s">
        <v>33</v>
      </c>
      <c r="B41" s="334"/>
      <c r="C41" s="334"/>
      <c r="D41" s="334"/>
      <c r="E41" s="334"/>
      <c r="F41" s="334"/>
      <c r="G41" s="334"/>
      <c r="H41" s="334"/>
      <c r="I41" s="1">
        <v>33</v>
      </c>
      <c r="J41" s="5">
        <v>0</v>
      </c>
      <c r="K41" s="7">
        <v>0</v>
      </c>
    </row>
    <row r="42" spans="1:11" ht="12.75">
      <c r="A42" s="333" t="s">
        <v>34</v>
      </c>
      <c r="B42" s="334"/>
      <c r="C42" s="334"/>
      <c r="D42" s="334"/>
      <c r="E42" s="334"/>
      <c r="F42" s="334"/>
      <c r="G42" s="334"/>
      <c r="H42" s="334"/>
      <c r="I42" s="1">
        <v>34</v>
      </c>
      <c r="J42" s="5">
        <v>0</v>
      </c>
      <c r="K42" s="7">
        <v>0</v>
      </c>
    </row>
    <row r="43" spans="1:11" ht="12.75">
      <c r="A43" s="333" t="s">
        <v>35</v>
      </c>
      <c r="B43" s="334"/>
      <c r="C43" s="334"/>
      <c r="D43" s="334"/>
      <c r="E43" s="334"/>
      <c r="F43" s="334"/>
      <c r="G43" s="334"/>
      <c r="H43" s="334"/>
      <c r="I43" s="1">
        <v>35</v>
      </c>
      <c r="J43" s="5">
        <v>0</v>
      </c>
      <c r="K43" s="7">
        <v>0</v>
      </c>
    </row>
    <row r="44" spans="1:11" ht="12.75">
      <c r="A44" s="330" t="s">
        <v>69</v>
      </c>
      <c r="B44" s="331"/>
      <c r="C44" s="331"/>
      <c r="D44" s="331"/>
      <c r="E44" s="331"/>
      <c r="F44" s="331"/>
      <c r="G44" s="331"/>
      <c r="H44" s="331"/>
      <c r="I44" s="1">
        <v>36</v>
      </c>
      <c r="J44" s="21">
        <f>SUM(J39:J43)</f>
        <v>0</v>
      </c>
      <c r="K44" s="21">
        <f>SUM(K39:K43)</f>
        <v>0</v>
      </c>
    </row>
    <row r="45" spans="1:11" ht="12.75">
      <c r="A45" s="330" t="s">
        <v>17</v>
      </c>
      <c r="B45" s="331"/>
      <c r="C45" s="331"/>
      <c r="D45" s="331"/>
      <c r="E45" s="331"/>
      <c r="F45" s="331"/>
      <c r="G45" s="331"/>
      <c r="H45" s="331"/>
      <c r="I45" s="1">
        <v>37</v>
      </c>
      <c r="J45" s="30">
        <f>IF(J38&gt;J44,J38-J44,0)</f>
        <v>28902189</v>
      </c>
      <c r="K45" s="21">
        <f>IF(K38&gt;K44,K38-K44,0)</f>
        <v>588666</v>
      </c>
    </row>
    <row r="46" spans="1:11" ht="12.75">
      <c r="A46" s="330" t="s">
        <v>18</v>
      </c>
      <c r="B46" s="331"/>
      <c r="C46" s="331"/>
      <c r="D46" s="331"/>
      <c r="E46" s="331"/>
      <c r="F46" s="331"/>
      <c r="G46" s="331"/>
      <c r="H46" s="331"/>
      <c r="I46" s="1">
        <v>38</v>
      </c>
      <c r="J46" s="30">
        <f>IF(J44&gt;J38,J44-J38,0)</f>
        <v>0</v>
      </c>
      <c r="K46" s="21">
        <f>IF(K44&gt;K38,K44-K38,0)</f>
        <v>0</v>
      </c>
    </row>
    <row r="47" spans="1:11" ht="12.75">
      <c r="A47" s="333" t="s">
        <v>70</v>
      </c>
      <c r="B47" s="334"/>
      <c r="C47" s="334"/>
      <c r="D47" s="334"/>
      <c r="E47" s="334"/>
      <c r="F47" s="334"/>
      <c r="G47" s="334"/>
      <c r="H47" s="334"/>
      <c r="I47" s="1">
        <v>39</v>
      </c>
      <c r="J47" s="30">
        <f>IF(J19-J20+J32-J33+J45-J46&gt;0,J19-J20+J32-J33+J45-J46,0)</f>
        <v>0</v>
      </c>
      <c r="K47" s="21">
        <f>IF(K19-K20+K32-K33+K45-K46&gt;0,K19-K20+K32-K33+K45-K46,0)</f>
        <v>2848057</v>
      </c>
    </row>
    <row r="48" spans="1:11" ht="12.75">
      <c r="A48" s="333" t="s">
        <v>71</v>
      </c>
      <c r="B48" s="334"/>
      <c r="C48" s="334"/>
      <c r="D48" s="334"/>
      <c r="E48" s="334"/>
      <c r="F48" s="334"/>
      <c r="G48" s="334"/>
      <c r="H48" s="334"/>
      <c r="I48" s="1">
        <v>40</v>
      </c>
      <c r="J48" s="30">
        <f>IF(J20-J19+J33-J32+J46-J45&gt;0,J20-J19+J33-J32+J46-J45,0)</f>
        <v>398218</v>
      </c>
      <c r="K48" s="21">
        <f>IF(K20-K19+K33-K32+K46-K45&gt;0,K20-K19+K33-K32+K46-K45,0)</f>
        <v>0</v>
      </c>
    </row>
    <row r="49" spans="1:11" ht="12.75">
      <c r="A49" s="333" t="s">
        <v>161</v>
      </c>
      <c r="B49" s="334"/>
      <c r="C49" s="334"/>
      <c r="D49" s="334"/>
      <c r="E49" s="334"/>
      <c r="F49" s="334"/>
      <c r="G49" s="334"/>
      <c r="H49" s="334"/>
      <c r="I49" s="1">
        <v>41</v>
      </c>
      <c r="J49" s="7">
        <v>1819856</v>
      </c>
      <c r="K49" s="7">
        <v>67923942</v>
      </c>
    </row>
    <row r="50" spans="1:11" ht="12.75">
      <c r="A50" s="333" t="s">
        <v>175</v>
      </c>
      <c r="B50" s="334"/>
      <c r="C50" s="334"/>
      <c r="D50" s="334"/>
      <c r="E50" s="334"/>
      <c r="F50" s="334"/>
      <c r="G50" s="334"/>
      <c r="H50" s="334"/>
      <c r="I50" s="1">
        <v>42</v>
      </c>
      <c r="J50" s="5">
        <f>IF(J47=0,0,J47)</f>
        <v>0</v>
      </c>
      <c r="K50" s="21">
        <f>IF(K47=0,0,K47)</f>
        <v>2848057</v>
      </c>
    </row>
    <row r="51" spans="1:11" ht="12.75">
      <c r="A51" s="333" t="s">
        <v>176</v>
      </c>
      <c r="B51" s="334"/>
      <c r="C51" s="334"/>
      <c r="D51" s="334"/>
      <c r="E51" s="334"/>
      <c r="F51" s="334"/>
      <c r="G51" s="334"/>
      <c r="H51" s="334"/>
      <c r="I51" s="1">
        <v>43</v>
      </c>
      <c r="J51" s="5">
        <f>IF(J48=0,0,J48)</f>
        <v>398218</v>
      </c>
      <c r="K51" s="21">
        <f>IF(K48=0,0,K48)</f>
        <v>0</v>
      </c>
    </row>
    <row r="52" spans="1:12" ht="12.75">
      <c r="A52" s="384" t="s">
        <v>177</v>
      </c>
      <c r="B52" s="385"/>
      <c r="C52" s="385"/>
      <c r="D52" s="385"/>
      <c r="E52" s="385"/>
      <c r="F52" s="385"/>
      <c r="G52" s="385"/>
      <c r="H52" s="385"/>
      <c r="I52" s="4">
        <v>44</v>
      </c>
      <c r="J52" s="31">
        <f>J49+J50-J51</f>
        <v>1421638</v>
      </c>
      <c r="K52" s="28">
        <f>K49+K50-K51</f>
        <v>70771999</v>
      </c>
      <c r="L52" s="64">
        <f>K52-Bilanca!K64</f>
        <v>0</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2">
    <dataValidation type="whole" operator="notEqual" allowBlank="1" showInputMessage="1" showErrorMessage="1" errorTitle="Pogrešan unos" error="Mogu se unijeti samo cjelobrojne vrijednosti." sqref="J7:K12 J39:K43 J35:K37 J28:K30 J49:K51 J14:K17 J22:K26">
      <formula1>9999999998</formula1>
    </dataValidation>
    <dataValidation type="whole" operator="greaterThanOrEqual" allowBlank="1" showInputMessage="1" showErrorMessage="1" errorTitle="Pogrešan unos" error="Mogu se unijeti samo cjelobrojne pozitivne vrijednosti." sqref="J31:K33 J52:K52 J18:K20 J38:K38 J27:K27 J13:K13 J44:K48">
      <formula1>0</formula1>
    </dataValidation>
  </dataValidations>
  <printOptions/>
  <pageMargins left="0.75" right="0.75" top="1" bottom="1" header="0.5" footer="0.5"/>
  <pageSetup horizontalDpi="600" verticalDpi="600" orientation="portrait" paperSize="9" scale="78" r:id="rId1"/>
  <ignoredErrors>
    <ignoredError sqref="J50:J51" unlockedFormula="1"/>
    <ignoredError sqref="J5:K5" numberStoredAsText="1"/>
  </ignoredErrors>
</worksheet>
</file>

<file path=xl/worksheets/sheet5.xml><?xml version="1.0" encoding="utf-8"?>
<worksheet xmlns="http://schemas.openxmlformats.org/spreadsheetml/2006/main" xmlns:r="http://schemas.openxmlformats.org/officeDocument/2006/relationships">
  <dimension ref="A1:K54"/>
  <sheetViews>
    <sheetView zoomScaleSheetLayoutView="110" zoomScalePageLayoutView="0" workbookViewId="0" topLeftCell="A1">
      <selection activeCell="A2" sqref="A2:K2"/>
    </sheetView>
  </sheetViews>
  <sheetFormatPr defaultColWidth="9.140625" defaultRowHeight="12.75"/>
  <cols>
    <col min="1" max="16384" width="9.140625" style="20" customWidth="1"/>
  </cols>
  <sheetData>
    <row r="1" spans="1:11" ht="12.75" customHeight="1">
      <c r="A1" s="392" t="s">
        <v>197</v>
      </c>
      <c r="B1" s="392"/>
      <c r="C1" s="392"/>
      <c r="D1" s="392"/>
      <c r="E1" s="392"/>
      <c r="F1" s="392"/>
      <c r="G1" s="392"/>
      <c r="H1" s="392"/>
      <c r="I1" s="392"/>
      <c r="J1" s="392"/>
      <c r="K1" s="392"/>
    </row>
    <row r="2" spans="1:11" ht="12.75" customHeight="1">
      <c r="A2" s="399" t="s">
        <v>6</v>
      </c>
      <c r="B2" s="399"/>
      <c r="C2" s="399"/>
      <c r="D2" s="399"/>
      <c r="E2" s="399"/>
      <c r="F2" s="399"/>
      <c r="G2" s="399"/>
      <c r="H2" s="399"/>
      <c r="I2" s="399"/>
      <c r="J2" s="399"/>
      <c r="K2" s="399"/>
    </row>
    <row r="3" spans="1:11" ht="12.75">
      <c r="A3" s="398" t="s">
        <v>7</v>
      </c>
      <c r="B3" s="398"/>
      <c r="C3" s="398"/>
      <c r="D3" s="398"/>
      <c r="E3" s="398"/>
      <c r="F3" s="398"/>
      <c r="G3" s="398"/>
      <c r="H3" s="398"/>
      <c r="I3" s="398"/>
      <c r="J3" s="398"/>
      <c r="K3" s="398"/>
    </row>
    <row r="4" spans="1:11" ht="33.75">
      <c r="A4" s="394" t="s">
        <v>59</v>
      </c>
      <c r="B4" s="394"/>
      <c r="C4" s="394"/>
      <c r="D4" s="394"/>
      <c r="E4" s="394"/>
      <c r="F4" s="394"/>
      <c r="G4" s="394"/>
      <c r="H4" s="394"/>
      <c r="I4" s="32" t="s">
        <v>279</v>
      </c>
      <c r="J4" s="33" t="s">
        <v>316</v>
      </c>
      <c r="K4" s="33" t="s">
        <v>317</v>
      </c>
    </row>
    <row r="5" spans="1:11" ht="12.75">
      <c r="A5" s="400">
        <v>1</v>
      </c>
      <c r="B5" s="400"/>
      <c r="C5" s="400"/>
      <c r="D5" s="400"/>
      <c r="E5" s="400"/>
      <c r="F5" s="400"/>
      <c r="G5" s="400"/>
      <c r="H5" s="400"/>
      <c r="I5" s="38">
        <v>2</v>
      </c>
      <c r="J5" s="39" t="s">
        <v>282</v>
      </c>
      <c r="K5" s="39" t="s">
        <v>283</v>
      </c>
    </row>
    <row r="6" spans="1:11" ht="12.75">
      <c r="A6" s="342" t="s">
        <v>156</v>
      </c>
      <c r="B6" s="343"/>
      <c r="C6" s="343"/>
      <c r="D6" s="343"/>
      <c r="E6" s="343"/>
      <c r="F6" s="343"/>
      <c r="G6" s="343"/>
      <c r="H6" s="343"/>
      <c r="I6" s="401"/>
      <c r="J6" s="401"/>
      <c r="K6" s="402"/>
    </row>
    <row r="7" spans="1:11" ht="12.75">
      <c r="A7" s="333" t="s">
        <v>199</v>
      </c>
      <c r="B7" s="334"/>
      <c r="C7" s="334"/>
      <c r="D7" s="334"/>
      <c r="E7" s="334"/>
      <c r="F7" s="334"/>
      <c r="G7" s="334"/>
      <c r="H7" s="334"/>
      <c r="I7" s="1">
        <v>1</v>
      </c>
      <c r="J7" s="5"/>
      <c r="K7" s="7"/>
    </row>
    <row r="8" spans="1:11" ht="12.75">
      <c r="A8" s="333" t="s">
        <v>119</v>
      </c>
      <c r="B8" s="334"/>
      <c r="C8" s="334"/>
      <c r="D8" s="334"/>
      <c r="E8" s="334"/>
      <c r="F8" s="334"/>
      <c r="G8" s="334"/>
      <c r="H8" s="334"/>
      <c r="I8" s="1">
        <v>2</v>
      </c>
      <c r="J8" s="5"/>
      <c r="K8" s="7"/>
    </row>
    <row r="9" spans="1:11" ht="12.75">
      <c r="A9" s="333" t="s">
        <v>120</v>
      </c>
      <c r="B9" s="334"/>
      <c r="C9" s="334"/>
      <c r="D9" s="334"/>
      <c r="E9" s="334"/>
      <c r="F9" s="334"/>
      <c r="G9" s="334"/>
      <c r="H9" s="334"/>
      <c r="I9" s="1">
        <v>3</v>
      </c>
      <c r="J9" s="5"/>
      <c r="K9" s="7"/>
    </row>
    <row r="10" spans="1:11" ht="12.75">
      <c r="A10" s="333" t="s">
        <v>121</v>
      </c>
      <c r="B10" s="334"/>
      <c r="C10" s="334"/>
      <c r="D10" s="334"/>
      <c r="E10" s="334"/>
      <c r="F10" s="334"/>
      <c r="G10" s="334"/>
      <c r="H10" s="334"/>
      <c r="I10" s="1">
        <v>4</v>
      </c>
      <c r="J10" s="5"/>
      <c r="K10" s="7"/>
    </row>
    <row r="11" spans="1:11" ht="12.75">
      <c r="A11" s="333" t="s">
        <v>122</v>
      </c>
      <c r="B11" s="334"/>
      <c r="C11" s="334"/>
      <c r="D11" s="334"/>
      <c r="E11" s="334"/>
      <c r="F11" s="334"/>
      <c r="G11" s="334"/>
      <c r="H11" s="334"/>
      <c r="I11" s="1">
        <v>5</v>
      </c>
      <c r="J11" s="5"/>
      <c r="K11" s="7"/>
    </row>
    <row r="12" spans="1:11" ht="12.75">
      <c r="A12" s="330" t="s">
        <v>198</v>
      </c>
      <c r="B12" s="331"/>
      <c r="C12" s="331"/>
      <c r="D12" s="331"/>
      <c r="E12" s="331"/>
      <c r="F12" s="331"/>
      <c r="G12" s="331"/>
      <c r="H12" s="331"/>
      <c r="I12" s="1">
        <v>6</v>
      </c>
      <c r="J12" s="30">
        <f>SUM(J7:J11)</f>
        <v>0</v>
      </c>
      <c r="K12" s="21">
        <f>SUM(K7:K11)</f>
        <v>0</v>
      </c>
    </row>
    <row r="13" spans="1:11" ht="12.75">
      <c r="A13" s="333" t="s">
        <v>123</v>
      </c>
      <c r="B13" s="334"/>
      <c r="C13" s="334"/>
      <c r="D13" s="334"/>
      <c r="E13" s="334"/>
      <c r="F13" s="334"/>
      <c r="G13" s="334"/>
      <c r="H13" s="334"/>
      <c r="I13" s="1">
        <v>7</v>
      </c>
      <c r="J13" s="5"/>
      <c r="K13" s="7"/>
    </row>
    <row r="14" spans="1:11" ht="12.75">
      <c r="A14" s="333" t="s">
        <v>124</v>
      </c>
      <c r="B14" s="334"/>
      <c r="C14" s="334"/>
      <c r="D14" s="334"/>
      <c r="E14" s="334"/>
      <c r="F14" s="334"/>
      <c r="G14" s="334"/>
      <c r="H14" s="334"/>
      <c r="I14" s="1">
        <v>8</v>
      </c>
      <c r="J14" s="5"/>
      <c r="K14" s="7"/>
    </row>
    <row r="15" spans="1:11" ht="12.75">
      <c r="A15" s="333" t="s">
        <v>125</v>
      </c>
      <c r="B15" s="334"/>
      <c r="C15" s="334"/>
      <c r="D15" s="334"/>
      <c r="E15" s="334"/>
      <c r="F15" s="334"/>
      <c r="G15" s="334"/>
      <c r="H15" s="334"/>
      <c r="I15" s="1">
        <v>9</v>
      </c>
      <c r="J15" s="5"/>
      <c r="K15" s="7"/>
    </row>
    <row r="16" spans="1:11" ht="12.75">
      <c r="A16" s="333" t="s">
        <v>126</v>
      </c>
      <c r="B16" s="334"/>
      <c r="C16" s="334"/>
      <c r="D16" s="334"/>
      <c r="E16" s="334"/>
      <c r="F16" s="334"/>
      <c r="G16" s="334"/>
      <c r="H16" s="334"/>
      <c r="I16" s="1">
        <v>10</v>
      </c>
      <c r="J16" s="5"/>
      <c r="K16" s="7"/>
    </row>
    <row r="17" spans="1:11" ht="12.75">
      <c r="A17" s="333" t="s">
        <v>127</v>
      </c>
      <c r="B17" s="334"/>
      <c r="C17" s="334"/>
      <c r="D17" s="334"/>
      <c r="E17" s="334"/>
      <c r="F17" s="334"/>
      <c r="G17" s="334"/>
      <c r="H17" s="334"/>
      <c r="I17" s="1">
        <v>11</v>
      </c>
      <c r="J17" s="5"/>
      <c r="K17" s="7"/>
    </row>
    <row r="18" spans="1:11" ht="12.75">
      <c r="A18" s="333" t="s">
        <v>128</v>
      </c>
      <c r="B18" s="334"/>
      <c r="C18" s="334"/>
      <c r="D18" s="334"/>
      <c r="E18" s="334"/>
      <c r="F18" s="334"/>
      <c r="G18" s="334"/>
      <c r="H18" s="334"/>
      <c r="I18" s="1">
        <v>12</v>
      </c>
      <c r="J18" s="5"/>
      <c r="K18" s="7"/>
    </row>
    <row r="19" spans="1:11" ht="12.75">
      <c r="A19" s="330" t="s">
        <v>47</v>
      </c>
      <c r="B19" s="331"/>
      <c r="C19" s="331"/>
      <c r="D19" s="331"/>
      <c r="E19" s="331"/>
      <c r="F19" s="331"/>
      <c r="G19" s="331"/>
      <c r="H19" s="331"/>
      <c r="I19" s="1">
        <v>13</v>
      </c>
      <c r="J19" s="30">
        <f>SUM(J13:J18)</f>
        <v>0</v>
      </c>
      <c r="K19" s="21">
        <f>SUM(K13:K18)</f>
        <v>0</v>
      </c>
    </row>
    <row r="20" spans="1:11" ht="12.75">
      <c r="A20" s="330" t="s">
        <v>108</v>
      </c>
      <c r="B20" s="403"/>
      <c r="C20" s="403"/>
      <c r="D20" s="403"/>
      <c r="E20" s="403"/>
      <c r="F20" s="403"/>
      <c r="G20" s="403"/>
      <c r="H20" s="404"/>
      <c r="I20" s="1">
        <v>14</v>
      </c>
      <c r="J20" s="30">
        <f>IF(J12&gt;J19,J12-J19,0)</f>
        <v>0</v>
      </c>
      <c r="K20" s="21">
        <f>IF(K12&gt;K19,K12-K19,0)</f>
        <v>0</v>
      </c>
    </row>
    <row r="21" spans="1:11" ht="12.75">
      <c r="A21" s="370" t="s">
        <v>109</v>
      </c>
      <c r="B21" s="405"/>
      <c r="C21" s="405"/>
      <c r="D21" s="405"/>
      <c r="E21" s="405"/>
      <c r="F21" s="405"/>
      <c r="G21" s="405"/>
      <c r="H21" s="406"/>
      <c r="I21" s="1">
        <v>15</v>
      </c>
      <c r="J21" s="30">
        <f>IF(J19&gt;J12,J19-J12,0)</f>
        <v>0</v>
      </c>
      <c r="K21" s="21">
        <f>IF(K19&gt;K12,K19-K12,0)</f>
        <v>0</v>
      </c>
    </row>
    <row r="22" spans="1:11" ht="12.75">
      <c r="A22" s="342" t="s">
        <v>159</v>
      </c>
      <c r="B22" s="343"/>
      <c r="C22" s="343"/>
      <c r="D22" s="343"/>
      <c r="E22" s="343"/>
      <c r="F22" s="343"/>
      <c r="G22" s="343"/>
      <c r="H22" s="343"/>
      <c r="I22" s="401"/>
      <c r="J22" s="401"/>
      <c r="K22" s="402"/>
    </row>
    <row r="23" spans="1:11" ht="12.75">
      <c r="A23" s="333" t="s">
        <v>165</v>
      </c>
      <c r="B23" s="334"/>
      <c r="C23" s="334"/>
      <c r="D23" s="334"/>
      <c r="E23" s="334"/>
      <c r="F23" s="334"/>
      <c r="G23" s="334"/>
      <c r="H23" s="334"/>
      <c r="I23" s="1">
        <v>16</v>
      </c>
      <c r="J23" s="5"/>
      <c r="K23" s="7"/>
    </row>
    <row r="24" spans="1:11" ht="12.75">
      <c r="A24" s="333" t="s">
        <v>166</v>
      </c>
      <c r="B24" s="334"/>
      <c r="C24" s="334"/>
      <c r="D24" s="334"/>
      <c r="E24" s="334"/>
      <c r="F24" s="334"/>
      <c r="G24" s="334"/>
      <c r="H24" s="334"/>
      <c r="I24" s="1">
        <v>17</v>
      </c>
      <c r="J24" s="5"/>
      <c r="K24" s="7"/>
    </row>
    <row r="25" spans="1:11" ht="12.75">
      <c r="A25" s="333" t="s">
        <v>318</v>
      </c>
      <c r="B25" s="334"/>
      <c r="C25" s="334"/>
      <c r="D25" s="334"/>
      <c r="E25" s="334"/>
      <c r="F25" s="334"/>
      <c r="G25" s="334"/>
      <c r="H25" s="334"/>
      <c r="I25" s="1">
        <v>18</v>
      </c>
      <c r="J25" s="5"/>
      <c r="K25" s="7"/>
    </row>
    <row r="26" spans="1:11" ht="12.75">
      <c r="A26" s="333" t="s">
        <v>319</v>
      </c>
      <c r="B26" s="334"/>
      <c r="C26" s="334"/>
      <c r="D26" s="334"/>
      <c r="E26" s="334"/>
      <c r="F26" s="334"/>
      <c r="G26" s="334"/>
      <c r="H26" s="334"/>
      <c r="I26" s="1">
        <v>19</v>
      </c>
      <c r="J26" s="5"/>
      <c r="K26" s="7"/>
    </row>
    <row r="27" spans="1:11" ht="12.75">
      <c r="A27" s="333" t="s">
        <v>167</v>
      </c>
      <c r="B27" s="334"/>
      <c r="C27" s="334"/>
      <c r="D27" s="334"/>
      <c r="E27" s="334"/>
      <c r="F27" s="334"/>
      <c r="G27" s="334"/>
      <c r="H27" s="334"/>
      <c r="I27" s="1">
        <v>20</v>
      </c>
      <c r="J27" s="5"/>
      <c r="K27" s="7"/>
    </row>
    <row r="28" spans="1:11" ht="12.75">
      <c r="A28" s="330" t="s">
        <v>114</v>
      </c>
      <c r="B28" s="331"/>
      <c r="C28" s="331"/>
      <c r="D28" s="331"/>
      <c r="E28" s="331"/>
      <c r="F28" s="331"/>
      <c r="G28" s="331"/>
      <c r="H28" s="331"/>
      <c r="I28" s="1">
        <v>21</v>
      </c>
      <c r="J28" s="30">
        <f>SUM(J23:J27)</f>
        <v>0</v>
      </c>
      <c r="K28" s="21">
        <f>SUM(K23:K27)</f>
        <v>0</v>
      </c>
    </row>
    <row r="29" spans="1:11" ht="12.75">
      <c r="A29" s="333" t="s">
        <v>2</v>
      </c>
      <c r="B29" s="334"/>
      <c r="C29" s="334"/>
      <c r="D29" s="334"/>
      <c r="E29" s="334"/>
      <c r="F29" s="334"/>
      <c r="G29" s="334"/>
      <c r="H29" s="334"/>
      <c r="I29" s="1">
        <v>22</v>
      </c>
      <c r="J29" s="5"/>
      <c r="K29" s="7"/>
    </row>
    <row r="30" spans="1:11" ht="12.75">
      <c r="A30" s="333" t="s">
        <v>3</v>
      </c>
      <c r="B30" s="334"/>
      <c r="C30" s="334"/>
      <c r="D30" s="334"/>
      <c r="E30" s="334"/>
      <c r="F30" s="334"/>
      <c r="G30" s="334"/>
      <c r="H30" s="334"/>
      <c r="I30" s="1">
        <v>23</v>
      </c>
      <c r="J30" s="5"/>
      <c r="K30" s="7"/>
    </row>
    <row r="31" spans="1:11" ht="12.75">
      <c r="A31" s="333" t="s">
        <v>4</v>
      </c>
      <c r="B31" s="334"/>
      <c r="C31" s="334"/>
      <c r="D31" s="334"/>
      <c r="E31" s="334"/>
      <c r="F31" s="334"/>
      <c r="G31" s="334"/>
      <c r="H31" s="334"/>
      <c r="I31" s="1">
        <v>24</v>
      </c>
      <c r="J31" s="5"/>
      <c r="K31" s="7"/>
    </row>
    <row r="32" spans="1:11" ht="12.75">
      <c r="A32" s="330" t="s">
        <v>48</v>
      </c>
      <c r="B32" s="331"/>
      <c r="C32" s="331"/>
      <c r="D32" s="331"/>
      <c r="E32" s="331"/>
      <c r="F32" s="331"/>
      <c r="G32" s="331"/>
      <c r="H32" s="331"/>
      <c r="I32" s="1">
        <v>25</v>
      </c>
      <c r="J32" s="30">
        <f>SUM(J29:J31)</f>
        <v>0</v>
      </c>
      <c r="K32" s="21">
        <f>SUM(K29:K31)</f>
        <v>0</v>
      </c>
    </row>
    <row r="33" spans="1:11" ht="12.75">
      <c r="A33" s="330" t="s">
        <v>110</v>
      </c>
      <c r="B33" s="331"/>
      <c r="C33" s="331"/>
      <c r="D33" s="331"/>
      <c r="E33" s="331"/>
      <c r="F33" s="331"/>
      <c r="G33" s="331"/>
      <c r="H33" s="331"/>
      <c r="I33" s="1">
        <v>26</v>
      </c>
      <c r="J33" s="30">
        <f>IF(J28&gt;J32,J28-J32,0)</f>
        <v>0</v>
      </c>
      <c r="K33" s="21">
        <f>IF(K28&gt;K32,K28-K32,0)</f>
        <v>0</v>
      </c>
    </row>
    <row r="34" spans="1:11" ht="12.75">
      <c r="A34" s="330" t="s">
        <v>111</v>
      </c>
      <c r="B34" s="331"/>
      <c r="C34" s="331"/>
      <c r="D34" s="331"/>
      <c r="E34" s="331"/>
      <c r="F34" s="331"/>
      <c r="G34" s="331"/>
      <c r="H34" s="331"/>
      <c r="I34" s="1">
        <v>27</v>
      </c>
      <c r="J34" s="30">
        <f>IF(J32&gt;J28,J32-J28,0)</f>
        <v>0</v>
      </c>
      <c r="K34" s="21">
        <f>IF(K32&gt;K28,K32-K28,0)</f>
        <v>0</v>
      </c>
    </row>
    <row r="35" spans="1:11" ht="12.75">
      <c r="A35" s="342" t="s">
        <v>160</v>
      </c>
      <c r="B35" s="343"/>
      <c r="C35" s="343"/>
      <c r="D35" s="343"/>
      <c r="E35" s="343"/>
      <c r="F35" s="343"/>
      <c r="G35" s="343"/>
      <c r="H35" s="343"/>
      <c r="I35" s="401">
        <v>0</v>
      </c>
      <c r="J35" s="401"/>
      <c r="K35" s="402"/>
    </row>
    <row r="36" spans="1:11" ht="12.75">
      <c r="A36" s="333" t="s">
        <v>174</v>
      </c>
      <c r="B36" s="334"/>
      <c r="C36" s="334"/>
      <c r="D36" s="334"/>
      <c r="E36" s="334"/>
      <c r="F36" s="334"/>
      <c r="G36" s="334"/>
      <c r="H36" s="334"/>
      <c r="I36" s="1">
        <v>28</v>
      </c>
      <c r="J36" s="5"/>
      <c r="K36" s="7"/>
    </row>
    <row r="37" spans="1:11" ht="12.75">
      <c r="A37" s="333" t="s">
        <v>29</v>
      </c>
      <c r="B37" s="334"/>
      <c r="C37" s="334"/>
      <c r="D37" s="334"/>
      <c r="E37" s="334"/>
      <c r="F37" s="334"/>
      <c r="G37" s="334"/>
      <c r="H37" s="334"/>
      <c r="I37" s="1">
        <v>29</v>
      </c>
      <c r="J37" s="5"/>
      <c r="K37" s="7"/>
    </row>
    <row r="38" spans="1:11" ht="12.75">
      <c r="A38" s="333" t="s">
        <v>30</v>
      </c>
      <c r="B38" s="334"/>
      <c r="C38" s="334"/>
      <c r="D38" s="334"/>
      <c r="E38" s="334"/>
      <c r="F38" s="334"/>
      <c r="G38" s="334"/>
      <c r="H38" s="334"/>
      <c r="I38" s="1">
        <v>30</v>
      </c>
      <c r="J38" s="5"/>
      <c r="K38" s="7"/>
    </row>
    <row r="39" spans="1:11" ht="12.75">
      <c r="A39" s="330" t="s">
        <v>49</v>
      </c>
      <c r="B39" s="331"/>
      <c r="C39" s="331"/>
      <c r="D39" s="331"/>
      <c r="E39" s="331"/>
      <c r="F39" s="331"/>
      <c r="G39" s="331"/>
      <c r="H39" s="331"/>
      <c r="I39" s="1">
        <v>31</v>
      </c>
      <c r="J39" s="30">
        <f>SUM(J36:J38)</f>
        <v>0</v>
      </c>
      <c r="K39" s="21">
        <f>SUM(K36:K38)</f>
        <v>0</v>
      </c>
    </row>
    <row r="40" spans="1:11" ht="12.75">
      <c r="A40" s="333" t="s">
        <v>31</v>
      </c>
      <c r="B40" s="334"/>
      <c r="C40" s="334"/>
      <c r="D40" s="334"/>
      <c r="E40" s="334"/>
      <c r="F40" s="334"/>
      <c r="G40" s="334"/>
      <c r="H40" s="334"/>
      <c r="I40" s="1">
        <v>32</v>
      </c>
      <c r="J40" s="5"/>
      <c r="K40" s="7"/>
    </row>
    <row r="41" spans="1:11" ht="12.75">
      <c r="A41" s="333" t="s">
        <v>32</v>
      </c>
      <c r="B41" s="334"/>
      <c r="C41" s="334"/>
      <c r="D41" s="334"/>
      <c r="E41" s="334"/>
      <c r="F41" s="334"/>
      <c r="G41" s="334"/>
      <c r="H41" s="334"/>
      <c r="I41" s="1">
        <v>33</v>
      </c>
      <c r="J41" s="5"/>
      <c r="K41" s="7"/>
    </row>
    <row r="42" spans="1:11" ht="12.75">
      <c r="A42" s="333" t="s">
        <v>33</v>
      </c>
      <c r="B42" s="334"/>
      <c r="C42" s="334"/>
      <c r="D42" s="334"/>
      <c r="E42" s="334"/>
      <c r="F42" s="334"/>
      <c r="G42" s="334"/>
      <c r="H42" s="334"/>
      <c r="I42" s="1">
        <v>34</v>
      </c>
      <c r="J42" s="5"/>
      <c r="K42" s="7"/>
    </row>
    <row r="43" spans="1:11" ht="12.75">
      <c r="A43" s="333" t="s">
        <v>34</v>
      </c>
      <c r="B43" s="334"/>
      <c r="C43" s="334"/>
      <c r="D43" s="334"/>
      <c r="E43" s="334"/>
      <c r="F43" s="334"/>
      <c r="G43" s="334"/>
      <c r="H43" s="334"/>
      <c r="I43" s="1">
        <v>35</v>
      </c>
      <c r="J43" s="5"/>
      <c r="K43" s="7"/>
    </row>
    <row r="44" spans="1:11" ht="12.75">
      <c r="A44" s="333" t="s">
        <v>35</v>
      </c>
      <c r="B44" s="334"/>
      <c r="C44" s="334"/>
      <c r="D44" s="334"/>
      <c r="E44" s="334"/>
      <c r="F44" s="334"/>
      <c r="G44" s="334"/>
      <c r="H44" s="334"/>
      <c r="I44" s="1">
        <v>36</v>
      </c>
      <c r="J44" s="5"/>
      <c r="K44" s="7"/>
    </row>
    <row r="45" spans="1:11" ht="12.75">
      <c r="A45" s="330" t="s">
        <v>148</v>
      </c>
      <c r="B45" s="331"/>
      <c r="C45" s="331"/>
      <c r="D45" s="331"/>
      <c r="E45" s="331"/>
      <c r="F45" s="331"/>
      <c r="G45" s="331"/>
      <c r="H45" s="331"/>
      <c r="I45" s="1">
        <v>37</v>
      </c>
      <c r="J45" s="30">
        <f>SUM(J40:J44)</f>
        <v>0</v>
      </c>
      <c r="K45" s="21">
        <f>SUM(K40:K44)</f>
        <v>0</v>
      </c>
    </row>
    <row r="46" spans="1:11" ht="12.75">
      <c r="A46" s="330" t="s">
        <v>162</v>
      </c>
      <c r="B46" s="331"/>
      <c r="C46" s="331"/>
      <c r="D46" s="331"/>
      <c r="E46" s="331"/>
      <c r="F46" s="331"/>
      <c r="G46" s="331"/>
      <c r="H46" s="331"/>
      <c r="I46" s="1">
        <v>38</v>
      </c>
      <c r="J46" s="30">
        <f>IF(J39&gt;J45,J39-J45,0)</f>
        <v>0</v>
      </c>
      <c r="K46" s="21">
        <f>IF(K39&gt;K45,K39-K45,0)</f>
        <v>0</v>
      </c>
    </row>
    <row r="47" spans="1:11" ht="12.75">
      <c r="A47" s="330" t="s">
        <v>163</v>
      </c>
      <c r="B47" s="331"/>
      <c r="C47" s="331"/>
      <c r="D47" s="331"/>
      <c r="E47" s="331"/>
      <c r="F47" s="331"/>
      <c r="G47" s="331"/>
      <c r="H47" s="331"/>
      <c r="I47" s="1">
        <v>39</v>
      </c>
      <c r="J47" s="30">
        <f>IF(J45&gt;J39,J45-J39,0)</f>
        <v>0</v>
      </c>
      <c r="K47" s="21">
        <f>IF(K45&gt;K39,K45-K39,0)</f>
        <v>0</v>
      </c>
    </row>
    <row r="48" spans="1:11" ht="12.75">
      <c r="A48" s="330" t="s">
        <v>149</v>
      </c>
      <c r="B48" s="331"/>
      <c r="C48" s="331"/>
      <c r="D48" s="331"/>
      <c r="E48" s="331"/>
      <c r="F48" s="331"/>
      <c r="G48" s="331"/>
      <c r="H48" s="331"/>
      <c r="I48" s="1">
        <v>40</v>
      </c>
      <c r="J48" s="30">
        <f>IF(J20-J21+J33-J34+J46-J47&gt;0,J20-J21+J33-J34+J46-J47,0)</f>
        <v>0</v>
      </c>
      <c r="K48" s="21">
        <f>IF(K20-K21+K33-K34+K46-K47&gt;0,K20-K21+K33-K34+K46-K47,0)</f>
        <v>0</v>
      </c>
    </row>
    <row r="49" spans="1:11" ht="12.75">
      <c r="A49" s="330" t="s">
        <v>15</v>
      </c>
      <c r="B49" s="331"/>
      <c r="C49" s="331"/>
      <c r="D49" s="331"/>
      <c r="E49" s="331"/>
      <c r="F49" s="331"/>
      <c r="G49" s="331"/>
      <c r="H49" s="331"/>
      <c r="I49" s="1">
        <v>41</v>
      </c>
      <c r="J49" s="30">
        <f>IF(J21-J20+J34-J33+J47-J46&gt;0,J21-J20+J34-J33+J47-J46,0)</f>
        <v>0</v>
      </c>
      <c r="K49" s="21">
        <f>IF(K21-K20+K34-K33+K47-K46&gt;0,K21-K20+K34-K33+K47-K46,0)</f>
        <v>0</v>
      </c>
    </row>
    <row r="50" spans="1:11" ht="12.75">
      <c r="A50" s="330" t="s">
        <v>161</v>
      </c>
      <c r="B50" s="331"/>
      <c r="C50" s="331"/>
      <c r="D50" s="331"/>
      <c r="E50" s="331"/>
      <c r="F50" s="331"/>
      <c r="G50" s="331"/>
      <c r="H50" s="331"/>
      <c r="I50" s="1">
        <v>42</v>
      </c>
      <c r="J50" s="5"/>
      <c r="K50" s="7"/>
    </row>
    <row r="51" spans="1:11" ht="12.75">
      <c r="A51" s="330" t="s">
        <v>175</v>
      </c>
      <c r="B51" s="331"/>
      <c r="C51" s="331"/>
      <c r="D51" s="331"/>
      <c r="E51" s="331"/>
      <c r="F51" s="331"/>
      <c r="G51" s="331"/>
      <c r="H51" s="331"/>
      <c r="I51" s="1">
        <v>43</v>
      </c>
      <c r="J51" s="5"/>
      <c r="K51" s="7"/>
    </row>
    <row r="52" spans="1:11" ht="12.75">
      <c r="A52" s="330" t="s">
        <v>176</v>
      </c>
      <c r="B52" s="331"/>
      <c r="C52" s="331"/>
      <c r="D52" s="331"/>
      <c r="E52" s="331"/>
      <c r="F52" s="331"/>
      <c r="G52" s="331"/>
      <c r="H52" s="331"/>
      <c r="I52" s="1">
        <v>44</v>
      </c>
      <c r="J52" s="5"/>
      <c r="K52" s="7"/>
    </row>
    <row r="53" spans="1:11" ht="12.75">
      <c r="A53" s="370" t="s">
        <v>177</v>
      </c>
      <c r="B53" s="371"/>
      <c r="C53" s="371"/>
      <c r="D53" s="371"/>
      <c r="E53" s="371"/>
      <c r="F53" s="371"/>
      <c r="G53" s="371"/>
      <c r="H53" s="371"/>
      <c r="I53" s="4">
        <v>45</v>
      </c>
      <c r="J53" s="31">
        <f>J50+J51-J52</f>
        <v>0</v>
      </c>
      <c r="K53" s="28">
        <f>K50+K51-K52</f>
        <v>0</v>
      </c>
    </row>
    <row r="54" spans="1:11" ht="12.75">
      <c r="A54" s="36"/>
      <c r="B54" s="37"/>
      <c r="C54" s="37"/>
      <c r="D54" s="37"/>
      <c r="E54" s="37"/>
      <c r="F54" s="37"/>
      <c r="G54" s="37"/>
      <c r="H54" s="37"/>
      <c r="I54" s="37"/>
      <c r="J54" s="37"/>
      <c r="K54" s="37"/>
    </row>
  </sheetData>
  <sheetProtection/>
  <mergeCells count="53">
    <mergeCell ref="A45:H45"/>
    <mergeCell ref="A46:H46"/>
    <mergeCell ref="A47:H47"/>
    <mergeCell ref="A52:H52"/>
    <mergeCell ref="A53:H53"/>
    <mergeCell ref="A48:H48"/>
    <mergeCell ref="A49:H49"/>
    <mergeCell ref="A50:H50"/>
    <mergeCell ref="A51:H51"/>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dimension ref="A1:L25"/>
  <sheetViews>
    <sheetView zoomScaleSheetLayoutView="125" zoomScalePageLayoutView="0" workbookViewId="0" topLeftCell="A1">
      <selection activeCell="O17" sqref="O17"/>
    </sheetView>
  </sheetViews>
  <sheetFormatPr defaultColWidth="9.140625" defaultRowHeight="12.75"/>
  <cols>
    <col min="5" max="5" width="10.140625" style="0" bestFit="1" customWidth="1"/>
    <col min="10" max="10" width="15.7109375" style="0" customWidth="1"/>
    <col min="11" max="11" width="17.57421875" style="0" customWidth="1"/>
    <col min="12" max="12" width="11.140625" style="0" bestFit="1" customWidth="1"/>
  </cols>
  <sheetData>
    <row r="1" spans="1:11" ht="12.75">
      <c r="A1" s="411" t="s">
        <v>280</v>
      </c>
      <c r="B1" s="412"/>
      <c r="C1" s="412"/>
      <c r="D1" s="412"/>
      <c r="E1" s="412"/>
      <c r="F1" s="412"/>
      <c r="G1" s="412"/>
      <c r="H1" s="412"/>
      <c r="I1" s="412"/>
      <c r="J1" s="412"/>
      <c r="K1" s="412"/>
    </row>
    <row r="2" spans="1:11" ht="15.75">
      <c r="A2" s="79"/>
      <c r="B2" s="78"/>
      <c r="C2" s="413" t="s">
        <v>281</v>
      </c>
      <c r="D2" s="413"/>
      <c r="E2" s="80">
        <v>41640</v>
      </c>
      <c r="F2" s="81" t="s">
        <v>250</v>
      </c>
      <c r="G2" s="414">
        <v>41729</v>
      </c>
      <c r="H2" s="415"/>
      <c r="I2" s="78"/>
      <c r="J2" s="78"/>
      <c r="K2" s="78"/>
    </row>
    <row r="3" spans="1:11" ht="23.25">
      <c r="A3" s="394" t="s">
        <v>59</v>
      </c>
      <c r="B3" s="394"/>
      <c r="C3" s="394"/>
      <c r="D3" s="394"/>
      <c r="E3" s="394"/>
      <c r="F3" s="394"/>
      <c r="G3" s="394"/>
      <c r="H3" s="394"/>
      <c r="I3" s="32" t="s">
        <v>279</v>
      </c>
      <c r="J3" s="33" t="s">
        <v>150</v>
      </c>
      <c r="K3" s="33" t="s">
        <v>151</v>
      </c>
    </row>
    <row r="4" spans="1:11" ht="12.75">
      <c r="A4" s="416">
        <v>1</v>
      </c>
      <c r="B4" s="416"/>
      <c r="C4" s="416"/>
      <c r="D4" s="416"/>
      <c r="E4" s="416"/>
      <c r="F4" s="416"/>
      <c r="G4" s="416"/>
      <c r="H4" s="416"/>
      <c r="I4" s="159">
        <v>2</v>
      </c>
      <c r="J4" s="35" t="s">
        <v>282</v>
      </c>
      <c r="K4" s="35" t="s">
        <v>283</v>
      </c>
    </row>
    <row r="5" spans="1:11" ht="12.75">
      <c r="A5" s="333" t="s">
        <v>284</v>
      </c>
      <c r="B5" s="334"/>
      <c r="C5" s="334"/>
      <c r="D5" s="334"/>
      <c r="E5" s="334"/>
      <c r="F5" s="334"/>
      <c r="G5" s="334"/>
      <c r="H5" s="334"/>
      <c r="I5" s="1">
        <v>1</v>
      </c>
      <c r="J5" s="6">
        <v>28200700</v>
      </c>
      <c r="K5" s="6">
        <v>28200700</v>
      </c>
    </row>
    <row r="6" spans="1:11" ht="12.75">
      <c r="A6" s="333" t="s">
        <v>285</v>
      </c>
      <c r="B6" s="334"/>
      <c r="C6" s="334"/>
      <c r="D6" s="334"/>
      <c r="E6" s="334"/>
      <c r="F6" s="334"/>
      <c r="G6" s="334"/>
      <c r="H6" s="334"/>
      <c r="I6" s="1">
        <v>2</v>
      </c>
      <c r="J6" s="7">
        <v>194354000</v>
      </c>
      <c r="K6" s="7">
        <v>194354000</v>
      </c>
    </row>
    <row r="7" spans="1:11" ht="12.75">
      <c r="A7" s="333" t="s">
        <v>286</v>
      </c>
      <c r="B7" s="334"/>
      <c r="C7" s="334"/>
      <c r="D7" s="334"/>
      <c r="E7" s="334"/>
      <c r="F7" s="334"/>
      <c r="G7" s="334"/>
      <c r="H7" s="334"/>
      <c r="I7" s="1">
        <v>3</v>
      </c>
      <c r="J7" s="7">
        <v>0</v>
      </c>
      <c r="K7" s="7"/>
    </row>
    <row r="8" spans="1:11" ht="12.75">
      <c r="A8" s="333" t="s">
        <v>287</v>
      </c>
      <c r="B8" s="334"/>
      <c r="C8" s="334"/>
      <c r="D8" s="334"/>
      <c r="E8" s="334"/>
      <c r="F8" s="334"/>
      <c r="G8" s="334"/>
      <c r="H8" s="334"/>
      <c r="I8" s="1">
        <v>4</v>
      </c>
      <c r="J8" s="7">
        <v>-812245109</v>
      </c>
      <c r="K8" s="7">
        <v>-847540373</v>
      </c>
    </row>
    <row r="9" spans="1:11" ht="12.75">
      <c r="A9" s="333" t="s">
        <v>288</v>
      </c>
      <c r="B9" s="334"/>
      <c r="C9" s="334"/>
      <c r="D9" s="334"/>
      <c r="E9" s="334"/>
      <c r="F9" s="334"/>
      <c r="G9" s="334"/>
      <c r="H9" s="334"/>
      <c r="I9" s="1">
        <v>5</v>
      </c>
      <c r="J9" s="7">
        <v>-11015181</v>
      </c>
      <c r="K9" s="7">
        <v>-2498546</v>
      </c>
    </row>
    <row r="10" spans="1:11" ht="12.75">
      <c r="A10" s="333" t="s">
        <v>289</v>
      </c>
      <c r="B10" s="334"/>
      <c r="C10" s="334"/>
      <c r="D10" s="334"/>
      <c r="E10" s="334"/>
      <c r="F10" s="334"/>
      <c r="G10" s="334"/>
      <c r="H10" s="334"/>
      <c r="I10" s="1">
        <v>6</v>
      </c>
      <c r="J10" s="7">
        <v>0</v>
      </c>
      <c r="K10" s="7">
        <v>0</v>
      </c>
    </row>
    <row r="11" spans="1:11" ht="12.75">
      <c r="A11" s="333" t="s">
        <v>290</v>
      </c>
      <c r="B11" s="334"/>
      <c r="C11" s="334"/>
      <c r="D11" s="334"/>
      <c r="E11" s="334"/>
      <c r="F11" s="334"/>
      <c r="G11" s="334"/>
      <c r="H11" s="334"/>
      <c r="I11" s="1">
        <v>7</v>
      </c>
      <c r="J11" s="7">
        <v>0</v>
      </c>
      <c r="K11" s="7">
        <v>0</v>
      </c>
    </row>
    <row r="12" spans="1:11" ht="12.75">
      <c r="A12" s="333" t="s">
        <v>291</v>
      </c>
      <c r="B12" s="334"/>
      <c r="C12" s="334"/>
      <c r="D12" s="334"/>
      <c r="E12" s="334"/>
      <c r="F12" s="334"/>
      <c r="G12" s="334"/>
      <c r="H12" s="334"/>
      <c r="I12" s="1">
        <v>8</v>
      </c>
      <c r="J12" s="7">
        <v>0</v>
      </c>
      <c r="K12" s="7">
        <v>0</v>
      </c>
    </row>
    <row r="13" spans="1:11" ht="12.75">
      <c r="A13" s="333" t="s">
        <v>292</v>
      </c>
      <c r="B13" s="334"/>
      <c r="C13" s="334"/>
      <c r="D13" s="334"/>
      <c r="E13" s="334"/>
      <c r="F13" s="334"/>
      <c r="G13" s="334"/>
      <c r="H13" s="334"/>
      <c r="I13" s="1">
        <v>9</v>
      </c>
      <c r="J13" s="7">
        <v>0</v>
      </c>
      <c r="K13" s="7">
        <v>0</v>
      </c>
    </row>
    <row r="14" spans="1:11" ht="12.75">
      <c r="A14" s="330" t="s">
        <v>293</v>
      </c>
      <c r="B14" s="331"/>
      <c r="C14" s="331"/>
      <c r="D14" s="331"/>
      <c r="E14" s="331"/>
      <c r="F14" s="331"/>
      <c r="G14" s="331"/>
      <c r="H14" s="331"/>
      <c r="I14" s="1">
        <v>10</v>
      </c>
      <c r="J14" s="21">
        <f>SUM(J5:J13)</f>
        <v>-600705590</v>
      </c>
      <c r="K14" s="21">
        <f>SUM(K5:K13)</f>
        <v>-627484219</v>
      </c>
    </row>
    <row r="15" spans="1:11" ht="12.75">
      <c r="A15" s="333" t="s">
        <v>294</v>
      </c>
      <c r="B15" s="334"/>
      <c r="C15" s="334"/>
      <c r="D15" s="334"/>
      <c r="E15" s="334"/>
      <c r="F15" s="334"/>
      <c r="G15" s="334"/>
      <c r="H15" s="334"/>
      <c r="I15" s="1">
        <v>11</v>
      </c>
      <c r="J15" s="7">
        <v>0</v>
      </c>
      <c r="K15" s="7">
        <v>0</v>
      </c>
    </row>
    <row r="16" spans="1:11" ht="12.75">
      <c r="A16" s="333" t="s">
        <v>295</v>
      </c>
      <c r="B16" s="334"/>
      <c r="C16" s="334"/>
      <c r="D16" s="334"/>
      <c r="E16" s="334"/>
      <c r="F16" s="334"/>
      <c r="G16" s="334"/>
      <c r="H16" s="334"/>
      <c r="I16" s="1">
        <v>12</v>
      </c>
      <c r="J16" s="7">
        <v>0</v>
      </c>
      <c r="K16" s="7">
        <v>0</v>
      </c>
    </row>
    <row r="17" spans="1:11" ht="12.75">
      <c r="A17" s="333" t="s">
        <v>296</v>
      </c>
      <c r="B17" s="334"/>
      <c r="C17" s="334"/>
      <c r="D17" s="334"/>
      <c r="E17" s="334"/>
      <c r="F17" s="334"/>
      <c r="G17" s="334"/>
      <c r="H17" s="334"/>
      <c r="I17" s="1">
        <v>13</v>
      </c>
      <c r="J17" s="7">
        <v>0</v>
      </c>
      <c r="K17" s="7">
        <v>0</v>
      </c>
    </row>
    <row r="18" spans="1:11" ht="12.75">
      <c r="A18" s="333" t="s">
        <v>297</v>
      </c>
      <c r="B18" s="334"/>
      <c r="C18" s="334"/>
      <c r="D18" s="334"/>
      <c r="E18" s="334"/>
      <c r="F18" s="334"/>
      <c r="G18" s="334"/>
      <c r="H18" s="334"/>
      <c r="I18" s="1">
        <v>14</v>
      </c>
      <c r="J18" s="7">
        <v>0</v>
      </c>
      <c r="K18" s="7">
        <v>0</v>
      </c>
    </row>
    <row r="19" spans="1:11" ht="12.75">
      <c r="A19" s="333" t="s">
        <v>298</v>
      </c>
      <c r="B19" s="334"/>
      <c r="C19" s="334"/>
      <c r="D19" s="334"/>
      <c r="E19" s="334"/>
      <c r="F19" s="334"/>
      <c r="G19" s="334"/>
      <c r="H19" s="334"/>
      <c r="I19" s="1">
        <v>15</v>
      </c>
      <c r="J19" s="7">
        <v>0</v>
      </c>
      <c r="K19" s="7">
        <v>0</v>
      </c>
    </row>
    <row r="20" spans="1:11" ht="12.75">
      <c r="A20" s="333" t="s">
        <v>299</v>
      </c>
      <c r="B20" s="334"/>
      <c r="C20" s="334"/>
      <c r="D20" s="334"/>
      <c r="E20" s="334"/>
      <c r="F20" s="334"/>
      <c r="G20" s="334"/>
      <c r="H20" s="334"/>
      <c r="I20" s="1">
        <v>16</v>
      </c>
      <c r="J20" s="7">
        <v>0</v>
      </c>
      <c r="K20" s="7">
        <v>0</v>
      </c>
    </row>
    <row r="21" spans="1:11" ht="12.75">
      <c r="A21" s="330" t="s">
        <v>300</v>
      </c>
      <c r="B21" s="331"/>
      <c r="C21" s="331"/>
      <c r="D21" s="331"/>
      <c r="E21" s="331"/>
      <c r="F21" s="331"/>
      <c r="G21" s="331"/>
      <c r="H21" s="331"/>
      <c r="I21" s="1">
        <v>17</v>
      </c>
      <c r="J21" s="28">
        <f>SUM(J15:J20)</f>
        <v>0</v>
      </c>
      <c r="K21" s="28">
        <f>SUM(K15:K20)</f>
        <v>0</v>
      </c>
    </row>
    <row r="22" spans="1:11" ht="12.75">
      <c r="A22" s="342"/>
      <c r="B22" s="343"/>
      <c r="C22" s="343"/>
      <c r="D22" s="343"/>
      <c r="E22" s="343"/>
      <c r="F22" s="343"/>
      <c r="G22" s="343"/>
      <c r="H22" s="343"/>
      <c r="I22" s="396"/>
      <c r="J22" s="396"/>
      <c r="K22" s="397"/>
    </row>
    <row r="23" spans="1:11" ht="12.75">
      <c r="A23" s="407" t="s">
        <v>301</v>
      </c>
      <c r="B23" s="408"/>
      <c r="C23" s="408"/>
      <c r="D23" s="408"/>
      <c r="E23" s="408"/>
      <c r="F23" s="408"/>
      <c r="G23" s="408"/>
      <c r="H23" s="408"/>
      <c r="I23" s="9">
        <v>18</v>
      </c>
      <c r="J23" s="6">
        <f>J14</f>
        <v>-600705590</v>
      </c>
      <c r="K23" s="6">
        <f>K14</f>
        <v>-627484219</v>
      </c>
    </row>
    <row r="24" spans="1:12" ht="17.25" customHeight="1">
      <c r="A24" s="384" t="s">
        <v>302</v>
      </c>
      <c r="B24" s="385"/>
      <c r="C24" s="385"/>
      <c r="D24" s="385"/>
      <c r="E24" s="385"/>
      <c r="F24" s="385"/>
      <c r="G24" s="385"/>
      <c r="H24" s="385"/>
      <c r="I24" s="4">
        <v>19</v>
      </c>
      <c r="J24" s="28"/>
      <c r="K24" s="28"/>
      <c r="L24" s="214">
        <f>K23-Bilanca!K69</f>
        <v>0</v>
      </c>
    </row>
    <row r="25" spans="1:11" ht="30" customHeight="1">
      <c r="A25" s="409" t="s">
        <v>303</v>
      </c>
      <c r="B25" s="410"/>
      <c r="C25" s="410"/>
      <c r="D25" s="410"/>
      <c r="E25" s="410"/>
      <c r="F25" s="410"/>
      <c r="G25" s="410"/>
      <c r="H25" s="410"/>
      <c r="I25" s="410"/>
      <c r="J25" s="410"/>
      <c r="K25" s="410"/>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PK!#REF!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landscape" paperSize="9" r:id="rId1"/>
  <ignoredErrors>
    <ignoredError sqref="J23:K23" unlockedFormula="1"/>
    <ignoredError sqref="J4:K4" numberStoredAsText="1"/>
  </ignoredErrors>
</worksheet>
</file>

<file path=xl/worksheets/sheet7.xml><?xml version="1.0" encoding="utf-8"?>
<worksheet xmlns="http://schemas.openxmlformats.org/spreadsheetml/2006/main" xmlns:r="http://schemas.openxmlformats.org/officeDocument/2006/relationships">
  <dimension ref="A1:K505"/>
  <sheetViews>
    <sheetView zoomScaleSheetLayoutView="100" zoomScalePageLayoutView="0" workbookViewId="0" topLeftCell="A418">
      <selection activeCell="I437" sqref="I437"/>
    </sheetView>
  </sheetViews>
  <sheetFormatPr defaultColWidth="9.140625" defaultRowHeight="12.75"/>
  <cols>
    <col min="1" max="1" width="30.00390625" style="0" customWidth="1"/>
    <col min="2" max="2" width="12.7109375" style="0" bestFit="1" customWidth="1"/>
    <col min="3" max="3" width="11.140625" style="0" bestFit="1" customWidth="1"/>
    <col min="4" max="4" width="12.28125" style="0" bestFit="1" customWidth="1"/>
    <col min="5" max="5" width="13.28125" style="0" customWidth="1"/>
    <col min="6" max="6" width="10.00390625" style="0" bestFit="1" customWidth="1"/>
    <col min="7" max="7" width="9.140625" style="0" customWidth="1"/>
    <col min="8" max="8" width="9.140625" style="0" bestFit="1" customWidth="1"/>
    <col min="9" max="9" width="9.57421875" style="0" bestFit="1" customWidth="1"/>
    <col min="11" max="11" width="10.140625" style="0" bestFit="1" customWidth="1"/>
  </cols>
  <sheetData>
    <row r="1" spans="1:9" ht="20.25">
      <c r="A1" s="472" t="s">
        <v>594</v>
      </c>
      <c r="B1" s="472"/>
      <c r="C1" s="472"/>
      <c r="D1" s="472"/>
      <c r="E1" s="472"/>
      <c r="F1" s="472"/>
      <c r="G1" s="472"/>
      <c r="H1" s="472"/>
      <c r="I1" s="472"/>
    </row>
    <row r="2" spans="1:9" ht="12.75">
      <c r="A2" s="107"/>
      <c r="B2" s="111"/>
      <c r="C2" s="111"/>
      <c r="D2" s="111"/>
      <c r="E2" s="111"/>
      <c r="F2" s="111"/>
      <c r="G2" s="111"/>
      <c r="H2" s="111"/>
      <c r="I2" s="111"/>
    </row>
    <row r="3" spans="1:9" ht="12.75">
      <c r="A3" s="469" t="s">
        <v>597</v>
      </c>
      <c r="B3" s="469"/>
      <c r="C3" s="469"/>
      <c r="D3" s="469"/>
      <c r="E3" s="469"/>
      <c r="F3" s="469"/>
      <c r="G3" s="469"/>
      <c r="H3" s="469"/>
      <c r="I3" s="469"/>
    </row>
    <row r="4" spans="1:9" ht="12.75">
      <c r="A4" s="110"/>
      <c r="B4" s="110"/>
      <c r="C4" s="110"/>
      <c r="D4" s="110"/>
      <c r="E4" s="110"/>
      <c r="F4" s="110"/>
      <c r="G4" s="110"/>
      <c r="H4" s="110"/>
      <c r="I4" s="110"/>
    </row>
    <row r="5" spans="1:11" s="207" customFormat="1" ht="174" customHeight="1">
      <c r="A5" s="477" t="s">
        <v>620</v>
      </c>
      <c r="B5" s="477"/>
      <c r="C5" s="477"/>
      <c r="D5" s="477"/>
      <c r="E5" s="477"/>
      <c r="F5" s="477"/>
      <c r="G5" s="477"/>
      <c r="H5" s="477"/>
      <c r="I5" s="477"/>
      <c r="J5" s="205"/>
      <c r="K5" s="203"/>
    </row>
    <row r="6" spans="1:9" ht="12.75" customHeight="1">
      <c r="A6" s="111"/>
      <c r="B6" s="111"/>
      <c r="C6" s="111"/>
      <c r="D6" s="111"/>
      <c r="E6" s="111"/>
      <c r="F6" s="111"/>
      <c r="G6" s="111"/>
      <c r="H6" s="111"/>
      <c r="I6" s="111"/>
    </row>
    <row r="7" spans="1:9" ht="12.75" customHeight="1">
      <c r="A7" s="420" t="s">
        <v>332</v>
      </c>
      <c r="B7" s="420"/>
      <c r="C7" s="420"/>
      <c r="D7" s="420"/>
      <c r="E7" s="420"/>
      <c r="F7" s="420"/>
      <c r="G7" s="420"/>
      <c r="H7" s="420"/>
      <c r="I7" s="420"/>
    </row>
    <row r="8" spans="1:9" ht="12.75" customHeight="1">
      <c r="A8" s="106"/>
      <c r="B8" s="106"/>
      <c r="C8" s="106"/>
      <c r="D8" s="106"/>
      <c r="E8" s="106"/>
      <c r="F8" s="106"/>
      <c r="G8" s="106"/>
      <c r="H8" s="106"/>
      <c r="I8" s="106"/>
    </row>
    <row r="9" spans="1:9" ht="12.75" customHeight="1">
      <c r="A9" s="419" t="s">
        <v>333</v>
      </c>
      <c r="B9" s="419"/>
      <c r="C9" s="419"/>
      <c r="D9" s="419"/>
      <c r="E9" s="419"/>
      <c r="F9" s="419"/>
      <c r="G9" s="419"/>
      <c r="H9" s="419"/>
      <c r="I9" s="419"/>
    </row>
    <row r="10" spans="1:9" ht="29.25" customHeight="1">
      <c r="A10" s="418" t="s">
        <v>334</v>
      </c>
      <c r="B10" s="418"/>
      <c r="C10" s="418"/>
      <c r="D10" s="418"/>
      <c r="E10" s="418"/>
      <c r="F10" s="418"/>
      <c r="G10" s="418"/>
      <c r="H10" s="418"/>
      <c r="I10" s="418"/>
    </row>
    <row r="11" spans="1:9" ht="41.25" customHeight="1">
      <c r="A11" s="418" t="s">
        <v>335</v>
      </c>
      <c r="B11" s="418"/>
      <c r="C11" s="418"/>
      <c r="D11" s="418"/>
      <c r="E11" s="418"/>
      <c r="F11" s="418"/>
      <c r="G11" s="418"/>
      <c r="H11" s="418"/>
      <c r="I11" s="418"/>
    </row>
    <row r="12" spans="1:9" ht="12.75" customHeight="1">
      <c r="A12" s="102"/>
      <c r="B12" s="102"/>
      <c r="C12" s="102"/>
      <c r="D12" s="102"/>
      <c r="E12" s="102"/>
      <c r="F12" s="102"/>
      <c r="G12" s="102"/>
      <c r="H12" s="102"/>
      <c r="I12" s="102"/>
    </row>
    <row r="13" spans="1:9" ht="12.75" customHeight="1">
      <c r="A13" s="419" t="s">
        <v>336</v>
      </c>
      <c r="B13" s="419"/>
      <c r="C13" s="419"/>
      <c r="D13" s="419"/>
      <c r="E13" s="419"/>
      <c r="F13" s="419"/>
      <c r="G13" s="419"/>
      <c r="H13" s="419"/>
      <c r="I13" s="419"/>
    </row>
    <row r="14" spans="1:9" ht="28.5" customHeight="1">
      <c r="A14" s="418" t="s">
        <v>337</v>
      </c>
      <c r="B14" s="418"/>
      <c r="C14" s="418"/>
      <c r="D14" s="418"/>
      <c r="E14" s="418"/>
      <c r="F14" s="418"/>
      <c r="G14" s="418"/>
      <c r="H14" s="418"/>
      <c r="I14" s="418"/>
    </row>
    <row r="15" spans="1:9" ht="12.75" customHeight="1">
      <c r="A15" s="102" t="s">
        <v>338</v>
      </c>
      <c r="B15" s="102"/>
      <c r="C15" s="102"/>
      <c r="D15" s="102"/>
      <c r="E15" s="102"/>
      <c r="F15" s="102"/>
      <c r="G15" s="102"/>
      <c r="H15" s="102"/>
      <c r="I15" s="102"/>
    </row>
    <row r="16" spans="1:9" ht="27" customHeight="1">
      <c r="A16" s="418" t="s">
        <v>339</v>
      </c>
      <c r="B16" s="418"/>
      <c r="C16" s="418"/>
      <c r="D16" s="418"/>
      <c r="E16" s="418"/>
      <c r="F16" s="418"/>
      <c r="G16" s="418"/>
      <c r="H16" s="418"/>
      <c r="I16" s="418"/>
    </row>
    <row r="17" spans="1:9" ht="12.75" customHeight="1">
      <c r="A17" s="102"/>
      <c r="B17" s="102"/>
      <c r="C17" s="102"/>
      <c r="D17" s="102"/>
      <c r="E17" s="102"/>
      <c r="F17" s="102"/>
      <c r="G17" s="102"/>
      <c r="H17" s="102"/>
      <c r="I17" s="102"/>
    </row>
    <row r="18" spans="1:9" ht="67.5" customHeight="1">
      <c r="A18" s="418" t="s">
        <v>340</v>
      </c>
      <c r="B18" s="418"/>
      <c r="C18" s="418"/>
      <c r="D18" s="418"/>
      <c r="E18" s="418"/>
      <c r="F18" s="418"/>
      <c r="G18" s="418"/>
      <c r="H18" s="418"/>
      <c r="I18" s="418"/>
    </row>
    <row r="19" spans="1:9" ht="12.75">
      <c r="A19" s="103"/>
      <c r="B19" s="103"/>
      <c r="C19" s="103"/>
      <c r="D19" s="103"/>
      <c r="E19" s="103"/>
      <c r="F19" s="103"/>
      <c r="G19" s="103"/>
      <c r="H19" s="103"/>
      <c r="I19" s="103"/>
    </row>
    <row r="20" spans="1:9" ht="27" customHeight="1">
      <c r="A20" s="418" t="s">
        <v>524</v>
      </c>
      <c r="B20" s="418"/>
      <c r="C20" s="418"/>
      <c r="D20" s="418"/>
      <c r="E20" s="418"/>
      <c r="F20" s="418"/>
      <c r="G20" s="418"/>
      <c r="H20" s="418"/>
      <c r="I20" s="418"/>
    </row>
    <row r="21" spans="1:9" ht="12.75" customHeight="1">
      <c r="A21" s="418" t="s">
        <v>410</v>
      </c>
      <c r="B21" s="418"/>
      <c r="C21" s="418"/>
      <c r="D21" s="418"/>
      <c r="E21" s="418"/>
      <c r="F21" s="418"/>
      <c r="G21" s="418"/>
      <c r="H21" s="418"/>
      <c r="I21" s="418"/>
    </row>
    <row r="22" spans="1:9" ht="26.25" customHeight="1">
      <c r="A22" s="418" t="s">
        <v>576</v>
      </c>
      <c r="B22" s="418"/>
      <c r="C22" s="418"/>
      <c r="D22" s="418"/>
      <c r="E22" s="418"/>
      <c r="F22" s="418"/>
      <c r="G22" s="418"/>
      <c r="H22" s="418"/>
      <c r="I22" s="418"/>
    </row>
    <row r="23" spans="1:9" ht="12.75" customHeight="1">
      <c r="A23" s="418" t="s">
        <v>411</v>
      </c>
      <c r="B23" s="418"/>
      <c r="C23" s="418"/>
      <c r="D23" s="418"/>
      <c r="E23" s="418"/>
      <c r="F23" s="418"/>
      <c r="G23" s="418"/>
      <c r="H23" s="418"/>
      <c r="I23" s="418"/>
    </row>
    <row r="24" spans="1:9" ht="27" customHeight="1">
      <c r="A24" s="478" t="s">
        <v>577</v>
      </c>
      <c r="B24" s="478"/>
      <c r="C24" s="478"/>
      <c r="D24" s="478"/>
      <c r="E24" s="478"/>
      <c r="F24" s="478"/>
      <c r="G24" s="478"/>
      <c r="H24" s="478"/>
      <c r="I24" s="478"/>
    </row>
    <row r="25" spans="1:9" ht="12.75">
      <c r="A25" s="102"/>
      <c r="B25" s="111"/>
      <c r="C25" s="111"/>
      <c r="D25" s="111"/>
      <c r="E25" s="111"/>
      <c r="F25" s="111"/>
      <c r="G25" s="111"/>
      <c r="H25" s="111"/>
      <c r="I25" s="111"/>
    </row>
    <row r="26" spans="1:9" ht="12.75" customHeight="1">
      <c r="A26" s="418" t="s">
        <v>598</v>
      </c>
      <c r="B26" s="418"/>
      <c r="C26" s="111"/>
      <c r="D26" s="111"/>
      <c r="E26" s="111"/>
      <c r="F26" s="111"/>
      <c r="G26" s="111"/>
      <c r="H26" s="111"/>
      <c r="I26" s="111"/>
    </row>
    <row r="27" spans="1:9" ht="25.5">
      <c r="A27" s="76" t="s">
        <v>412</v>
      </c>
      <c r="B27" s="75" t="s">
        <v>413</v>
      </c>
      <c r="C27" s="470"/>
      <c r="D27" s="470"/>
      <c r="E27" s="470"/>
      <c r="F27" s="470"/>
      <c r="G27" s="470"/>
      <c r="H27" s="470"/>
      <c r="I27" s="470"/>
    </row>
    <row r="28" spans="1:9" ht="12.75">
      <c r="A28" s="102" t="s">
        <v>414</v>
      </c>
      <c r="B28" s="74">
        <v>1</v>
      </c>
      <c r="C28" s="111"/>
      <c r="D28" s="111"/>
      <c r="E28" s="111"/>
      <c r="F28" s="111"/>
      <c r="G28" s="111"/>
      <c r="H28" s="111"/>
      <c r="I28" s="111"/>
    </row>
    <row r="29" spans="1:9" ht="12.75">
      <c r="A29" s="102" t="s">
        <v>415</v>
      </c>
      <c r="B29" s="74">
        <v>1</v>
      </c>
      <c r="C29" s="111"/>
      <c r="D29" s="111"/>
      <c r="E29" s="111"/>
      <c r="F29" s="111"/>
      <c r="G29" s="111"/>
      <c r="H29" s="111"/>
      <c r="I29" s="111"/>
    </row>
    <row r="30" spans="1:9" ht="25.5">
      <c r="A30" s="102" t="s">
        <v>545</v>
      </c>
      <c r="B30" s="74">
        <v>1</v>
      </c>
      <c r="C30" s="471"/>
      <c r="D30" s="471"/>
      <c r="E30" s="471"/>
      <c r="F30" s="471"/>
      <c r="G30" s="471"/>
      <c r="H30" s="471"/>
      <c r="I30" s="471"/>
    </row>
    <row r="31" spans="1:9" ht="12.75">
      <c r="A31" s="102"/>
      <c r="B31" s="102"/>
      <c r="C31" s="111"/>
      <c r="D31" s="111"/>
      <c r="E31" s="111"/>
      <c r="F31" s="111"/>
      <c r="G31" s="111"/>
      <c r="H31" s="111"/>
      <c r="I31" s="111"/>
    </row>
    <row r="32" spans="1:9" ht="12.75" customHeight="1">
      <c r="A32" s="418" t="s">
        <v>416</v>
      </c>
      <c r="B32" s="418"/>
      <c r="C32" s="418"/>
      <c r="D32" s="418"/>
      <c r="E32" s="418"/>
      <c r="F32" s="418"/>
      <c r="G32" s="418"/>
      <c r="H32" s="418"/>
      <c r="I32" s="418"/>
    </row>
    <row r="33" spans="1:9" ht="12.75">
      <c r="A33" s="112"/>
      <c r="B33" s="112"/>
      <c r="C33" s="112"/>
      <c r="D33" s="112"/>
      <c r="E33" s="112"/>
      <c r="F33" s="112"/>
      <c r="G33" s="112"/>
      <c r="H33" s="112"/>
      <c r="I33" s="112"/>
    </row>
    <row r="34" spans="1:9" ht="12.75">
      <c r="A34" s="419" t="s">
        <v>341</v>
      </c>
      <c r="B34" s="419"/>
      <c r="C34" s="419"/>
      <c r="D34" s="419"/>
      <c r="E34" s="419"/>
      <c r="F34" s="419"/>
      <c r="G34" s="419"/>
      <c r="H34" s="419"/>
      <c r="I34" s="419"/>
    </row>
    <row r="35" spans="1:9" ht="12.75" customHeight="1">
      <c r="A35" s="418" t="s">
        <v>613</v>
      </c>
      <c r="B35" s="418"/>
      <c r="C35" s="418"/>
      <c r="D35" s="418"/>
      <c r="E35" s="418"/>
      <c r="F35" s="418"/>
      <c r="G35" s="418"/>
      <c r="H35" s="418"/>
      <c r="I35" s="418"/>
    </row>
    <row r="36" spans="1:9" ht="12.75">
      <c r="A36" s="101"/>
      <c r="B36" s="111"/>
      <c r="C36" s="111"/>
      <c r="D36" s="111"/>
      <c r="E36" s="111"/>
      <c r="F36" s="111"/>
      <c r="G36" s="111"/>
      <c r="H36" s="111"/>
      <c r="I36" s="111"/>
    </row>
    <row r="37" spans="1:9" ht="12.75">
      <c r="A37" s="419" t="s">
        <v>498</v>
      </c>
      <c r="B37" s="419"/>
      <c r="C37" s="419"/>
      <c r="D37" s="419"/>
      <c r="E37" s="419"/>
      <c r="F37" s="419"/>
      <c r="G37" s="419"/>
      <c r="H37" s="419"/>
      <c r="I37" s="419"/>
    </row>
    <row r="38" spans="1:9" ht="12.75">
      <c r="A38" s="102"/>
      <c r="B38" s="111"/>
      <c r="C38" s="111"/>
      <c r="D38" s="111"/>
      <c r="E38" s="111"/>
      <c r="F38" s="111"/>
      <c r="G38" s="111"/>
      <c r="H38" s="111"/>
      <c r="I38" s="111"/>
    </row>
    <row r="39" spans="1:9" ht="12.75" customHeight="1">
      <c r="A39" s="419" t="s">
        <v>604</v>
      </c>
      <c r="B39" s="419"/>
      <c r="C39" s="419"/>
      <c r="D39" s="419"/>
      <c r="E39" s="419"/>
      <c r="F39" s="419"/>
      <c r="G39" s="419"/>
      <c r="H39" s="419"/>
      <c r="I39" s="419"/>
    </row>
    <row r="40" spans="1:9" ht="12.75" customHeight="1">
      <c r="A40" s="102" t="s">
        <v>345</v>
      </c>
      <c r="B40" s="469" t="s">
        <v>521</v>
      </c>
      <c r="C40" s="469"/>
      <c r="D40" s="469"/>
      <c r="E40" s="469"/>
      <c r="F40" s="469"/>
      <c r="G40" s="469"/>
      <c r="H40" s="469"/>
      <c r="I40" s="469"/>
    </row>
    <row r="41" spans="1:9" ht="12.75" customHeight="1">
      <c r="A41" s="102" t="s">
        <v>342</v>
      </c>
      <c r="B41" s="469" t="s">
        <v>522</v>
      </c>
      <c r="C41" s="469"/>
      <c r="D41" s="469"/>
      <c r="E41" s="469"/>
      <c r="F41" s="469"/>
      <c r="G41" s="469"/>
      <c r="H41" s="469"/>
      <c r="I41" s="469"/>
    </row>
    <row r="42" spans="1:9" ht="12.75">
      <c r="A42" s="102" t="s">
        <v>343</v>
      </c>
      <c r="B42" s="469" t="s">
        <v>344</v>
      </c>
      <c r="C42" s="469"/>
      <c r="D42" s="469"/>
      <c r="E42" s="469"/>
      <c r="F42" s="469"/>
      <c r="G42" s="469"/>
      <c r="H42" s="469"/>
      <c r="I42" s="469"/>
    </row>
    <row r="43" spans="1:9" ht="12.75">
      <c r="A43" s="111"/>
      <c r="B43" s="111"/>
      <c r="C43" s="111"/>
      <c r="D43" s="111"/>
      <c r="E43" s="111"/>
      <c r="F43" s="111"/>
      <c r="G43" s="111"/>
      <c r="H43" s="111"/>
      <c r="I43" s="111"/>
    </row>
    <row r="44" spans="1:9" ht="12.75">
      <c r="A44" s="111"/>
      <c r="B44" s="111"/>
      <c r="C44" s="111"/>
      <c r="D44" s="111"/>
      <c r="E44" s="111"/>
      <c r="F44" s="111"/>
      <c r="G44" s="111"/>
      <c r="H44" s="111"/>
      <c r="I44" s="111"/>
    </row>
    <row r="45" spans="1:9" ht="12.75" customHeight="1">
      <c r="A45" s="419" t="s">
        <v>536</v>
      </c>
      <c r="B45" s="419"/>
      <c r="C45" s="419"/>
      <c r="D45" s="419"/>
      <c r="E45" s="419"/>
      <c r="F45" s="419"/>
      <c r="G45" s="419"/>
      <c r="H45" s="419"/>
      <c r="I45" s="419"/>
    </row>
    <row r="46" spans="1:9" ht="12.75">
      <c r="A46" s="102" t="s">
        <v>346</v>
      </c>
      <c r="B46" s="469" t="s">
        <v>523</v>
      </c>
      <c r="C46" s="469"/>
      <c r="D46" s="469"/>
      <c r="E46" s="469"/>
      <c r="F46" s="469"/>
      <c r="G46" s="469"/>
      <c r="H46" s="469"/>
      <c r="I46" s="469"/>
    </row>
    <row r="47" spans="1:9" ht="12.75">
      <c r="A47" s="102" t="s">
        <v>496</v>
      </c>
      <c r="B47" s="469" t="s">
        <v>553</v>
      </c>
      <c r="C47" s="469"/>
      <c r="D47" s="469"/>
      <c r="E47" s="469"/>
      <c r="F47" s="469"/>
      <c r="G47" s="469"/>
      <c r="H47" s="469"/>
      <c r="I47" s="469"/>
    </row>
    <row r="48" spans="1:9" ht="12.75">
      <c r="A48" s="102" t="s">
        <v>540</v>
      </c>
      <c r="B48" s="469" t="s">
        <v>554</v>
      </c>
      <c r="C48" s="469"/>
      <c r="D48" s="469"/>
      <c r="E48" s="469"/>
      <c r="F48" s="469"/>
      <c r="G48" s="469"/>
      <c r="H48" s="469"/>
      <c r="I48" s="469"/>
    </row>
    <row r="49" spans="1:9" ht="12.75">
      <c r="A49" s="102" t="s">
        <v>541</v>
      </c>
      <c r="B49" s="110" t="s">
        <v>522</v>
      </c>
      <c r="C49" s="110"/>
      <c r="D49" s="110"/>
      <c r="E49" s="110"/>
      <c r="F49" s="110"/>
      <c r="G49" s="110"/>
      <c r="H49" s="110"/>
      <c r="I49" s="110"/>
    </row>
    <row r="50" spans="1:9" ht="12.75">
      <c r="A50" s="102"/>
      <c r="B50" s="111"/>
      <c r="C50" s="111"/>
      <c r="D50" s="111"/>
      <c r="E50" s="111"/>
      <c r="F50" s="111"/>
      <c r="G50" s="111"/>
      <c r="H50" s="111"/>
      <c r="I50" s="111"/>
    </row>
    <row r="51" spans="1:9" ht="12.75">
      <c r="A51" s="465" t="s">
        <v>347</v>
      </c>
      <c r="B51" s="465"/>
      <c r="C51" s="465"/>
      <c r="D51" s="465"/>
      <c r="E51" s="465"/>
      <c r="F51" s="465"/>
      <c r="G51" s="465"/>
      <c r="H51" s="465"/>
      <c r="I51" s="465"/>
    </row>
    <row r="52" spans="1:9" ht="12.75">
      <c r="A52" s="104"/>
      <c r="B52" s="104"/>
      <c r="C52" s="104"/>
      <c r="D52" s="104"/>
      <c r="E52" s="104"/>
      <c r="F52" s="104"/>
      <c r="G52" s="104"/>
      <c r="H52" s="104"/>
      <c r="I52" s="104"/>
    </row>
    <row r="53" spans="1:9" ht="12.75">
      <c r="A53" s="465" t="s">
        <v>348</v>
      </c>
      <c r="B53" s="465"/>
      <c r="C53" s="465"/>
      <c r="D53" s="465"/>
      <c r="E53" s="465"/>
      <c r="F53" s="465"/>
      <c r="G53" s="465"/>
      <c r="H53" s="465"/>
      <c r="I53" s="465"/>
    </row>
    <row r="54" spans="1:9" ht="41.25" customHeight="1">
      <c r="A54" s="418" t="s">
        <v>349</v>
      </c>
      <c r="B54" s="418"/>
      <c r="C54" s="418"/>
      <c r="D54" s="418"/>
      <c r="E54" s="418"/>
      <c r="F54" s="418"/>
      <c r="G54" s="418"/>
      <c r="H54" s="418"/>
      <c r="I54" s="418"/>
    </row>
    <row r="55" spans="1:9" ht="12.75">
      <c r="A55" s="110"/>
      <c r="B55" s="110"/>
      <c r="C55" s="110"/>
      <c r="D55" s="110"/>
      <c r="E55" s="110"/>
      <c r="F55" s="110"/>
      <c r="G55" s="110"/>
      <c r="H55" s="110"/>
      <c r="I55" s="110"/>
    </row>
    <row r="56" spans="1:9" ht="12.75">
      <c r="A56" s="465" t="s">
        <v>350</v>
      </c>
      <c r="B56" s="465"/>
      <c r="C56" s="465"/>
      <c r="D56" s="465"/>
      <c r="E56" s="465"/>
      <c r="F56" s="465"/>
      <c r="G56" s="465"/>
      <c r="H56" s="465"/>
      <c r="I56" s="465"/>
    </row>
    <row r="57" spans="1:9" ht="27.75" customHeight="1">
      <c r="A57" s="462" t="s">
        <v>614</v>
      </c>
      <c r="B57" s="462"/>
      <c r="C57" s="462"/>
      <c r="D57" s="462"/>
      <c r="E57" s="462"/>
      <c r="F57" s="462"/>
      <c r="G57" s="462"/>
      <c r="H57" s="462"/>
      <c r="I57" s="462"/>
    </row>
    <row r="58" spans="1:9" ht="12.75">
      <c r="A58" s="112"/>
      <c r="B58" s="112"/>
      <c r="C58" s="112"/>
      <c r="D58" s="112"/>
      <c r="E58" s="112"/>
      <c r="F58" s="112"/>
      <c r="G58" s="112"/>
      <c r="H58" s="112"/>
      <c r="I58" s="112"/>
    </row>
    <row r="59" spans="1:9" ht="12.75">
      <c r="A59" s="112"/>
      <c r="B59" s="112"/>
      <c r="C59" s="112"/>
      <c r="D59" s="112"/>
      <c r="E59" s="112"/>
      <c r="F59" s="112"/>
      <c r="G59" s="112"/>
      <c r="H59" s="112"/>
      <c r="I59" s="112"/>
    </row>
    <row r="60" spans="1:9" ht="12.75">
      <c r="A60" s="107" t="s">
        <v>502</v>
      </c>
      <c r="B60" s="111"/>
      <c r="C60" s="111"/>
      <c r="D60" s="111"/>
      <c r="E60" s="111"/>
      <c r="F60" s="111"/>
      <c r="G60" s="111"/>
      <c r="H60" s="111"/>
      <c r="I60" s="111"/>
    </row>
    <row r="61" spans="1:9" ht="12.75">
      <c r="A61" s="56"/>
      <c r="B61" s="83" t="s">
        <v>599</v>
      </c>
      <c r="C61" s="95" t="s">
        <v>603</v>
      </c>
      <c r="D61" s="107"/>
      <c r="E61" s="107"/>
      <c r="F61" s="111"/>
      <c r="G61" s="111"/>
      <c r="H61" s="111"/>
      <c r="I61" s="111"/>
    </row>
    <row r="62" spans="1:9" ht="12.75">
      <c r="A62" s="62" t="s">
        <v>351</v>
      </c>
      <c r="B62" s="87">
        <v>53838720</v>
      </c>
      <c r="C62" s="87">
        <v>59472944</v>
      </c>
      <c r="D62" s="107"/>
      <c r="E62" s="72"/>
      <c r="F62" s="111"/>
      <c r="G62" s="111"/>
      <c r="H62" s="111"/>
      <c r="I62" s="111"/>
    </row>
    <row r="63" spans="1:9" ht="12.75">
      <c r="A63" s="62" t="s">
        <v>352</v>
      </c>
      <c r="B63" s="87">
        <v>19364639</v>
      </c>
      <c r="C63" s="87">
        <v>29787569</v>
      </c>
      <c r="D63" s="107"/>
      <c r="E63" s="72"/>
      <c r="F63" s="111"/>
      <c r="G63" s="111"/>
      <c r="H63" s="111"/>
      <c r="I63" s="111"/>
    </row>
    <row r="64" spans="1:9" ht="12.75">
      <c r="A64" s="62" t="s">
        <v>528</v>
      </c>
      <c r="B64" s="87">
        <v>26932543</v>
      </c>
      <c r="C64" s="87">
        <v>23697654</v>
      </c>
      <c r="D64" s="107"/>
      <c r="E64" s="72"/>
      <c r="F64" s="111"/>
      <c r="G64" s="111"/>
      <c r="H64" s="111"/>
      <c r="I64" s="111"/>
    </row>
    <row r="65" spans="1:9" ht="12.75">
      <c r="A65" s="62" t="s">
        <v>353</v>
      </c>
      <c r="B65" s="87">
        <v>5841499</v>
      </c>
      <c r="C65" s="87">
        <v>14259130</v>
      </c>
      <c r="D65" s="107"/>
      <c r="E65" s="72"/>
      <c r="F65" s="111"/>
      <c r="G65" s="111"/>
      <c r="H65" s="111"/>
      <c r="I65" s="111"/>
    </row>
    <row r="66" spans="1:9" ht="12.75">
      <c r="A66" s="62" t="s">
        <v>354</v>
      </c>
      <c r="B66" s="87">
        <v>6373505</v>
      </c>
      <c r="C66" s="87">
        <v>5643150</v>
      </c>
      <c r="D66" s="107"/>
      <c r="E66" s="72"/>
      <c r="F66" s="111"/>
      <c r="G66" s="111"/>
      <c r="H66" s="111"/>
      <c r="I66" s="111"/>
    </row>
    <row r="67" spans="1:9" ht="12.75">
      <c r="A67" s="62" t="s">
        <v>355</v>
      </c>
      <c r="B67" s="87">
        <v>875329</v>
      </c>
      <c r="C67" s="87">
        <v>817173</v>
      </c>
      <c r="D67" s="107"/>
      <c r="E67" s="72"/>
      <c r="F67" s="111"/>
      <c r="G67" s="111"/>
      <c r="H67" s="111"/>
      <c r="I67" s="111"/>
    </row>
    <row r="68" spans="1:9" ht="12.75">
      <c r="A68" s="62" t="s">
        <v>578</v>
      </c>
      <c r="B68" s="87">
        <v>28098</v>
      </c>
      <c r="C68" s="87">
        <v>30077</v>
      </c>
      <c r="D68" s="107"/>
      <c r="E68" s="72"/>
      <c r="F68" s="111"/>
      <c r="G68" s="111"/>
      <c r="H68" s="111"/>
      <c r="I68" s="111"/>
    </row>
    <row r="69" spans="1:9" ht="13.5" thickBot="1">
      <c r="A69" s="62" t="s">
        <v>497</v>
      </c>
      <c r="B69" s="88">
        <v>600404</v>
      </c>
      <c r="C69" s="88">
        <v>578413</v>
      </c>
      <c r="D69" s="107"/>
      <c r="E69" s="72"/>
      <c r="F69" s="111"/>
      <c r="G69" s="111"/>
      <c r="H69" s="111"/>
      <c r="I69" s="111"/>
    </row>
    <row r="70" spans="1:9" ht="13.5" thickBot="1">
      <c r="A70" s="160"/>
      <c r="B70" s="161">
        <f>SUM(B62:B69)</f>
        <v>113854737</v>
      </c>
      <c r="C70" s="162">
        <f>SUM(C62:C69)</f>
        <v>134286110</v>
      </c>
      <c r="D70" s="107"/>
      <c r="E70" s="107"/>
      <c r="F70" s="111"/>
      <c r="G70" s="111"/>
      <c r="H70" s="111"/>
      <c r="I70" s="111"/>
    </row>
    <row r="71" spans="1:9" ht="12.75">
      <c r="A71" s="111"/>
      <c r="B71" s="111"/>
      <c r="C71" s="111"/>
      <c r="D71" s="111"/>
      <c r="E71" s="111"/>
      <c r="F71" s="111"/>
      <c r="G71" s="111"/>
      <c r="H71" s="111"/>
      <c r="I71" s="111"/>
    </row>
    <row r="72" spans="1:9" ht="12.75">
      <c r="A72" s="111"/>
      <c r="B72" s="111"/>
      <c r="C72" s="111"/>
      <c r="D72" s="111"/>
      <c r="E72" s="111"/>
      <c r="F72" s="111"/>
      <c r="G72" s="111"/>
      <c r="H72" s="111"/>
      <c r="I72" s="111"/>
    </row>
    <row r="73" spans="1:9" ht="12.75">
      <c r="A73" s="107" t="s">
        <v>503</v>
      </c>
      <c r="B73" s="111"/>
      <c r="C73" s="111"/>
      <c r="D73" s="111"/>
      <c r="E73" s="111"/>
      <c r="F73" s="111"/>
      <c r="G73" s="111"/>
      <c r="H73" s="111"/>
      <c r="I73" s="111"/>
    </row>
    <row r="74" spans="1:9" ht="12.75">
      <c r="A74" s="109"/>
      <c r="B74" s="83" t="s">
        <v>599</v>
      </c>
      <c r="C74" s="95" t="s">
        <v>603</v>
      </c>
      <c r="D74" s="58"/>
      <c r="E74" s="58"/>
      <c r="F74" s="111"/>
      <c r="G74" s="111"/>
      <c r="H74" s="111"/>
      <c r="I74" s="111"/>
    </row>
    <row r="75" spans="1:9" ht="25.5">
      <c r="A75" s="66" t="s">
        <v>579</v>
      </c>
      <c r="B75" s="98">
        <v>246152</v>
      </c>
      <c r="C75" s="98">
        <v>362655</v>
      </c>
      <c r="D75" s="58"/>
      <c r="E75" s="58"/>
      <c r="F75" s="111"/>
      <c r="G75" s="111"/>
      <c r="H75" s="111"/>
      <c r="I75" s="111"/>
    </row>
    <row r="76" spans="1:9" ht="12.75">
      <c r="A76" s="66" t="s">
        <v>580</v>
      </c>
      <c r="B76" s="98">
        <v>0</v>
      </c>
      <c r="C76" s="98">
        <v>75546</v>
      </c>
      <c r="D76" s="58"/>
      <c r="E76" s="58"/>
      <c r="F76" s="111"/>
      <c r="G76" s="111"/>
      <c r="H76" s="111"/>
      <c r="I76" s="111"/>
    </row>
    <row r="77" spans="1:9" ht="12.75">
      <c r="A77" s="66" t="s">
        <v>560</v>
      </c>
      <c r="B77" s="98">
        <v>518303</v>
      </c>
      <c r="C77" s="98">
        <v>88777</v>
      </c>
      <c r="D77" s="58"/>
      <c r="E77" s="58"/>
      <c r="F77" s="111"/>
      <c r="G77" s="111"/>
      <c r="H77" s="111"/>
      <c r="I77" s="111"/>
    </row>
    <row r="78" spans="1:9" ht="12.75">
      <c r="A78" s="66" t="s">
        <v>356</v>
      </c>
      <c r="B78" s="98">
        <v>125799</v>
      </c>
      <c r="C78" s="98">
        <v>97280</v>
      </c>
      <c r="D78" s="58"/>
      <c r="E78" s="58"/>
      <c r="F78" s="111"/>
      <c r="G78" s="111"/>
      <c r="H78" s="111"/>
      <c r="I78" s="111"/>
    </row>
    <row r="79" spans="1:9" ht="12.75">
      <c r="A79" s="66" t="s">
        <v>565</v>
      </c>
      <c r="B79" s="98">
        <v>324955</v>
      </c>
      <c r="C79" s="98">
        <v>0</v>
      </c>
      <c r="D79" s="58"/>
      <c r="E79" s="58"/>
      <c r="F79" s="111"/>
      <c r="G79" s="111"/>
      <c r="H79" s="111"/>
      <c r="I79" s="111"/>
    </row>
    <row r="80" spans="1:9" ht="13.5" thickBot="1">
      <c r="A80" s="66" t="s">
        <v>357</v>
      </c>
      <c r="B80" s="99">
        <v>506162</v>
      </c>
      <c r="C80" s="99">
        <v>300311</v>
      </c>
      <c r="D80" s="58"/>
      <c r="E80" s="58"/>
      <c r="F80" s="111"/>
      <c r="G80" s="111"/>
      <c r="H80" s="111"/>
      <c r="I80" s="111"/>
    </row>
    <row r="81" spans="1:9" ht="13.5" thickBot="1">
      <c r="A81" s="163"/>
      <c r="B81" s="164">
        <f>SUM(B75:B80)</f>
        <v>1721371</v>
      </c>
      <c r="C81" s="164">
        <f>SUM(C75:C80)</f>
        <v>924569</v>
      </c>
      <c r="D81" s="58"/>
      <c r="E81" s="58"/>
      <c r="F81" s="111"/>
      <c r="G81" s="111"/>
      <c r="H81" s="111"/>
      <c r="I81" s="111"/>
    </row>
    <row r="82" spans="1:9" ht="12.75">
      <c r="A82" s="463"/>
      <c r="B82" s="463"/>
      <c r="C82" s="463"/>
      <c r="D82" s="108"/>
      <c r="E82" s="108"/>
      <c r="F82" s="111"/>
      <c r="G82" s="111"/>
      <c r="H82" s="111"/>
      <c r="I82" s="111"/>
    </row>
    <row r="83" spans="1:9" ht="12.75">
      <c r="A83" s="463"/>
      <c r="B83" s="463"/>
      <c r="C83" s="463"/>
      <c r="D83" s="108"/>
      <c r="E83" s="108"/>
      <c r="F83" s="111"/>
      <c r="G83" s="111"/>
      <c r="H83" s="111"/>
      <c r="I83" s="111"/>
    </row>
    <row r="84" spans="1:9" ht="12.75" customHeight="1">
      <c r="A84" s="463" t="s">
        <v>562</v>
      </c>
      <c r="B84" s="463"/>
      <c r="C84" s="463"/>
      <c r="D84" s="108"/>
      <c r="E84" s="108"/>
      <c r="F84" s="111"/>
      <c r="G84" s="111"/>
      <c r="H84" s="111"/>
      <c r="I84" s="111"/>
    </row>
    <row r="85" spans="1:9" ht="12.75">
      <c r="A85" s="111"/>
      <c r="B85" s="83" t="s">
        <v>599</v>
      </c>
      <c r="C85" s="95" t="s">
        <v>603</v>
      </c>
      <c r="D85" s="108"/>
      <c r="E85" s="108"/>
      <c r="F85" s="111"/>
      <c r="G85" s="111"/>
      <c r="H85" s="111"/>
      <c r="I85" s="111"/>
    </row>
    <row r="86" spans="1:9" ht="12.75">
      <c r="A86" s="62" t="s">
        <v>358</v>
      </c>
      <c r="B86" s="91">
        <v>4386883</v>
      </c>
      <c r="C86" s="91">
        <v>2874465</v>
      </c>
      <c r="D86" s="108"/>
      <c r="E86" s="108"/>
      <c r="F86" s="111"/>
      <c r="G86" s="111"/>
      <c r="H86" s="111"/>
      <c r="I86" s="111"/>
    </row>
    <row r="87" spans="1:9" ht="12.75">
      <c r="A87" s="62" t="s">
        <v>359</v>
      </c>
      <c r="B87" s="91">
        <v>471248</v>
      </c>
      <c r="C87" s="91">
        <v>451227</v>
      </c>
      <c r="D87" s="108"/>
      <c r="E87" s="108"/>
      <c r="F87" s="111"/>
      <c r="G87" s="111"/>
      <c r="H87" s="111"/>
      <c r="I87" s="111"/>
    </row>
    <row r="88" spans="1:9" ht="12.75">
      <c r="A88" s="62" t="s">
        <v>360</v>
      </c>
      <c r="B88" s="91">
        <v>1328556</v>
      </c>
      <c r="C88" s="91">
        <v>1610959</v>
      </c>
      <c r="D88" s="108"/>
      <c r="E88" s="108"/>
      <c r="F88" s="111"/>
      <c r="G88" s="111"/>
      <c r="H88" s="165"/>
      <c r="I88" s="111"/>
    </row>
    <row r="89" spans="1:9" ht="12.75">
      <c r="A89" s="62" t="s">
        <v>361</v>
      </c>
      <c r="B89" s="91">
        <v>10292738</v>
      </c>
      <c r="C89" s="91">
        <v>11669829</v>
      </c>
      <c r="D89" s="108"/>
      <c r="E89" s="108"/>
      <c r="F89" s="111"/>
      <c r="G89" s="111"/>
      <c r="H89" s="111"/>
      <c r="I89" s="111"/>
    </row>
    <row r="90" spans="1:9" ht="12.75">
      <c r="A90" s="62" t="s">
        <v>362</v>
      </c>
      <c r="B90" s="91">
        <v>206937</v>
      </c>
      <c r="C90" s="91">
        <v>1244466</v>
      </c>
      <c r="D90" s="108"/>
      <c r="E90" s="108"/>
      <c r="F90" s="111"/>
      <c r="G90" s="111"/>
      <c r="H90" s="111"/>
      <c r="I90" s="111"/>
    </row>
    <row r="91" spans="1:9" ht="12.75">
      <c r="A91" s="62" t="s">
        <v>363</v>
      </c>
      <c r="B91" s="91">
        <v>2229270</v>
      </c>
      <c r="C91" s="91">
        <v>2036020</v>
      </c>
      <c r="D91" s="108"/>
      <c r="E91" s="108"/>
      <c r="F91" s="111"/>
      <c r="G91" s="111"/>
      <c r="H91" s="111"/>
      <c r="I91" s="111"/>
    </row>
    <row r="92" spans="1:9" ht="12.75">
      <c r="A92" s="62" t="s">
        <v>364</v>
      </c>
      <c r="B92" s="91">
        <v>1352934</v>
      </c>
      <c r="C92" s="91">
        <v>1748447</v>
      </c>
      <c r="D92" s="108"/>
      <c r="E92" s="108"/>
      <c r="F92" s="111"/>
      <c r="G92" s="111"/>
      <c r="H92" s="111"/>
      <c r="I92" s="111"/>
    </row>
    <row r="93" spans="1:9" ht="12.75">
      <c r="A93" s="62" t="s">
        <v>365</v>
      </c>
      <c r="B93" s="91">
        <v>14794328</v>
      </c>
      <c r="C93" s="91">
        <v>15539716</v>
      </c>
      <c r="D93" s="108"/>
      <c r="E93" s="108"/>
      <c r="F93" s="111"/>
      <c r="G93" s="111"/>
      <c r="H93" s="111"/>
      <c r="I93" s="111"/>
    </row>
    <row r="94" spans="1:9" ht="12.75">
      <c r="A94" s="62" t="s">
        <v>366</v>
      </c>
      <c r="B94" s="91">
        <v>35492043</v>
      </c>
      <c r="C94" s="91">
        <v>50937138</v>
      </c>
      <c r="D94" s="108"/>
      <c r="E94" s="108"/>
      <c r="F94" s="111"/>
      <c r="G94" s="111"/>
      <c r="H94" s="111"/>
      <c r="I94" s="111"/>
    </row>
    <row r="95" spans="1:9" ht="12.75">
      <c r="A95" s="62" t="s">
        <v>367</v>
      </c>
      <c r="B95" s="91">
        <v>103050</v>
      </c>
      <c r="C95" s="91">
        <v>0</v>
      </c>
      <c r="D95" s="108"/>
      <c r="E95" s="108"/>
      <c r="F95" s="111"/>
      <c r="G95" s="111"/>
      <c r="H95" s="111"/>
      <c r="I95" s="111"/>
    </row>
    <row r="96" spans="1:9" ht="13.5" thickBot="1">
      <c r="A96" s="62" t="s">
        <v>368</v>
      </c>
      <c r="B96" s="89">
        <v>1379599</v>
      </c>
      <c r="C96" s="89">
        <v>1530352</v>
      </c>
      <c r="D96" s="108"/>
      <c r="E96" s="108"/>
      <c r="F96" s="111"/>
      <c r="G96" s="111"/>
      <c r="H96" s="111"/>
      <c r="I96" s="111"/>
    </row>
    <row r="97" spans="1:9" ht="13.5" thickBot="1">
      <c r="A97" s="166"/>
      <c r="B97" s="167">
        <f>SUM(B86:B96)</f>
        <v>72037586</v>
      </c>
      <c r="C97" s="168">
        <f>SUM(C86:C96)</f>
        <v>89642619</v>
      </c>
      <c r="D97" s="108"/>
      <c r="E97" s="108"/>
      <c r="F97" s="111"/>
      <c r="G97" s="111"/>
      <c r="H97" s="111"/>
      <c r="I97" s="111"/>
    </row>
    <row r="98" spans="1:9" ht="12.75">
      <c r="A98" s="464"/>
      <c r="B98" s="464"/>
      <c r="C98" s="464"/>
      <c r="D98" s="108"/>
      <c r="E98" s="108"/>
      <c r="F98" s="111"/>
      <c r="G98" s="111"/>
      <c r="H98" s="111"/>
      <c r="I98" s="111"/>
    </row>
    <row r="99" spans="1:9" ht="12.75">
      <c r="A99" s="464"/>
      <c r="B99" s="464"/>
      <c r="C99" s="464"/>
      <c r="D99" s="108"/>
      <c r="E99" s="108"/>
      <c r="F99" s="111"/>
      <c r="G99" s="111"/>
      <c r="H99" s="111"/>
      <c r="I99" s="111"/>
    </row>
    <row r="100" spans="1:9" ht="12.75">
      <c r="A100" s="460" t="s">
        <v>504</v>
      </c>
      <c r="B100" s="460"/>
      <c r="C100" s="460"/>
      <c r="D100" s="460"/>
      <c r="E100" s="460"/>
      <c r="F100" s="460"/>
      <c r="G100" s="111"/>
      <c r="H100" s="111"/>
      <c r="I100" s="111"/>
    </row>
    <row r="101" spans="1:9" ht="12.75">
      <c r="A101" s="56"/>
      <c r="B101" s="83" t="s">
        <v>599</v>
      </c>
      <c r="C101" s="95" t="s">
        <v>603</v>
      </c>
      <c r="D101" s="111"/>
      <c r="E101" s="111"/>
      <c r="F101" s="111"/>
      <c r="G101" s="111"/>
      <c r="H101" s="111"/>
      <c r="I101" s="111"/>
    </row>
    <row r="102" spans="1:9" ht="12.75">
      <c r="A102" s="65" t="s">
        <v>369</v>
      </c>
      <c r="B102" s="90">
        <v>8312147</v>
      </c>
      <c r="C102" s="90">
        <v>7131431</v>
      </c>
      <c r="D102" s="111"/>
      <c r="E102" s="111"/>
      <c r="F102" s="111"/>
      <c r="G102" s="111"/>
      <c r="H102" s="111"/>
      <c r="I102" s="111"/>
    </row>
    <row r="103" spans="1:9" ht="12.75">
      <c r="A103" s="65" t="s">
        <v>370</v>
      </c>
      <c r="B103" s="90">
        <v>4595198</v>
      </c>
      <c r="C103" s="90">
        <v>3890331</v>
      </c>
      <c r="D103" s="111"/>
      <c r="E103" s="111"/>
      <c r="F103" s="111"/>
      <c r="G103" s="111"/>
      <c r="H103" s="111"/>
      <c r="I103" s="111"/>
    </row>
    <row r="104" spans="1:9" ht="13.5" thickBot="1">
      <c r="A104" s="65" t="s">
        <v>371</v>
      </c>
      <c r="B104" s="89">
        <v>1957407</v>
      </c>
      <c r="C104" s="89">
        <v>1673796</v>
      </c>
      <c r="D104" s="111"/>
      <c r="E104" s="92"/>
      <c r="F104" s="111"/>
      <c r="G104" s="111"/>
      <c r="H104" s="111"/>
      <c r="I104" s="111"/>
    </row>
    <row r="105" spans="1:9" ht="13.5" thickBot="1">
      <c r="A105" s="73"/>
      <c r="B105" s="169">
        <f>SUM(B102:B104)</f>
        <v>14864752</v>
      </c>
      <c r="C105" s="169">
        <f>SUM(C102:C104)</f>
        <v>12695558</v>
      </c>
      <c r="D105" s="111"/>
      <c r="E105" s="111"/>
      <c r="F105" s="111"/>
      <c r="G105" s="111"/>
      <c r="H105" s="92"/>
      <c r="I105" s="111"/>
    </row>
    <row r="106" spans="1:9" ht="12.75">
      <c r="A106" s="459"/>
      <c r="B106" s="459"/>
      <c r="C106" s="459"/>
      <c r="D106" s="459"/>
      <c r="E106" s="459"/>
      <c r="F106" s="459"/>
      <c r="G106" s="111"/>
      <c r="H106" s="111"/>
      <c r="I106" s="111"/>
    </row>
    <row r="107" spans="1:9" ht="25.5">
      <c r="A107" s="85" t="s">
        <v>605</v>
      </c>
      <c r="B107" s="85">
        <v>425</v>
      </c>
      <c r="C107" s="251">
        <v>356</v>
      </c>
      <c r="D107" s="111"/>
      <c r="E107" s="111"/>
      <c r="F107" s="111"/>
      <c r="G107" s="111"/>
      <c r="H107" s="111"/>
      <c r="I107" s="111"/>
    </row>
    <row r="108" spans="1:9" ht="12.75">
      <c r="A108" s="461"/>
      <c r="B108" s="461"/>
      <c r="C108" s="461"/>
      <c r="D108" s="461"/>
      <c r="E108" s="461"/>
      <c r="F108" s="461"/>
      <c r="G108" s="111"/>
      <c r="H108" s="111"/>
      <c r="I108" s="111"/>
    </row>
    <row r="109" spans="1:9" ht="12.75">
      <c r="A109" s="461"/>
      <c r="B109" s="461"/>
      <c r="C109" s="461"/>
      <c r="D109" s="461"/>
      <c r="E109" s="461"/>
      <c r="F109" s="461"/>
      <c r="G109" s="111"/>
      <c r="H109" s="111"/>
      <c r="I109" s="111"/>
    </row>
    <row r="110" spans="1:9" ht="12.75">
      <c r="A110" s="421" t="s">
        <v>505</v>
      </c>
      <c r="B110" s="421"/>
      <c r="C110" s="421"/>
      <c r="D110" s="421"/>
      <c r="E110" s="421"/>
      <c r="F110" s="421"/>
      <c r="G110" s="111"/>
      <c r="H110" s="111"/>
      <c r="I110" s="111"/>
    </row>
    <row r="111" spans="1:9" ht="12.75">
      <c r="A111" s="111" t="s">
        <v>338</v>
      </c>
      <c r="B111" s="83" t="s">
        <v>599</v>
      </c>
      <c r="C111" s="95" t="s">
        <v>603</v>
      </c>
      <c r="D111" s="111"/>
      <c r="E111" s="111"/>
      <c r="F111" s="111"/>
      <c r="G111" s="111"/>
      <c r="H111" s="111"/>
      <c r="I111" s="111"/>
    </row>
    <row r="112" spans="1:9" ht="25.5">
      <c r="A112" s="66" t="s">
        <v>374</v>
      </c>
      <c r="B112" s="98">
        <v>6342148</v>
      </c>
      <c r="C112" s="98">
        <v>1281642</v>
      </c>
      <c r="D112" s="111"/>
      <c r="E112" s="111"/>
      <c r="F112" s="111"/>
      <c r="G112" s="111"/>
      <c r="H112" s="111"/>
      <c r="I112" s="111"/>
    </row>
    <row r="113" spans="1:9" ht="26.25" thickBot="1">
      <c r="A113" s="66" t="s">
        <v>373</v>
      </c>
      <c r="B113" s="99">
        <v>12751333</v>
      </c>
      <c r="C113" s="99">
        <v>12183822</v>
      </c>
      <c r="D113" s="111"/>
      <c r="E113" s="92"/>
      <c r="F113" s="111"/>
      <c r="G113" s="111"/>
      <c r="H113" s="111"/>
      <c r="I113" s="111"/>
    </row>
    <row r="114" spans="1:9" ht="13.5" thickBot="1">
      <c r="A114" s="163"/>
      <c r="B114" s="164">
        <f>SUM(B112:B113)</f>
        <v>19093481</v>
      </c>
      <c r="C114" s="164">
        <f>SUM(C112:C113)</f>
        <v>13465464</v>
      </c>
      <c r="D114" s="111"/>
      <c r="E114" s="111"/>
      <c r="F114" s="111"/>
      <c r="G114" s="111"/>
      <c r="H114" s="111"/>
      <c r="I114" s="111"/>
    </row>
    <row r="115" spans="1:9" ht="12.75">
      <c r="A115" s="459"/>
      <c r="B115" s="459"/>
      <c r="C115" s="459"/>
      <c r="D115" s="459"/>
      <c r="E115" s="459"/>
      <c r="F115" s="459"/>
      <c r="G115" s="111"/>
      <c r="H115" s="111"/>
      <c r="I115" s="111"/>
    </row>
    <row r="116" spans="1:9" ht="12.75">
      <c r="A116" s="111"/>
      <c r="B116" s="111"/>
      <c r="C116" s="111"/>
      <c r="D116" s="111"/>
      <c r="E116" s="111"/>
      <c r="F116" s="111"/>
      <c r="G116" s="111"/>
      <c r="H116" s="111"/>
      <c r="I116" s="111"/>
    </row>
    <row r="117" spans="1:9" ht="12.75">
      <c r="A117" s="107" t="s">
        <v>506</v>
      </c>
      <c r="B117" s="111"/>
      <c r="C117" s="111"/>
      <c r="D117" s="111"/>
      <c r="E117" s="111"/>
      <c r="F117" s="111"/>
      <c r="G117" s="111"/>
      <c r="H117" s="111"/>
      <c r="I117" s="111"/>
    </row>
    <row r="118" spans="1:9" ht="12.75">
      <c r="A118" s="107"/>
      <c r="B118" s="83" t="s">
        <v>599</v>
      </c>
      <c r="C118" s="95" t="s">
        <v>603</v>
      </c>
      <c r="D118" s="111"/>
      <c r="E118" s="111"/>
      <c r="F118" s="111"/>
      <c r="G118" s="111"/>
      <c r="H118" s="111"/>
      <c r="I118" s="111"/>
    </row>
    <row r="119" spans="1:9" ht="12.75">
      <c r="A119" s="85" t="s">
        <v>529</v>
      </c>
      <c r="B119" s="98">
        <v>622980</v>
      </c>
      <c r="C119" s="98">
        <v>568176</v>
      </c>
      <c r="D119" s="111"/>
      <c r="E119" s="111"/>
      <c r="F119" s="111"/>
      <c r="G119" s="111"/>
      <c r="H119" s="111"/>
      <c r="I119" s="111"/>
    </row>
    <row r="120" spans="1:9" ht="12.75">
      <c r="A120" s="85" t="s">
        <v>375</v>
      </c>
      <c r="B120" s="98">
        <v>319277</v>
      </c>
      <c r="C120" s="98">
        <v>230623</v>
      </c>
      <c r="D120" s="111"/>
      <c r="E120" s="111"/>
      <c r="F120" s="111"/>
      <c r="G120" s="111"/>
      <c r="H120" s="111"/>
      <c r="I120" s="111"/>
    </row>
    <row r="121" spans="1:9" ht="12.75">
      <c r="A121" s="85" t="s">
        <v>376</v>
      </c>
      <c r="B121" s="98">
        <v>322281</v>
      </c>
      <c r="C121" s="98">
        <v>280659</v>
      </c>
      <c r="D121" s="111"/>
      <c r="E121" s="111"/>
      <c r="F121" s="111"/>
      <c r="G121" s="111"/>
      <c r="H121" s="111"/>
      <c r="I121" s="111"/>
    </row>
    <row r="122" spans="1:9" ht="12.75">
      <c r="A122" s="85" t="s">
        <v>377</v>
      </c>
      <c r="B122" s="98">
        <v>136209</v>
      </c>
      <c r="C122" s="98">
        <v>640314</v>
      </c>
      <c r="D122" s="111"/>
      <c r="E122" s="111"/>
      <c r="F122" s="111"/>
      <c r="G122" s="111"/>
      <c r="H122" s="111"/>
      <c r="I122" s="111"/>
    </row>
    <row r="123" spans="1:9" ht="12.75">
      <c r="A123" s="85" t="s">
        <v>378</v>
      </c>
      <c r="B123" s="98">
        <v>255882</v>
      </c>
      <c r="C123" s="98">
        <v>463194</v>
      </c>
      <c r="D123" s="111"/>
      <c r="E123" s="111"/>
      <c r="F123" s="111"/>
      <c r="G123" s="111"/>
      <c r="H123" s="111"/>
      <c r="I123" s="111"/>
    </row>
    <row r="124" spans="1:9" ht="25.5">
      <c r="A124" s="85" t="s">
        <v>379</v>
      </c>
      <c r="B124" s="98">
        <v>251859</v>
      </c>
      <c r="C124" s="98">
        <v>128571</v>
      </c>
      <c r="D124" s="111"/>
      <c r="E124" s="111"/>
      <c r="F124" s="111"/>
      <c r="G124" s="111"/>
      <c r="H124" s="111"/>
      <c r="I124" s="111"/>
    </row>
    <row r="125" spans="1:9" ht="12.75">
      <c r="A125" s="85" t="s">
        <v>380</v>
      </c>
      <c r="B125" s="98">
        <v>331853</v>
      </c>
      <c r="C125" s="98">
        <v>131550</v>
      </c>
      <c r="D125" s="111"/>
      <c r="E125" s="111"/>
      <c r="F125" s="111"/>
      <c r="G125" s="111"/>
      <c r="H125" s="111"/>
      <c r="I125" s="111"/>
    </row>
    <row r="126" spans="1:9" ht="25.5">
      <c r="A126" s="85" t="s">
        <v>588</v>
      </c>
      <c r="B126" s="98">
        <v>2806952</v>
      </c>
      <c r="C126" s="96">
        <v>0</v>
      </c>
      <c r="D126" s="200"/>
      <c r="E126" s="200"/>
      <c r="F126" s="200"/>
      <c r="G126" s="200"/>
      <c r="H126" s="200"/>
      <c r="I126" s="200"/>
    </row>
    <row r="127" spans="1:9" ht="13.5" thickBot="1">
      <c r="A127" s="85" t="s">
        <v>381</v>
      </c>
      <c r="B127" s="99">
        <v>614405</v>
      </c>
      <c r="C127" s="99">
        <v>559705</v>
      </c>
      <c r="D127" s="111"/>
      <c r="E127" s="111"/>
      <c r="F127" s="111"/>
      <c r="G127" s="111"/>
      <c r="H127" s="111"/>
      <c r="I127" s="111"/>
    </row>
    <row r="128" spans="1:9" ht="13.5" thickBot="1">
      <c r="A128" s="85"/>
      <c r="B128" s="170">
        <f>SUM(B119:B127)</f>
        <v>5661698</v>
      </c>
      <c r="C128" s="170">
        <f>SUM(C119:C127)</f>
        <v>3002792</v>
      </c>
      <c r="D128" s="111"/>
      <c r="E128" s="111"/>
      <c r="F128" s="111"/>
      <c r="G128" s="111"/>
      <c r="H128" s="111"/>
      <c r="I128" s="111"/>
    </row>
    <row r="129" spans="1:9" ht="12.75">
      <c r="A129" s="111"/>
      <c r="B129" s="111"/>
      <c r="C129" s="111"/>
      <c r="D129" s="111"/>
      <c r="E129" s="111"/>
      <c r="F129" s="111"/>
      <c r="G129" s="111"/>
      <c r="H129" s="111"/>
      <c r="I129" s="111"/>
    </row>
    <row r="130" spans="1:9" ht="29.25" customHeight="1">
      <c r="A130" s="418" t="s">
        <v>372</v>
      </c>
      <c r="B130" s="418"/>
      <c r="C130" s="418"/>
      <c r="D130" s="418"/>
      <c r="E130" s="418"/>
      <c r="F130" s="418"/>
      <c r="G130" s="418"/>
      <c r="H130" s="418"/>
      <c r="I130" s="418"/>
    </row>
    <row r="131" spans="1:9" ht="12.75">
      <c r="A131" s="107"/>
      <c r="B131" s="111"/>
      <c r="C131" s="111"/>
      <c r="D131" s="111"/>
      <c r="E131" s="111"/>
      <c r="F131" s="111"/>
      <c r="G131" s="111"/>
      <c r="H131" s="111"/>
      <c r="I131" s="111"/>
    </row>
    <row r="132" spans="1:9" ht="12.75">
      <c r="A132" s="107"/>
      <c r="B132" s="107"/>
      <c r="C132" s="107"/>
      <c r="D132" s="107"/>
      <c r="E132" s="107"/>
      <c r="F132" s="107"/>
      <c r="G132" s="107"/>
      <c r="H132" s="107"/>
      <c r="I132" s="107"/>
    </row>
    <row r="133" spans="1:9" ht="12.75">
      <c r="A133" s="107" t="s">
        <v>507</v>
      </c>
      <c r="B133" s="107"/>
      <c r="C133" s="107"/>
      <c r="D133" s="107"/>
      <c r="E133" s="107"/>
      <c r="F133" s="107"/>
      <c r="G133" s="107"/>
      <c r="H133" s="107"/>
      <c r="I133" s="107"/>
    </row>
    <row r="134" spans="1:11" s="207" customFormat="1" ht="12.75">
      <c r="A134" s="202"/>
      <c r="B134" s="83" t="s">
        <v>599</v>
      </c>
      <c r="C134" s="83" t="s">
        <v>603</v>
      </c>
      <c r="D134" s="202"/>
      <c r="E134" s="202"/>
      <c r="F134" s="202"/>
      <c r="G134" s="202"/>
      <c r="H134" s="202"/>
      <c r="I134" s="202"/>
      <c r="J134" s="205"/>
      <c r="K134" s="203"/>
    </row>
    <row r="135" spans="1:11" s="207" customFormat="1" ht="25.5">
      <c r="A135" s="66" t="s">
        <v>589</v>
      </c>
      <c r="B135" s="98">
        <v>0</v>
      </c>
      <c r="C135" s="98">
        <v>1419112</v>
      </c>
      <c r="D135" s="202"/>
      <c r="E135" s="202"/>
      <c r="F135" s="202"/>
      <c r="G135" s="202"/>
      <c r="H135" s="202"/>
      <c r="I135" s="202"/>
      <c r="J135" s="205"/>
      <c r="K135" s="203"/>
    </row>
    <row r="136" spans="1:11" s="207" customFormat="1" ht="26.25" thickBot="1">
      <c r="A136" s="59" t="s">
        <v>590</v>
      </c>
      <c r="B136" s="99">
        <v>731627</v>
      </c>
      <c r="C136" s="99">
        <v>952360</v>
      </c>
      <c r="D136" s="202"/>
      <c r="E136" s="202"/>
      <c r="F136" s="202"/>
      <c r="G136" s="202"/>
      <c r="H136" s="202"/>
      <c r="I136" s="202"/>
      <c r="J136" s="205"/>
      <c r="K136" s="203"/>
    </row>
    <row r="137" spans="1:11" s="207" customFormat="1" ht="13.5" thickBot="1">
      <c r="A137" s="188"/>
      <c r="B137" s="206">
        <f>SUM(B134:B136)</f>
        <v>731627</v>
      </c>
      <c r="C137" s="204">
        <f>SUM(C134:C136)</f>
        <v>2371472</v>
      </c>
      <c r="D137" s="188"/>
      <c r="E137" s="188"/>
      <c r="F137" s="188"/>
      <c r="G137" s="188"/>
      <c r="H137" s="188"/>
      <c r="I137" s="188"/>
      <c r="J137" s="205"/>
      <c r="K137" s="203"/>
    </row>
    <row r="138" spans="1:9" ht="12.75">
      <c r="A138" s="103"/>
      <c r="B138" s="103"/>
      <c r="C138" s="103"/>
      <c r="D138" s="103"/>
      <c r="E138" s="103"/>
      <c r="F138" s="103"/>
      <c r="G138" s="103"/>
      <c r="H138" s="103"/>
      <c r="I138" s="103"/>
    </row>
    <row r="139" spans="1:9" ht="12.75">
      <c r="A139" s="111"/>
      <c r="B139" s="111"/>
      <c r="C139" s="111"/>
      <c r="D139" s="111"/>
      <c r="E139" s="111"/>
      <c r="F139" s="111"/>
      <c r="G139" s="111"/>
      <c r="H139" s="111"/>
      <c r="I139" s="111"/>
    </row>
    <row r="140" spans="1:9" ht="12.75">
      <c r="A140" s="107" t="s">
        <v>508</v>
      </c>
      <c r="B140" s="111"/>
      <c r="C140" s="111"/>
      <c r="D140" s="111"/>
      <c r="E140" s="111"/>
      <c r="F140" s="111"/>
      <c r="G140" s="111"/>
      <c r="H140" s="111"/>
      <c r="I140" s="111"/>
    </row>
    <row r="141" spans="1:9" ht="12.75">
      <c r="A141" s="108"/>
      <c r="B141" s="83" t="s">
        <v>599</v>
      </c>
      <c r="C141" s="95" t="s">
        <v>603</v>
      </c>
      <c r="D141" s="111"/>
      <c r="E141" s="111"/>
      <c r="F141" s="111"/>
      <c r="G141" s="111"/>
      <c r="H141" s="111"/>
      <c r="I141" s="111"/>
    </row>
    <row r="142" spans="1:9" ht="12.75">
      <c r="A142" s="66" t="s">
        <v>382</v>
      </c>
      <c r="B142" s="98">
        <v>1984153</v>
      </c>
      <c r="C142" s="98">
        <v>1659020</v>
      </c>
      <c r="D142" s="111"/>
      <c r="E142" s="111"/>
      <c r="F142" s="111"/>
      <c r="G142" s="92"/>
      <c r="H142" s="111"/>
      <c r="I142" s="111"/>
    </row>
    <row r="143" spans="1:9" ht="13.5" thickBot="1">
      <c r="A143" s="67" t="s">
        <v>383</v>
      </c>
      <c r="B143" s="99">
        <v>57288</v>
      </c>
      <c r="C143" s="99">
        <v>101641</v>
      </c>
      <c r="D143" s="111"/>
      <c r="E143" s="111"/>
      <c r="F143" s="111"/>
      <c r="G143" s="111"/>
      <c r="H143" s="111"/>
      <c r="I143" s="111"/>
    </row>
    <row r="144" spans="1:9" ht="13.5" thickBot="1">
      <c r="A144" s="163"/>
      <c r="B144" s="164">
        <f>SUM(B142:B143)</f>
        <v>2041441</v>
      </c>
      <c r="C144" s="164">
        <f>SUM(C142:C143)</f>
        <v>1760661</v>
      </c>
      <c r="D144" s="111"/>
      <c r="E144" s="111"/>
      <c r="F144" s="111"/>
      <c r="G144" s="111"/>
      <c r="H144" s="111"/>
      <c r="I144" s="111"/>
    </row>
    <row r="145" spans="1:9" ht="12.75">
      <c r="A145" s="107"/>
      <c r="B145" s="111"/>
      <c r="C145" s="111"/>
      <c r="D145" s="111"/>
      <c r="E145" s="111"/>
      <c r="F145" s="111"/>
      <c r="G145" s="111"/>
      <c r="H145" s="111"/>
      <c r="I145" s="111"/>
    </row>
    <row r="146" spans="1:9" ht="12.75">
      <c r="A146" s="107"/>
      <c r="B146" s="111"/>
      <c r="C146" s="111"/>
      <c r="D146" s="111"/>
      <c r="E146" s="111"/>
      <c r="F146" s="111"/>
      <c r="G146" s="111"/>
      <c r="H146" s="111"/>
      <c r="I146" s="111"/>
    </row>
    <row r="147" spans="1:9" ht="12.75">
      <c r="A147" s="107" t="s">
        <v>509</v>
      </c>
      <c r="B147" s="111"/>
      <c r="C147" s="111"/>
      <c r="D147" s="111"/>
      <c r="E147" s="111"/>
      <c r="F147" s="111"/>
      <c r="G147" s="111"/>
      <c r="H147" s="111"/>
      <c r="I147" s="111"/>
    </row>
    <row r="148" spans="1:9" ht="12.75">
      <c r="A148" s="108"/>
      <c r="B148" s="83" t="s">
        <v>599</v>
      </c>
      <c r="C148" s="95" t="s">
        <v>603</v>
      </c>
      <c r="D148" s="111"/>
      <c r="E148" s="111"/>
      <c r="F148" s="111"/>
      <c r="G148" s="111"/>
      <c r="H148" s="111"/>
      <c r="I148" s="111"/>
    </row>
    <row r="149" spans="1:9" ht="12.75">
      <c r="A149" s="66" t="s">
        <v>384</v>
      </c>
      <c r="B149" s="98">
        <v>4146634</v>
      </c>
      <c r="C149" s="98">
        <v>22295110</v>
      </c>
      <c r="D149" s="111"/>
      <c r="E149" s="111"/>
      <c r="F149" s="111"/>
      <c r="G149" s="111"/>
      <c r="H149" s="111"/>
      <c r="I149" s="111"/>
    </row>
    <row r="150" spans="1:9" ht="12.75">
      <c r="A150" s="66" t="s">
        <v>385</v>
      </c>
      <c r="B150" s="98">
        <v>3500</v>
      </c>
      <c r="C150" s="98">
        <v>134688</v>
      </c>
      <c r="D150" s="111"/>
      <c r="E150" s="111"/>
      <c r="F150" s="111"/>
      <c r="G150" s="111"/>
      <c r="H150" s="111"/>
      <c r="I150" s="111"/>
    </row>
    <row r="151" spans="1:9" ht="13.5" thickBot="1">
      <c r="A151" s="66" t="s">
        <v>386</v>
      </c>
      <c r="B151" s="99">
        <v>1136258</v>
      </c>
      <c r="C151" s="99">
        <v>3387641</v>
      </c>
      <c r="D151" s="92"/>
      <c r="E151" s="111"/>
      <c r="F151" s="111"/>
      <c r="G151" s="111"/>
      <c r="H151" s="111"/>
      <c r="I151" s="111"/>
    </row>
    <row r="152" spans="1:9" ht="13.5" thickBot="1">
      <c r="A152" s="163"/>
      <c r="B152" s="164">
        <f>SUM(B149:B151)</f>
        <v>5286392</v>
      </c>
      <c r="C152" s="164">
        <f>SUM(C149:C151)</f>
        <v>25817439</v>
      </c>
      <c r="D152" s="111"/>
      <c r="E152" s="111"/>
      <c r="F152" s="111"/>
      <c r="G152" s="111"/>
      <c r="H152" s="111"/>
      <c r="I152" s="111"/>
    </row>
    <row r="153" spans="1:9" ht="12.75">
      <c r="A153" s="111"/>
      <c r="B153" s="111"/>
      <c r="C153" s="111"/>
      <c r="D153" s="111"/>
      <c r="E153" s="111"/>
      <c r="F153" s="111"/>
      <c r="G153" s="111"/>
      <c r="H153" s="111"/>
      <c r="I153" s="111"/>
    </row>
    <row r="154" spans="1:9" ht="27" customHeight="1">
      <c r="A154" s="418" t="s">
        <v>387</v>
      </c>
      <c r="B154" s="418"/>
      <c r="C154" s="418"/>
      <c r="D154" s="418"/>
      <c r="E154" s="418"/>
      <c r="F154" s="418"/>
      <c r="G154" s="418"/>
      <c r="H154" s="418"/>
      <c r="I154" s="418"/>
    </row>
    <row r="155" spans="1:9" ht="12.75">
      <c r="A155" s="103"/>
      <c r="B155" s="103"/>
      <c r="C155" s="103"/>
      <c r="D155" s="103"/>
      <c r="E155" s="103"/>
      <c r="F155" s="103"/>
      <c r="G155" s="103"/>
      <c r="H155" s="103"/>
      <c r="I155" s="103"/>
    </row>
    <row r="156" spans="1:9" ht="12.75">
      <c r="A156" s="107"/>
      <c r="B156" s="111"/>
      <c r="C156" s="111"/>
      <c r="D156" s="111"/>
      <c r="E156" s="111"/>
      <c r="F156" s="111"/>
      <c r="G156" s="111"/>
      <c r="H156" s="111"/>
      <c r="I156" s="111"/>
    </row>
    <row r="157" spans="1:11" s="207" customFormat="1" ht="12.75">
      <c r="A157" s="212" t="s">
        <v>592</v>
      </c>
      <c r="B157" s="211"/>
      <c r="C157" s="211"/>
      <c r="D157" s="211"/>
      <c r="E157" s="211"/>
      <c r="F157" s="211"/>
      <c r="G157" s="211"/>
      <c r="H157" s="211"/>
      <c r="I157" s="211"/>
      <c r="J157" s="205"/>
      <c r="K157" s="203"/>
    </row>
    <row r="158" spans="1:11" s="207" customFormat="1" ht="12.75">
      <c r="A158" s="418" t="s">
        <v>593</v>
      </c>
      <c r="B158" s="418"/>
      <c r="C158" s="418"/>
      <c r="D158" s="418"/>
      <c r="E158" s="418"/>
      <c r="F158" s="418"/>
      <c r="G158" s="418"/>
      <c r="H158" s="418"/>
      <c r="I158" s="418"/>
      <c r="J158" s="205"/>
      <c r="K158" s="203"/>
    </row>
    <row r="159" spans="1:11" s="207" customFormat="1" ht="12.75">
      <c r="A159" s="211"/>
      <c r="B159" s="211"/>
      <c r="C159" s="211"/>
      <c r="D159" s="211"/>
      <c r="E159" s="211"/>
      <c r="F159" s="211"/>
      <c r="G159" s="211"/>
      <c r="H159" s="211"/>
      <c r="I159" s="211"/>
      <c r="J159" s="205"/>
      <c r="K159" s="203"/>
    </row>
    <row r="160" spans="1:9" ht="12.75">
      <c r="A160" s="212"/>
      <c r="B160" s="213"/>
      <c r="C160" s="213"/>
      <c r="D160" s="213"/>
      <c r="E160" s="213"/>
      <c r="F160" s="213"/>
      <c r="G160" s="213"/>
      <c r="H160" s="213"/>
      <c r="I160" s="213"/>
    </row>
    <row r="161" spans="1:9" ht="12.75">
      <c r="A161" s="212" t="s">
        <v>388</v>
      </c>
      <c r="B161" s="213"/>
      <c r="C161" s="213"/>
      <c r="D161" s="213"/>
      <c r="E161" s="213"/>
      <c r="F161" s="213"/>
      <c r="G161" s="213"/>
      <c r="H161" s="213"/>
      <c r="I161" s="213"/>
    </row>
    <row r="162" spans="1:9" ht="22.5">
      <c r="A162" s="208"/>
      <c r="B162" s="215" t="s">
        <v>389</v>
      </c>
      <c r="C162" s="215" t="s">
        <v>390</v>
      </c>
      <c r="D162" s="215" t="s">
        <v>392</v>
      </c>
      <c r="E162" s="215" t="s">
        <v>393</v>
      </c>
      <c r="F162" s="210"/>
      <c r="G162" s="210"/>
      <c r="H162" s="210"/>
      <c r="I162" s="210"/>
    </row>
    <row r="163" spans="1:9" ht="13.5" thickBot="1">
      <c r="A163" s="216" t="s">
        <v>394</v>
      </c>
      <c r="B163" s="217"/>
      <c r="C163" s="217"/>
      <c r="D163" s="217"/>
      <c r="E163" s="217"/>
      <c r="F163" s="210"/>
      <c r="G163" s="210"/>
      <c r="H163" s="210"/>
      <c r="I163" s="210"/>
    </row>
    <row r="164" spans="1:9" ht="13.5" thickBot="1">
      <c r="A164" s="216" t="s">
        <v>606</v>
      </c>
      <c r="B164" s="218">
        <v>62364332</v>
      </c>
      <c r="C164" s="218">
        <v>82767288</v>
      </c>
      <c r="D164" s="219">
        <v>0</v>
      </c>
      <c r="E164" s="218">
        <f>SUM(B164:D164)</f>
        <v>145131620</v>
      </c>
      <c r="F164" s="210"/>
      <c r="G164" s="210"/>
      <c r="H164" s="210"/>
      <c r="I164" s="210"/>
    </row>
    <row r="165" spans="1:9" ht="12.75">
      <c r="A165" s="220" t="s">
        <v>395</v>
      </c>
      <c r="B165" s="221"/>
      <c r="C165" s="221"/>
      <c r="D165" s="221">
        <v>65259</v>
      </c>
      <c r="E165" s="222">
        <f>SUM(B165:D165)</f>
        <v>65259</v>
      </c>
      <c r="F165" s="210"/>
      <c r="G165" s="210"/>
      <c r="H165" s="210"/>
      <c r="I165" s="210"/>
    </row>
    <row r="166" spans="1:9" ht="12.75">
      <c r="A166" s="220" t="s">
        <v>396</v>
      </c>
      <c r="B166" s="221"/>
      <c r="C166" s="221">
        <v>65259</v>
      </c>
      <c r="D166" s="221">
        <v>-65259</v>
      </c>
      <c r="E166" s="223">
        <f>SUM(B166:D166)</f>
        <v>0</v>
      </c>
      <c r="F166" s="210"/>
      <c r="G166" s="210"/>
      <c r="H166" s="210"/>
      <c r="I166" s="210"/>
    </row>
    <row r="167" spans="1:9" ht="13.5" thickBot="1">
      <c r="A167" s="220" t="s">
        <v>397</v>
      </c>
      <c r="B167" s="221"/>
      <c r="C167" s="221"/>
      <c r="D167" s="221"/>
      <c r="E167" s="222">
        <f>SUM(B167:D167)</f>
        <v>0</v>
      </c>
      <c r="F167" s="210"/>
      <c r="G167" s="210"/>
      <c r="H167" s="210"/>
      <c r="I167" s="210"/>
    </row>
    <row r="168" spans="1:9" ht="13.5" thickBot="1">
      <c r="A168" s="216" t="s">
        <v>600</v>
      </c>
      <c r="B168" s="218">
        <f>SUM(B164:B167)</f>
        <v>62364332</v>
      </c>
      <c r="C168" s="218">
        <f>SUM(C164:C167)</f>
        <v>82832547</v>
      </c>
      <c r="D168" s="218">
        <f>SUM(D164:D167)</f>
        <v>0</v>
      </c>
      <c r="E168" s="218">
        <f>SUM(B168:D168)</f>
        <v>145196879</v>
      </c>
      <c r="F168" s="210"/>
      <c r="G168" s="210"/>
      <c r="H168" s="210"/>
      <c r="I168" s="92"/>
    </row>
    <row r="169" spans="1:9" ht="12.75">
      <c r="A169" s="224"/>
      <c r="B169" s="225"/>
      <c r="C169" s="225"/>
      <c r="D169" s="225"/>
      <c r="E169" s="223"/>
      <c r="F169" s="210"/>
      <c r="G169" s="210"/>
      <c r="H169" s="210"/>
      <c r="I169" s="210"/>
    </row>
    <row r="170" spans="1:9" ht="13.5" thickBot="1">
      <c r="A170" s="216" t="s">
        <v>398</v>
      </c>
      <c r="B170" s="225"/>
      <c r="C170" s="225"/>
      <c r="D170" s="225"/>
      <c r="E170" s="225"/>
      <c r="F170" s="210"/>
      <c r="G170" s="210"/>
      <c r="H170" s="210"/>
      <c r="I170" s="210"/>
    </row>
    <row r="171" spans="1:9" ht="13.5" thickBot="1">
      <c r="A171" s="216" t="s">
        <v>606</v>
      </c>
      <c r="B171" s="218">
        <v>23258343</v>
      </c>
      <c r="C171" s="218">
        <v>70441398</v>
      </c>
      <c r="D171" s="219">
        <v>0</v>
      </c>
      <c r="E171" s="218">
        <f>SUM(B171:D171)</f>
        <v>93699741</v>
      </c>
      <c r="F171" s="210"/>
      <c r="G171" s="210"/>
      <c r="H171" s="210"/>
      <c r="I171" s="210"/>
    </row>
    <row r="172" spans="1:9" ht="12.75">
      <c r="A172" s="220" t="s">
        <v>399</v>
      </c>
      <c r="B172" s="222">
        <v>5331967</v>
      </c>
      <c r="C172" s="222">
        <v>1010181</v>
      </c>
      <c r="D172" s="223"/>
      <c r="E172" s="222">
        <f>SUM(B172:D172)</f>
        <v>6342148</v>
      </c>
      <c r="F172" s="210"/>
      <c r="G172" s="210"/>
      <c r="H172" s="210"/>
      <c r="I172" s="210"/>
    </row>
    <row r="173" spans="1:9" ht="13.5" thickBot="1">
      <c r="A173" s="220" t="s">
        <v>397</v>
      </c>
      <c r="B173" s="226"/>
      <c r="C173" s="227"/>
      <c r="D173" s="226"/>
      <c r="E173" s="227">
        <f>SUM(B173:D173)</f>
        <v>0</v>
      </c>
      <c r="F173" s="210"/>
      <c r="G173" s="210"/>
      <c r="H173" s="210"/>
      <c r="I173" s="210"/>
    </row>
    <row r="174" spans="1:9" ht="13.5" thickBot="1">
      <c r="A174" s="216" t="s">
        <v>601</v>
      </c>
      <c r="B174" s="218">
        <f>SUM(B171:B173)</f>
        <v>28590310</v>
      </c>
      <c r="C174" s="218">
        <f>SUM(C171:C173)</f>
        <v>71451579</v>
      </c>
      <c r="D174" s="228">
        <f>SUM(D171:D173)</f>
        <v>0</v>
      </c>
      <c r="E174" s="218">
        <f>SUM(B174:D174)</f>
        <v>100041889</v>
      </c>
      <c r="F174" s="210"/>
      <c r="G174" s="210"/>
      <c r="H174" s="210"/>
      <c r="I174" s="210"/>
    </row>
    <row r="175" spans="1:9" ht="12.75">
      <c r="A175" s="220"/>
      <c r="B175" s="223"/>
      <c r="C175" s="223"/>
      <c r="D175" s="223"/>
      <c r="E175" s="223"/>
      <c r="F175" s="210"/>
      <c r="G175" s="210"/>
      <c r="H175" s="210"/>
      <c r="I175" s="210"/>
    </row>
    <row r="176" spans="1:9" ht="23.25" thickBot="1">
      <c r="A176" s="216" t="s">
        <v>400</v>
      </c>
      <c r="B176" s="223"/>
      <c r="C176" s="223"/>
      <c r="D176" s="223"/>
      <c r="E176" s="223"/>
      <c r="F176" s="210"/>
      <c r="G176" s="210"/>
      <c r="H176" s="210"/>
      <c r="I176" s="210"/>
    </row>
    <row r="177" spans="1:9" ht="13.5" thickBot="1">
      <c r="A177" s="216" t="s">
        <v>602</v>
      </c>
      <c r="B177" s="218">
        <f>B168-B174</f>
        <v>33774022</v>
      </c>
      <c r="C177" s="218">
        <f>C168-C174</f>
        <v>11380968</v>
      </c>
      <c r="D177" s="228">
        <f>D168-D174</f>
        <v>0</v>
      </c>
      <c r="E177" s="218">
        <f>SUM(B177:D177)</f>
        <v>45154990</v>
      </c>
      <c r="F177" s="210"/>
      <c r="G177" s="210"/>
      <c r="H177" s="210"/>
      <c r="I177" s="210"/>
    </row>
    <row r="178" spans="1:9" ht="12.75">
      <c r="A178" s="210"/>
      <c r="B178" s="210"/>
      <c r="C178" s="210"/>
      <c r="D178" s="210"/>
      <c r="E178" s="210"/>
      <c r="F178" s="210"/>
      <c r="G178" s="210"/>
      <c r="H178" s="210"/>
      <c r="I178" s="210"/>
    </row>
    <row r="179" spans="1:9" ht="12.75">
      <c r="A179" s="209"/>
      <c r="B179" s="210"/>
      <c r="C179" s="210"/>
      <c r="D179" s="210"/>
      <c r="E179" s="210"/>
      <c r="F179" s="210"/>
      <c r="G179" s="210"/>
      <c r="H179" s="210"/>
      <c r="I179" s="210"/>
    </row>
    <row r="180" spans="1:9" ht="12.75">
      <c r="A180" s="209" t="s">
        <v>510</v>
      </c>
      <c r="B180" s="210"/>
      <c r="C180" s="210"/>
      <c r="D180" s="210"/>
      <c r="E180" s="210"/>
      <c r="F180" s="210"/>
      <c r="G180" s="210"/>
      <c r="H180" s="210"/>
      <c r="I180" s="210"/>
    </row>
    <row r="181" spans="1:9" ht="45">
      <c r="A181" s="229"/>
      <c r="B181" s="215" t="s">
        <v>401</v>
      </c>
      <c r="C181" s="215" t="s">
        <v>402</v>
      </c>
      <c r="D181" s="215" t="s">
        <v>537</v>
      </c>
      <c r="E181" s="215" t="s">
        <v>403</v>
      </c>
      <c r="F181" s="215" t="s">
        <v>404</v>
      </c>
      <c r="G181" s="215" t="s">
        <v>392</v>
      </c>
      <c r="H181" s="215" t="s">
        <v>391</v>
      </c>
      <c r="I181" s="215" t="s">
        <v>393</v>
      </c>
    </row>
    <row r="182" spans="1:9" ht="12.75">
      <c r="A182" s="216" t="s">
        <v>394</v>
      </c>
      <c r="B182" s="215"/>
      <c r="C182" s="215"/>
      <c r="D182" s="215"/>
      <c r="E182" s="215"/>
      <c r="F182" s="215"/>
      <c r="G182" s="215"/>
      <c r="H182" s="215"/>
      <c r="I182" s="215"/>
    </row>
    <row r="183" spans="1:9" ht="13.5" thickBot="1">
      <c r="A183" s="216" t="s">
        <v>606</v>
      </c>
      <c r="B183" s="230">
        <v>23269</v>
      </c>
      <c r="C183" s="230">
        <v>26937036</v>
      </c>
      <c r="D183" s="230">
        <v>611178042</v>
      </c>
      <c r="E183" s="230">
        <v>6199636</v>
      </c>
      <c r="F183" s="230">
        <v>46822</v>
      </c>
      <c r="G183" s="230">
        <v>8640361</v>
      </c>
      <c r="H183" s="230">
        <v>4807796</v>
      </c>
      <c r="I183" s="230">
        <f>SUM(B183:H183)</f>
        <v>657832962</v>
      </c>
    </row>
    <row r="184" spans="1:9" ht="12.75">
      <c r="A184" s="220" t="s">
        <v>395</v>
      </c>
      <c r="B184" s="231"/>
      <c r="C184" s="231">
        <v>68985</v>
      </c>
      <c r="D184" s="231">
        <v>1077902</v>
      </c>
      <c r="E184" s="231">
        <v>242960</v>
      </c>
      <c r="F184" s="231"/>
      <c r="G184" s="231">
        <v>7328708</v>
      </c>
      <c r="H184" s="231"/>
      <c r="I184" s="231">
        <f>SUM(B184:H184)</f>
        <v>8718555</v>
      </c>
    </row>
    <row r="185" spans="1:9" ht="12.75">
      <c r="A185" s="220" t="s">
        <v>396</v>
      </c>
      <c r="B185" s="231"/>
      <c r="C185" s="231"/>
      <c r="D185" s="231">
        <v>8475952</v>
      </c>
      <c r="E185" s="231">
        <v>98309</v>
      </c>
      <c r="F185" s="231"/>
      <c r="G185" s="231">
        <v>-8574261</v>
      </c>
      <c r="H185" s="231"/>
      <c r="I185" s="231">
        <f>SUM(B185:H185)</f>
        <v>0</v>
      </c>
    </row>
    <row r="186" spans="1:9" ht="13.5" thickBot="1">
      <c r="A186" s="220" t="s">
        <v>581</v>
      </c>
      <c r="B186" s="232"/>
      <c r="C186" s="232">
        <v>6168</v>
      </c>
      <c r="D186" s="232">
        <v>-279396</v>
      </c>
      <c r="E186" s="232">
        <v>-16311</v>
      </c>
      <c r="F186" s="232"/>
      <c r="G186" s="232"/>
      <c r="H186" s="232"/>
      <c r="I186" s="232">
        <f>SUM(B186:H186)</f>
        <v>-289539</v>
      </c>
    </row>
    <row r="187" spans="1:9" ht="13.5" thickBot="1">
      <c r="A187" s="216" t="s">
        <v>600</v>
      </c>
      <c r="B187" s="233">
        <f aca="true" t="shared" si="0" ref="B187:H187">SUM(B183:B186)</f>
        <v>23269</v>
      </c>
      <c r="C187" s="233">
        <f t="shared" si="0"/>
        <v>27012189</v>
      </c>
      <c r="D187" s="233">
        <f t="shared" si="0"/>
        <v>620452500</v>
      </c>
      <c r="E187" s="233">
        <f t="shared" si="0"/>
        <v>6524594</v>
      </c>
      <c r="F187" s="233">
        <f t="shared" si="0"/>
        <v>46822</v>
      </c>
      <c r="G187" s="233">
        <f t="shared" si="0"/>
        <v>7394808</v>
      </c>
      <c r="H187" s="233">
        <f t="shared" si="0"/>
        <v>4807796</v>
      </c>
      <c r="I187" s="233">
        <f>SUM(B187:H187)</f>
        <v>666261978</v>
      </c>
    </row>
    <row r="188" spans="1:9" ht="12.75">
      <c r="A188" s="224"/>
      <c r="B188" s="234"/>
      <c r="C188" s="234"/>
      <c r="D188" s="234"/>
      <c r="E188" s="234"/>
      <c r="F188" s="234"/>
      <c r="G188" s="234"/>
      <c r="H188" s="234"/>
      <c r="I188" s="234"/>
    </row>
    <row r="189" spans="1:9" ht="12.75">
      <c r="A189" s="216" t="s">
        <v>398</v>
      </c>
      <c r="B189" s="231"/>
      <c r="C189" s="231"/>
      <c r="D189" s="231"/>
      <c r="E189" s="231"/>
      <c r="F189" s="231"/>
      <c r="G189" s="231"/>
      <c r="H189" s="231"/>
      <c r="I189" s="231"/>
    </row>
    <row r="190" spans="1:9" ht="13.5" thickBot="1">
      <c r="A190" s="216" t="s">
        <v>606</v>
      </c>
      <c r="B190" s="230">
        <v>0</v>
      </c>
      <c r="C190" s="230">
        <v>6265895</v>
      </c>
      <c r="D190" s="230">
        <v>289270210</v>
      </c>
      <c r="E190" s="230">
        <v>4538969</v>
      </c>
      <c r="F190" s="230">
        <v>0</v>
      </c>
      <c r="G190" s="230">
        <v>0</v>
      </c>
      <c r="H190" s="230">
        <v>4040174</v>
      </c>
      <c r="I190" s="230">
        <f>SUM(B190:H190)</f>
        <v>304115248</v>
      </c>
    </row>
    <row r="191" spans="1:9" ht="12.75">
      <c r="A191" s="220" t="s">
        <v>399</v>
      </c>
      <c r="B191" s="231"/>
      <c r="C191" s="231">
        <v>170674</v>
      </c>
      <c r="D191" s="231">
        <v>12361538</v>
      </c>
      <c r="E191" s="231">
        <v>165215</v>
      </c>
      <c r="F191" s="231"/>
      <c r="G191" s="231"/>
      <c r="H191" s="231">
        <v>53906</v>
      </c>
      <c r="I191" s="231">
        <f>SUM(B191:H191)</f>
        <v>12751333</v>
      </c>
    </row>
    <row r="192" spans="1:11" ht="12.75">
      <c r="A192" s="220" t="s">
        <v>581</v>
      </c>
      <c r="B192" s="231"/>
      <c r="C192" s="231">
        <v>1055</v>
      </c>
      <c r="D192" s="231">
        <v>2549</v>
      </c>
      <c r="E192" s="231">
        <v>-59507</v>
      </c>
      <c r="F192" s="231"/>
      <c r="G192" s="231"/>
      <c r="H192" s="231"/>
      <c r="I192" s="231">
        <f>SUM(B192:H192)</f>
        <v>-55903</v>
      </c>
      <c r="K192" s="201"/>
    </row>
    <row r="193" spans="1:9" ht="13.5" thickBot="1">
      <c r="A193" s="216" t="s">
        <v>601</v>
      </c>
      <c r="B193" s="230">
        <f>SUM(B190:B192)</f>
        <v>0</v>
      </c>
      <c r="C193" s="230">
        <f aca="true" t="shared" si="1" ref="C193:H193">SUM(C190:C192)</f>
        <v>6437624</v>
      </c>
      <c r="D193" s="230">
        <f t="shared" si="1"/>
        <v>301634297</v>
      </c>
      <c r="E193" s="230">
        <f t="shared" si="1"/>
        <v>4644677</v>
      </c>
      <c r="F193" s="230">
        <f t="shared" si="1"/>
        <v>0</v>
      </c>
      <c r="G193" s="230">
        <f t="shared" si="1"/>
        <v>0</v>
      </c>
      <c r="H193" s="230">
        <f t="shared" si="1"/>
        <v>4094080</v>
      </c>
      <c r="I193" s="230">
        <f>SUM(B193:H193)</f>
        <v>316810678</v>
      </c>
    </row>
    <row r="194" spans="1:9" ht="12.75">
      <c r="A194" s="220"/>
      <c r="B194" s="231"/>
      <c r="C194" s="231"/>
      <c r="D194" s="231"/>
      <c r="E194" s="231"/>
      <c r="F194" s="231"/>
      <c r="G194" s="231"/>
      <c r="H194" s="231"/>
      <c r="I194" s="231"/>
    </row>
    <row r="195" spans="1:9" ht="22.5">
      <c r="A195" s="216" t="s">
        <v>405</v>
      </c>
      <c r="B195" s="231"/>
      <c r="C195" s="231"/>
      <c r="D195" s="231"/>
      <c r="E195" s="231"/>
      <c r="F195" s="231"/>
      <c r="G195" s="231"/>
      <c r="H195" s="231"/>
      <c r="I195" s="231"/>
    </row>
    <row r="196" spans="1:9" ht="13.5" thickBot="1">
      <c r="A196" s="216" t="s">
        <v>602</v>
      </c>
      <c r="B196" s="230">
        <f>B187-B193</f>
        <v>23269</v>
      </c>
      <c r="C196" s="230">
        <f aca="true" t="shared" si="2" ref="C196:H196">C187-C193</f>
        <v>20574565</v>
      </c>
      <c r="D196" s="230">
        <f t="shared" si="2"/>
        <v>318818203</v>
      </c>
      <c r="E196" s="230">
        <f t="shared" si="2"/>
        <v>1879917</v>
      </c>
      <c r="F196" s="230">
        <f t="shared" si="2"/>
        <v>46822</v>
      </c>
      <c r="G196" s="230">
        <f t="shared" si="2"/>
        <v>7394808</v>
      </c>
      <c r="H196" s="230">
        <f t="shared" si="2"/>
        <v>713716</v>
      </c>
      <c r="I196" s="230">
        <f>SUM(B196:H196)</f>
        <v>349451300</v>
      </c>
    </row>
    <row r="197" spans="1:9" ht="12.75">
      <c r="A197" s="171"/>
      <c r="B197" s="172"/>
      <c r="C197" s="172"/>
      <c r="D197" s="172"/>
      <c r="E197" s="172"/>
      <c r="F197" s="172"/>
      <c r="G197" s="172"/>
      <c r="H197" s="173"/>
      <c r="I197" s="82"/>
    </row>
    <row r="198" spans="1:9" ht="12.75">
      <c r="A198" s="111"/>
      <c r="B198" s="111"/>
      <c r="C198" s="111"/>
      <c r="D198" s="111"/>
      <c r="E198" s="111"/>
      <c r="F198" s="111"/>
      <c r="G198" s="111"/>
      <c r="H198" s="111"/>
      <c r="I198" s="111"/>
    </row>
    <row r="199" spans="1:9" ht="12.75">
      <c r="A199" s="107" t="s">
        <v>511</v>
      </c>
      <c r="B199" s="111"/>
      <c r="C199" s="92"/>
      <c r="D199" s="92"/>
      <c r="E199" s="111"/>
      <c r="F199" s="111"/>
      <c r="G199" s="92"/>
      <c r="H199" s="111"/>
      <c r="I199" s="111"/>
    </row>
    <row r="200" spans="1:9" ht="12.75">
      <c r="A200" s="108"/>
      <c r="B200" s="83" t="s">
        <v>599</v>
      </c>
      <c r="C200" s="240"/>
      <c r="D200" s="111"/>
      <c r="E200" s="111"/>
      <c r="F200" s="111"/>
      <c r="G200" s="111"/>
      <c r="H200" s="111"/>
      <c r="I200" s="111"/>
    </row>
    <row r="201" spans="1:9" ht="12.75">
      <c r="A201" s="59" t="s">
        <v>406</v>
      </c>
      <c r="B201" s="98">
        <v>14680438</v>
      </c>
      <c r="C201" s="241"/>
      <c r="D201" s="111"/>
      <c r="E201" s="111"/>
      <c r="F201" s="111"/>
      <c r="G201" s="111"/>
      <c r="H201" s="111"/>
      <c r="I201" s="111"/>
    </row>
    <row r="202" spans="1:9" ht="25.5">
      <c r="A202" s="59" t="s">
        <v>407</v>
      </c>
      <c r="B202" s="98">
        <v>37096452</v>
      </c>
      <c r="C202" s="241"/>
      <c r="D202" s="111"/>
      <c r="E202" s="111"/>
      <c r="F202" s="111"/>
      <c r="G202" s="111"/>
      <c r="H202" s="111"/>
      <c r="I202" s="111"/>
    </row>
    <row r="203" spans="1:9" ht="13.5" thickBot="1">
      <c r="A203" s="59" t="s">
        <v>408</v>
      </c>
      <c r="B203" s="99">
        <v>3529524</v>
      </c>
      <c r="C203" s="241"/>
      <c r="D203" s="111"/>
      <c r="E203" s="111"/>
      <c r="F203" s="111"/>
      <c r="G203" s="111"/>
      <c r="H203" s="111"/>
      <c r="I203" s="111"/>
    </row>
    <row r="204" spans="1:9" ht="12.75">
      <c r="A204" s="174"/>
      <c r="B204" s="235">
        <f>SUM(B201:B203)</f>
        <v>55306414</v>
      </c>
      <c r="C204" s="242"/>
      <c r="D204" s="111"/>
      <c r="E204" s="111"/>
      <c r="F204" s="111"/>
      <c r="G204" s="111"/>
      <c r="H204" s="111"/>
      <c r="I204" s="111"/>
    </row>
    <row r="205" spans="1:9" ht="13.5" thickBot="1">
      <c r="A205" s="59" t="s">
        <v>409</v>
      </c>
      <c r="B205" s="69">
        <v>-51776890</v>
      </c>
      <c r="C205" s="243"/>
      <c r="D205" s="111"/>
      <c r="E205" s="111"/>
      <c r="F205" s="111"/>
      <c r="G205" s="111"/>
      <c r="H205" s="111"/>
      <c r="I205" s="111"/>
    </row>
    <row r="206" spans="1:9" ht="12.75">
      <c r="A206" s="59"/>
      <c r="B206" s="235">
        <f>B204+B205</f>
        <v>3529524</v>
      </c>
      <c r="C206" s="242"/>
      <c r="D206" s="210"/>
      <c r="E206" s="210"/>
      <c r="F206" s="210"/>
      <c r="G206" s="210"/>
      <c r="H206" s="210"/>
      <c r="I206" s="210"/>
    </row>
    <row r="207" spans="1:9" ht="13.5" thickBot="1">
      <c r="A207" s="236" t="s">
        <v>556</v>
      </c>
      <c r="B207" s="97">
        <v>35000</v>
      </c>
      <c r="C207" s="86"/>
      <c r="D207" s="210"/>
      <c r="E207" s="210"/>
      <c r="F207" s="210"/>
      <c r="G207" s="210"/>
      <c r="H207" s="210"/>
      <c r="I207" s="210"/>
    </row>
    <row r="208" spans="1:9" ht="13.5" thickBot="1">
      <c r="A208" s="174"/>
      <c r="B208" s="175">
        <f>SUM(B206:B207)</f>
        <v>3564524</v>
      </c>
      <c r="C208" s="244"/>
      <c r="D208" s="111"/>
      <c r="E208" s="111"/>
      <c r="F208" s="111"/>
      <c r="G208" s="111"/>
      <c r="H208" s="111"/>
      <c r="I208" s="111"/>
    </row>
    <row r="209" spans="1:9" ht="15" customHeight="1">
      <c r="A209" s="60"/>
      <c r="B209" s="61"/>
      <c r="C209" s="61"/>
      <c r="D209" s="111"/>
      <c r="E209" s="111"/>
      <c r="F209" s="111"/>
      <c r="G209" s="111"/>
      <c r="H209" s="111"/>
      <c r="I209" s="111"/>
    </row>
    <row r="210" spans="1:9" ht="27" customHeight="1">
      <c r="A210" s="457" t="s">
        <v>582</v>
      </c>
      <c r="B210" s="457"/>
      <c r="C210" s="457"/>
      <c r="D210" s="457"/>
      <c r="E210" s="457"/>
      <c r="F210" s="457"/>
      <c r="G210" s="457"/>
      <c r="H210" s="457"/>
      <c r="I210" s="457"/>
    </row>
    <row r="211" spans="1:9" ht="12.75" customHeight="1">
      <c r="A211" s="457" t="s">
        <v>558</v>
      </c>
      <c r="B211" s="457"/>
      <c r="C211" s="457"/>
      <c r="D211" s="457"/>
      <c r="E211" s="457"/>
      <c r="F211" s="457"/>
      <c r="G211" s="457"/>
      <c r="H211" s="457"/>
      <c r="I211" s="457"/>
    </row>
    <row r="212" spans="1:9" ht="12.75" customHeight="1">
      <c r="A212" s="176"/>
      <c r="B212" s="176"/>
      <c r="C212" s="176"/>
      <c r="D212" s="176"/>
      <c r="E212" s="176"/>
      <c r="F212" s="176"/>
      <c r="G212" s="176"/>
      <c r="H212" s="176"/>
      <c r="I212" s="176"/>
    </row>
    <row r="213" spans="1:9" ht="12.75" customHeight="1">
      <c r="A213" s="458" t="s">
        <v>561</v>
      </c>
      <c r="B213" s="458"/>
      <c r="C213" s="458"/>
      <c r="D213" s="458"/>
      <c r="E213" s="458"/>
      <c r="F213" s="458"/>
      <c r="G213" s="458"/>
      <c r="H213" s="458"/>
      <c r="I213" s="458"/>
    </row>
    <row r="214" spans="1:9" ht="12.75">
      <c r="A214" s="177"/>
      <c r="B214" s="178" t="s">
        <v>599</v>
      </c>
      <c r="C214" s="176"/>
      <c r="D214" s="176"/>
      <c r="E214" s="176"/>
      <c r="F214" s="176"/>
      <c r="G214" s="176"/>
      <c r="H214" s="176"/>
      <c r="I214" s="176"/>
    </row>
    <row r="215" spans="1:9" ht="12.75">
      <c r="A215" s="176" t="s">
        <v>607</v>
      </c>
      <c r="B215" s="96">
        <v>51466861</v>
      </c>
      <c r="C215" s="176"/>
      <c r="D215" s="176"/>
      <c r="E215" s="176"/>
      <c r="F215" s="176"/>
      <c r="G215" s="176"/>
      <c r="H215" s="176"/>
      <c r="I215" s="176"/>
    </row>
    <row r="216" spans="1:9" ht="12.75">
      <c r="A216" s="176" t="s">
        <v>427</v>
      </c>
      <c r="B216" s="96">
        <v>0</v>
      </c>
      <c r="C216" s="176"/>
      <c r="D216" s="176"/>
      <c r="E216" s="176"/>
      <c r="F216" s="176"/>
      <c r="G216" s="176"/>
      <c r="H216" s="176"/>
      <c r="I216" s="176"/>
    </row>
    <row r="217" spans="1:9" ht="13.5" thickBot="1">
      <c r="A217" s="66" t="s">
        <v>429</v>
      </c>
      <c r="B217" s="99">
        <v>310028.9999999992</v>
      </c>
      <c r="C217" s="179"/>
      <c r="D217" s="176"/>
      <c r="E217" s="176"/>
      <c r="F217" s="176"/>
      <c r="G217" s="176"/>
      <c r="H217" s="176"/>
      <c r="I217" s="176"/>
    </row>
    <row r="218" spans="1:9" ht="13.5" thickBot="1">
      <c r="A218" s="180" t="s">
        <v>430</v>
      </c>
      <c r="B218" s="175">
        <f>SUM(B215:B217)</f>
        <v>51776890</v>
      </c>
      <c r="C218" s="176"/>
      <c r="D218" s="176"/>
      <c r="E218" s="176"/>
      <c r="F218" s="176"/>
      <c r="G218" s="176"/>
      <c r="H218" s="176"/>
      <c r="I218" s="176"/>
    </row>
    <row r="219" spans="1:9" ht="12.75">
      <c r="A219" s="176"/>
      <c r="B219" s="176"/>
      <c r="C219" s="176"/>
      <c r="D219" s="176"/>
      <c r="E219" s="176"/>
      <c r="F219" s="176"/>
      <c r="G219" s="176"/>
      <c r="H219" s="176"/>
      <c r="I219" s="176"/>
    </row>
    <row r="220" spans="1:9" ht="12.75">
      <c r="A220" s="111"/>
      <c r="B220" s="111"/>
      <c r="C220" s="111"/>
      <c r="D220" s="111"/>
      <c r="E220" s="111"/>
      <c r="F220" s="111"/>
      <c r="G220" s="92"/>
      <c r="H220" s="111"/>
      <c r="I220" s="111"/>
    </row>
    <row r="221" spans="1:9" ht="12.75">
      <c r="A221" s="107" t="s">
        <v>512</v>
      </c>
      <c r="B221" s="111"/>
      <c r="C221" s="111"/>
      <c r="D221" s="111"/>
      <c r="E221" s="111"/>
      <c r="F221" s="111"/>
      <c r="G221" s="111"/>
      <c r="H221" s="111"/>
      <c r="I221" s="111"/>
    </row>
    <row r="222" spans="1:9" ht="12.75">
      <c r="A222" s="111"/>
      <c r="B222" s="83" t="s">
        <v>599</v>
      </c>
      <c r="C222" s="240"/>
      <c r="D222" s="111"/>
      <c r="E222" s="111"/>
      <c r="F222" s="111"/>
      <c r="G222" s="111"/>
      <c r="H222" s="111"/>
      <c r="I222" s="111"/>
    </row>
    <row r="223" spans="1:9" ht="12.75">
      <c r="A223" s="85" t="s">
        <v>417</v>
      </c>
      <c r="B223" s="96">
        <v>82427696</v>
      </c>
      <c r="C223" s="86"/>
      <c r="D223" s="111"/>
      <c r="E223" s="111"/>
      <c r="F223" s="111"/>
      <c r="G223" s="111"/>
      <c r="H223" s="111"/>
      <c r="I223" s="111"/>
    </row>
    <row r="224" spans="1:9" ht="12.75">
      <c r="A224" s="66" t="s">
        <v>418</v>
      </c>
      <c r="B224" s="96">
        <v>49307</v>
      </c>
      <c r="C224" s="86"/>
      <c r="D224" s="111"/>
      <c r="E224" s="111"/>
      <c r="F224" s="111"/>
      <c r="G224" s="111"/>
      <c r="H224" s="165"/>
      <c r="I224" s="111"/>
    </row>
    <row r="225" spans="1:9" ht="25.5">
      <c r="A225" s="66" t="s">
        <v>419</v>
      </c>
      <c r="B225" s="98">
        <v>840927</v>
      </c>
      <c r="C225" s="241"/>
      <c r="D225" s="111"/>
      <c r="E225" s="111"/>
      <c r="F225" s="111"/>
      <c r="G225" s="111"/>
      <c r="H225" s="111"/>
      <c r="I225" s="111"/>
    </row>
    <row r="226" spans="1:9" ht="13.5" thickBot="1">
      <c r="A226" s="66" t="s">
        <v>422</v>
      </c>
      <c r="B226" s="99">
        <v>2877267</v>
      </c>
      <c r="C226" s="241"/>
      <c r="D226" s="111"/>
      <c r="E226" s="111"/>
      <c r="F226" s="111"/>
      <c r="G226" s="111"/>
      <c r="H226" s="111"/>
      <c r="I226" s="111"/>
    </row>
    <row r="227" spans="1:9" ht="13.5" thickBot="1">
      <c r="A227" s="85"/>
      <c r="B227" s="175">
        <f>SUM(B223:B226)</f>
        <v>86195197</v>
      </c>
      <c r="C227" s="244"/>
      <c r="D227" s="111"/>
      <c r="E227" s="111"/>
      <c r="F227" s="111"/>
      <c r="G227" s="111"/>
      <c r="H227" s="111"/>
      <c r="I227" s="111"/>
    </row>
    <row r="228" spans="1:9" ht="12.75">
      <c r="A228" s="111"/>
      <c r="B228" s="111"/>
      <c r="C228" s="111"/>
      <c r="D228" s="111"/>
      <c r="E228" s="111"/>
      <c r="F228" s="111"/>
      <c r="G228" s="111"/>
      <c r="H228" s="111"/>
      <c r="I228" s="111"/>
    </row>
    <row r="229" spans="1:9" ht="12.75">
      <c r="A229" s="111"/>
      <c r="B229" s="111"/>
      <c r="C229" s="111"/>
      <c r="D229" s="111"/>
      <c r="E229" s="111"/>
      <c r="F229" s="111"/>
      <c r="G229" s="111"/>
      <c r="H229" s="111"/>
      <c r="I229" s="111"/>
    </row>
    <row r="230" spans="1:9" ht="12.75">
      <c r="A230" s="107" t="s">
        <v>513</v>
      </c>
      <c r="B230" s="111"/>
      <c r="C230" s="111"/>
      <c r="D230" s="111"/>
      <c r="E230" s="111"/>
      <c r="F230" s="111"/>
      <c r="G230" s="111"/>
      <c r="H230" s="111"/>
      <c r="I230" s="111"/>
    </row>
    <row r="231" spans="1:9" ht="12.75">
      <c r="A231" s="111"/>
      <c r="B231" s="83" t="s">
        <v>599</v>
      </c>
      <c r="C231" s="240"/>
      <c r="D231" s="111"/>
      <c r="E231" s="111"/>
      <c r="F231" s="111"/>
      <c r="G231" s="111"/>
      <c r="H231" s="111"/>
      <c r="I231" s="111"/>
    </row>
    <row r="232" spans="1:9" ht="12.75">
      <c r="A232" s="85" t="s">
        <v>423</v>
      </c>
      <c r="B232" s="96">
        <v>102455457</v>
      </c>
      <c r="C232" s="86"/>
      <c r="D232" s="111"/>
      <c r="E232" s="111"/>
      <c r="F232" s="111"/>
      <c r="G232" s="111"/>
      <c r="H232" s="111"/>
      <c r="I232" s="111"/>
    </row>
    <row r="233" spans="1:9" ht="25.5">
      <c r="A233" s="85" t="s">
        <v>424</v>
      </c>
      <c r="B233" s="86">
        <v>8097970</v>
      </c>
      <c r="C233" s="86"/>
      <c r="D233" s="111"/>
      <c r="E233" s="111"/>
      <c r="F233" s="111"/>
      <c r="G233" s="111"/>
      <c r="H233" s="111"/>
      <c r="I233" s="111"/>
    </row>
    <row r="234" spans="1:9" ht="13.5" thickBot="1">
      <c r="A234" s="85" t="s">
        <v>555</v>
      </c>
      <c r="B234" s="97">
        <v>6017</v>
      </c>
      <c r="C234" s="86"/>
      <c r="D234" s="111"/>
      <c r="E234" s="111"/>
      <c r="F234" s="111"/>
      <c r="G234" s="111"/>
      <c r="H234" s="111"/>
      <c r="I234" s="111"/>
    </row>
    <row r="235" spans="1:9" ht="12.75">
      <c r="A235" s="85"/>
      <c r="B235" s="68">
        <f>SUM(B232:B234)</f>
        <v>110559444</v>
      </c>
      <c r="C235" s="244"/>
      <c r="D235" s="111"/>
      <c r="E235" s="92"/>
      <c r="F235" s="111"/>
      <c r="G235" s="111"/>
      <c r="H235" s="111"/>
      <c r="I235" s="111"/>
    </row>
    <row r="236" spans="1:9" ht="26.25" thickBot="1">
      <c r="A236" s="85" t="s">
        <v>425</v>
      </c>
      <c r="B236" s="69">
        <v>-28131748</v>
      </c>
      <c r="C236" s="243"/>
      <c r="D236" s="111"/>
      <c r="E236" s="111"/>
      <c r="F236" s="111"/>
      <c r="G236" s="92"/>
      <c r="H236" s="111"/>
      <c r="I236" s="111"/>
    </row>
    <row r="237" spans="1:9" ht="13.5" thickBot="1">
      <c r="A237" s="85"/>
      <c r="B237" s="175">
        <f>SUM(B235:B236)</f>
        <v>82427696</v>
      </c>
      <c r="C237" s="244"/>
      <c r="D237" s="111"/>
      <c r="E237" s="92"/>
      <c r="F237" s="111"/>
      <c r="G237" s="111"/>
      <c r="H237" s="111"/>
      <c r="I237" s="111"/>
    </row>
    <row r="238" spans="1:9" ht="12.75">
      <c r="A238" s="111"/>
      <c r="B238" s="111"/>
      <c r="C238" s="111"/>
      <c r="D238" s="111"/>
      <c r="E238" s="111"/>
      <c r="F238" s="111"/>
      <c r="G238" s="111"/>
      <c r="H238" s="111"/>
      <c r="I238" s="111"/>
    </row>
    <row r="239" spans="1:9" ht="12.75" customHeight="1">
      <c r="A239" s="418" t="s">
        <v>426</v>
      </c>
      <c r="B239" s="418"/>
      <c r="C239" s="418"/>
      <c r="D239" s="418"/>
      <c r="E239" s="418"/>
      <c r="F239" s="418"/>
      <c r="G239" s="418"/>
      <c r="H239" s="418"/>
      <c r="I239" s="418"/>
    </row>
    <row r="240" spans="1:9" ht="12.75">
      <c r="A240" s="102"/>
      <c r="B240" s="83" t="s">
        <v>599</v>
      </c>
      <c r="C240" s="111"/>
      <c r="D240" s="111"/>
      <c r="E240" s="111"/>
      <c r="F240" s="111"/>
      <c r="G240" s="111"/>
      <c r="H240" s="111"/>
      <c r="I240" s="111"/>
    </row>
    <row r="241" spans="1:9" ht="12.75">
      <c r="A241" s="105" t="s">
        <v>608</v>
      </c>
      <c r="B241" s="181">
        <v>27609282</v>
      </c>
      <c r="C241" s="111"/>
      <c r="D241" s="111"/>
      <c r="E241" s="111"/>
      <c r="F241" s="111"/>
      <c r="G241" s="111"/>
      <c r="H241" s="111"/>
      <c r="I241" s="92"/>
    </row>
    <row r="242" spans="1:9" ht="12.75">
      <c r="A242" s="105" t="s">
        <v>427</v>
      </c>
      <c r="B242" s="181">
        <v>0</v>
      </c>
      <c r="C242" s="111"/>
      <c r="D242" s="111"/>
      <c r="E242" s="111"/>
      <c r="F242" s="111"/>
      <c r="G242" s="111"/>
      <c r="H242" s="111"/>
      <c r="I242" s="111"/>
    </row>
    <row r="243" spans="1:9" ht="12.75">
      <c r="A243" s="105" t="s">
        <v>428</v>
      </c>
      <c r="B243" s="181">
        <v>-209161</v>
      </c>
      <c r="C243" s="111"/>
      <c r="D243" s="111"/>
      <c r="E243" s="111"/>
      <c r="F243" s="111"/>
      <c r="G243" s="111"/>
      <c r="H243" s="111"/>
      <c r="I243" s="111"/>
    </row>
    <row r="244" spans="1:9" ht="13.5" thickBot="1">
      <c r="A244" s="105" t="s">
        <v>429</v>
      </c>
      <c r="B244" s="89">
        <v>731627</v>
      </c>
      <c r="C244" s="111"/>
      <c r="D244" s="111"/>
      <c r="E244" s="111"/>
      <c r="F244" s="111"/>
      <c r="G244" s="111"/>
      <c r="H244" s="111"/>
      <c r="I244" s="111"/>
    </row>
    <row r="245" spans="1:9" ht="13.5" thickBot="1">
      <c r="A245" s="76" t="s">
        <v>430</v>
      </c>
      <c r="B245" s="167">
        <f>SUM(B241:B244)</f>
        <v>28131748</v>
      </c>
      <c r="C245" s="92"/>
      <c r="D245" s="111"/>
      <c r="E245" s="111"/>
      <c r="F245" s="111"/>
      <c r="G245" s="111"/>
      <c r="H245" s="111"/>
      <c r="I245" s="111"/>
    </row>
    <row r="246" spans="1:9" ht="12.75">
      <c r="A246" s="111"/>
      <c r="B246" s="111"/>
      <c r="C246" s="111"/>
      <c r="D246" s="111"/>
      <c r="E246" s="111"/>
      <c r="F246" s="111"/>
      <c r="G246" s="111"/>
      <c r="H246" s="111"/>
      <c r="I246" s="111"/>
    </row>
    <row r="247" spans="1:9" ht="12.75">
      <c r="A247" s="111" t="s">
        <v>557</v>
      </c>
      <c r="B247" s="111"/>
      <c r="C247" s="111"/>
      <c r="D247" s="111"/>
      <c r="E247" s="111"/>
      <c r="F247" s="111"/>
      <c r="G247" s="111"/>
      <c r="H247" s="111"/>
      <c r="I247" s="111"/>
    </row>
    <row r="248" spans="1:9" ht="12.75">
      <c r="A248" s="182"/>
      <c r="B248" s="83" t="s">
        <v>599</v>
      </c>
      <c r="C248" s="111"/>
      <c r="D248" s="111"/>
      <c r="E248" s="111"/>
      <c r="F248" s="111"/>
      <c r="G248" s="111"/>
      <c r="H248" s="111"/>
      <c r="I248" s="111"/>
    </row>
    <row r="249" spans="1:9" ht="12.75">
      <c r="A249" s="182" t="s">
        <v>431</v>
      </c>
      <c r="B249" s="96">
        <v>49441093</v>
      </c>
      <c r="C249" s="111"/>
      <c r="D249" s="111"/>
      <c r="E249" s="111"/>
      <c r="F249" s="111"/>
      <c r="G249" s="111"/>
      <c r="H249" s="92"/>
      <c r="I249" s="111"/>
    </row>
    <row r="250" spans="1:9" ht="12.75">
      <c r="A250" s="182" t="s">
        <v>432</v>
      </c>
      <c r="B250" s="96">
        <v>26681292</v>
      </c>
      <c r="C250" s="111"/>
      <c r="D250" s="111"/>
      <c r="E250" s="111"/>
      <c r="F250" s="111"/>
      <c r="G250" s="111"/>
      <c r="H250" s="111"/>
      <c r="I250" s="111"/>
    </row>
    <row r="251" spans="1:9" ht="12.75">
      <c r="A251" s="182" t="s">
        <v>433</v>
      </c>
      <c r="B251" s="96">
        <v>8097338</v>
      </c>
      <c r="C251" s="111"/>
      <c r="D251" s="111"/>
      <c r="E251" s="111"/>
      <c r="F251" s="111"/>
      <c r="G251" s="111"/>
      <c r="H251" s="111"/>
      <c r="I251" s="111"/>
    </row>
    <row r="252" spans="1:9" ht="13.5" thickBot="1">
      <c r="A252" s="182" t="s">
        <v>434</v>
      </c>
      <c r="B252" s="97">
        <v>26333704</v>
      </c>
      <c r="C252" s="111"/>
      <c r="D252" s="111"/>
      <c r="E252" s="111"/>
      <c r="F252" s="111"/>
      <c r="G252" s="111"/>
      <c r="H252" s="111"/>
      <c r="I252" s="111"/>
    </row>
    <row r="253" spans="1:9" ht="13.5" thickBot="1">
      <c r="A253" s="183"/>
      <c r="B253" s="170">
        <f>SUM(B249:B252)</f>
        <v>110553427</v>
      </c>
      <c r="C253" s="111"/>
      <c r="D253" s="111"/>
      <c r="E253" s="111"/>
      <c r="F253" s="111"/>
      <c r="G253" s="111"/>
      <c r="H253" s="111"/>
      <c r="I253" s="111"/>
    </row>
    <row r="254" spans="1:9" ht="12.75">
      <c r="A254" s="111"/>
      <c r="B254" s="111"/>
      <c r="C254" s="111"/>
      <c r="D254" s="111"/>
      <c r="E254" s="111"/>
      <c r="F254" s="111"/>
      <c r="G254" s="111"/>
      <c r="H254" s="111"/>
      <c r="I254" s="111"/>
    </row>
    <row r="255" spans="1:9" ht="12.75">
      <c r="A255" s="111"/>
      <c r="B255" s="111"/>
      <c r="C255" s="111"/>
      <c r="D255" s="111"/>
      <c r="E255" s="111"/>
      <c r="F255" s="111"/>
      <c r="G255" s="111"/>
      <c r="H255" s="111"/>
      <c r="I255" s="111"/>
    </row>
    <row r="256" spans="1:9" ht="12.75">
      <c r="A256" s="107" t="s">
        <v>551</v>
      </c>
      <c r="B256" s="111"/>
      <c r="C256" s="111"/>
      <c r="D256" s="111"/>
      <c r="E256" s="111"/>
      <c r="F256" s="111"/>
      <c r="G256" s="111"/>
      <c r="H256" s="111"/>
      <c r="I256" s="111"/>
    </row>
    <row r="257" spans="1:9" ht="12.75">
      <c r="A257" s="111"/>
      <c r="B257" s="83" t="s">
        <v>599</v>
      </c>
      <c r="C257" s="240"/>
      <c r="D257" s="111"/>
      <c r="E257" s="111"/>
      <c r="F257" s="111"/>
      <c r="G257" s="111"/>
      <c r="H257" s="111"/>
      <c r="I257" s="111"/>
    </row>
    <row r="258" spans="1:9" ht="27" customHeight="1">
      <c r="A258" s="66" t="s">
        <v>420</v>
      </c>
      <c r="B258" s="98">
        <v>4458440</v>
      </c>
      <c r="C258" s="241"/>
      <c r="D258" s="111"/>
      <c r="E258" s="111"/>
      <c r="F258" s="111"/>
      <c r="G258" s="111"/>
      <c r="H258" s="111"/>
      <c r="I258" s="111"/>
    </row>
    <row r="259" spans="1:9" ht="12.75">
      <c r="A259" s="66" t="s">
        <v>421</v>
      </c>
      <c r="B259" s="98">
        <v>2505048</v>
      </c>
      <c r="C259" s="241"/>
      <c r="D259" s="111"/>
      <c r="E259" s="111"/>
      <c r="F259" s="111"/>
      <c r="G259" s="111"/>
      <c r="H259" s="111"/>
      <c r="I259" s="111"/>
    </row>
    <row r="260" spans="1:9" ht="13.5" thickBot="1">
      <c r="A260" s="66" t="s">
        <v>422</v>
      </c>
      <c r="B260" s="184">
        <v>0</v>
      </c>
      <c r="C260" s="184"/>
      <c r="D260" s="111"/>
      <c r="E260" s="111"/>
      <c r="F260" s="111"/>
      <c r="G260" s="111"/>
      <c r="H260" s="111"/>
      <c r="I260" s="111"/>
    </row>
    <row r="261" spans="1:9" ht="12.75">
      <c r="A261" s="66"/>
      <c r="B261" s="185">
        <f>SUM(B258:B260)</f>
        <v>6963488</v>
      </c>
      <c r="C261" s="245"/>
      <c r="D261" s="111"/>
      <c r="E261" s="111"/>
      <c r="F261" s="111"/>
      <c r="G261" s="111"/>
      <c r="H261" s="111"/>
      <c r="I261" s="111"/>
    </row>
    <row r="262" spans="1:9" ht="26.25" thickBot="1">
      <c r="A262" s="66" t="s">
        <v>583</v>
      </c>
      <c r="B262" s="69">
        <v>-4086221</v>
      </c>
      <c r="C262" s="243"/>
      <c r="D262" s="111"/>
      <c r="E262" s="111"/>
      <c r="F262" s="111"/>
      <c r="G262" s="111"/>
      <c r="H262" s="111"/>
      <c r="I262" s="111"/>
    </row>
    <row r="263" spans="1:9" ht="13.5" thickBot="1">
      <c r="A263" s="107"/>
      <c r="B263" s="175">
        <f>SUM(B261:B262)</f>
        <v>2877267</v>
      </c>
      <c r="C263" s="244"/>
      <c r="D263" s="111"/>
      <c r="E263" s="111"/>
      <c r="F263" s="111"/>
      <c r="G263" s="111"/>
      <c r="H263" s="111"/>
      <c r="I263" s="111"/>
    </row>
    <row r="264" spans="1:9" ht="12.75">
      <c r="A264" s="107"/>
      <c r="B264" s="111"/>
      <c r="C264" s="111"/>
      <c r="D264" s="111"/>
      <c r="E264" s="111"/>
      <c r="F264" s="111"/>
      <c r="G264" s="111"/>
      <c r="H264" s="111"/>
      <c r="I264" s="111"/>
    </row>
    <row r="265" spans="1:9" ht="12.75">
      <c r="A265" s="107"/>
      <c r="B265" s="111"/>
      <c r="C265" s="111"/>
      <c r="D265" s="111"/>
      <c r="E265" s="111"/>
      <c r="F265" s="111"/>
      <c r="G265" s="111"/>
      <c r="H265" s="111"/>
      <c r="I265" s="111"/>
    </row>
    <row r="266" spans="1:9" ht="12.75">
      <c r="A266" s="107" t="s">
        <v>514</v>
      </c>
      <c r="B266" s="111"/>
      <c r="C266" s="111"/>
      <c r="D266" s="111"/>
      <c r="E266" s="111"/>
      <c r="F266" s="111"/>
      <c r="G266" s="111"/>
      <c r="H266" s="111"/>
      <c r="I266" s="111"/>
    </row>
    <row r="267" spans="1:9" ht="12.75">
      <c r="A267" s="108"/>
      <c r="B267" s="83" t="s">
        <v>599</v>
      </c>
      <c r="C267" s="240"/>
      <c r="D267" s="111"/>
      <c r="E267" s="111"/>
      <c r="F267" s="111"/>
      <c r="G267" s="111"/>
      <c r="H267" s="111"/>
      <c r="I267" s="111"/>
    </row>
    <row r="268" spans="1:9" ht="12.75">
      <c r="A268" s="66" t="s">
        <v>435</v>
      </c>
      <c r="B268" s="98">
        <v>68079378</v>
      </c>
      <c r="C268" s="241"/>
      <c r="D268" s="111"/>
      <c r="E268" s="111"/>
      <c r="F268" s="111"/>
      <c r="G268" s="111"/>
      <c r="H268" s="111"/>
      <c r="I268" s="111"/>
    </row>
    <row r="269" spans="1:9" ht="12.75">
      <c r="A269" s="66" t="s">
        <v>584</v>
      </c>
      <c r="B269" s="98">
        <v>2663669</v>
      </c>
      <c r="C269" s="241"/>
      <c r="D269" s="111"/>
      <c r="E269" s="111"/>
      <c r="F269" s="111"/>
      <c r="G269" s="111"/>
      <c r="H269" s="111"/>
      <c r="I269" s="111"/>
    </row>
    <row r="270" spans="1:9" ht="13.5" thickBot="1">
      <c r="A270" s="66" t="s">
        <v>436</v>
      </c>
      <c r="B270" s="99">
        <v>28952</v>
      </c>
      <c r="C270" s="241"/>
      <c r="D270" s="111"/>
      <c r="E270" s="111"/>
      <c r="F270" s="111"/>
      <c r="G270" s="111"/>
      <c r="H270" s="111"/>
      <c r="I270" s="111"/>
    </row>
    <row r="271" spans="1:9" ht="13.5" thickBot="1">
      <c r="A271" s="163"/>
      <c r="B271" s="186">
        <f>SUM(B268:B270)</f>
        <v>70771999</v>
      </c>
      <c r="C271" s="245"/>
      <c r="D271" s="111"/>
      <c r="E271" s="111"/>
      <c r="F271" s="111"/>
      <c r="G271" s="111"/>
      <c r="H271" s="111"/>
      <c r="I271" s="111"/>
    </row>
    <row r="272" spans="1:9" ht="12.75">
      <c r="A272" s="111"/>
      <c r="B272" s="111"/>
      <c r="C272" s="111"/>
      <c r="D272" s="111"/>
      <c r="E272" s="111"/>
      <c r="F272" s="111"/>
      <c r="G272" s="111"/>
      <c r="H272" s="111"/>
      <c r="I272" s="111"/>
    </row>
    <row r="273" spans="1:9" ht="12.75">
      <c r="A273" s="107"/>
      <c r="B273" s="111"/>
      <c r="C273" s="111"/>
      <c r="D273" s="111"/>
      <c r="E273" s="111"/>
      <c r="F273" s="111"/>
      <c r="G273" s="111"/>
      <c r="H273" s="111"/>
      <c r="I273" s="111"/>
    </row>
    <row r="274" spans="1:9" ht="12.75">
      <c r="A274" s="107" t="s">
        <v>515</v>
      </c>
      <c r="B274" s="111"/>
      <c r="C274" s="111"/>
      <c r="D274" s="111"/>
      <c r="E274" s="111"/>
      <c r="F274" s="111"/>
      <c r="G274" s="111"/>
      <c r="H274" s="111"/>
      <c r="I274" s="111"/>
    </row>
    <row r="275" spans="1:9" ht="12.75">
      <c r="A275" s="57"/>
      <c r="B275" s="83" t="s">
        <v>599</v>
      </c>
      <c r="C275" s="240"/>
      <c r="D275" s="111"/>
      <c r="E275" s="111"/>
      <c r="F275" s="111"/>
      <c r="G275" s="111"/>
      <c r="H275" s="111"/>
      <c r="I275" s="111"/>
    </row>
    <row r="276" spans="1:9" ht="25.5">
      <c r="A276" s="66" t="s">
        <v>437</v>
      </c>
      <c r="B276" s="98">
        <v>22562145</v>
      </c>
      <c r="C276" s="241"/>
      <c r="D276" s="111"/>
      <c r="E276" s="111"/>
      <c r="F276" s="111"/>
      <c r="G276" s="111"/>
      <c r="H276" s="111"/>
      <c r="I276" s="111"/>
    </row>
    <row r="277" spans="1:9" ht="13.5" thickBot="1">
      <c r="A277" s="66" t="s">
        <v>438</v>
      </c>
      <c r="B277" s="98">
        <v>15002063</v>
      </c>
      <c r="C277" s="241"/>
      <c r="D277" s="111"/>
      <c r="E277" s="111"/>
      <c r="F277" s="111"/>
      <c r="G277" s="111"/>
      <c r="H277" s="111"/>
      <c r="I277" s="111"/>
    </row>
    <row r="278" spans="1:9" ht="13.5" thickBot="1">
      <c r="A278" s="109"/>
      <c r="B278" s="186">
        <f>SUM(B276:B277)</f>
        <v>37564208</v>
      </c>
      <c r="C278" s="245"/>
      <c r="D278" s="111"/>
      <c r="E278" s="111"/>
      <c r="F278" s="111"/>
      <c r="G278" s="111"/>
      <c r="H278" s="111"/>
      <c r="I278" s="111"/>
    </row>
    <row r="279" spans="1:9" ht="12.75">
      <c r="A279" s="111"/>
      <c r="B279" s="111"/>
      <c r="C279" s="111"/>
      <c r="D279" s="111"/>
      <c r="E279" s="111"/>
      <c r="F279" s="111"/>
      <c r="G279" s="111"/>
      <c r="H279" s="111"/>
      <c r="I279" s="111"/>
    </row>
    <row r="280" spans="1:9" ht="12.75">
      <c r="A280" s="107"/>
      <c r="B280" s="111"/>
      <c r="C280" s="111"/>
      <c r="D280" s="111"/>
      <c r="E280" s="111"/>
      <c r="F280" s="111"/>
      <c r="G280" s="111"/>
      <c r="H280" s="111"/>
      <c r="I280" s="111"/>
    </row>
    <row r="281" spans="1:9" ht="12.75">
      <c r="A281" s="107" t="s">
        <v>516</v>
      </c>
      <c r="B281" s="111"/>
      <c r="C281" s="111"/>
      <c r="D281" s="111"/>
      <c r="E281" s="111"/>
      <c r="F281" s="111"/>
      <c r="G281" s="111"/>
      <c r="H281" s="111"/>
      <c r="I281" s="111"/>
    </row>
    <row r="282" spans="1:9" ht="52.5" customHeight="1">
      <c r="A282" s="418" t="s">
        <v>527</v>
      </c>
      <c r="B282" s="418"/>
      <c r="C282" s="418"/>
      <c r="D282" s="418"/>
      <c r="E282" s="418"/>
      <c r="F282" s="418"/>
      <c r="G282" s="418"/>
      <c r="H282" s="418"/>
      <c r="I282" s="418"/>
    </row>
    <row r="283" spans="1:9" ht="12.75">
      <c r="A283" s="418"/>
      <c r="B283" s="418"/>
      <c r="C283" s="418"/>
      <c r="D283" s="418"/>
      <c r="E283" s="418"/>
      <c r="F283" s="418"/>
      <c r="G283" s="418"/>
      <c r="H283" s="418"/>
      <c r="I283" s="418"/>
    </row>
    <row r="284" spans="1:9" ht="42" customHeight="1">
      <c r="A284" s="418" t="s">
        <v>526</v>
      </c>
      <c r="B284" s="418"/>
      <c r="C284" s="418"/>
      <c r="D284" s="418"/>
      <c r="E284" s="418"/>
      <c r="F284" s="418"/>
      <c r="G284" s="418"/>
      <c r="H284" s="418"/>
      <c r="I284" s="418"/>
    </row>
    <row r="285" spans="1:9" ht="12.75">
      <c r="A285" s="418"/>
      <c r="B285" s="418"/>
      <c r="C285" s="418"/>
      <c r="D285" s="418"/>
      <c r="E285" s="418"/>
      <c r="F285" s="418"/>
      <c r="G285" s="418"/>
      <c r="H285" s="418"/>
      <c r="I285" s="418"/>
    </row>
    <row r="286" spans="1:9" ht="12.75" customHeight="1">
      <c r="A286" s="418" t="s">
        <v>609</v>
      </c>
      <c r="B286" s="418"/>
      <c r="C286" s="418"/>
      <c r="D286" s="418"/>
      <c r="E286" s="418"/>
      <c r="F286" s="418"/>
      <c r="G286" s="418"/>
      <c r="H286" s="418"/>
      <c r="I286" s="418"/>
    </row>
    <row r="287" spans="1:9" ht="12.75">
      <c r="A287" s="112"/>
      <c r="B287" s="112"/>
      <c r="C287" s="112"/>
      <c r="D287" s="112"/>
      <c r="E287" s="112"/>
      <c r="F287" s="112"/>
      <c r="G287" s="112"/>
      <c r="H287" s="112"/>
      <c r="I287" s="112"/>
    </row>
    <row r="288" spans="1:9" ht="12.75">
      <c r="A288" s="112" t="s">
        <v>535</v>
      </c>
      <c r="B288" s="77">
        <v>2498546</v>
      </c>
      <c r="C288" s="112"/>
      <c r="D288" s="112"/>
      <c r="E288" s="112"/>
      <c r="F288" s="112"/>
      <c r="G288" s="112"/>
      <c r="H288" s="112"/>
      <c r="I288" s="112"/>
    </row>
    <row r="289" spans="1:9" ht="12.75">
      <c r="A289" s="112" t="s">
        <v>439</v>
      </c>
      <c r="B289" s="77">
        <v>2820070</v>
      </c>
      <c r="C289" s="112"/>
      <c r="D289" s="112"/>
      <c r="E289" s="112"/>
      <c r="F289" s="112"/>
      <c r="G289" s="112"/>
      <c r="H289" s="112"/>
      <c r="I289" s="112"/>
    </row>
    <row r="290" spans="1:9" ht="12.75">
      <c r="A290" s="112" t="s">
        <v>440</v>
      </c>
      <c r="B290" s="187">
        <f>B288/B289</f>
        <v>0.8859872272674083</v>
      </c>
      <c r="C290" s="112"/>
      <c r="D290" s="112"/>
      <c r="E290" s="112"/>
      <c r="F290" s="112"/>
      <c r="G290" s="112"/>
      <c r="H290" s="112"/>
      <c r="I290" s="112"/>
    </row>
    <row r="291" spans="1:9" ht="12.75">
      <c r="A291" s="112"/>
      <c r="B291" s="112"/>
      <c r="C291" s="112"/>
      <c r="D291" s="112"/>
      <c r="E291" s="112"/>
      <c r="F291" s="112"/>
      <c r="G291" s="112"/>
      <c r="H291" s="112"/>
      <c r="I291" s="112"/>
    </row>
    <row r="292" spans="1:9" ht="12.75" customHeight="1">
      <c r="A292" s="418" t="s">
        <v>612</v>
      </c>
      <c r="B292" s="418"/>
      <c r="C292" s="418"/>
      <c r="D292" s="418"/>
      <c r="E292" s="418"/>
      <c r="F292" s="188"/>
      <c r="G292" s="188"/>
      <c r="H292" s="188"/>
      <c r="I292" s="188"/>
    </row>
    <row r="293" spans="1:9" ht="12.75">
      <c r="A293" s="418"/>
      <c r="B293" s="418"/>
      <c r="C293" s="418"/>
      <c r="D293" s="418"/>
      <c r="E293" s="418"/>
      <c r="F293" s="107"/>
      <c r="G293" s="111"/>
      <c r="H293" s="111"/>
      <c r="I293" s="111"/>
    </row>
    <row r="294" spans="1:9" ht="27" customHeight="1">
      <c r="A294" s="418" t="s">
        <v>615</v>
      </c>
      <c r="B294" s="418"/>
      <c r="C294" s="418"/>
      <c r="D294" s="418"/>
      <c r="E294" s="418"/>
      <c r="F294" s="418"/>
      <c r="G294" s="418"/>
      <c r="H294" s="418"/>
      <c r="I294" s="418"/>
    </row>
    <row r="295" spans="1:9" ht="12.75" customHeight="1">
      <c r="A295" s="418" t="s">
        <v>610</v>
      </c>
      <c r="B295" s="418"/>
      <c r="C295" s="418"/>
      <c r="D295" s="418"/>
      <c r="E295" s="418"/>
      <c r="F295" s="418"/>
      <c r="G295" s="418"/>
      <c r="H295" s="418"/>
      <c r="I295" s="418"/>
    </row>
    <row r="296" spans="1:9" ht="12.75">
      <c r="A296" s="459"/>
      <c r="B296" s="459"/>
      <c r="C296" s="459"/>
      <c r="D296" s="459"/>
      <c r="E296" s="459"/>
      <c r="F296" s="107"/>
      <c r="G296" s="111"/>
      <c r="H296" s="111"/>
      <c r="I296" s="111"/>
    </row>
    <row r="297" spans="1:9" ht="13.5" thickBot="1">
      <c r="A297" s="254" t="s">
        <v>617</v>
      </c>
      <c r="B297" s="254"/>
      <c r="C297" s="254"/>
      <c r="D297" s="254"/>
      <c r="E297" s="254"/>
      <c r="F297" s="260"/>
      <c r="G297" s="254"/>
      <c r="H297" s="254"/>
      <c r="I297" s="210"/>
    </row>
    <row r="298" spans="1:9" ht="12.75">
      <c r="A298" s="448"/>
      <c r="B298" s="449"/>
      <c r="C298" s="449"/>
      <c r="D298" s="449"/>
      <c r="E298" s="450" t="s">
        <v>547</v>
      </c>
      <c r="F298" s="451"/>
      <c r="G298" s="452" t="s">
        <v>548</v>
      </c>
      <c r="H298" s="451"/>
      <c r="I298" s="210"/>
    </row>
    <row r="299" spans="1:9" ht="12.75">
      <c r="A299" s="455" t="s">
        <v>549</v>
      </c>
      <c r="B299" s="456"/>
      <c r="C299" s="456"/>
      <c r="D299" s="456"/>
      <c r="E299" s="428">
        <v>18596</v>
      </c>
      <c r="F299" s="429"/>
      <c r="G299" s="453">
        <v>65.94</v>
      </c>
      <c r="H299" s="454"/>
      <c r="I299" s="237"/>
    </row>
    <row r="300" spans="1:9" ht="12.75">
      <c r="A300" s="446"/>
      <c r="B300" s="447"/>
      <c r="C300" s="447"/>
      <c r="D300" s="447"/>
      <c r="E300" s="435">
        <v>18595.69</v>
      </c>
      <c r="F300" s="436"/>
      <c r="G300" s="437">
        <v>65.9405</v>
      </c>
      <c r="H300" s="438"/>
      <c r="I300" s="237"/>
    </row>
    <row r="301" spans="1:9" ht="24.75" customHeight="1">
      <c r="A301" s="439" t="s">
        <v>525</v>
      </c>
      <c r="B301" s="440"/>
      <c r="C301" s="440"/>
      <c r="D301" s="440"/>
      <c r="E301" s="441">
        <v>1605</v>
      </c>
      <c r="F301" s="442"/>
      <c r="G301" s="443">
        <v>5.69</v>
      </c>
      <c r="H301" s="444"/>
      <c r="I301" s="237"/>
    </row>
    <row r="302" spans="1:9" ht="27" customHeight="1">
      <c r="A302" s="423" t="s">
        <v>544</v>
      </c>
      <c r="B302" s="424"/>
      <c r="C302" s="424"/>
      <c r="D302" s="424"/>
      <c r="E302" s="426">
        <v>1355</v>
      </c>
      <c r="F302" s="427"/>
      <c r="G302" s="445">
        <v>4.8</v>
      </c>
      <c r="H302" s="434"/>
      <c r="I302" s="237"/>
    </row>
    <row r="303" spans="1:9" ht="12.75" customHeight="1">
      <c r="A303" s="423" t="s">
        <v>441</v>
      </c>
      <c r="B303" s="424"/>
      <c r="C303" s="424"/>
      <c r="D303" s="425"/>
      <c r="E303" s="426">
        <v>766</v>
      </c>
      <c r="F303" s="427"/>
      <c r="G303" s="433">
        <v>2.72</v>
      </c>
      <c r="H303" s="434"/>
      <c r="I303" s="237"/>
    </row>
    <row r="304" spans="1:9" ht="12.75" customHeight="1">
      <c r="A304" s="423" t="s">
        <v>442</v>
      </c>
      <c r="B304" s="424"/>
      <c r="C304" s="424"/>
      <c r="D304" s="425"/>
      <c r="E304" s="426">
        <v>428</v>
      </c>
      <c r="F304" s="427"/>
      <c r="G304" s="433">
        <v>1.52</v>
      </c>
      <c r="H304" s="434"/>
      <c r="I304" s="237"/>
    </row>
    <row r="305" spans="1:9" ht="25.5" customHeight="1">
      <c r="A305" s="423" t="s">
        <v>563</v>
      </c>
      <c r="B305" s="424"/>
      <c r="C305" s="424"/>
      <c r="D305" s="425"/>
      <c r="E305" s="426">
        <v>412</v>
      </c>
      <c r="F305" s="427"/>
      <c r="G305" s="433">
        <v>1.46</v>
      </c>
      <c r="H305" s="434"/>
      <c r="I305" s="237"/>
    </row>
    <row r="306" spans="1:9" ht="12.75" customHeight="1">
      <c r="A306" s="423" t="s">
        <v>443</v>
      </c>
      <c r="B306" s="424"/>
      <c r="C306" s="424"/>
      <c r="D306" s="425"/>
      <c r="E306" s="426">
        <v>303</v>
      </c>
      <c r="F306" s="427"/>
      <c r="G306" s="433">
        <v>1.07</v>
      </c>
      <c r="H306" s="434"/>
      <c r="I306" s="237"/>
    </row>
    <row r="307" spans="1:9" ht="12.75" customHeight="1">
      <c r="A307" s="423" t="s">
        <v>564</v>
      </c>
      <c r="B307" s="424"/>
      <c r="C307" s="424"/>
      <c r="D307" s="425"/>
      <c r="E307" s="426">
        <v>228</v>
      </c>
      <c r="F307" s="427"/>
      <c r="G307" s="445">
        <v>0.81</v>
      </c>
      <c r="H307" s="434"/>
      <c r="I307" s="237"/>
    </row>
    <row r="308" spans="1:9" ht="12.75" customHeight="1">
      <c r="A308" s="423" t="s">
        <v>542</v>
      </c>
      <c r="B308" s="424"/>
      <c r="C308" s="424"/>
      <c r="D308" s="425"/>
      <c r="E308" s="426">
        <v>202</v>
      </c>
      <c r="F308" s="427"/>
      <c r="G308" s="445">
        <v>0.72</v>
      </c>
      <c r="H308" s="434"/>
      <c r="I308" s="237"/>
    </row>
    <row r="309" spans="1:9" ht="25.5" customHeight="1">
      <c r="A309" s="423" t="s">
        <v>618</v>
      </c>
      <c r="B309" s="424"/>
      <c r="C309" s="424"/>
      <c r="D309" s="424"/>
      <c r="E309" s="426">
        <v>200</v>
      </c>
      <c r="F309" s="427"/>
      <c r="G309" s="445">
        <v>0.71</v>
      </c>
      <c r="H309" s="434"/>
      <c r="I309" s="237"/>
    </row>
    <row r="310" spans="1:9" ht="12.75" customHeight="1">
      <c r="A310" s="455"/>
      <c r="B310" s="456"/>
      <c r="C310" s="456"/>
      <c r="D310" s="456"/>
      <c r="E310" s="475">
        <f>SUM(E301:F309)</f>
        <v>5499</v>
      </c>
      <c r="F310" s="476"/>
      <c r="G310" s="473">
        <f>SUM(G301:H309)</f>
        <v>19.5</v>
      </c>
      <c r="H310" s="474"/>
      <c r="I310" s="237"/>
    </row>
    <row r="311" spans="1:9" ht="12.75">
      <c r="A311" s="455" t="s">
        <v>550</v>
      </c>
      <c r="B311" s="456"/>
      <c r="C311" s="456"/>
      <c r="D311" s="456"/>
      <c r="E311" s="428">
        <v>4106</v>
      </c>
      <c r="F311" s="429"/>
      <c r="G311" s="453">
        <v>14.56</v>
      </c>
      <c r="H311" s="454"/>
      <c r="I311" s="237"/>
    </row>
    <row r="312" spans="1:9" ht="13.5" thickBot="1">
      <c r="A312" s="479"/>
      <c r="B312" s="480"/>
      <c r="C312" s="480"/>
      <c r="D312" s="480"/>
      <c r="E312" s="430">
        <f>E311+E300+E310</f>
        <v>28200.69</v>
      </c>
      <c r="F312" s="431"/>
      <c r="G312" s="467">
        <f>G311+G300+G310</f>
        <v>100.0005</v>
      </c>
      <c r="H312" s="468"/>
      <c r="I312" s="237"/>
    </row>
    <row r="313" spans="1:9" ht="12.75">
      <c r="A313" s="189"/>
      <c r="B313" s="189"/>
      <c r="C313" s="189"/>
      <c r="D313" s="189"/>
      <c r="E313" s="189"/>
      <c r="F313" s="107"/>
      <c r="G313" s="111"/>
      <c r="H313" s="111"/>
      <c r="I313" s="92"/>
    </row>
    <row r="314" spans="1:9" ht="12.75">
      <c r="A314" s="466"/>
      <c r="B314" s="466"/>
      <c r="C314" s="466"/>
      <c r="D314" s="466"/>
      <c r="E314" s="466"/>
      <c r="F314" s="107"/>
      <c r="G314" s="92"/>
      <c r="H314" s="111"/>
      <c r="I314" s="111"/>
    </row>
    <row r="315" spans="1:9" ht="12.75">
      <c r="A315" s="421" t="s">
        <v>585</v>
      </c>
      <c r="B315" s="421"/>
      <c r="C315" s="421"/>
      <c r="D315" s="421"/>
      <c r="E315" s="421"/>
      <c r="F315" s="107"/>
      <c r="G315" s="92"/>
      <c r="H315" s="111"/>
      <c r="I315" s="111"/>
    </row>
    <row r="316" spans="1:9" ht="12.75">
      <c r="A316" s="111"/>
      <c r="B316" s="83" t="s">
        <v>599</v>
      </c>
      <c r="C316" s="240"/>
      <c r="D316" s="111"/>
      <c r="E316" s="111"/>
      <c r="F316" s="107"/>
      <c r="G316" s="111"/>
      <c r="H316" s="111"/>
      <c r="I316" s="111"/>
    </row>
    <row r="317" spans="1:9" ht="12.75">
      <c r="A317" s="190" t="s">
        <v>586</v>
      </c>
      <c r="B317" s="191">
        <v>13684891</v>
      </c>
      <c r="C317" s="246"/>
      <c r="D317" s="111"/>
      <c r="E317" s="111"/>
      <c r="F317" s="107"/>
      <c r="G317" s="111"/>
      <c r="H317" s="111"/>
      <c r="I317" s="111"/>
    </row>
    <row r="318" spans="1:9" ht="13.5" thickBot="1">
      <c r="A318" s="190" t="s">
        <v>587</v>
      </c>
      <c r="B318" s="97">
        <v>837355</v>
      </c>
      <c r="C318" s="86"/>
      <c r="D318" s="111"/>
      <c r="E318" s="111"/>
      <c r="F318" s="107"/>
      <c r="G318" s="111"/>
      <c r="H318" s="111"/>
      <c r="I318" s="111"/>
    </row>
    <row r="319" spans="1:9" ht="13.5" thickBot="1">
      <c r="A319" s="190"/>
      <c r="B319" s="192">
        <f>SUM(B317:B318)</f>
        <v>14522246</v>
      </c>
      <c r="C319" s="247"/>
      <c r="D319" s="111"/>
      <c r="E319" s="111"/>
      <c r="F319" s="107"/>
      <c r="G319" s="111"/>
      <c r="H319" s="111"/>
      <c r="I319" s="111"/>
    </row>
    <row r="320" spans="1:9" ht="12.75">
      <c r="A320" s="421"/>
      <c r="B320" s="421"/>
      <c r="C320" s="421"/>
      <c r="D320" s="421"/>
      <c r="E320" s="421"/>
      <c r="F320" s="107"/>
      <c r="G320" s="111"/>
      <c r="H320" s="111"/>
      <c r="I320" s="111"/>
    </row>
    <row r="321" spans="1:9" ht="12.75">
      <c r="A321" s="107"/>
      <c r="B321" s="111"/>
      <c r="C321" s="111"/>
      <c r="D321" s="111"/>
      <c r="E321" s="111"/>
      <c r="F321" s="111"/>
      <c r="G321" s="111"/>
      <c r="H321" s="111"/>
      <c r="I321" s="111"/>
    </row>
    <row r="322" spans="1:9" ht="12.75">
      <c r="A322" s="107" t="s">
        <v>517</v>
      </c>
      <c r="B322" s="111"/>
      <c r="C322" s="111"/>
      <c r="D322" s="111"/>
      <c r="E322" s="111"/>
      <c r="F322" s="111"/>
      <c r="G322" s="111"/>
      <c r="H322" s="111"/>
      <c r="I322" s="111"/>
    </row>
    <row r="323" spans="1:9" ht="12.75">
      <c r="A323" s="111"/>
      <c r="B323" s="83" t="s">
        <v>599</v>
      </c>
      <c r="C323" s="240"/>
      <c r="D323" s="111"/>
      <c r="E323" s="111"/>
      <c r="F323" s="92"/>
      <c r="G323" s="111"/>
      <c r="H323" s="111"/>
      <c r="I323" s="111"/>
    </row>
    <row r="324" spans="1:9" ht="12.75">
      <c r="A324" s="85" t="s">
        <v>445</v>
      </c>
      <c r="B324" s="96">
        <v>2902951</v>
      </c>
      <c r="C324" s="86"/>
      <c r="D324" s="111"/>
      <c r="E324" s="111"/>
      <c r="F324" s="92"/>
      <c r="G324" s="111"/>
      <c r="H324" s="111"/>
      <c r="I324" s="111"/>
    </row>
    <row r="325" spans="1:9" ht="25.5">
      <c r="A325" s="85" t="s">
        <v>444</v>
      </c>
      <c r="B325" s="96">
        <v>544561081</v>
      </c>
      <c r="C325" s="86"/>
      <c r="D325" s="111"/>
      <c r="E325" s="111"/>
      <c r="F325" s="111"/>
      <c r="G325" s="111"/>
      <c r="H325" s="111"/>
      <c r="I325" s="111"/>
    </row>
    <row r="326" spans="1:9" ht="25.5">
      <c r="A326" s="85" t="s">
        <v>446</v>
      </c>
      <c r="B326" s="96">
        <v>54179081</v>
      </c>
      <c r="C326" s="86"/>
      <c r="D326" s="111"/>
      <c r="E326" s="111"/>
      <c r="F326" s="111"/>
      <c r="G326" s="111"/>
      <c r="H326" s="111"/>
      <c r="I326" s="111"/>
    </row>
    <row r="327" spans="1:9" ht="12.75">
      <c r="A327" s="85" t="s">
        <v>530</v>
      </c>
      <c r="B327" s="86">
        <v>295588542</v>
      </c>
      <c r="C327" s="86"/>
      <c r="D327" s="111"/>
      <c r="E327" s="111"/>
      <c r="F327" s="111"/>
      <c r="G327" s="111"/>
      <c r="H327" s="111"/>
      <c r="I327" s="111"/>
    </row>
    <row r="328" spans="1:9" ht="12.75">
      <c r="A328" s="85" t="s">
        <v>447</v>
      </c>
      <c r="B328" s="96">
        <v>270301330</v>
      </c>
      <c r="C328" s="86"/>
      <c r="D328" s="111"/>
      <c r="E328" s="111"/>
      <c r="F328" s="111"/>
      <c r="G328" s="111"/>
      <c r="H328" s="111"/>
      <c r="I328" s="111"/>
    </row>
    <row r="329" spans="1:9" ht="12.75">
      <c r="A329" s="66" t="s">
        <v>453</v>
      </c>
      <c r="B329" s="96">
        <v>2841558</v>
      </c>
      <c r="C329" s="86"/>
      <c r="D329" s="111"/>
      <c r="E329" s="111"/>
      <c r="F329" s="111"/>
      <c r="G329" s="111"/>
      <c r="H329" s="111"/>
      <c r="I329" s="111"/>
    </row>
    <row r="330" spans="1:9" ht="25.5">
      <c r="A330" s="66" t="s">
        <v>531</v>
      </c>
      <c r="B330" s="96">
        <v>10739434</v>
      </c>
      <c r="C330" s="86"/>
      <c r="D330" s="111"/>
      <c r="E330" s="111"/>
      <c r="F330" s="111"/>
      <c r="G330" s="111"/>
      <c r="H330" s="111"/>
      <c r="I330" s="111"/>
    </row>
    <row r="331" spans="1:9" ht="13.5" thickBot="1">
      <c r="A331" s="66" t="s">
        <v>454</v>
      </c>
      <c r="B331" s="97">
        <v>57449</v>
      </c>
      <c r="C331" s="86"/>
      <c r="D331" s="111"/>
      <c r="E331" s="111"/>
      <c r="F331" s="111"/>
      <c r="G331" s="111"/>
      <c r="H331" s="111"/>
      <c r="I331" s="111"/>
    </row>
    <row r="332" spans="1:9" ht="13.5" thickBot="1">
      <c r="A332" s="85"/>
      <c r="B332" s="170">
        <f>SUM(B324:B331)</f>
        <v>1181171426</v>
      </c>
      <c r="C332" s="244"/>
      <c r="D332" s="111"/>
      <c r="E332" s="111"/>
      <c r="F332" s="111"/>
      <c r="G332" s="111"/>
      <c r="H332" s="111"/>
      <c r="I332" s="111"/>
    </row>
    <row r="333" spans="1:9" ht="12.75">
      <c r="A333" s="107"/>
      <c r="B333" s="111"/>
      <c r="C333" s="111"/>
      <c r="D333" s="111"/>
      <c r="E333" s="111"/>
      <c r="F333" s="111"/>
      <c r="G333" s="111"/>
      <c r="H333" s="111"/>
      <c r="I333" s="111"/>
    </row>
    <row r="334" spans="1:9" ht="12.75">
      <c r="A334" s="107"/>
      <c r="B334" s="111"/>
      <c r="C334" s="111"/>
      <c r="D334" s="111"/>
      <c r="E334" s="111"/>
      <c r="F334" s="111"/>
      <c r="G334" s="111"/>
      <c r="H334" s="111"/>
      <c r="I334" s="111"/>
    </row>
    <row r="335" spans="1:9" ht="12.75">
      <c r="A335" s="107" t="s">
        <v>519</v>
      </c>
      <c r="B335" s="111"/>
      <c r="C335" s="111"/>
      <c r="D335" s="111"/>
      <c r="E335" s="111"/>
      <c r="F335" s="111"/>
      <c r="G335" s="111"/>
      <c r="H335" s="111"/>
      <c r="I335" s="111"/>
    </row>
    <row r="336" spans="1:9" ht="12.75">
      <c r="A336" s="108"/>
      <c r="B336" s="83" t="s">
        <v>599</v>
      </c>
      <c r="C336" s="240"/>
      <c r="D336" s="111"/>
      <c r="E336" s="111"/>
      <c r="F336" s="111"/>
      <c r="G336" s="111"/>
      <c r="H336" s="111"/>
      <c r="I336" s="111"/>
    </row>
    <row r="337" spans="1:9" ht="25.5">
      <c r="A337" s="59" t="s">
        <v>451</v>
      </c>
      <c r="B337" s="98">
        <v>231766624</v>
      </c>
      <c r="C337" s="241"/>
      <c r="D337" s="111"/>
      <c r="E337" s="111"/>
      <c r="F337" s="111"/>
      <c r="G337" s="111"/>
      <c r="H337" s="111"/>
      <c r="I337" s="111"/>
    </row>
    <row r="338" spans="1:9" ht="25.5">
      <c r="A338" s="59" t="s">
        <v>452</v>
      </c>
      <c r="B338" s="98">
        <v>9271390</v>
      </c>
      <c r="C338" s="241"/>
      <c r="D338" s="210"/>
      <c r="E338" s="210"/>
      <c r="F338" s="210"/>
      <c r="G338" s="210"/>
      <c r="H338" s="210"/>
      <c r="I338" s="210"/>
    </row>
    <row r="339" spans="1:9" ht="13.5" thickBot="1">
      <c r="A339" s="59" t="s">
        <v>591</v>
      </c>
      <c r="B339" s="99">
        <v>29263316</v>
      </c>
      <c r="C339" s="241"/>
      <c r="D339" s="111"/>
      <c r="E339" s="111"/>
      <c r="F339" s="111"/>
      <c r="G339" s="111"/>
      <c r="H339" s="111"/>
      <c r="I339" s="111"/>
    </row>
    <row r="340" spans="1:9" ht="13.5" thickBot="1">
      <c r="A340" s="163"/>
      <c r="B340" s="164">
        <f>SUM(B337:B339)</f>
        <v>270301330</v>
      </c>
      <c r="C340" s="245"/>
      <c r="D340" s="111"/>
      <c r="E340" s="111"/>
      <c r="F340" s="92"/>
      <c r="G340" s="111"/>
      <c r="H340" s="111"/>
      <c r="I340" s="111"/>
    </row>
    <row r="341" spans="1:9" ht="12.75">
      <c r="A341" s="111"/>
      <c r="B341" s="111"/>
      <c r="C341" s="111"/>
      <c r="D341" s="111"/>
      <c r="E341" s="111"/>
      <c r="F341" s="111"/>
      <c r="G341" s="111"/>
      <c r="H341" s="111"/>
      <c r="I341" s="111"/>
    </row>
    <row r="342" spans="1:9" ht="12.75">
      <c r="A342" s="111"/>
      <c r="B342" s="111"/>
      <c r="C342" s="111"/>
      <c r="D342" s="111"/>
      <c r="E342" s="111"/>
      <c r="F342" s="111"/>
      <c r="G342" s="111"/>
      <c r="H342" s="111"/>
      <c r="I342" s="111"/>
    </row>
    <row r="343" spans="1:9" ht="12.75">
      <c r="A343" s="421" t="s">
        <v>518</v>
      </c>
      <c r="B343" s="421"/>
      <c r="C343" s="421"/>
      <c r="D343" s="421"/>
      <c r="E343" s="421"/>
      <c r="F343" s="111"/>
      <c r="G343" s="111"/>
      <c r="H343" s="111"/>
      <c r="I343" s="111"/>
    </row>
    <row r="344" spans="1:9" ht="40.5" customHeight="1">
      <c r="A344" s="418" t="s">
        <v>559</v>
      </c>
      <c r="B344" s="418"/>
      <c r="C344" s="418"/>
      <c r="D344" s="418"/>
      <c r="E344" s="418"/>
      <c r="F344" s="418"/>
      <c r="G344" s="418"/>
      <c r="H344" s="418"/>
      <c r="I344" s="418"/>
    </row>
    <row r="345" spans="1:9" ht="12.75">
      <c r="A345" s="107"/>
      <c r="B345" s="111"/>
      <c r="C345" s="111"/>
      <c r="D345" s="111"/>
      <c r="E345" s="111"/>
      <c r="F345" s="111"/>
      <c r="G345" s="111"/>
      <c r="H345" s="111"/>
      <c r="I345" s="111"/>
    </row>
    <row r="346" spans="1:9" ht="12.75">
      <c r="A346" s="107"/>
      <c r="B346" s="83" t="s">
        <v>599</v>
      </c>
      <c r="C346" s="240"/>
      <c r="D346" s="111"/>
      <c r="E346" s="111"/>
      <c r="F346" s="111"/>
      <c r="G346" s="111"/>
      <c r="H346" s="111"/>
      <c r="I346" s="111"/>
    </row>
    <row r="347" spans="1:9" ht="12.75">
      <c r="A347" s="85" t="s">
        <v>448</v>
      </c>
      <c r="B347" s="70">
        <v>250000000</v>
      </c>
      <c r="C347" s="248"/>
      <c r="D347" s="111"/>
      <c r="E347" s="111"/>
      <c r="F347" s="111"/>
      <c r="G347" s="111"/>
      <c r="H347" s="111"/>
      <c r="I347" s="111"/>
    </row>
    <row r="348" spans="1:9" ht="12.75">
      <c r="A348" s="85" t="s">
        <v>449</v>
      </c>
      <c r="B348" s="84">
        <v>0</v>
      </c>
      <c r="C348" s="249"/>
      <c r="D348" s="111"/>
      <c r="E348" s="111"/>
      <c r="F348" s="111"/>
      <c r="G348" s="111"/>
      <c r="H348" s="111"/>
      <c r="I348" s="111"/>
    </row>
    <row r="349" spans="1:9" ht="26.25" thickBot="1">
      <c r="A349" s="85" t="s">
        <v>450</v>
      </c>
      <c r="B349" s="71">
        <v>45588542</v>
      </c>
      <c r="C349" s="248"/>
      <c r="D349" s="111"/>
      <c r="E349" s="111"/>
      <c r="F349" s="111"/>
      <c r="G349" s="111"/>
      <c r="H349" s="111"/>
      <c r="I349" s="111"/>
    </row>
    <row r="350" spans="1:9" ht="13.5" thickBot="1">
      <c r="A350" s="85"/>
      <c r="B350" s="193">
        <f>SUM(B347:B349)</f>
        <v>295588542</v>
      </c>
      <c r="C350" s="250"/>
      <c r="D350" s="111"/>
      <c r="E350" s="111"/>
      <c r="F350" s="111"/>
      <c r="G350" s="111"/>
      <c r="H350" s="111"/>
      <c r="I350" s="111"/>
    </row>
    <row r="351" spans="1:9" ht="12.75">
      <c r="A351" s="111"/>
      <c r="B351" s="92"/>
      <c r="C351" s="92"/>
      <c r="D351" s="111"/>
      <c r="E351" s="111"/>
      <c r="F351" s="111"/>
      <c r="G351" s="111"/>
      <c r="H351" s="111"/>
      <c r="I351" s="111"/>
    </row>
    <row r="352" spans="1:9" ht="14.25" customHeight="1">
      <c r="A352" s="111"/>
      <c r="B352" s="111"/>
      <c r="C352" s="111"/>
      <c r="D352" s="111"/>
      <c r="E352" s="111"/>
      <c r="F352" s="111"/>
      <c r="G352" s="111"/>
      <c r="H352" s="111"/>
      <c r="I352" s="111"/>
    </row>
    <row r="353" spans="1:9" ht="12.75">
      <c r="A353" s="107" t="s">
        <v>532</v>
      </c>
      <c r="B353" s="111"/>
      <c r="C353" s="111"/>
      <c r="D353" s="111"/>
      <c r="E353" s="111"/>
      <c r="F353" s="111"/>
      <c r="G353" s="111"/>
      <c r="H353" s="111"/>
      <c r="I353" s="111"/>
    </row>
    <row r="354" spans="1:9" ht="12.75">
      <c r="A354" s="108"/>
      <c r="B354" s="83" t="s">
        <v>599</v>
      </c>
      <c r="C354" s="240"/>
      <c r="D354" s="111"/>
      <c r="E354" s="111"/>
      <c r="F354" s="111"/>
      <c r="G354" s="111"/>
      <c r="H354" s="111"/>
      <c r="I354" s="111"/>
    </row>
    <row r="355" spans="1:9" ht="25.5">
      <c r="A355" s="59" t="s">
        <v>499</v>
      </c>
      <c r="B355" s="98">
        <v>8226963</v>
      </c>
      <c r="C355" s="241"/>
      <c r="D355" s="111"/>
      <c r="E355" s="111"/>
      <c r="F355" s="111"/>
      <c r="G355" s="111"/>
      <c r="H355" s="111"/>
      <c r="I355" s="111"/>
    </row>
    <row r="356" spans="1:9" ht="25.5">
      <c r="A356" s="59" t="s">
        <v>500</v>
      </c>
      <c r="B356" s="98">
        <v>2007701</v>
      </c>
      <c r="C356" s="241"/>
      <c r="D356" s="111"/>
      <c r="E356" s="111"/>
      <c r="F356" s="111"/>
      <c r="G356" s="111"/>
      <c r="H356" s="111"/>
      <c r="I356" s="111"/>
    </row>
    <row r="357" spans="1:9" ht="26.25" thickBot="1">
      <c r="A357" s="59" t="s">
        <v>501</v>
      </c>
      <c r="B357" s="99">
        <v>504770</v>
      </c>
      <c r="C357" s="241"/>
      <c r="D357" s="111"/>
      <c r="E357" s="111"/>
      <c r="F357" s="111"/>
      <c r="G357" s="111"/>
      <c r="H357" s="111"/>
      <c r="I357" s="111"/>
    </row>
    <row r="358" spans="1:9" ht="13.5" thickBot="1">
      <c r="A358" s="163"/>
      <c r="B358" s="164">
        <f>SUM(B355:B357)</f>
        <v>10739434</v>
      </c>
      <c r="C358" s="245"/>
      <c r="D358" s="111"/>
      <c r="E358" s="111"/>
      <c r="F358" s="111"/>
      <c r="G358" s="111"/>
      <c r="H358" s="111"/>
      <c r="I358" s="111"/>
    </row>
    <row r="359" spans="1:9" ht="12.75">
      <c r="A359" s="107"/>
      <c r="B359" s="111"/>
      <c r="C359" s="111"/>
      <c r="D359" s="111"/>
      <c r="E359" s="111"/>
      <c r="F359" s="111"/>
      <c r="G359" s="111"/>
      <c r="H359" s="111"/>
      <c r="I359" s="111"/>
    </row>
    <row r="360" spans="1:9" ht="12.75">
      <c r="A360" s="107"/>
      <c r="B360" s="111"/>
      <c r="C360" s="111"/>
      <c r="D360" s="111"/>
      <c r="E360" s="111"/>
      <c r="F360" s="111"/>
      <c r="G360" s="111"/>
      <c r="H360" s="111"/>
      <c r="I360" s="111"/>
    </row>
    <row r="361" spans="1:9" ht="12.75">
      <c r="A361" s="107" t="s">
        <v>520</v>
      </c>
      <c r="B361" s="111"/>
      <c r="C361" s="111"/>
      <c r="D361" s="111"/>
      <c r="E361" s="111"/>
      <c r="F361" s="111"/>
      <c r="G361" s="111"/>
      <c r="H361" s="111"/>
      <c r="I361" s="111"/>
    </row>
    <row r="362" spans="1:9" ht="12.75">
      <c r="A362" s="111"/>
      <c r="B362" s="83" t="s">
        <v>599</v>
      </c>
      <c r="C362" s="240"/>
      <c r="D362" s="111"/>
      <c r="E362" s="111"/>
      <c r="F362" s="111"/>
      <c r="G362" s="111"/>
      <c r="H362" s="111"/>
      <c r="I362" s="111"/>
    </row>
    <row r="363" spans="1:9" ht="38.25">
      <c r="A363" s="85" t="s">
        <v>533</v>
      </c>
      <c r="B363" s="96">
        <v>8177746</v>
      </c>
      <c r="C363" s="86"/>
      <c r="D363" s="111"/>
      <c r="E363" s="111"/>
      <c r="F363" s="111"/>
      <c r="G363" s="111"/>
      <c r="H363" s="111"/>
      <c r="I363" s="111"/>
    </row>
    <row r="364" spans="1:9" ht="38.25">
      <c r="A364" s="85" t="s">
        <v>534</v>
      </c>
      <c r="B364" s="96">
        <v>714920</v>
      </c>
      <c r="C364" s="86"/>
      <c r="D364" s="111"/>
      <c r="E364" s="111"/>
      <c r="F364" s="111"/>
      <c r="G364" s="111"/>
      <c r="H364" s="111"/>
      <c r="I364" s="111"/>
    </row>
    <row r="365" spans="1:9" ht="12.75">
      <c r="A365" s="85" t="s">
        <v>546</v>
      </c>
      <c r="B365" s="96">
        <v>12281250</v>
      </c>
      <c r="C365" s="86"/>
      <c r="D365" s="111"/>
      <c r="E365" s="111"/>
      <c r="F365" s="111"/>
      <c r="G365" s="111"/>
      <c r="H365" s="111"/>
      <c r="I365" s="111"/>
    </row>
    <row r="366" spans="1:9" ht="26.25" thickBot="1">
      <c r="A366" s="85" t="s">
        <v>455</v>
      </c>
      <c r="B366" s="97">
        <v>3713410</v>
      </c>
      <c r="C366" s="86"/>
      <c r="D366" s="111"/>
      <c r="E366" s="111"/>
      <c r="F366" s="111"/>
      <c r="G366" s="111"/>
      <c r="H366" s="111"/>
      <c r="I366" s="111"/>
    </row>
    <row r="367" spans="1:9" ht="13.5" thickBot="1">
      <c r="A367" s="85"/>
      <c r="B367" s="170">
        <f>SUM(B363:B366)</f>
        <v>24887326</v>
      </c>
      <c r="C367" s="244"/>
      <c r="D367" s="111"/>
      <c r="E367" s="111"/>
      <c r="F367" s="111"/>
      <c r="G367" s="111"/>
      <c r="H367" s="111"/>
      <c r="I367" s="111"/>
    </row>
    <row r="368" spans="1:9" ht="12.75">
      <c r="A368" s="107"/>
      <c r="B368" s="111"/>
      <c r="C368" s="111"/>
      <c r="D368" s="111"/>
      <c r="E368" s="111"/>
      <c r="F368" s="111"/>
      <c r="G368" s="111"/>
      <c r="H368" s="111"/>
      <c r="I368" s="111"/>
    </row>
    <row r="369" spans="1:9" ht="12.75">
      <c r="A369" s="111"/>
      <c r="B369" s="111"/>
      <c r="C369" s="111"/>
      <c r="D369" s="111"/>
      <c r="E369" s="111"/>
      <c r="F369" s="111"/>
      <c r="G369" s="111"/>
      <c r="H369" s="111"/>
      <c r="I369" s="111"/>
    </row>
    <row r="370" spans="1:9" ht="12.75">
      <c r="A370" s="107" t="s">
        <v>456</v>
      </c>
      <c r="B370" s="111"/>
      <c r="C370" s="111"/>
      <c r="D370" s="111"/>
      <c r="E370" s="111"/>
      <c r="F370" s="111"/>
      <c r="G370" s="111"/>
      <c r="H370" s="111"/>
      <c r="I370" s="111"/>
    </row>
    <row r="371" spans="1:9" ht="39.75" customHeight="1">
      <c r="A371" s="418" t="s">
        <v>457</v>
      </c>
      <c r="B371" s="418"/>
      <c r="C371" s="418"/>
      <c r="D371" s="418"/>
      <c r="E371" s="418"/>
      <c r="F371" s="418"/>
      <c r="G371" s="418"/>
      <c r="H371" s="418"/>
      <c r="I371" s="418"/>
    </row>
    <row r="372" spans="1:9" ht="12.75">
      <c r="A372" s="194"/>
      <c r="B372" s="195"/>
      <c r="C372" s="195"/>
      <c r="D372" s="195"/>
      <c r="E372" s="195"/>
      <c r="F372" s="195"/>
      <c r="G372" s="195"/>
      <c r="H372" s="195"/>
      <c r="I372" s="195"/>
    </row>
    <row r="373" spans="1:9" ht="12.75">
      <c r="A373" s="194"/>
      <c r="B373" s="195"/>
      <c r="C373" s="195"/>
      <c r="D373" s="195"/>
      <c r="E373" s="195"/>
      <c r="F373" s="195"/>
      <c r="G373" s="195"/>
      <c r="H373" s="195"/>
      <c r="I373" s="195"/>
    </row>
    <row r="374" spans="1:9" ht="12.75">
      <c r="A374" s="419" t="s">
        <v>458</v>
      </c>
      <c r="B374" s="419"/>
      <c r="C374" s="419"/>
      <c r="D374" s="419"/>
      <c r="E374" s="419"/>
      <c r="F374" s="419"/>
      <c r="G374" s="419"/>
      <c r="H374" s="419"/>
      <c r="I374" s="419"/>
    </row>
    <row r="375" spans="1:9" ht="51.75" customHeight="1">
      <c r="A375" s="418" t="s">
        <v>459</v>
      </c>
      <c r="B375" s="418"/>
      <c r="C375" s="418"/>
      <c r="D375" s="418"/>
      <c r="E375" s="418"/>
      <c r="F375" s="418"/>
      <c r="G375" s="418"/>
      <c r="H375" s="418"/>
      <c r="I375" s="418"/>
    </row>
    <row r="376" spans="1:9" ht="12.75">
      <c r="A376" s="418"/>
      <c r="B376" s="418"/>
      <c r="C376" s="418"/>
      <c r="D376" s="418"/>
      <c r="E376" s="418"/>
      <c r="F376" s="418"/>
      <c r="G376" s="418"/>
      <c r="H376" s="418"/>
      <c r="I376" s="418"/>
    </row>
    <row r="377" spans="1:9" ht="12.75" customHeight="1">
      <c r="A377" s="418" t="s">
        <v>460</v>
      </c>
      <c r="B377" s="418"/>
      <c r="C377" s="418"/>
      <c r="D377" s="418"/>
      <c r="E377" s="418"/>
      <c r="F377" s="418"/>
      <c r="G377" s="418"/>
      <c r="H377" s="418"/>
      <c r="I377" s="418"/>
    </row>
    <row r="378" spans="1:9" ht="12.75">
      <c r="A378" s="196"/>
      <c r="B378" s="195"/>
      <c r="C378" s="195"/>
      <c r="D378" s="195"/>
      <c r="E378" s="195"/>
      <c r="F378" s="195"/>
      <c r="G378" s="195"/>
      <c r="H378" s="195"/>
      <c r="I378" s="195"/>
    </row>
    <row r="379" spans="1:9" ht="12.75">
      <c r="A379" s="102"/>
      <c r="B379" s="422" t="s">
        <v>461</v>
      </c>
      <c r="C379" s="422"/>
      <c r="D379" s="422" t="s">
        <v>462</v>
      </c>
      <c r="E379" s="422"/>
      <c r="F379" s="111"/>
      <c r="G379" s="111"/>
      <c r="H379" s="111"/>
      <c r="I379" s="111"/>
    </row>
    <row r="380" spans="1:9" ht="12.75">
      <c r="A380" s="256"/>
      <c r="B380" s="481" t="s">
        <v>599</v>
      </c>
      <c r="C380" s="481" t="s">
        <v>603</v>
      </c>
      <c r="D380" s="481" t="s">
        <v>599</v>
      </c>
      <c r="E380" s="481" t="s">
        <v>603</v>
      </c>
      <c r="F380" s="257"/>
      <c r="G380" s="257"/>
      <c r="H380" s="257"/>
      <c r="I380" s="257"/>
    </row>
    <row r="381" spans="1:9" ht="12.75">
      <c r="A381" s="256"/>
      <c r="B381" s="259" t="s">
        <v>463</v>
      </c>
      <c r="C381" s="259" t="s">
        <v>463</v>
      </c>
      <c r="D381" s="259" t="s">
        <v>463</v>
      </c>
      <c r="E381" s="259" t="s">
        <v>463</v>
      </c>
      <c r="F381" s="257"/>
      <c r="G381" s="257"/>
      <c r="H381" s="257"/>
      <c r="I381" s="257"/>
    </row>
    <row r="382" spans="1:9" ht="12.75">
      <c r="A382" s="256"/>
      <c r="B382" s="481"/>
      <c r="C382" s="481"/>
      <c r="D382" s="481"/>
      <c r="E382" s="481"/>
      <c r="F382" s="257"/>
      <c r="G382" s="257"/>
      <c r="H382" s="257"/>
      <c r="I382" s="257"/>
    </row>
    <row r="383" spans="1:9" ht="12.75">
      <c r="A383" s="93" t="s">
        <v>464</v>
      </c>
      <c r="B383" s="100">
        <v>610077</v>
      </c>
      <c r="C383" s="100">
        <v>596608</v>
      </c>
      <c r="D383" s="100">
        <v>-19100</v>
      </c>
      <c r="E383" s="100">
        <v>-21286</v>
      </c>
      <c r="F383" s="257"/>
      <c r="G383" s="257"/>
      <c r="H383" s="257"/>
      <c r="I383" s="257"/>
    </row>
    <row r="384" spans="1:9" ht="12.75">
      <c r="A384" s="93" t="s">
        <v>465</v>
      </c>
      <c r="B384" s="100">
        <v>1322</v>
      </c>
      <c r="C384" s="100">
        <v>1367</v>
      </c>
      <c r="D384" s="93">
        <v>0</v>
      </c>
      <c r="E384" s="93">
        <v>0</v>
      </c>
      <c r="F384" s="257"/>
      <c r="G384" s="257"/>
      <c r="H384" s="257"/>
      <c r="I384" s="257"/>
    </row>
    <row r="385" spans="1:9" ht="12.75">
      <c r="A385" s="93" t="s">
        <v>466</v>
      </c>
      <c r="B385" s="93"/>
      <c r="C385" s="93"/>
      <c r="D385" s="100"/>
      <c r="E385" s="100"/>
      <c r="F385" s="257"/>
      <c r="G385" s="257"/>
      <c r="H385" s="257"/>
      <c r="I385" s="257"/>
    </row>
    <row r="386" spans="1:9" ht="13.5" thickBot="1">
      <c r="A386" s="93" t="s">
        <v>467</v>
      </c>
      <c r="B386" s="482"/>
      <c r="C386" s="482"/>
      <c r="D386" s="483"/>
      <c r="E386" s="483"/>
      <c r="F386" s="257"/>
      <c r="G386" s="257"/>
      <c r="H386" s="257"/>
      <c r="I386" s="257"/>
    </row>
    <row r="387" spans="1:9" ht="13.5" thickBot="1">
      <c r="A387" s="257"/>
      <c r="B387" s="94">
        <f>SUM(B383:B386)</f>
        <v>611399</v>
      </c>
      <c r="C387" s="94">
        <f>SUM(C383:C386)</f>
        <v>597975</v>
      </c>
      <c r="D387" s="94">
        <f>SUM(D383:D386)</f>
        <v>-19100</v>
      </c>
      <c r="E387" s="94">
        <f>SUM(E383:E386)</f>
        <v>-21286</v>
      </c>
      <c r="F387" s="257"/>
      <c r="G387" s="257"/>
      <c r="H387" s="257"/>
      <c r="I387" s="257"/>
    </row>
    <row r="388" spans="1:9" ht="12.75">
      <c r="A388" s="258"/>
      <c r="B388" s="257"/>
      <c r="C388" s="257"/>
      <c r="D388" s="257"/>
      <c r="E388" s="257"/>
      <c r="F388" s="257"/>
      <c r="G388" s="257"/>
      <c r="H388" s="257"/>
      <c r="I388" s="257"/>
    </row>
    <row r="389" spans="1:9" ht="12.75">
      <c r="A389" s="194"/>
      <c r="B389" s="195"/>
      <c r="C389" s="195"/>
      <c r="D389" s="195"/>
      <c r="E389" s="195"/>
      <c r="F389" s="195"/>
      <c r="G389" s="195"/>
      <c r="H389" s="195"/>
      <c r="I389" s="195"/>
    </row>
    <row r="390" spans="1:9" ht="12.75" customHeight="1">
      <c r="A390" s="419" t="s">
        <v>468</v>
      </c>
      <c r="B390" s="419"/>
      <c r="C390" s="419"/>
      <c r="D390" s="419"/>
      <c r="E390" s="419"/>
      <c r="F390" s="419"/>
      <c r="G390" s="419"/>
      <c r="H390" s="419"/>
      <c r="I390" s="419"/>
    </row>
    <row r="391" spans="1:9" ht="12.75">
      <c r="A391" s="102"/>
      <c r="B391" s="111"/>
      <c r="C391" s="111"/>
      <c r="D391" s="111"/>
      <c r="E391" s="111"/>
      <c r="F391" s="111"/>
      <c r="G391" s="111"/>
      <c r="H391" s="111"/>
      <c r="I391" s="111"/>
    </row>
    <row r="392" spans="1:9" ht="12.75" customHeight="1">
      <c r="A392" s="432" t="s">
        <v>469</v>
      </c>
      <c r="B392" s="432"/>
      <c r="C392" s="432"/>
      <c r="D392" s="432"/>
      <c r="E392" s="432"/>
      <c r="F392" s="432"/>
      <c r="G392" s="432"/>
      <c r="H392" s="432"/>
      <c r="I392" s="432"/>
    </row>
    <row r="393" spans="1:9" ht="12.75" customHeight="1">
      <c r="A393" s="418" t="s">
        <v>470</v>
      </c>
      <c r="B393" s="418"/>
      <c r="C393" s="418"/>
      <c r="D393" s="418"/>
      <c r="E393" s="418"/>
      <c r="F393" s="418"/>
      <c r="G393" s="418"/>
      <c r="H393" s="418"/>
      <c r="I393" s="418"/>
    </row>
    <row r="394" spans="1:9" ht="66" customHeight="1">
      <c r="A394" s="418" t="s">
        <v>611</v>
      </c>
      <c r="B394" s="418"/>
      <c r="C394" s="418"/>
      <c r="D394" s="418"/>
      <c r="E394" s="418"/>
      <c r="F394" s="418"/>
      <c r="G394" s="418"/>
      <c r="H394" s="418"/>
      <c r="I394" s="418"/>
    </row>
    <row r="395" spans="1:9" ht="12.75">
      <c r="A395" s="196"/>
      <c r="B395" s="195"/>
      <c r="C395" s="195"/>
      <c r="D395" s="195"/>
      <c r="E395" s="195"/>
      <c r="F395" s="195"/>
      <c r="G395" s="195"/>
      <c r="H395" s="195"/>
      <c r="I395" s="195"/>
    </row>
    <row r="396" spans="1:9" ht="12.75">
      <c r="A396" s="257"/>
      <c r="B396" s="422" t="s">
        <v>461</v>
      </c>
      <c r="C396" s="422"/>
      <c r="D396" s="422" t="s">
        <v>462</v>
      </c>
      <c r="E396" s="422"/>
      <c r="F396" s="257"/>
      <c r="G396" s="257"/>
      <c r="H396" s="257"/>
      <c r="I396" s="257"/>
    </row>
    <row r="397" spans="1:9" ht="12.75">
      <c r="A397" s="257"/>
      <c r="B397" s="481" t="s">
        <v>599</v>
      </c>
      <c r="C397" s="481" t="s">
        <v>603</v>
      </c>
      <c r="D397" s="481" t="s">
        <v>599</v>
      </c>
      <c r="E397" s="481" t="s">
        <v>603</v>
      </c>
      <c r="F397" s="257"/>
      <c r="G397" s="257"/>
      <c r="H397" s="257"/>
      <c r="I397" s="257"/>
    </row>
    <row r="398" spans="1:9" ht="12.75">
      <c r="A398" s="257"/>
      <c r="B398" s="259" t="s">
        <v>463</v>
      </c>
      <c r="C398" s="259" t="s">
        <v>463</v>
      </c>
      <c r="D398" s="259" t="s">
        <v>463</v>
      </c>
      <c r="E398" s="259" t="s">
        <v>463</v>
      </c>
      <c r="F398" s="257"/>
      <c r="G398" s="257"/>
      <c r="H398" s="257"/>
      <c r="I398" s="257"/>
    </row>
    <row r="399" spans="1:9" ht="12.75">
      <c r="A399" s="257"/>
      <c r="B399" s="93"/>
      <c r="C399" s="100"/>
      <c r="D399" s="93"/>
      <c r="E399" s="100"/>
      <c r="F399" s="257"/>
      <c r="G399" s="257"/>
      <c r="H399" s="257"/>
      <c r="I399" s="257"/>
    </row>
    <row r="400" spans="1:9" ht="12.75">
      <c r="A400" s="93" t="s">
        <v>464</v>
      </c>
      <c r="B400" s="100">
        <v>61008</v>
      </c>
      <c r="C400" s="100">
        <v>59661</v>
      </c>
      <c r="D400" s="100">
        <v>-1910</v>
      </c>
      <c r="E400" s="100">
        <v>-2129</v>
      </c>
      <c r="F400" s="257"/>
      <c r="G400" s="257"/>
      <c r="H400" s="257"/>
      <c r="I400" s="257"/>
    </row>
    <row r="401" spans="1:9" ht="12.75">
      <c r="A401" s="93" t="s">
        <v>465</v>
      </c>
      <c r="B401" s="100">
        <v>132</v>
      </c>
      <c r="C401" s="100">
        <v>137</v>
      </c>
      <c r="D401" s="100">
        <v>0</v>
      </c>
      <c r="E401" s="100">
        <v>0</v>
      </c>
      <c r="F401" s="257"/>
      <c r="G401" s="257"/>
      <c r="H401" s="257"/>
      <c r="I401" s="257"/>
    </row>
    <row r="402" spans="1:9" ht="12.75">
      <c r="A402" s="93" t="s">
        <v>466</v>
      </c>
      <c r="B402" s="93"/>
      <c r="C402" s="93"/>
      <c r="D402" s="93"/>
      <c r="E402" s="93"/>
      <c r="F402" s="257"/>
      <c r="G402" s="257"/>
      <c r="H402" s="257"/>
      <c r="I402" s="257"/>
    </row>
    <row r="403" spans="1:9" ht="13.5" thickBot="1">
      <c r="A403" s="93" t="s">
        <v>467</v>
      </c>
      <c r="B403" s="93"/>
      <c r="C403" s="93"/>
      <c r="D403" s="100"/>
      <c r="E403" s="100"/>
      <c r="F403" s="257"/>
      <c r="G403" s="257"/>
      <c r="H403" s="257"/>
      <c r="I403" s="257"/>
    </row>
    <row r="404" spans="1:9" ht="13.5" thickBot="1">
      <c r="A404" s="257"/>
      <c r="B404" s="484">
        <f>SUM(B400:B403)</f>
        <v>61140</v>
      </c>
      <c r="C404" s="484">
        <f>SUM(C400:C403)</f>
        <v>59798</v>
      </c>
      <c r="D404" s="484">
        <f>SUM(D400:D403)</f>
        <v>-1910</v>
      </c>
      <c r="E404" s="484">
        <f>SUM(E400:E403)</f>
        <v>-2129</v>
      </c>
      <c r="F404" s="257"/>
      <c r="G404" s="257"/>
      <c r="H404" s="257"/>
      <c r="I404" s="257"/>
    </row>
    <row r="405" spans="1:9" ht="12.75">
      <c r="A405" s="195"/>
      <c r="B405" s="197"/>
      <c r="C405" s="197"/>
      <c r="D405" s="197"/>
      <c r="E405" s="197"/>
      <c r="F405" s="195"/>
      <c r="G405" s="195"/>
      <c r="H405" s="195"/>
      <c r="I405" s="195"/>
    </row>
    <row r="406" spans="1:9" ht="26.25" customHeight="1">
      <c r="A406" s="418" t="s">
        <v>471</v>
      </c>
      <c r="B406" s="418"/>
      <c r="C406" s="418"/>
      <c r="D406" s="418"/>
      <c r="E406" s="418"/>
      <c r="F406" s="418"/>
      <c r="G406" s="418"/>
      <c r="H406" s="418"/>
      <c r="I406" s="418"/>
    </row>
    <row r="407" spans="1:9" ht="12.75">
      <c r="A407" s="103"/>
      <c r="B407" s="103"/>
      <c r="C407" s="103"/>
      <c r="D407" s="103"/>
      <c r="E407" s="103"/>
      <c r="F407" s="103"/>
      <c r="G407" s="103"/>
      <c r="H407" s="103"/>
      <c r="I407" s="103"/>
    </row>
    <row r="408" spans="1:9" ht="12.75">
      <c r="A408" s="419" t="s">
        <v>472</v>
      </c>
      <c r="B408" s="419"/>
      <c r="C408" s="419"/>
      <c r="D408" s="419"/>
      <c r="E408" s="419"/>
      <c r="F408" s="419"/>
      <c r="G408" s="419"/>
      <c r="H408" s="419"/>
      <c r="I408" s="419"/>
    </row>
    <row r="409" spans="1:9" ht="25.5" customHeight="1">
      <c r="A409" s="418" t="s">
        <v>619</v>
      </c>
      <c r="B409" s="418"/>
      <c r="C409" s="418"/>
      <c r="D409" s="418"/>
      <c r="E409" s="418"/>
      <c r="F409" s="418"/>
      <c r="G409" s="418"/>
      <c r="H409" s="418"/>
      <c r="I409" s="418"/>
    </row>
    <row r="410" spans="1:9" ht="12.75" customHeight="1">
      <c r="A410" s="418" t="s">
        <v>473</v>
      </c>
      <c r="B410" s="418"/>
      <c r="C410" s="418"/>
      <c r="D410" s="418"/>
      <c r="E410" s="418"/>
      <c r="F410" s="418"/>
      <c r="G410" s="418"/>
      <c r="H410" s="418"/>
      <c r="I410" s="418"/>
    </row>
    <row r="411" spans="1:9" ht="12.75">
      <c r="A411" s="194"/>
      <c r="B411" s="195"/>
      <c r="C411" s="195"/>
      <c r="D411" s="195"/>
      <c r="E411" s="195"/>
      <c r="F411" s="195"/>
      <c r="G411" s="195"/>
      <c r="H411" s="195"/>
      <c r="I411" s="195"/>
    </row>
    <row r="412" spans="1:9" ht="12.75">
      <c r="A412" s="420" t="s">
        <v>474</v>
      </c>
      <c r="B412" s="420"/>
      <c r="C412" s="420"/>
      <c r="D412" s="420"/>
      <c r="E412" s="420"/>
      <c r="F412" s="420"/>
      <c r="G412" s="420"/>
      <c r="H412" s="420"/>
      <c r="I412" s="420"/>
    </row>
    <row r="413" spans="1:9" ht="39.75" customHeight="1">
      <c r="A413" s="418" t="s">
        <v>475</v>
      </c>
      <c r="B413" s="418"/>
      <c r="C413" s="418"/>
      <c r="D413" s="418"/>
      <c r="E413" s="418"/>
      <c r="F413" s="418"/>
      <c r="G413" s="418"/>
      <c r="H413" s="418"/>
      <c r="I413" s="418"/>
    </row>
    <row r="414" spans="1:9" ht="27" customHeight="1">
      <c r="A414" s="418" t="s">
        <v>476</v>
      </c>
      <c r="B414" s="418"/>
      <c r="C414" s="418"/>
      <c r="D414" s="418"/>
      <c r="E414" s="418"/>
      <c r="F414" s="418"/>
      <c r="G414" s="418"/>
      <c r="H414" s="418"/>
      <c r="I414" s="418"/>
    </row>
    <row r="415" spans="1:9" ht="27" customHeight="1">
      <c r="A415" s="418" t="s">
        <v>477</v>
      </c>
      <c r="B415" s="418"/>
      <c r="C415" s="418"/>
      <c r="D415" s="418"/>
      <c r="E415" s="418"/>
      <c r="F415" s="418"/>
      <c r="G415" s="418"/>
      <c r="H415" s="418"/>
      <c r="I415" s="418"/>
    </row>
    <row r="416" spans="1:9" ht="12.75">
      <c r="A416" s="112"/>
      <c r="B416" s="112"/>
      <c r="C416" s="112"/>
      <c r="D416" s="112"/>
      <c r="E416" s="112"/>
      <c r="F416" s="112"/>
      <c r="G416" s="112"/>
      <c r="H416" s="112"/>
      <c r="I416" s="112"/>
    </row>
    <row r="417" spans="1:9" ht="12.75">
      <c r="A417" s="101"/>
      <c r="B417" s="111"/>
      <c r="C417" s="111"/>
      <c r="D417" s="111"/>
      <c r="E417" s="111"/>
      <c r="F417" s="111"/>
      <c r="G417" s="111"/>
      <c r="H417" s="111"/>
      <c r="I417" s="111"/>
    </row>
    <row r="418" spans="1:9" ht="12.75">
      <c r="A418" s="420" t="s">
        <v>478</v>
      </c>
      <c r="B418" s="420"/>
      <c r="C418" s="420"/>
      <c r="D418" s="420"/>
      <c r="E418" s="420"/>
      <c r="F418" s="420"/>
      <c r="G418" s="420"/>
      <c r="H418" s="420"/>
      <c r="I418" s="420"/>
    </row>
    <row r="419" spans="1:9" ht="39.75" customHeight="1">
      <c r="A419" s="418" t="s">
        <v>479</v>
      </c>
      <c r="B419" s="418"/>
      <c r="C419" s="418"/>
      <c r="D419" s="418"/>
      <c r="E419" s="418"/>
      <c r="F419" s="418"/>
      <c r="G419" s="418"/>
      <c r="H419" s="418"/>
      <c r="I419" s="418"/>
    </row>
    <row r="420" spans="1:9" ht="12.75">
      <c r="A420" s="102"/>
      <c r="B420" s="111"/>
      <c r="C420" s="111"/>
      <c r="D420" s="111"/>
      <c r="E420" s="111"/>
      <c r="F420" s="111"/>
      <c r="G420" s="111"/>
      <c r="H420" s="111"/>
      <c r="I420" s="111"/>
    </row>
    <row r="421" spans="1:9" ht="12.75" customHeight="1">
      <c r="A421" s="432" t="s">
        <v>480</v>
      </c>
      <c r="B421" s="432"/>
      <c r="C421" s="432"/>
      <c r="D421" s="432"/>
      <c r="E421" s="432"/>
      <c r="F421" s="432"/>
      <c r="G421" s="432"/>
      <c r="H421" s="432"/>
      <c r="I421" s="432"/>
    </row>
    <row r="422" spans="1:9" ht="12.75" customHeight="1">
      <c r="A422" s="418" t="s">
        <v>481</v>
      </c>
      <c r="B422" s="418"/>
      <c r="C422" s="418"/>
      <c r="D422" s="418"/>
      <c r="E422" s="418"/>
      <c r="F422" s="418"/>
      <c r="G422" s="418"/>
      <c r="H422" s="418"/>
      <c r="I422" s="418"/>
    </row>
    <row r="423" spans="1:9" ht="27" customHeight="1">
      <c r="A423" s="418" t="s">
        <v>482</v>
      </c>
      <c r="B423" s="418"/>
      <c r="C423" s="418"/>
      <c r="D423" s="418"/>
      <c r="E423" s="418"/>
      <c r="F423" s="418"/>
      <c r="G423" s="418"/>
      <c r="H423" s="418"/>
      <c r="I423" s="418"/>
    </row>
    <row r="424" spans="1:9" ht="12.75">
      <c r="A424" s="102"/>
      <c r="B424" s="111"/>
      <c r="C424" s="111"/>
      <c r="D424" s="111"/>
      <c r="E424" s="111"/>
      <c r="F424" s="111"/>
      <c r="G424" s="111"/>
      <c r="H424" s="111"/>
      <c r="I424" s="111"/>
    </row>
    <row r="425" spans="1:9" ht="12.75">
      <c r="A425" s="111"/>
      <c r="B425" s="111"/>
      <c r="C425" s="111"/>
      <c r="D425" s="111"/>
      <c r="E425" s="111"/>
      <c r="F425" s="111"/>
      <c r="G425" s="111"/>
      <c r="H425" s="111"/>
      <c r="I425" s="111"/>
    </row>
    <row r="426" spans="1:9" ht="25.5">
      <c r="A426" s="257" t="s">
        <v>483</v>
      </c>
      <c r="B426" s="198" t="s">
        <v>484</v>
      </c>
      <c r="C426" s="198" t="s">
        <v>485</v>
      </c>
      <c r="D426" s="198" t="s">
        <v>486</v>
      </c>
      <c r="E426" s="198" t="s">
        <v>487</v>
      </c>
      <c r="F426" s="257"/>
      <c r="G426" s="257"/>
      <c r="H426" s="257"/>
      <c r="I426" s="257"/>
    </row>
    <row r="427" spans="1:9" ht="12.75">
      <c r="A427" s="257"/>
      <c r="B427" s="93"/>
      <c r="C427" s="257"/>
      <c r="D427" s="257"/>
      <c r="E427" s="257"/>
      <c r="F427" s="257"/>
      <c r="G427" s="257"/>
      <c r="H427" s="257"/>
      <c r="I427" s="257"/>
    </row>
    <row r="428" spans="1:9" ht="12.75">
      <c r="A428" s="255" t="s">
        <v>599</v>
      </c>
      <c r="B428" s="93"/>
      <c r="C428" s="257"/>
      <c r="D428" s="257"/>
      <c r="E428" s="257"/>
      <c r="F428" s="257"/>
      <c r="G428" s="257"/>
      <c r="H428" s="257"/>
      <c r="I428" s="257"/>
    </row>
    <row r="429" spans="1:9" ht="12.75">
      <c r="A429" s="257" t="s">
        <v>488</v>
      </c>
      <c r="B429" s="100">
        <v>273200</v>
      </c>
      <c r="C429" s="257"/>
      <c r="D429" s="257"/>
      <c r="E429" s="100">
        <f>SUM(B429:D429)</f>
        <v>273200</v>
      </c>
      <c r="F429" s="257"/>
      <c r="G429" s="257"/>
      <c r="H429" s="257"/>
      <c r="I429" s="257"/>
    </row>
    <row r="430" spans="1:9" ht="13.5" thickBot="1">
      <c r="A430" s="257" t="s">
        <v>489</v>
      </c>
      <c r="B430" s="199">
        <v>907615</v>
      </c>
      <c r="C430" s="199">
        <v>1884</v>
      </c>
      <c r="D430" s="199">
        <v>1418</v>
      </c>
      <c r="E430" s="199">
        <f>SUM(B430:D430)</f>
        <v>910917</v>
      </c>
      <c r="F430" s="257"/>
      <c r="G430" s="257"/>
      <c r="H430" s="257"/>
      <c r="I430" s="257"/>
    </row>
    <row r="431" spans="1:9" ht="13.5" thickBot="1">
      <c r="A431" s="257"/>
      <c r="B431" s="94">
        <f>SUM(B429:B430)</f>
        <v>1180815</v>
      </c>
      <c r="C431" s="94">
        <f>SUM(C429:C430)</f>
        <v>1884</v>
      </c>
      <c r="D431" s="94">
        <f>SUM(D429:D430)</f>
        <v>1418</v>
      </c>
      <c r="E431" s="94">
        <f>SUM(B431:D431)</f>
        <v>1184117</v>
      </c>
      <c r="F431" s="257"/>
      <c r="G431" s="257"/>
      <c r="H431" s="257"/>
      <c r="I431" s="257"/>
    </row>
    <row r="432" spans="1:9" ht="12.75">
      <c r="A432" s="257"/>
      <c r="B432" s="93"/>
      <c r="C432" s="257"/>
      <c r="D432" s="257"/>
      <c r="E432" s="257"/>
      <c r="F432" s="257"/>
      <c r="G432" s="257"/>
      <c r="H432" s="257"/>
      <c r="I432" s="257"/>
    </row>
    <row r="433" spans="1:9" ht="12.75">
      <c r="A433" s="255" t="s">
        <v>603</v>
      </c>
      <c r="B433" s="93"/>
      <c r="C433" s="257"/>
      <c r="D433" s="257"/>
      <c r="E433" s="257"/>
      <c r="F433" s="257"/>
      <c r="G433" s="257"/>
      <c r="H433" s="257"/>
      <c r="I433" s="257"/>
    </row>
    <row r="434" spans="1:9" ht="12.75">
      <c r="A434" s="257" t="s">
        <v>488</v>
      </c>
      <c r="B434" s="100">
        <v>184443</v>
      </c>
      <c r="C434" s="257"/>
      <c r="D434" s="257"/>
      <c r="E434" s="100">
        <f>SUM(B434:D434)</f>
        <v>184443</v>
      </c>
      <c r="F434" s="257"/>
      <c r="G434" s="257"/>
      <c r="H434" s="257"/>
      <c r="I434" s="257"/>
    </row>
    <row r="435" spans="1:9" ht="13.5" thickBot="1">
      <c r="A435" s="257" t="s">
        <v>489</v>
      </c>
      <c r="B435" s="199">
        <v>597212</v>
      </c>
      <c r="C435" s="199">
        <v>279680</v>
      </c>
      <c r="D435" s="199">
        <v>1811</v>
      </c>
      <c r="E435" s="199">
        <f>SUM(B435:D435)</f>
        <v>878703</v>
      </c>
      <c r="F435" s="257"/>
      <c r="G435" s="257"/>
      <c r="H435" s="257"/>
      <c r="I435" s="257"/>
    </row>
    <row r="436" spans="1:9" ht="13.5" thickBot="1">
      <c r="A436" s="257"/>
      <c r="B436" s="94">
        <f>SUM(B434:B435)</f>
        <v>781655</v>
      </c>
      <c r="C436" s="94">
        <f>SUM(C434:C435)</f>
        <v>279680</v>
      </c>
      <c r="D436" s="94">
        <f>SUM(D434:D435)</f>
        <v>1811</v>
      </c>
      <c r="E436" s="94">
        <f>SUM(B436:D436)</f>
        <v>1063146</v>
      </c>
      <c r="F436" s="257"/>
      <c r="G436" s="257"/>
      <c r="H436" s="257"/>
      <c r="I436" s="257"/>
    </row>
    <row r="437" spans="1:9" ht="27.75" customHeight="1">
      <c r="A437" s="256"/>
      <c r="B437" s="257"/>
      <c r="C437" s="257"/>
      <c r="D437" s="257"/>
      <c r="E437" s="257"/>
      <c r="F437" s="257"/>
      <c r="G437" s="257"/>
      <c r="H437" s="257"/>
      <c r="I437" s="257"/>
    </row>
    <row r="438" spans="1:9" ht="27" customHeight="1">
      <c r="A438" s="418" t="s">
        <v>616</v>
      </c>
      <c r="B438" s="418"/>
      <c r="C438" s="418"/>
      <c r="D438" s="418"/>
      <c r="E438" s="418"/>
      <c r="F438" s="418"/>
      <c r="G438" s="418"/>
      <c r="H438" s="418"/>
      <c r="I438" s="418"/>
    </row>
    <row r="439" spans="1:9" ht="12.75" customHeight="1">
      <c r="A439" s="418" t="s">
        <v>490</v>
      </c>
      <c r="B439" s="418"/>
      <c r="C439" s="418"/>
      <c r="D439" s="418"/>
      <c r="E439" s="418"/>
      <c r="F439" s="418"/>
      <c r="G439" s="418"/>
      <c r="H439" s="418"/>
      <c r="I439" s="418"/>
    </row>
    <row r="440" spans="1:9" ht="12.75" customHeight="1">
      <c r="A440" s="418" t="s">
        <v>491</v>
      </c>
      <c r="B440" s="418"/>
      <c r="C440" s="418"/>
      <c r="D440" s="418"/>
      <c r="E440" s="418"/>
      <c r="F440" s="418"/>
      <c r="G440" s="418"/>
      <c r="H440" s="418"/>
      <c r="I440" s="418"/>
    </row>
    <row r="441" spans="1:9" ht="26.25" customHeight="1">
      <c r="A441" s="418" t="s">
        <v>492</v>
      </c>
      <c r="B441" s="418"/>
      <c r="C441" s="418"/>
      <c r="D441" s="418"/>
      <c r="E441" s="418"/>
      <c r="F441" s="418"/>
      <c r="G441" s="418"/>
      <c r="H441" s="418"/>
      <c r="I441" s="418"/>
    </row>
    <row r="442" spans="1:9" ht="12.75">
      <c r="A442" s="196"/>
      <c r="B442" s="195"/>
      <c r="C442" s="195"/>
      <c r="D442" s="195"/>
      <c r="E442" s="195"/>
      <c r="F442" s="195"/>
      <c r="G442" s="195"/>
      <c r="H442" s="195"/>
      <c r="I442" s="195"/>
    </row>
    <row r="443" spans="1:9" ht="12.75">
      <c r="A443" s="102"/>
      <c r="B443" s="111"/>
      <c r="C443" s="111"/>
      <c r="D443" s="111"/>
      <c r="E443" s="111"/>
      <c r="F443" s="111"/>
      <c r="G443" s="111"/>
      <c r="H443" s="111"/>
      <c r="I443" s="111"/>
    </row>
    <row r="444" spans="1:9" ht="25.5">
      <c r="A444" s="111" t="s">
        <v>483</v>
      </c>
      <c r="B444" s="198" t="s">
        <v>484</v>
      </c>
      <c r="C444" s="198" t="s">
        <v>485</v>
      </c>
      <c r="D444" s="198" t="s">
        <v>486</v>
      </c>
      <c r="E444" s="198" t="s">
        <v>487</v>
      </c>
      <c r="F444" s="111"/>
      <c r="G444" s="111"/>
      <c r="H444" s="111"/>
      <c r="I444" s="111"/>
    </row>
    <row r="445" spans="1:9" ht="12.75">
      <c r="A445" s="111"/>
      <c r="B445" s="93"/>
      <c r="C445" s="111"/>
      <c r="D445" s="111"/>
      <c r="E445" s="111"/>
      <c r="F445" s="111"/>
      <c r="G445" s="111"/>
      <c r="H445" s="111"/>
      <c r="I445" s="111"/>
    </row>
    <row r="446" spans="1:9" ht="12.75">
      <c r="A446" s="238" t="s">
        <v>599</v>
      </c>
      <c r="B446" s="93"/>
      <c r="C446" s="111"/>
      <c r="D446" s="111"/>
      <c r="E446" s="111"/>
      <c r="F446" s="111"/>
      <c r="G446" s="111"/>
      <c r="H446" s="111"/>
      <c r="I446" s="111"/>
    </row>
    <row r="447" spans="1:9" ht="12.75">
      <c r="A447" s="111" t="s">
        <v>493</v>
      </c>
      <c r="B447" s="100">
        <v>156126</v>
      </c>
      <c r="C447" s="253"/>
      <c r="D447" s="253"/>
      <c r="E447" s="100">
        <f>SUM(B447:D447)</f>
        <v>156126</v>
      </c>
      <c r="F447" s="111"/>
      <c r="G447" s="111"/>
      <c r="H447" s="111"/>
      <c r="I447" s="111"/>
    </row>
    <row r="448" spans="1:9" ht="13.5" thickBot="1">
      <c r="A448" s="111" t="s">
        <v>494</v>
      </c>
      <c r="B448" s="199">
        <v>1244</v>
      </c>
      <c r="C448" s="199">
        <v>3493</v>
      </c>
      <c r="D448" s="199">
        <v>0</v>
      </c>
      <c r="E448" s="199">
        <f>SUM(B448:D448)</f>
        <v>4737</v>
      </c>
      <c r="F448" s="111"/>
      <c r="G448" s="111"/>
      <c r="H448" s="111"/>
      <c r="I448" s="111"/>
    </row>
    <row r="449" spans="1:9" ht="13.5" thickBot="1">
      <c r="A449" s="111"/>
      <c r="B449" s="94">
        <f>SUM(B447:B448)</f>
        <v>157370</v>
      </c>
      <c r="C449" s="94">
        <f>SUM(C447:C448)</f>
        <v>3493</v>
      </c>
      <c r="D449" s="94">
        <f>SUM(D447:D448)</f>
        <v>0</v>
      </c>
      <c r="E449" s="94">
        <f>SUM(B449:D449)</f>
        <v>160863</v>
      </c>
      <c r="F449" s="111"/>
      <c r="G449" s="111"/>
      <c r="H449" s="111"/>
      <c r="I449" s="111"/>
    </row>
    <row r="450" spans="1:9" ht="12.75">
      <c r="A450" s="111"/>
      <c r="B450" s="93"/>
      <c r="C450" s="111"/>
      <c r="D450" s="111"/>
      <c r="E450" s="111"/>
      <c r="F450" s="111"/>
      <c r="G450" s="111"/>
      <c r="H450" s="111"/>
      <c r="I450" s="111"/>
    </row>
    <row r="451" spans="1:9" ht="12.75">
      <c r="A451" s="238" t="s">
        <v>603</v>
      </c>
      <c r="B451" s="93"/>
      <c r="C451" s="111"/>
      <c r="D451" s="111"/>
      <c r="E451" s="111"/>
      <c r="F451" s="111"/>
      <c r="G451" s="111"/>
      <c r="H451" s="111"/>
      <c r="I451" s="111"/>
    </row>
    <row r="452" spans="1:9" ht="12.75">
      <c r="A452" s="111" t="s">
        <v>493</v>
      </c>
      <c r="B452" s="100">
        <v>81777</v>
      </c>
      <c r="C452" s="239"/>
      <c r="D452" s="239"/>
      <c r="E452" s="100">
        <f>SUM(B452:D452)</f>
        <v>81777</v>
      </c>
      <c r="F452" s="111"/>
      <c r="G452" s="111"/>
      <c r="H452" s="111"/>
      <c r="I452" s="111"/>
    </row>
    <row r="453" spans="1:9" ht="13.5" thickBot="1">
      <c r="A453" s="111" t="s">
        <v>494</v>
      </c>
      <c r="B453" s="199">
        <v>676</v>
      </c>
      <c r="C453" s="199">
        <v>3461</v>
      </c>
      <c r="D453" s="199">
        <v>0</v>
      </c>
      <c r="E453" s="199">
        <f>SUM(B453:D453)</f>
        <v>4137</v>
      </c>
      <c r="F453" s="111"/>
      <c r="G453" s="111"/>
      <c r="H453" s="111"/>
      <c r="I453" s="111"/>
    </row>
    <row r="454" spans="1:9" ht="13.5" thickBot="1">
      <c r="A454" s="111"/>
      <c r="B454" s="94">
        <f>SUM(B452:B453)</f>
        <v>82453</v>
      </c>
      <c r="C454" s="94">
        <f>SUM(C452:C453)</f>
        <v>3461</v>
      </c>
      <c r="D454" s="94">
        <f>SUM(D452:D453)</f>
        <v>0</v>
      </c>
      <c r="E454" s="94">
        <f>SUM(B454:D454)</f>
        <v>85914</v>
      </c>
      <c r="F454" s="111"/>
      <c r="G454" s="111"/>
      <c r="H454" s="111"/>
      <c r="I454" s="111"/>
    </row>
    <row r="455" spans="1:9" ht="12.75">
      <c r="A455" s="102"/>
      <c r="B455" s="111"/>
      <c r="C455" s="111"/>
      <c r="D455" s="111"/>
      <c r="E455" s="111"/>
      <c r="F455" s="111"/>
      <c r="G455" s="111"/>
      <c r="H455" s="111"/>
      <c r="I455" s="111"/>
    </row>
    <row r="456" spans="1:9" ht="12.75">
      <c r="A456" s="111"/>
      <c r="B456" s="111"/>
      <c r="C456" s="111"/>
      <c r="D456" s="111"/>
      <c r="E456" s="111"/>
      <c r="F456" s="111"/>
      <c r="G456" s="111"/>
      <c r="H456" s="111"/>
      <c r="I456" s="111"/>
    </row>
    <row r="457" spans="1:9" ht="12.75" customHeight="1">
      <c r="A457" s="418" t="s">
        <v>495</v>
      </c>
      <c r="B457" s="418"/>
      <c r="C457" s="418"/>
      <c r="D457" s="418"/>
      <c r="E457" s="418"/>
      <c r="F457" s="418"/>
      <c r="G457" s="418"/>
      <c r="H457" s="418"/>
      <c r="I457" s="418"/>
    </row>
    <row r="458" spans="1:9" ht="12.75">
      <c r="A458" s="112"/>
      <c r="B458" s="112"/>
      <c r="C458" s="112"/>
      <c r="D458" s="112"/>
      <c r="E458" s="112"/>
      <c r="F458" s="112"/>
      <c r="G458" s="112"/>
      <c r="H458" s="112"/>
      <c r="I458" s="112"/>
    </row>
    <row r="459" spans="1:9" ht="12.75">
      <c r="A459" s="112"/>
      <c r="B459" s="112"/>
      <c r="C459" s="112"/>
      <c r="D459" s="112"/>
      <c r="E459" s="112"/>
      <c r="F459" s="112"/>
      <c r="G459" s="112"/>
      <c r="H459" s="112"/>
      <c r="I459" s="112"/>
    </row>
    <row r="460" spans="1:9" ht="12.75">
      <c r="A460" s="102"/>
      <c r="B460" s="111"/>
      <c r="C460" s="111"/>
      <c r="D460" s="111"/>
      <c r="E460" s="111"/>
      <c r="F460" s="111"/>
      <c r="G460" s="111"/>
      <c r="H460" s="111"/>
      <c r="I460" s="111"/>
    </row>
    <row r="461" spans="1:9" ht="12.75">
      <c r="A461" s="417" t="s">
        <v>538</v>
      </c>
      <c r="B461" s="417"/>
      <c r="C461" s="417"/>
      <c r="D461" s="417"/>
      <c r="E461" s="417"/>
      <c r="F461" s="417"/>
      <c r="G461" s="417"/>
      <c r="H461" s="417"/>
      <c r="I461" s="417"/>
    </row>
    <row r="462" spans="1:9" ht="12.75">
      <c r="A462" s="111"/>
      <c r="B462" s="111"/>
      <c r="C462" s="111"/>
      <c r="D462" s="111"/>
      <c r="E462" s="111"/>
      <c r="F462" s="111"/>
      <c r="G462" s="111"/>
      <c r="H462" s="111"/>
      <c r="I462" s="111"/>
    </row>
    <row r="463" spans="1:9" ht="12.75">
      <c r="A463" s="111"/>
      <c r="B463" s="111"/>
      <c r="C463" s="111"/>
      <c r="D463" s="111"/>
      <c r="E463" s="111"/>
      <c r="F463" s="111"/>
      <c r="G463" s="111"/>
      <c r="H463" s="111"/>
      <c r="I463" s="111"/>
    </row>
    <row r="464" spans="1:9" ht="12.75">
      <c r="A464" s="111"/>
      <c r="B464" s="111"/>
      <c r="C464" s="111"/>
      <c r="D464" s="111"/>
      <c r="E464" s="111"/>
      <c r="F464" s="111"/>
      <c r="G464" s="111"/>
      <c r="H464" s="111"/>
      <c r="I464" s="111"/>
    </row>
    <row r="465" spans="1:9" ht="12.75">
      <c r="A465" s="111"/>
      <c r="B465" s="111"/>
      <c r="C465" s="111"/>
      <c r="D465" s="111"/>
      <c r="E465" s="111"/>
      <c r="F465" s="111"/>
      <c r="G465" s="111"/>
      <c r="H465" s="111"/>
      <c r="I465" s="111"/>
    </row>
    <row r="466" spans="1:9" ht="12.75">
      <c r="A466" s="111"/>
      <c r="B466" s="111"/>
      <c r="C466" s="111"/>
      <c r="D466" s="111"/>
      <c r="E466" s="111"/>
      <c r="F466" s="111"/>
      <c r="G466" s="111"/>
      <c r="H466" s="111"/>
      <c r="I466" s="111"/>
    </row>
    <row r="467" spans="1:9" ht="12.75">
      <c r="A467" s="111"/>
      <c r="B467" s="111"/>
      <c r="C467" s="111"/>
      <c r="D467" s="111"/>
      <c r="E467" s="111"/>
      <c r="F467" s="111"/>
      <c r="G467" s="111"/>
      <c r="H467" s="111"/>
      <c r="I467" s="111"/>
    </row>
    <row r="468" spans="1:9" ht="12.75">
      <c r="A468" s="111"/>
      <c r="B468" s="111"/>
      <c r="C468" s="111"/>
      <c r="D468" s="111"/>
      <c r="E468" s="111"/>
      <c r="F468" s="111"/>
      <c r="G468" s="111"/>
      <c r="H468" s="111"/>
      <c r="I468" s="111"/>
    </row>
    <row r="469" spans="1:9" ht="12.75">
      <c r="A469" s="111"/>
      <c r="B469" s="111"/>
      <c r="C469" s="111"/>
      <c r="D469" s="111"/>
      <c r="E469" s="111"/>
      <c r="F469" s="111"/>
      <c r="G469" s="111"/>
      <c r="H469" s="111"/>
      <c r="I469" s="111"/>
    </row>
    <row r="470" spans="1:9" ht="12.75">
      <c r="A470" s="111"/>
      <c r="B470" s="111"/>
      <c r="C470" s="111"/>
      <c r="D470" s="111"/>
      <c r="E470" s="111"/>
      <c r="F470" s="111"/>
      <c r="G470" s="111"/>
      <c r="H470" s="111"/>
      <c r="I470" s="111"/>
    </row>
    <row r="471" spans="1:9" ht="12.75">
      <c r="A471" s="111"/>
      <c r="B471" s="111"/>
      <c r="C471" s="111"/>
      <c r="D471" s="111"/>
      <c r="E471" s="111"/>
      <c r="F471" s="111"/>
      <c r="G471" s="111"/>
      <c r="H471" s="111"/>
      <c r="I471" s="111"/>
    </row>
    <row r="472" spans="1:9" ht="12.75">
      <c r="A472" s="111"/>
      <c r="B472" s="111"/>
      <c r="C472" s="111"/>
      <c r="D472" s="111"/>
      <c r="E472" s="111"/>
      <c r="F472" s="111"/>
      <c r="G472" s="111"/>
      <c r="H472" s="111"/>
      <c r="I472" s="111"/>
    </row>
    <row r="473" spans="1:9" ht="12.75">
      <c r="A473" s="111"/>
      <c r="B473" s="111"/>
      <c r="C473" s="111"/>
      <c r="D473" s="111"/>
      <c r="E473" s="111"/>
      <c r="F473" s="111"/>
      <c r="G473" s="111"/>
      <c r="H473" s="111"/>
      <c r="I473" s="111"/>
    </row>
    <row r="474" spans="1:9" ht="12.75">
      <c r="A474" s="111"/>
      <c r="B474" s="111"/>
      <c r="C474" s="111"/>
      <c r="D474" s="111"/>
      <c r="E474" s="111"/>
      <c r="F474" s="111"/>
      <c r="G474" s="111"/>
      <c r="H474" s="111"/>
      <c r="I474" s="111"/>
    </row>
    <row r="475" spans="1:9" ht="12.75">
      <c r="A475" s="111"/>
      <c r="B475" s="111"/>
      <c r="C475" s="111"/>
      <c r="D475" s="111"/>
      <c r="E475" s="111"/>
      <c r="F475" s="111"/>
      <c r="G475" s="111"/>
      <c r="H475" s="111"/>
      <c r="I475" s="111"/>
    </row>
    <row r="476" spans="1:9" ht="12.75">
      <c r="A476" s="111"/>
      <c r="B476" s="111"/>
      <c r="C476" s="111"/>
      <c r="D476" s="111"/>
      <c r="E476" s="111"/>
      <c r="F476" s="111"/>
      <c r="G476" s="111"/>
      <c r="H476" s="111"/>
      <c r="I476" s="111"/>
    </row>
    <row r="477" spans="1:9" ht="12.75">
      <c r="A477" s="111"/>
      <c r="B477" s="111"/>
      <c r="C477" s="111"/>
      <c r="D477" s="111"/>
      <c r="E477" s="111"/>
      <c r="F477" s="111"/>
      <c r="G477" s="111"/>
      <c r="H477" s="111"/>
      <c r="I477" s="111"/>
    </row>
    <row r="478" spans="1:9" ht="12.75">
      <c r="A478" s="111"/>
      <c r="B478" s="111"/>
      <c r="C478" s="111"/>
      <c r="D478" s="111"/>
      <c r="E478" s="111"/>
      <c r="F478" s="111"/>
      <c r="G478" s="111"/>
      <c r="H478" s="111"/>
      <c r="I478" s="111"/>
    </row>
    <row r="479" spans="1:9" ht="12.75">
      <c r="A479" s="111"/>
      <c r="B479" s="111"/>
      <c r="C479" s="111"/>
      <c r="D479" s="111"/>
      <c r="E479" s="111"/>
      <c r="F479" s="111"/>
      <c r="G479" s="111"/>
      <c r="H479" s="111"/>
      <c r="I479" s="111"/>
    </row>
    <row r="480" spans="1:9" ht="12.75">
      <c r="A480" s="111"/>
      <c r="B480" s="111"/>
      <c r="C480" s="111"/>
      <c r="D480" s="111"/>
      <c r="E480" s="111"/>
      <c r="F480" s="111"/>
      <c r="G480" s="111"/>
      <c r="H480" s="111"/>
      <c r="I480" s="111"/>
    </row>
    <row r="481" spans="1:9" ht="12.75">
      <c r="A481" s="111"/>
      <c r="B481" s="111"/>
      <c r="C481" s="111"/>
      <c r="D481" s="111"/>
      <c r="E481" s="111"/>
      <c r="F481" s="111"/>
      <c r="G481" s="111"/>
      <c r="H481" s="111"/>
      <c r="I481" s="111"/>
    </row>
    <row r="482" spans="1:9" ht="12.75">
      <c r="A482" s="111"/>
      <c r="B482" s="111"/>
      <c r="C482" s="111"/>
      <c r="D482" s="111"/>
      <c r="E482" s="111"/>
      <c r="F482" s="111"/>
      <c r="G482" s="111"/>
      <c r="H482" s="111"/>
      <c r="I482" s="111"/>
    </row>
    <row r="483" spans="1:9" ht="12.75">
      <c r="A483" s="111"/>
      <c r="B483" s="111"/>
      <c r="C483" s="111"/>
      <c r="D483" s="111"/>
      <c r="E483" s="111"/>
      <c r="F483" s="111"/>
      <c r="G483" s="111"/>
      <c r="H483" s="111"/>
      <c r="I483" s="111"/>
    </row>
    <row r="484" spans="1:9" ht="12.75">
      <c r="A484" s="111"/>
      <c r="B484" s="111"/>
      <c r="C484" s="111"/>
      <c r="D484" s="111"/>
      <c r="E484" s="111"/>
      <c r="F484" s="111"/>
      <c r="G484" s="111"/>
      <c r="H484" s="111"/>
      <c r="I484" s="111"/>
    </row>
    <row r="485" spans="1:9" ht="12.75">
      <c r="A485" s="111"/>
      <c r="B485" s="111"/>
      <c r="C485" s="111"/>
      <c r="D485" s="111"/>
      <c r="E485" s="111"/>
      <c r="F485" s="111"/>
      <c r="G485" s="111"/>
      <c r="H485" s="111"/>
      <c r="I485" s="111"/>
    </row>
    <row r="486" spans="1:9" ht="12.75">
      <c r="A486" s="111"/>
      <c r="B486" s="111"/>
      <c r="C486" s="111"/>
      <c r="D486" s="111"/>
      <c r="E486" s="111"/>
      <c r="F486" s="111"/>
      <c r="G486" s="111"/>
      <c r="H486" s="111"/>
      <c r="I486" s="111"/>
    </row>
    <row r="487" spans="1:9" ht="12.75">
      <c r="A487" s="111"/>
      <c r="B487" s="111"/>
      <c r="C487" s="111"/>
      <c r="D487" s="111"/>
      <c r="E487" s="111"/>
      <c r="F487" s="111"/>
      <c r="G487" s="111"/>
      <c r="H487" s="111"/>
      <c r="I487" s="111"/>
    </row>
    <row r="488" spans="1:9" ht="12.75">
      <c r="A488" s="111"/>
      <c r="B488" s="111"/>
      <c r="C488" s="111"/>
      <c r="D488" s="111"/>
      <c r="E488" s="111"/>
      <c r="F488" s="111"/>
      <c r="G488" s="111"/>
      <c r="H488" s="111"/>
      <c r="I488" s="111"/>
    </row>
    <row r="489" spans="1:9" ht="12.75">
      <c r="A489" s="111"/>
      <c r="B489" s="111"/>
      <c r="C489" s="111"/>
      <c r="D489" s="111"/>
      <c r="E489" s="111"/>
      <c r="F489" s="111"/>
      <c r="G489" s="111"/>
      <c r="H489" s="111"/>
      <c r="I489" s="111"/>
    </row>
    <row r="490" spans="1:9" ht="12.75">
      <c r="A490" s="111"/>
      <c r="B490" s="111"/>
      <c r="C490" s="111"/>
      <c r="D490" s="111"/>
      <c r="E490" s="111"/>
      <c r="F490" s="111"/>
      <c r="G490" s="111"/>
      <c r="H490" s="111"/>
      <c r="I490" s="111"/>
    </row>
    <row r="491" spans="1:9" ht="12.75">
      <c r="A491" s="111"/>
      <c r="B491" s="111"/>
      <c r="C491" s="111"/>
      <c r="D491" s="111"/>
      <c r="E491" s="111"/>
      <c r="F491" s="111"/>
      <c r="G491" s="111"/>
      <c r="H491" s="111"/>
      <c r="I491" s="111"/>
    </row>
    <row r="492" spans="1:9" ht="12.75">
      <c r="A492" s="111"/>
      <c r="B492" s="111"/>
      <c r="C492" s="111"/>
      <c r="D492" s="111"/>
      <c r="E492" s="111"/>
      <c r="F492" s="111"/>
      <c r="G492" s="111"/>
      <c r="H492" s="111"/>
      <c r="I492" s="111"/>
    </row>
    <row r="493" spans="1:9" ht="12.75">
      <c r="A493" s="111"/>
      <c r="B493" s="111"/>
      <c r="C493" s="111"/>
      <c r="D493" s="111"/>
      <c r="E493" s="111"/>
      <c r="F493" s="111"/>
      <c r="G493" s="111"/>
      <c r="H493" s="111"/>
      <c r="I493" s="111"/>
    </row>
    <row r="494" spans="1:9" ht="12.75">
      <c r="A494" s="111"/>
      <c r="B494" s="111"/>
      <c r="C494" s="111"/>
      <c r="D494" s="111"/>
      <c r="E494" s="111"/>
      <c r="F494" s="111"/>
      <c r="G494" s="111"/>
      <c r="H494" s="111"/>
      <c r="I494" s="111"/>
    </row>
    <row r="495" spans="1:9" ht="12.75">
      <c r="A495" s="111"/>
      <c r="B495" s="111"/>
      <c r="C495" s="111"/>
      <c r="D495" s="111"/>
      <c r="E495" s="111"/>
      <c r="F495" s="111"/>
      <c r="G495" s="111"/>
      <c r="H495" s="111"/>
      <c r="I495" s="111"/>
    </row>
    <row r="496" spans="1:9" ht="12.75">
      <c r="A496" s="111"/>
      <c r="B496" s="111"/>
      <c r="C496" s="111"/>
      <c r="D496" s="111"/>
      <c r="E496" s="111"/>
      <c r="F496" s="111"/>
      <c r="G496" s="111"/>
      <c r="H496" s="111"/>
      <c r="I496" s="111"/>
    </row>
    <row r="497" spans="1:9" ht="12.75">
      <c r="A497" s="111"/>
      <c r="B497" s="111"/>
      <c r="C497" s="111"/>
      <c r="D497" s="111"/>
      <c r="E497" s="111"/>
      <c r="F497" s="111"/>
      <c r="G497" s="111"/>
      <c r="H497" s="111"/>
      <c r="I497" s="111"/>
    </row>
    <row r="498" spans="1:9" ht="12.75">
      <c r="A498" s="111"/>
      <c r="B498" s="111"/>
      <c r="C498" s="111"/>
      <c r="D498" s="111"/>
      <c r="E498" s="111"/>
      <c r="F498" s="111"/>
      <c r="G498" s="111"/>
      <c r="H498" s="111"/>
      <c r="I498" s="111"/>
    </row>
    <row r="499" spans="1:9" ht="12.75">
      <c r="A499" s="111"/>
      <c r="B499" s="111"/>
      <c r="C499" s="111"/>
      <c r="D499" s="111"/>
      <c r="E499" s="111"/>
      <c r="F499" s="111"/>
      <c r="G499" s="111"/>
      <c r="H499" s="111"/>
      <c r="I499" s="111"/>
    </row>
    <row r="500" spans="1:9" ht="12.75">
      <c r="A500" s="111"/>
      <c r="B500" s="111"/>
      <c r="C500" s="111"/>
      <c r="D500" s="111"/>
      <c r="E500" s="111"/>
      <c r="F500" s="111"/>
      <c r="G500" s="111"/>
      <c r="H500" s="111"/>
      <c r="I500" s="111"/>
    </row>
    <row r="501" spans="1:9" ht="12.75">
      <c r="A501" s="111"/>
      <c r="B501" s="111"/>
      <c r="C501" s="111"/>
      <c r="D501" s="111"/>
      <c r="E501" s="111"/>
      <c r="F501" s="111"/>
      <c r="G501" s="111"/>
      <c r="H501" s="111"/>
      <c r="I501" s="111"/>
    </row>
    <row r="502" spans="1:9" ht="12.75">
      <c r="A502" s="111"/>
      <c r="B502" s="111"/>
      <c r="C502" s="111"/>
      <c r="D502" s="111"/>
      <c r="E502" s="111"/>
      <c r="F502" s="111"/>
      <c r="G502" s="111"/>
      <c r="H502" s="111"/>
      <c r="I502" s="111"/>
    </row>
    <row r="503" spans="1:9" ht="12.75">
      <c r="A503" s="111"/>
      <c r="B503" s="111"/>
      <c r="C503" s="111"/>
      <c r="D503" s="111"/>
      <c r="E503" s="111"/>
      <c r="F503" s="111"/>
      <c r="G503" s="111"/>
      <c r="H503" s="111"/>
      <c r="I503" s="111"/>
    </row>
    <row r="504" spans="1:9" ht="12.75">
      <c r="A504" s="111"/>
      <c r="B504" s="111"/>
      <c r="C504" s="111"/>
      <c r="D504" s="111"/>
      <c r="E504" s="111"/>
      <c r="F504" s="111"/>
      <c r="G504" s="111"/>
      <c r="H504" s="111"/>
      <c r="I504" s="111"/>
    </row>
    <row r="505" spans="1:9" ht="12.75">
      <c r="A505" s="111"/>
      <c r="B505" s="111"/>
      <c r="C505" s="111"/>
      <c r="D505" s="111"/>
      <c r="E505" s="111"/>
      <c r="F505" s="111"/>
      <c r="G505" s="111"/>
      <c r="H505" s="111"/>
      <c r="I505" s="111"/>
    </row>
  </sheetData>
  <sheetProtection/>
  <mergeCells count="146">
    <mergeCell ref="A310:D310"/>
    <mergeCell ref="A311:D311"/>
    <mergeCell ref="A312:D312"/>
    <mergeCell ref="A18:I18"/>
    <mergeCell ref="A441:I441"/>
    <mergeCell ref="E309:F309"/>
    <mergeCell ref="A285:I285"/>
    <mergeCell ref="A286:I286"/>
    <mergeCell ref="A292:E292"/>
    <mergeCell ref="G309:H309"/>
    <mergeCell ref="G310:H310"/>
    <mergeCell ref="A376:I376"/>
    <mergeCell ref="E310:F310"/>
    <mergeCell ref="A14:I14"/>
    <mergeCell ref="A16:I16"/>
    <mergeCell ref="A3:I3"/>
    <mergeCell ref="A5:I5"/>
    <mergeCell ref="B41:I41"/>
    <mergeCell ref="B42:I42"/>
    <mergeCell ref="A24:I24"/>
    <mergeCell ref="A26:B26"/>
    <mergeCell ref="C27:I27"/>
    <mergeCell ref="C30:I30"/>
    <mergeCell ref="A1:I1"/>
    <mergeCell ref="A7:I7"/>
    <mergeCell ref="A9:I9"/>
    <mergeCell ref="A13:I13"/>
    <mergeCell ref="A10:I10"/>
    <mergeCell ref="A11:I11"/>
    <mergeCell ref="A20:I20"/>
    <mergeCell ref="A22:I22"/>
    <mergeCell ref="A82:C82"/>
    <mergeCell ref="A35:I35"/>
    <mergeCell ref="A37:I37"/>
    <mergeCell ref="B40:I40"/>
    <mergeCell ref="A32:I32"/>
    <mergeCell ref="A34:I34"/>
    <mergeCell ref="B46:I46"/>
    <mergeCell ref="B47:I47"/>
    <mergeCell ref="B48:I48"/>
    <mergeCell ref="A375:I375"/>
    <mergeCell ref="A392:I392"/>
    <mergeCell ref="B396:C396"/>
    <mergeCell ref="A377:I377"/>
    <mergeCell ref="A21:I21"/>
    <mergeCell ref="A23:I23"/>
    <mergeCell ref="A309:D309"/>
    <mergeCell ref="A305:D305"/>
    <mergeCell ref="E306:F306"/>
    <mergeCell ref="G311:H311"/>
    <mergeCell ref="G307:H307"/>
    <mergeCell ref="G308:H308"/>
    <mergeCell ref="A314:E314"/>
    <mergeCell ref="A315:E315"/>
    <mergeCell ref="A422:I422"/>
    <mergeCell ref="A423:I423"/>
    <mergeCell ref="A410:I410"/>
    <mergeCell ref="A409:I409"/>
    <mergeCell ref="A419:I419"/>
    <mergeCell ref="G312:H312"/>
    <mergeCell ref="A306:D306"/>
    <mergeCell ref="E305:F305"/>
    <mergeCell ref="G306:H306"/>
    <mergeCell ref="A282:I282"/>
    <mergeCell ref="A283:I283"/>
    <mergeCell ref="A284:I284"/>
    <mergeCell ref="A293:E293"/>
    <mergeCell ref="A294:I294"/>
    <mergeCell ref="A295:I295"/>
    <mergeCell ref="E304:F304"/>
    <mergeCell ref="A39:I39"/>
    <mergeCell ref="A45:I45"/>
    <mergeCell ref="A51:I51"/>
    <mergeCell ref="A53:I53"/>
    <mergeCell ref="A54:I54"/>
    <mergeCell ref="A56:I56"/>
    <mergeCell ref="A57:I57"/>
    <mergeCell ref="A83:C83"/>
    <mergeCell ref="A84:C84"/>
    <mergeCell ref="A98:C98"/>
    <mergeCell ref="A99:C99"/>
    <mergeCell ref="A109:F109"/>
    <mergeCell ref="A110:F110"/>
    <mergeCell ref="A115:F115"/>
    <mergeCell ref="A100:F100"/>
    <mergeCell ref="A106:F106"/>
    <mergeCell ref="A108:F108"/>
    <mergeCell ref="A130:I130"/>
    <mergeCell ref="A154:I154"/>
    <mergeCell ref="A210:I210"/>
    <mergeCell ref="A239:I239"/>
    <mergeCell ref="A213:I213"/>
    <mergeCell ref="A211:I211"/>
    <mergeCell ref="A296:E296"/>
    <mergeCell ref="A158:I158"/>
    <mergeCell ref="A298:D298"/>
    <mergeCell ref="E298:F298"/>
    <mergeCell ref="G298:H298"/>
    <mergeCell ref="E299:F299"/>
    <mergeCell ref="G299:H299"/>
    <mergeCell ref="A299:D299"/>
    <mergeCell ref="E300:F300"/>
    <mergeCell ref="G300:H300"/>
    <mergeCell ref="A301:D301"/>
    <mergeCell ref="E301:F301"/>
    <mergeCell ref="G301:H301"/>
    <mergeCell ref="G302:H302"/>
    <mergeCell ref="A300:D300"/>
    <mergeCell ref="A303:D303"/>
    <mergeCell ref="E303:F303"/>
    <mergeCell ref="G303:H303"/>
    <mergeCell ref="G305:H305"/>
    <mergeCell ref="A304:D304"/>
    <mergeCell ref="A302:D302"/>
    <mergeCell ref="E302:F302"/>
    <mergeCell ref="G304:H304"/>
    <mergeCell ref="A320:E320"/>
    <mergeCell ref="A438:I438"/>
    <mergeCell ref="A308:D308"/>
    <mergeCell ref="E307:F307"/>
    <mergeCell ref="E308:F308"/>
    <mergeCell ref="B379:C379"/>
    <mergeCell ref="E311:F311"/>
    <mergeCell ref="E312:F312"/>
    <mergeCell ref="A421:I421"/>
    <mergeCell ref="A307:D307"/>
    <mergeCell ref="A439:I439"/>
    <mergeCell ref="A457:I457"/>
    <mergeCell ref="A343:E343"/>
    <mergeCell ref="A344:I344"/>
    <mergeCell ref="A371:I371"/>
    <mergeCell ref="A374:I374"/>
    <mergeCell ref="D379:E379"/>
    <mergeCell ref="A394:I394"/>
    <mergeCell ref="A393:I393"/>
    <mergeCell ref="A390:I390"/>
    <mergeCell ref="A461:I461"/>
    <mergeCell ref="D396:E396"/>
    <mergeCell ref="A406:I406"/>
    <mergeCell ref="A408:I408"/>
    <mergeCell ref="A412:I412"/>
    <mergeCell ref="A413:I413"/>
    <mergeCell ref="A418:I418"/>
    <mergeCell ref="A440:I440"/>
    <mergeCell ref="A414:I414"/>
    <mergeCell ref="A415:I415"/>
  </mergeCells>
  <printOptions/>
  <pageMargins left="0.75" right="0.75" top="1" bottom="1" header="0.5" footer="0.5"/>
  <pageSetup orientation="portrait" paperSize="9" scale="75" r:id="rId1"/>
  <rowBreaks count="8" manualBreakCount="8">
    <brk id="44" max="255" man="1"/>
    <brk id="109" max="255" man="1"/>
    <brk id="160" max="255" man="1"/>
    <brk id="220" max="255" man="1"/>
    <brk id="280" max="255" man="1"/>
    <brk id="334" max="255" man="1"/>
    <brk id="389" max="255" man="1"/>
    <brk id="4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skundovic</cp:lastModifiedBy>
  <cp:lastPrinted>2014-04-23T13:45:42Z</cp:lastPrinted>
  <dcterms:created xsi:type="dcterms:W3CDTF">2008-10-17T11:51:54Z</dcterms:created>
  <dcterms:modified xsi:type="dcterms:W3CDTF">2014-04-24T13:34:43Z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