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5" windowWidth="21060" windowHeight="11820" activeTab="6"/>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'Bilješke'!$A$1:$I$474</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<sst xmlns="http://schemas.openxmlformats.org/spreadsheetml/2006/main" count="824" uniqueCount="633">
  <si>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</si>
  <si>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</si>
  <si>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</si>
  <si>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</si>
  <si>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</si>
  <si>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</si>
  <si>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</si>
  <si>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</si>
  <si>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</si>
  <si>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</si>
  <si>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</si>
  <si>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</si>
  <si>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</si>
  <si>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</si>
  <si>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</si>
  <si>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</si>
  <si>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</si>
  <si>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</si>
  <si>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</si>
  <si>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</si>
  <si>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</si>
  <si>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</si>
  <si>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</si>
  <si>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</si>
  <si>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</si>
  <si>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</si>
  <si>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</si>
  <si>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</si>
  <si>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</si>
  <si>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</si>
  <si>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</si>
  <si>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</si>
  <si>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</si>
  <si>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</si>
  <si>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</si>
  <si>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</si>
  <si>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</si>
  <si>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</si>
  <si>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</si>
  <si>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</si>
  <si>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</si>
  <si>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</si>
  <si>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</si>
  <si>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</si>
  <si>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</si>
  <si>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</si>
  <si>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</si>
  <si>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</si>
  <si>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</si>
  <si>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</si>
  <si>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</si>
  <si>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</si>
  <si>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</si>
  <si>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</si>
  <si>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</si>
  <si>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</si>
  <si>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</si>
  <si>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</si>
  <si>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</si>
  <si>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</si>
  <si>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</si>
  <si>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</si>
  <si>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</si>
  <si>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</si>
  <si>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</si>
  <si>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</si>
  <si>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</si>
  <si>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</si>
  <si>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</si>
  <si>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</si>
  <si>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</si>
  <si>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</si>
  <si>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</si>
  <si>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</si>
  <si>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</si>
  <si>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</si>
  <si>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</si>
  <si>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</si>
  <si>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</si>
  <si>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</si>
  <si>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</si>
  <si>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</si>
  <si>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</si>
  <si>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</si>
  <si>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</si>
  <si>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</si>
  <si>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</si>
  <si>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</si>
  <si>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</si>
  <si>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</si>
  <si>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</si>
  <si>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</si>
  <si>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</si>
  <si>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</si>
  <si>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</si>
  <si>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</si>
  <si>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</si>
  <si>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</si>
  <si>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</si>
  <si>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</si>
  <si>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</si>
  <si>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</si>
  <si>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</si>
  <si>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</si>
  <si>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</si>
  <si>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</si>
  <si>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</si>
  <si>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</si>
  <si>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</si>
  <si>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</si>
  <si>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</si>
  <si>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</si>
  <si>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</si>
  <si>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</si>
  <si>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</si>
  <si>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</si>
  <si>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</si>
  <si>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</si>
  <si>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</si>
  <si>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</si>
  <si>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</si>
  <si>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</si>
  <si>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</si>
  <si>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</si>
  <si>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</si>
  <si>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</si>
  <si>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</si>
  <si>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</si>
  <si>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</si>
  <si>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</si>
  <si>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</si>
  <si>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</si>
  <si>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</si>
  <si>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</si>
  <si>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</si>
  <si>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</si>
  <si>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</si>
  <si>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</si>
  <si>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</si>
  <si>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</si>
  <si>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</si>
  <si>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</si>
  <si>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</si>
  <si>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</si>
  <si>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</si>
  <si>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</si>
  <si>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</si>
  <si>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</si>
  <si>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</si>
  <si>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</si>
  <si>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</si>
  <si>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</si>
  <si>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</si>
  <si>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</si>
  <si>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</si>
  <si>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</si>
  <si>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</si>
  <si>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</si>
  <si>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</si>
  <si>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</si>
  <si>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</si>
  <si>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</si>
  <si>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</si>
  <si>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</si>
  <si>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</si>
  <si>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</si>
  <si>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</si>
  <si>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</si>
  <si>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</si>
  <si>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</si>
  <si>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</si>
  <si>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</si>
  <si>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</si>
  <si>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</si>
  <si>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</si>
  <si>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</si>
  <si>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</si>
  <si>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</si>
  <si>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</si>
  <si>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</si>
  <si>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</si>
  <si>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</si>
  <si>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</si>
  <si>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</si>
  <si>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</si>
  <si>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</si>
  <si>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</si>
  <si>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</si>
  <si>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</si>
  <si>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</si>
  <si>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</si>
  <si>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</si>
  <si>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</si>
  <si>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</si>
  <si>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</si>
  <si>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</si>
  <si>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</si>
  <si>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</si>
  <si>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</si>
  <si>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</si>
  <si>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</si>
  <si>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</si>
  <si>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</si>
  <si>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</si>
  <si>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</si>
  <si>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</si>
  <si>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</si>
  <si>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</si>
  <si>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</si>
  <si>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</si>
  <si>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</si>
  <si>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</si>
  <si>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</si>
  <si>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</si>
  <si>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</si>
  <si>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</si>
  <si>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</si>
  <si>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</si>
  <si>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</si>
  <si>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</si>
  <si>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</si>
  <si>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</si>
  <si>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</si>
  <si>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</si>
  <si>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</si>
  <si>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</si>
  <si>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</si>
  <si>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</si>
  <si>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</si>
  <si>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</si>
  <si>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</si>
  <si>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</si>
  <si>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</si>
  <si>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</si>
  <si>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</si>
  <si>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</si>
  <si>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</si>
  <si>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</si>
  <si>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</si>
  <si>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</si>
  <si>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</si>
  <si>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</si>
  <si>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</si>
  <si>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</si>
  <si>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</si>
  <si>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</si>
  <si>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</si>
  <si>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</si>
  <si>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</si>
  <si>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</si>
  <si>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</si>
  <si>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</si>
  <si>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</si>
  <si>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</si>
  <si>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</si>
  <si>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</si>
  <si>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</si>
  <si>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</si>
  <si>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</si>
  <si>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</si>
  <si>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</si>
  <si>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</si>
  <si>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</si>
  <si>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</si>
  <si>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</si>
  <si>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</si>
  <si>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</si>
  <si>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</si>
  <si>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</si>
  <si>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</si>
  <si>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</si>
  <si>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</si>
  <si>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</si>
  <si>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</si>
  <si>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</si>
  <si>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</si>
  <si>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</si>
  <si>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</si>
  <si>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</si>
  <si>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</si>
  <si>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</si>
  <si>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</si>
  <si>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</si>
  <si>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</si>
  <si>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</si>
  <si>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</si>
  <si>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</si>
  <si>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</si>
  <si>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</si>
  <si>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</si>
  <si>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</si>
  <si>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</si>
  <si>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</si>
  <si>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</si>
  <si>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</si>
  <si>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</si>
  <si>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</si>
  <si>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</si>
  <si>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</si>
  <si>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</si>
  <si>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</si>
  <si>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</si>
  <si>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</si>
  <si>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</si>
  <si>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</si>
  <si>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</si>
  <si>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</si>
  <si>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</si>
  <si>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</si>
  <si>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</si>
  <si>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</si>
  <si>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</si>
  <si>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</si>
  <si>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</si>
  <si>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</si>
  <si>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</si>
  <si>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</si>
  <si>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</si>
  <si>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</si>
  <si>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</si>
  <si>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</si>
  <si>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</si>
  <si>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</si>
  <si>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</si>
  <si>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</si>
  <si>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</si>
  <si>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</si>
  <si>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</si>
  <si>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</si>
  <si>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</si>
  <si>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NE</t>
  </si>
  <si>
    <t>Svetlana Kundović</t>
  </si>
  <si>
    <t>01/5492 027</t>
  </si>
  <si>
    <t>svetlana.kundovic@optima-telekom.hr</t>
  </si>
  <si>
    <t>Obveznik: OT - Optima Telekom d.d.</t>
  </si>
  <si>
    <t xml:space="preserve">1. OPĆI PODACI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</si>
  <si>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</si>
  <si>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</si>
  <si>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</si>
  <si>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</si>
  <si>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</si>
  <si>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</si>
  <si>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</si>
  <si>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</si>
  <si>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</si>
  <si>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</si>
  <si>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</si>
  <si>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</si>
  <si>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</si>
  <si>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</si>
  <si>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</si>
  <si>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</si>
  <si>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</si>
  <si>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</si>
  <si>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</si>
  <si>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najma - sustav naplate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</si>
  <si>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</si>
  <si>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</si>
  <si>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</si>
  <si>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</si>
  <si>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</si>
  <si>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</si>
  <si>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</si>
  <si>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</si>
  <si>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</si>
  <si>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</si>
  <si>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</si>
  <si>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</si>
  <si>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</si>
  <si>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</si>
  <si>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</si>
  <si>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</si>
  <si>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</si>
  <si>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</si>
  <si>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</si>
  <si>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</si>
  <si>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</si>
  <si>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</si>
  <si>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</si>
  <si>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</si>
  <si>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</si>
  <si>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</si>
  <si>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Prihodi od kamata</t>
  </si>
  <si>
    <t>Pozitivne tečajne razlike</t>
  </si>
  <si>
    <t>Rashodi od kamata</t>
  </si>
  <si>
    <t>Rashodi od naknada</t>
  </si>
  <si>
    <t>Negativne tečajne razlike</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</si>
  <si>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</si>
  <si>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</si>
  <si>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</si>
  <si>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</si>
  <si>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</si>
  <si>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</si>
  <si>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</si>
  <si>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</si>
  <si>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</si>
  <si>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</si>
  <si>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</si>
  <si>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</si>
  <si>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</si>
  <si>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</si>
  <si>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</si>
  <si>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</si>
  <si>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</si>
  <si>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</si>
  <si>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</si>
  <si>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</si>
  <si>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</si>
  <si>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</si>
  <si>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</si>
  <si>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</si>
  <si>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</si>
  <si>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</si>
  <si>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</si>
  <si>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</si>
  <si>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</si>
  <si>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</si>
  <si>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</si>
  <si>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</si>
  <si>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</si>
  <si>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</si>
  <si>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</si>
  <si>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</si>
  <si>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</si>
  <si>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</si>
  <si>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</si>
  <si>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</si>
  <si>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</si>
  <si>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</si>
  <si>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</si>
  <si>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</si>
  <si>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</si>
  <si>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</si>
  <si>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</si>
  <si>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</si>
  <si>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</si>
  <si>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</si>
  <si>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</si>
  <si>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</si>
  <si>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 xml:space="preserve">Stanje na kunskim računima    </t>
  </si>
  <si>
    <t xml:space="preserve">Stanje na dviznim računim          </t>
  </si>
  <si>
    <t>Novac u blagajni</t>
  </si>
  <si>
    <t>Razgraničeni troškovi privlačenja korisnika</t>
  </si>
  <si>
    <t>Unaprijed plaćeni troškovi</t>
  </si>
  <si>
    <t>Broj dionica</t>
  </si>
  <si>
    <t>ZAGREBAČKA BANKA D.D. (1/1)</t>
  </si>
  <si>
    <t>Obveze prema kreditnim institucijama</t>
  </si>
  <si>
    <t>Obveze s osnove zajmova</t>
  </si>
  <si>
    <t>Obveze za obračunate kamate po osnovu zajmova i kredita</t>
  </si>
  <si>
    <t>Obveze prema dobavljačima</t>
  </si>
  <si>
    <t>Nominalna vrijednost</t>
  </si>
  <si>
    <t>Obveze po osnovi obračunatih kamata</t>
  </si>
  <si>
    <t>Obveze prema dobavljačima  u zemlji</t>
  </si>
  <si>
    <t>Obveze prema dobavljačima u inozemstvu</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</si>
  <si>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</si>
  <si>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</si>
  <si>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</si>
  <si>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</si>
  <si>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</si>
  <si>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</si>
  <si>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</si>
  <si>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</si>
  <si>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</si>
  <si>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</si>
  <si>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</si>
  <si>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</si>
  <si>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</si>
  <si>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</si>
  <si>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</si>
  <si>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</si>
  <si>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</si>
  <si>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</si>
  <si>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</si>
  <si>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</si>
  <si>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</si>
  <si>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</si>
  <si>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</si>
  <si>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</si>
  <si>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</si>
  <si>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</si>
  <si>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</si>
  <si>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</si>
  <si>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</si>
  <si>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</si>
  <si>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</si>
  <si>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</si>
  <si>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</si>
  <si>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</si>
  <si>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</si>
  <si>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</si>
  <si>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</si>
  <si>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</si>
  <si>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</si>
  <si>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</si>
  <si>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</si>
  <si>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</si>
  <si>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</si>
  <si>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</si>
  <si>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</si>
  <si>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</si>
  <si>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Prihodi od kamata iz odnosa s povezanim poduzetnicima</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</si>
  <si>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</si>
  <si>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</si>
  <si>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</si>
  <si>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</si>
  <si>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</si>
  <si>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</si>
  <si>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</si>
  <si>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</si>
  <si>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 xml:space="preserve">131. FINANCIJSKI PRIHODI  </t>
  </si>
  <si>
    <t xml:space="preserve">137. FINANCIJSKI RASHODI  </t>
  </si>
  <si>
    <t>010. MATERIJALNA IMOVINA</t>
  </si>
  <si>
    <t>020. DUGOTRAJNA FINANCIJSKA IMOVINA</t>
  </si>
  <si>
    <t>021. UDJELI U POVEZANIM PODUZEĆIMA</t>
  </si>
  <si>
    <t>043. POTRAŽIVANJA</t>
  </si>
  <si>
    <t xml:space="preserve">045. POTRAŽIVANJA OD KUPACA </t>
  </si>
  <si>
    <t xml:space="preserve">058. NOVAC U BANCI I BLAGAJNI </t>
  </si>
  <si>
    <t xml:space="preserve">059. PLAĆENI TROŠKOVI BUDUĆEG RAZDOBLJA I NEDOSPJELA NAPLATA PRIHODA </t>
  </si>
  <si>
    <t xml:space="preserve">063. UPISANI KAPITAL  </t>
  </si>
  <si>
    <t>093. KRATKOROČNE OBVEZE</t>
  </si>
  <si>
    <t>099. IZDANE OBVEZNICE</t>
  </si>
  <si>
    <t xml:space="preserve">098. OBVEZE PREMA DOBAVLJAČIMA </t>
  </si>
  <si>
    <t>106. ODGOĐENO PLAĆANJE TROŠKOVA I PRIHOD BUDUĆEG RAZDOBLJA</t>
  </si>
  <si>
    <t>Član</t>
  </si>
  <si>
    <t>OT-Optima Telekom d.d. je  dana 6. srpnja 2006. godine postalo stopostotnim vlasnikom Optima Grupa Holdinga d.o.o., koja se 23. rujna 2008. godine preimenovala u Optima Direct d.o.o.</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</si>
  <si>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</si>
  <si>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</si>
  <si>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</si>
  <si>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</si>
  <si>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</si>
  <si>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</si>
  <si>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</si>
  <si>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r>
      <t>Članovi Nadzornog odbora Društva</t>
    </r>
    <r>
      <rPr>
        <sz val="10"/>
        <rFont val="Arial"/>
        <family val="2"/>
      </rPr>
      <t xml:space="preserve">: </t>
    </r>
  </si>
  <si>
    <t>POSTROJENJA, OPREMA, ALATI I POGONSKI INVENTAR</t>
  </si>
  <si>
    <t>Zrinka Vuković Berić</t>
  </si>
  <si>
    <t>Duško Grabovac</t>
  </si>
  <si>
    <t>6110</t>
  </si>
  <si>
    <t>Optima telekom za upravljanje nekretninama i savjetovanje d.o.o.</t>
  </si>
  <si>
    <t>Odgođeni prihodi</t>
  </si>
  <si>
    <t>u 000 HRK</t>
  </si>
  <si>
    <t>%</t>
  </si>
  <si>
    <t>Prihodi od otpisa starih obveza i naknadnih popusta</t>
  </si>
  <si>
    <t>049. OSTALA POTRAŽIVANJA</t>
  </si>
  <si>
    <t>01/5492 019</t>
  </si>
  <si>
    <t>Društvo je kao jedini vlasnik dana 16. kolovoza 2011. godine osnovalo društvo Optima telekom za upravljanje nekretninama i savjetovanje d.o.o., koje u izvještajnom periodu nije poslovalo, odnosno trenutno je u mirovanju.</t>
  </si>
  <si>
    <t>Sudjelujući interesi (udjeli)</t>
  </si>
  <si>
    <t xml:space="preserve">Starosna struktura potraživanja Društva bez potraživanja za kamate: </t>
  </si>
  <si>
    <t>Sudjelujući interesi odnose se na na udjele u tvrci Pevec d.d., stečene nenaplaćenim potraživanja od iste.</t>
  </si>
  <si>
    <t>Prihodi od naplaćenih penala</t>
  </si>
  <si>
    <t>Kretanje vrijednosnog usklađenja dugotrajne imovine</t>
  </si>
  <si>
    <t>119. OSTALI MATERIJALNI TROŠKOVI</t>
  </si>
  <si>
    <t>Potraživanja od povezanih poduzeća</t>
  </si>
  <si>
    <t>Prihodi od prodaje imovine</t>
  </si>
  <si>
    <t>Otpisi nenaplaćenih potrživanja od kupca</t>
  </si>
  <si>
    <t>Ispravak vrijednosti ostalih potraživanja</t>
  </si>
  <si>
    <t>Obračunate nefakturirane usluge</t>
  </si>
  <si>
    <t xml:space="preserve">Članovi Uprave Društva u 2014. godini: </t>
  </si>
  <si>
    <t>Stanje na dan 01.01. 2014.</t>
  </si>
  <si>
    <t>01. siječanj 2014. godine</t>
  </si>
  <si>
    <t xml:space="preserve"> 01. siječanj 2014. godine</t>
  </si>
  <si>
    <t>U idućoj tablici analizirana je osjetljivost Društva na smanjenje tečaja kune od 10% u 2014.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</si>
  <si>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Sukladno uputama HANFA-e iznosi u bilanci pod pozicijama prethodnog razdoblja predstavljaju stanje na dan 31.12.2013. godine</t>
  </si>
  <si>
    <t>u razdoblju 01.01.2014. do 30.06.2014.</t>
  </si>
  <si>
    <t>stanje na dan 30.06.2014</t>
  </si>
  <si>
    <t>30.06.2014.</t>
  </si>
  <si>
    <t>Stanje na dan 30.06.2014.</t>
  </si>
  <si>
    <t>Amortizacija na dan 30.06.2014.</t>
  </si>
  <si>
    <t>Na dan 30.06.2014.</t>
  </si>
  <si>
    <t>Ulaganja u pridružena društva na 30.06.2014. godine:</t>
  </si>
  <si>
    <t>30.06.2013.</t>
  </si>
  <si>
    <t>Broj zaposlenih na dan 30. lipnja 2014.</t>
  </si>
  <si>
    <t>Struktura dioničara na dan 30. lipnja 2014. godine:</t>
  </si>
  <si>
    <t xml:space="preserve">Zarada po dionici na dan 30. lipnja 2014. godine iznosila je: </t>
  </si>
  <si>
    <t xml:space="preserve">Društvo  je na dan 30. lipnja 2014. godine imala 209 zaposlenika.  </t>
  </si>
  <si>
    <t>Financijski izvještaji Društva  pripremljeni su u kunama. Važeći tečaj hrvatske valute na dan 30. lipnja 2014. godine bio je 7,571371 kuna za 1 EUR i 5,562277 kuna za 1 USD.</t>
  </si>
  <si>
    <t>Troškovi usklađenja financijske imovine</t>
  </si>
  <si>
    <t>Neto rezultat - dobit</t>
  </si>
  <si>
    <t>Dobit po dionici</t>
  </si>
  <si>
    <t>U razdoblju siječanj - lipanj 2014. Društvo nije otkupljivalo izdane dionice, odnosno ne posjeduje trezorske dionice.</t>
  </si>
  <si>
    <t>HT D.D. (1/1)</t>
  </si>
  <si>
    <t>HANŽEKOVIĆ MARIJAN (1/1)</t>
  </si>
  <si>
    <t>RAIFFEISENBANK AUSTRIA D.D. (1/1)</t>
  </si>
  <si>
    <t>MARTIĆ MATIJA (1/1)</t>
  </si>
  <si>
    <t>ZAGREBAČKA BANKA D.D./ZAGREBAČKA BANKA/ZBIRNI SKRBNIČKI RAČUN - DOMAĆA PRAVNA</t>
  </si>
  <si>
    <t>VIPNET D.O.O. (1/1)</t>
  </si>
  <si>
    <t>HRVATSKA POŠTANSKA BANKA D.D./ HPB GLOBAL - OIF S JAVNOM PONUDOM (1/1)</t>
  </si>
  <si>
    <t>RAIFFEISENBANK AUSTRIA D.D./RAB</t>
  </si>
  <si>
    <t>HRVATSKA POŠTANSKA BANKA D.D. (1/1)</t>
  </si>
  <si>
    <t>MERKUR OSIGURANJE D.D. (1/1)</t>
  </si>
  <si>
    <t>MERKUR OSIGURANJE D.D. (1/1) /MATEMATIČKA PRIČUVA</t>
  </si>
  <si>
    <t>ALLIANZ ZAGREB D.D. (1/1)</t>
  </si>
  <si>
    <t>HYPO ALPE-ADRIA-BANK D.D./ PBZ CROATIA OSIGURANJE OBVEZNI MIROVINSKI FOND (1/1)</t>
  </si>
  <si>
    <t>ZAGREBAČKA BANKA D.D./ZB AKTIV</t>
  </si>
  <si>
    <t>BASLER OSIGURANJE ZAGREB D.D. (1/1) /MATEMATIČKA PRIČUVA</t>
  </si>
  <si>
    <t>COMPUTECH D.O.O. (1/1)</t>
  </si>
  <si>
    <t>ODAŠILJAČI I VEZE D.O.O. (1/1)</t>
  </si>
  <si>
    <t>ZAGREBAČKA BANKA D.D./ZB GLOBAL</t>
  </si>
  <si>
    <t>HUAWEI TECHNOLOGIES CO.LTD (1/1)</t>
  </si>
  <si>
    <t>OSTALI DIONIČARI</t>
  </si>
  <si>
    <t>083. DUGOROČNE OBVEZE</t>
  </si>
  <si>
    <t>Sukladno obvezi Društva preuzetoj temeljem pravomoćne Nagodbe, izvršena je promjena obilježja obveznice OPTE-O-142A dana 30.5.2014. na način da se obveznica mijenja u dužnički vrijednosni papir s višekratnim dospijećem s udjelom nedospjele glavnice u nominalnom iznosu od 0,30 kn po jednoj obveznici. U razdoblju od 30.5.2014. do 30.5.2017. Društvo će imateljima obveznice polugodišnje isplaćivati kamatu koja će se obračunavati prema kamatnoj stopi od 5,25% godišnje. Od 30.5.2017. do 30.5.2022. Društvo će imateljima obveznica svakih šest mjeseci pored navedene kamate isplaćivati i  dio glavnice u iznosu od 3%.</t>
  </si>
  <si>
    <t>Izloženost Društva kamatnom riziku nije značajna, budući da Društvo nema obveze po varijabilnim kamatnim stopama</t>
  </si>
  <si>
    <t xml:space="preserve">Planom financijskog i operativnog restrukturiranja Društva, prihvaćenom od strane vjerovnika na ročištu održanom 5. studenog 2013., kao jedna od važnijih mjera financijskog restrukturiranja predložena je mjera konverzije tražbina dijela vjerovnika u kapital društva, te je Odlukom Glavne skupštine Društva od 15.4.2014. vjerovnicima iz postupka predstečajne nagodbe bilo ponuđeno na upis 53.988.017 redovnih dionica na ime, nominalne vrijednosti 10,00 kuna. </t>
  </si>
  <si>
    <t>Postupak povećanja temeljnog kapitala izvršen je pri Trgovačkom sudu u Zagrebu dana 9.6.2014. temeljem Odluke Glavne skupštine Društva od 15.4.2014. ulaganjem prava pretvaranjem dijela tražbina dijela vjerovnika predstečajne nagodbe sa iznosa od 28.200.700,00 kn za iznos od 535.587.570,00 kn na iznos od 563.788.270,00 kn, izdavanjem novih 53.558.757 nematerijaliziranih redovnih dionica koje glase na ime, svaka u nominalnoj vrijednosti od 10,00 kn.</t>
  </si>
  <si>
    <t>Član (do 18.lipnja 2014.)</t>
  </si>
  <si>
    <t>Predsjednik Društva (do 18.lipnja 2014.)</t>
  </si>
  <si>
    <t>Predsjednica (do 18.lipnja 2014.)</t>
  </si>
  <si>
    <t>Član i Zamjenik Predsjednice (do 18.lipnja 2014.)</t>
  </si>
  <si>
    <t>Članica (do 18.lipnja 2014.)</t>
  </si>
  <si>
    <t>Zoran Kežman</t>
  </si>
  <si>
    <t>Predsjednik Društva (od 18.lipnja 2014.)</t>
  </si>
  <si>
    <t>Mirela Šešerko</t>
  </si>
  <si>
    <t>Siniša Đuranović</t>
  </si>
  <si>
    <t>Predsjednik (od 18.lipnja 2014.)</t>
  </si>
  <si>
    <t>Ariana Bazala-MIšetić</t>
  </si>
  <si>
    <t>Članica i Zamjenica Predsjednika (od 18.lipnja 2014.)</t>
  </si>
  <si>
    <t>Članica (od 18.lipnja 2014.)</t>
  </si>
  <si>
    <t>Marina Brajković</t>
  </si>
  <si>
    <t>Marina Bengez-Sedmak</t>
  </si>
  <si>
    <t>Marko Makek</t>
  </si>
  <si>
    <t xml:space="preserve">Ana Hanžeković </t>
  </si>
  <si>
    <t>Rozana Grgorinić</t>
  </si>
  <si>
    <t>Član (od 18. lipnja 2014.)</t>
  </si>
  <si>
    <t xml:space="preserve">Društvo je u proteklom tromjesečju uspješno privelo kraju prestečajni postupak i to zaključenjem Nagodbe pred Trgovačkim sudom u Zagrebu dana 30.4.2014. godine, poslovni broj Stpn-354/13, kada je Trgovački sud donio Rješenje kojim se odobrava sklapanje predstečajne Nagodbe. Predmetno Rješenje klauzulu pravomoćnosti steklo je dana 20.5.2014. godine. </t>
  </si>
  <si>
    <t>Uslijed izvršavanja obveza preuzetih Nagodbom, te provedbom Odluke Glavne skupštine Društva od dana 15.4.2014. o povećanju temeljnog kapitala izdavanjem redovnih dionica, ulozima u pravima, uz isključenje prava prvenstva postojećih dioničara, uslijedila je promjena u vlasničkoj strukturi Društva, koja je rezultirala i promjenama u upravljačkim tijelima Društva.</t>
  </si>
  <si>
    <t>ZORAN KEŽMAN, MIRELA ŠEŠERKO, GORAN JOVIČIĆ</t>
  </si>
  <si>
    <t>Prihodi od diskontiranja obveza</t>
  </si>
  <si>
    <t>Prihodi od otpisa financijskih obveza temeljem predstečajne nagodbe</t>
  </si>
  <si>
    <t>Obveze prema dobavljačima temeljem predstečajne nagodbe</t>
  </si>
  <si>
    <t>Obveze za porez na dodanu vrijednost sadrže i obveze u iznosu od 2,7 milijuna kuna temeljem predstečajne nagodbe</t>
  </si>
  <si>
    <t>Društvo je izdalo obveznice (OPTE-O-124A) nominalne vrijednosti od 250 milijuna kuna, 5. veljače 2007. godine. Obveznice su izdane na Zagrebačkoj burzi. Obveznice imaju kamatnu stopu od 9,125% i dospijevaju 1.veljače 2014. godine . Obveznice su izdane sa cijenom od 99,496%.</t>
  </si>
  <si>
    <t>Beskamatne obveze Društva do godine dana najvećim dijelom sastoje se od obveza prema dobavljačima u iznosu od 153.529 tisuća kuna za azdoblje siječanj – lipanj 2014. godine (182.265 tisuće kuna na dan 31.12.2013. godine).</t>
  </si>
  <si>
    <t>Dugoročni depoziti uključuju dva garantna devizna depozita  u Zagrebačkoj banci d.d. po osnovi izdavanje bankarske garancije i dospijevaju 13.06.2028. godine.</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</si>
</sst>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_);\(#,##0\ &quot;kn&quot;\)"/>
    <numFmt numFmtId="165" formatCode="#,##0\ &quot;kn&quot;_);[Red]\(#,##0\ &quot;kn&quot;\)"/>
    <numFmt numFmtId="166" formatCode="#,##0.00\ &quot;kn&quot;_);\(#,##0.00\ &quot;kn&quot;\)"/>
    <numFmt numFmtId="167" formatCode="#,##0.00\ &quot;kn&quot;_);[Red]\(#,##0.00\ &quot;kn&quot;\)"/>
    <numFmt numFmtId="168" formatCode="_ * #,##0_)\ &quot;kn&quot;_ ;_ * \(#,##0\)\ &quot;kn&quot;_ ;_ * &quot;-&quot;_)\ &quot;kn&quot;_ ;_ @_ "/>
    <numFmt numFmtId="169" formatCode="_ * #,##0_)\ _k_n_ ;_ * \(#,##0\)\ _k_n_ ;_ * &quot;-&quot;_)\ _k_n_ ;_ @_ "/>
    <numFmt numFmtId="170" formatCode="_ * #,##0.00_)\ &quot;kn&quot;_ ;_ * \(#,##0.00\)\ &quot;kn&quot;_ ;_ * &quot;-&quot;??_)\ &quot;kn&quot;_ ;_ @_ "/>
    <numFmt numFmtId="171" formatCode="_ * #,##0.00_)\ _k_n_ ;_ * \(#,##0.00\)\ _k_n_ ;_ * &quot;-&quot;??_)\ _k_n_ ;_ @_ "/>
    <numFmt numFmtId="172" formatCode="000"/>
    <numFmt numFmtId="173" formatCode="0.0%"/>
    <numFmt numFmtId="174" formatCode="#,###,"/>
    <numFmt numFmtId="175" formatCode="#,##0.000000000"/>
    <numFmt numFmtId="176" formatCode="0.0000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sz val="10"/>
      <color indexed="10"/>
      <name val="Arial"/>
      <family val="2"/>
    </font>
    <font>
      <sz val="11"/>
      <color indexed="17"/>
      <name val="Calibri"/>
      <family val="2"/>
    </font>
    <font>
      <b/>
      <sz val="11"/>
      <color indexed="8"/>
      <name val="Calibri"/>
      <family val="2"/>
    </font>
    <font>
      <sz val="11"/>
      <color indexed="10"/>
      <name val="Calibri"/>
      <family val="2"/>
    </font>
    <font>
      <b/>
      <sz val="18"/>
      <color indexed="62"/>
      <name val="Cambria"/>
      <family val="2"/>
    </font>
    <font>
      <sz val="8"/>
      <color indexed="12"/>
      <name val="Arial"/>
      <family val="2"/>
    </font>
    <font>
      <b/>
      <sz val="8"/>
      <color indexed="8"/>
      <name val="Arial"/>
      <family val="2"/>
    </font>
    <font>
      <i/>
      <sz val="10"/>
      <name val="Arial"/>
      <family val="2"/>
    </font>
    <font>
      <b/>
      <sz val="10"/>
      <name val="Verdana"/>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9"/>
      <name val="Arial"/>
      <family val="2"/>
    </font>
    <font>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65"/>
        <bgColor indexed="64"/>
      </patternFill>
    </fill>
    <fill>
      <patternFill patternType="solid">
        <fgColor theme="0"/>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style="medium"/>
      <right/>
      <top/>
      <bottom/>
    </border>
    <border>
      <left/>
      <right style="medium"/>
      <top/>
      <bottom/>
    </border>
    <border>
      <left/>
      <right/>
      <top style="medium"/>
      <bottom/>
    </border>
    <border>
      <left/>
      <right style="thin"/>
      <top style="medium"/>
      <bottom/>
    </border>
    <border>
      <left style="thin"/>
      <right/>
      <top style="thin"/>
      <bottom/>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top style="hair"/>
      <bottom style="thin"/>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right style="thin"/>
      <top style="thin"/>
      <bottom style="thin"/>
    </border>
    <border>
      <left style="medium"/>
      <right/>
      <top style="thin"/>
      <bottom/>
    </border>
    <border>
      <left style="medium"/>
      <right/>
      <top/>
      <bottom style="medium"/>
    </border>
    <border>
      <left/>
      <right style="medium"/>
      <top/>
      <bottom style="medium"/>
    </border>
    <border>
      <left/>
      <right style="medium"/>
      <top style="thin"/>
      <bottom/>
    </border>
    <border>
      <left style="medium"/>
      <right/>
      <top style="thin"/>
      <bottom style="thin"/>
    </border>
    <border>
      <left/>
      <right style="medium"/>
      <top style="thin"/>
      <bottom style="thin"/>
    </border>
    <border>
      <left style="medium"/>
      <right/>
      <top style="medium"/>
      <bottom/>
    </border>
    <border>
      <left/>
      <right style="medium"/>
      <top style="medium"/>
      <bottom/>
    </border>
  </borders>
  <cellStyleXfs count="3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0" fillId="27" borderId="1"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1" fillId="29" borderId="3" applyNumberFormat="0" applyAlignment="0" applyProtection="0"/>
    <xf numFmtId="0" fontId="52" fillId="3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31" borderId="0" applyNumberFormat="0" applyBorder="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33" borderId="3" applyNumberFormat="0" applyAlignment="0" applyProtection="0"/>
    <xf numFmtId="0" fontId="25" fillId="34" borderId="8" applyNumberFormat="0" applyAlignment="0" applyProtection="0"/>
    <xf numFmtId="0" fontId="59" fillId="0" borderId="9" applyNumberFormat="0" applyFill="0" applyAlignment="0" applyProtection="0"/>
    <xf numFmtId="0" fontId="27" fillId="0" borderId="0" applyNumberFormat="0" applyFill="0" applyBorder="0" applyAlignment="0" applyProtection="0"/>
    <xf numFmtId="0" fontId="60" fillId="35"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21" fillId="0" borderId="0">
      <alignment vertical="center"/>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48"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1"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6"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cellStyleXfs>
  <cellXfs count="601">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4" fillId="0" borderId="0" xfId="303" applyFont="1" applyAlignment="1">
      <alignment/>
      <protection/>
    </xf>
    <xf numFmtId="0" fontId="0" fillId="0" borderId="0" xfId="303" applyFont="1" applyAlignment="1">
      <alignment/>
      <protection/>
    </xf>
    <xf numFmtId="0" fontId="4" fillId="0" borderId="18" xfId="303" applyFont="1" applyFill="1" applyBorder="1" applyAlignment="1" applyProtection="1">
      <alignment horizontal="center" vertical="center"/>
      <protection hidden="1" locked="0"/>
    </xf>
    <xf numFmtId="0" fontId="3" fillId="0" borderId="0" xfId="303" applyFont="1" applyFill="1" applyBorder="1" applyAlignment="1" applyProtection="1">
      <alignment horizontal="left" vertical="center"/>
      <protection hidden="1"/>
    </xf>
    <xf numFmtId="0" fontId="4" fillId="0" borderId="0" xfId="303" applyFont="1" applyFill="1" applyBorder="1" applyAlignment="1" applyProtection="1">
      <alignment vertical="center"/>
      <protection hidden="1"/>
    </xf>
    <xf numFmtId="0" fontId="4" fillId="0" borderId="0" xfId="303" applyFont="1" applyFill="1" applyBorder="1" applyAlignment="1" applyProtection="1">
      <alignment horizontal="center" vertical="center" wrapText="1"/>
      <protection hidden="1"/>
    </xf>
    <xf numFmtId="0" fontId="4" fillId="0" borderId="0" xfId="303" applyFont="1" applyBorder="1" applyAlignment="1" applyProtection="1">
      <alignment/>
      <protection hidden="1"/>
    </xf>
    <xf numFmtId="0" fontId="12" fillId="0" borderId="0" xfId="303" applyFont="1" applyBorder="1" applyAlignment="1" applyProtection="1">
      <alignment horizontal="right" vertical="center" wrapText="1"/>
      <protection hidden="1"/>
    </xf>
    <xf numFmtId="0" fontId="12" fillId="0" borderId="0" xfId="303" applyNumberFormat="1" applyFont="1" applyFill="1" applyBorder="1" applyAlignment="1" applyProtection="1">
      <alignment horizontal="right" vertical="center" shrinkToFit="1"/>
      <protection hidden="1" locked="0"/>
    </xf>
    <xf numFmtId="0" fontId="12" fillId="0" borderId="0" xfId="303" applyFont="1" applyFill="1" applyBorder="1" applyAlignment="1" applyProtection="1">
      <alignment horizontal="left" vertical="center"/>
      <protection hidden="1"/>
    </xf>
    <xf numFmtId="0" fontId="4" fillId="0" borderId="0" xfId="303" applyFont="1" applyBorder="1" applyAlignment="1" applyProtection="1">
      <alignment horizontal="left"/>
      <protection hidden="1"/>
    </xf>
    <xf numFmtId="0" fontId="4" fillId="0" borderId="0" xfId="303" applyFont="1" applyBorder="1" applyAlignment="1" applyProtection="1">
      <alignment vertical="top"/>
      <protection hidden="1"/>
    </xf>
    <xf numFmtId="0" fontId="4" fillId="0" borderId="0" xfId="303" applyFont="1" applyBorder="1" applyAlignment="1" applyProtection="1">
      <alignment horizontal="right"/>
      <protection hidden="1"/>
    </xf>
    <xf numFmtId="0" fontId="3" fillId="0" borderId="0" xfId="303" applyFont="1" applyFill="1" applyBorder="1" applyAlignment="1" applyProtection="1">
      <alignment horizontal="right" vertical="center"/>
      <protection hidden="1" locked="0"/>
    </xf>
    <xf numFmtId="0" fontId="4" fillId="0" borderId="0" xfId="303" applyFont="1" applyBorder="1" applyAlignment="1" applyProtection="1">
      <alignment/>
      <protection hidden="1"/>
    </xf>
    <xf numFmtId="0" fontId="3" fillId="0" borderId="0" xfId="303" applyFont="1" applyBorder="1" applyAlignment="1" applyProtection="1">
      <alignment vertical="top"/>
      <protection hidden="1"/>
    </xf>
    <xf numFmtId="0" fontId="4" fillId="0" borderId="0" xfId="303" applyFont="1" applyFill="1" applyBorder="1" applyAlignment="1" applyProtection="1">
      <alignment/>
      <protection hidden="1"/>
    </xf>
    <xf numFmtId="0" fontId="4" fillId="0" borderId="0" xfId="303" applyFont="1" applyBorder="1" applyAlignment="1" applyProtection="1">
      <alignment horizontal="center" vertical="center"/>
      <protection hidden="1" locked="0"/>
    </xf>
    <xf numFmtId="0" fontId="4" fillId="0" borderId="0" xfId="303" applyFont="1" applyBorder="1" applyAlignment="1" applyProtection="1">
      <alignment vertical="top" wrapText="1"/>
      <protection hidden="1"/>
    </xf>
    <xf numFmtId="0" fontId="4" fillId="0" borderId="0" xfId="303" applyFont="1" applyBorder="1" applyAlignment="1" applyProtection="1">
      <alignment wrapText="1"/>
      <protection hidden="1"/>
    </xf>
    <xf numFmtId="0" fontId="4" fillId="0" borderId="0" xfId="303" applyFont="1" applyBorder="1" applyAlignment="1" applyProtection="1">
      <alignment horizontal="right" vertical="top"/>
      <protection hidden="1"/>
    </xf>
    <xf numFmtId="0" fontId="4" fillId="0" borderId="0" xfId="303" applyFont="1" applyBorder="1" applyAlignment="1" applyProtection="1">
      <alignment horizontal="center" vertical="top"/>
      <protection hidden="1"/>
    </xf>
    <xf numFmtId="0" fontId="4" fillId="0" borderId="0" xfId="303" applyFont="1" applyBorder="1" applyAlignment="1" applyProtection="1">
      <alignment horizontal="center"/>
      <protection hidden="1"/>
    </xf>
    <xf numFmtId="0" fontId="4" fillId="0" borderId="0" xfId="303" applyFont="1" applyBorder="1" applyAlignment="1">
      <alignment/>
      <protection/>
    </xf>
    <xf numFmtId="0" fontId="4" fillId="0" borderId="0" xfId="303" applyFont="1" applyBorder="1" applyAlignment="1" applyProtection="1">
      <alignment horizontal="left" vertical="top"/>
      <protection hidden="1"/>
    </xf>
    <xf numFmtId="0" fontId="4" fillId="0" borderId="19" xfId="303" applyFont="1" applyBorder="1" applyAlignment="1" applyProtection="1">
      <alignment/>
      <protection hidden="1"/>
    </xf>
    <xf numFmtId="0" fontId="4" fillId="0" borderId="0" xfId="303" applyFont="1" applyBorder="1" applyAlignment="1" applyProtection="1">
      <alignment vertical="center"/>
      <protection hidden="1"/>
    </xf>
    <xf numFmtId="0" fontId="4" fillId="0" borderId="20" xfId="303" applyFont="1" applyBorder="1" applyAlignment="1" applyProtection="1">
      <alignment/>
      <protection hidden="1"/>
    </xf>
    <xf numFmtId="0" fontId="4" fillId="0" borderId="20" xfId="303" applyFont="1" applyBorder="1" applyAlignment="1">
      <alignment/>
      <protection/>
    </xf>
    <xf numFmtId="172"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0" fontId="13" fillId="0" borderId="0" xfId="340" applyFont="1" applyBorder="1" applyAlignment="1" applyProtection="1">
      <alignment vertical="center"/>
      <protection hidden="1"/>
    </xf>
    <xf numFmtId="0" fontId="4" fillId="0" borderId="0" xfId="303" applyFont="1" applyBorder="1" applyAlignment="1" applyProtection="1">
      <alignment horizontal="right" wrapText="1"/>
      <protection hidden="1"/>
    </xf>
    <xf numFmtId="0" fontId="4" fillId="0" borderId="0" xfId="303"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340" applyFont="1" applyFill="1" applyAlignment="1">
      <alignment wrapText="1"/>
      <protection/>
    </xf>
    <xf numFmtId="0" fontId="0" fillId="0" borderId="0" xfId="0" applyFont="1" applyFill="1" applyAlignment="1">
      <alignment/>
    </xf>
    <xf numFmtId="0" fontId="0" fillId="0" borderId="0" xfId="340"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303" applyFont="1" applyBorder="1" applyAlignment="1">
      <alignment/>
      <protection/>
    </xf>
    <xf numFmtId="0" fontId="4" fillId="0" borderId="25" xfId="303" applyFont="1" applyBorder="1" applyAlignment="1">
      <alignment/>
      <protection/>
    </xf>
    <xf numFmtId="0" fontId="4" fillId="0" borderId="26" xfId="303" applyFont="1" applyFill="1" applyBorder="1" applyAlignment="1" applyProtection="1">
      <alignment horizontal="left" vertical="center" wrapText="1"/>
      <protection hidden="1"/>
    </xf>
    <xf numFmtId="0" fontId="4" fillId="0" borderId="18" xfId="303" applyFont="1" applyFill="1" applyBorder="1" applyAlignment="1" applyProtection="1">
      <alignment vertical="center"/>
      <protection hidden="1"/>
    </xf>
    <xf numFmtId="0" fontId="4" fillId="0" borderId="26" xfId="303" applyFont="1" applyBorder="1" applyAlignment="1" applyProtection="1">
      <alignment horizontal="left" vertical="center" wrapText="1"/>
      <protection hidden="1"/>
    </xf>
    <xf numFmtId="0" fontId="4" fillId="0" borderId="18" xfId="303" applyFont="1" applyBorder="1" applyAlignment="1" applyProtection="1">
      <alignment/>
      <protection hidden="1"/>
    </xf>
    <xf numFmtId="0" fontId="12" fillId="0" borderId="0" xfId="303" applyFont="1" applyBorder="1" applyAlignment="1" applyProtection="1">
      <alignment horizontal="right"/>
      <protection hidden="1"/>
    </xf>
    <xf numFmtId="0" fontId="4" fillId="0" borderId="26" xfId="303" applyFont="1" applyFill="1" applyBorder="1" applyAlignment="1" applyProtection="1">
      <alignment/>
      <protection hidden="1"/>
    </xf>
    <xf numFmtId="0" fontId="4" fillId="0" borderId="26" xfId="303" applyFont="1" applyBorder="1" applyAlignment="1" applyProtection="1">
      <alignment wrapText="1"/>
      <protection hidden="1"/>
    </xf>
    <xf numFmtId="0" fontId="4" fillId="0" borderId="18" xfId="303" applyFont="1" applyBorder="1" applyAlignment="1" applyProtection="1">
      <alignment horizontal="right"/>
      <protection hidden="1"/>
    </xf>
    <xf numFmtId="0" fontId="4" fillId="0" borderId="26" xfId="303" applyFont="1" applyBorder="1" applyAlignment="1" applyProtection="1">
      <alignment/>
      <protection hidden="1"/>
    </xf>
    <xf numFmtId="0" fontId="4" fillId="0" borderId="18" xfId="303" applyFont="1" applyBorder="1" applyAlignment="1" applyProtection="1">
      <alignment horizontal="right" wrapText="1"/>
      <protection hidden="1"/>
    </xf>
    <xf numFmtId="0" fontId="3" fillId="0" borderId="26" xfId="303" applyFont="1" applyFill="1" applyBorder="1" applyAlignment="1" applyProtection="1">
      <alignment horizontal="right" vertical="center"/>
      <protection hidden="1" locked="0"/>
    </xf>
    <xf numFmtId="0" fontId="4" fillId="0" borderId="26" xfId="303" applyFont="1" applyBorder="1" applyAlignment="1" applyProtection="1">
      <alignment vertical="top"/>
      <protection hidden="1"/>
    </xf>
    <xf numFmtId="0" fontId="4" fillId="0" borderId="26" xfId="303" applyFont="1" applyBorder="1" applyAlignment="1" applyProtection="1">
      <alignment horizontal="left" vertical="top" wrapText="1"/>
      <protection hidden="1"/>
    </xf>
    <xf numFmtId="0" fontId="4" fillId="0" borderId="18" xfId="303" applyFont="1" applyBorder="1" applyAlignment="1">
      <alignment/>
      <protection/>
    </xf>
    <xf numFmtId="0" fontId="4" fillId="0" borderId="26" xfId="303" applyFont="1" applyBorder="1" applyAlignment="1" applyProtection="1">
      <alignment horizontal="left" vertical="top" indent="2"/>
      <protection hidden="1"/>
    </xf>
    <xf numFmtId="0" fontId="4" fillId="0" borderId="26" xfId="303" applyFont="1" applyBorder="1" applyAlignment="1" applyProtection="1">
      <alignment horizontal="left" vertical="top" wrapText="1" indent="2"/>
      <protection hidden="1"/>
    </xf>
    <xf numFmtId="0" fontId="4" fillId="0" borderId="18" xfId="303" applyFont="1" applyBorder="1" applyAlignment="1" applyProtection="1">
      <alignment horizontal="right" vertical="top"/>
      <protection hidden="1"/>
    </xf>
    <xf numFmtId="49" fontId="3" fillId="0" borderId="26" xfId="303" applyNumberFormat="1" applyFont="1" applyBorder="1" applyAlignment="1" applyProtection="1">
      <alignment horizontal="center" vertical="center"/>
      <protection hidden="1" locked="0"/>
    </xf>
    <xf numFmtId="0" fontId="4" fillId="0" borderId="18" xfId="303" applyFont="1" applyBorder="1" applyAlignment="1" applyProtection="1">
      <alignment horizontal="left" vertical="top"/>
      <protection hidden="1"/>
    </xf>
    <xf numFmtId="0" fontId="4" fillId="0" borderId="26" xfId="303" applyFont="1" applyBorder="1" applyAlignment="1" applyProtection="1">
      <alignment horizontal="left"/>
      <protection hidden="1"/>
    </xf>
    <xf numFmtId="0" fontId="4" fillId="0" borderId="25" xfId="303" applyFont="1" applyBorder="1" applyAlignment="1" applyProtection="1">
      <alignment/>
      <protection hidden="1"/>
    </xf>
    <xf numFmtId="0" fontId="4" fillId="0" borderId="18" xfId="303" applyFont="1" applyBorder="1" applyAlignment="1" applyProtection="1">
      <alignment horizontal="left"/>
      <protection hidden="1"/>
    </xf>
    <xf numFmtId="0" fontId="4" fillId="0" borderId="26" xfId="303" applyFont="1" applyFill="1" applyBorder="1" applyAlignment="1" applyProtection="1">
      <alignment vertical="center"/>
      <protection hidden="1"/>
    </xf>
    <xf numFmtId="0" fontId="13" fillId="0" borderId="26" xfId="340" applyFont="1" applyFill="1" applyBorder="1" applyAlignment="1" applyProtection="1">
      <alignment vertical="center"/>
      <protection hidden="1"/>
    </xf>
    <xf numFmtId="0" fontId="13" fillId="0" borderId="0" xfId="340" applyFont="1" applyBorder="1" applyAlignment="1" applyProtection="1">
      <alignment horizontal="left"/>
      <protection hidden="1"/>
    </xf>
    <xf numFmtId="0" fontId="9" fillId="0" borderId="0" xfId="340" applyBorder="1" applyAlignment="1">
      <alignment/>
      <protection/>
    </xf>
    <xf numFmtId="0" fontId="9" fillId="0" borderId="26" xfId="340" applyBorder="1" applyAlignment="1">
      <alignment/>
      <protection/>
    </xf>
    <xf numFmtId="0" fontId="3" fillId="0" borderId="18" xfId="303" applyFont="1" applyBorder="1" applyAlignment="1" applyProtection="1">
      <alignment vertical="center"/>
      <protection hidden="1"/>
    </xf>
    <xf numFmtId="0" fontId="4" fillId="0" borderId="27" xfId="303" applyFont="1" applyBorder="1" applyAlignment="1" applyProtection="1">
      <alignment/>
      <protection hidden="1"/>
    </xf>
    <xf numFmtId="0" fontId="4" fillId="0" borderId="28" xfId="303" applyFont="1" applyFill="1" applyBorder="1" applyAlignment="1" applyProtection="1">
      <alignment horizontal="right" vertical="top" wrapText="1"/>
      <protection hidden="1"/>
    </xf>
    <xf numFmtId="0" fontId="4" fillId="0" borderId="29" xfId="303" applyFont="1" applyFill="1" applyBorder="1" applyAlignment="1" applyProtection="1">
      <alignment horizontal="right" vertical="top" wrapText="1"/>
      <protection hidden="1"/>
    </xf>
    <xf numFmtId="0" fontId="4" fillId="0" borderId="29" xfId="303" applyFont="1" applyFill="1" applyBorder="1" applyAlignment="1" applyProtection="1">
      <alignment/>
      <protection hidden="1"/>
    </xf>
    <xf numFmtId="0" fontId="4" fillId="0" borderId="30" xfId="303" applyFont="1" applyFill="1" applyBorder="1" applyAlignment="1" applyProtection="1">
      <alignment/>
      <protection hidden="1"/>
    </xf>
    <xf numFmtId="14" fontId="3" fillId="0" borderId="22" xfId="303" applyNumberFormat="1" applyFont="1" applyFill="1" applyBorder="1" applyAlignment="1" applyProtection="1">
      <alignment horizontal="center" vertical="center"/>
      <protection hidden="1" locked="0"/>
    </xf>
    <xf numFmtId="1" fontId="3" fillId="0" borderId="21" xfId="303" applyNumberFormat="1" applyFont="1" applyFill="1" applyBorder="1" applyAlignment="1" applyProtection="1">
      <alignment horizontal="center" vertical="center"/>
      <protection hidden="1" locked="0"/>
    </xf>
    <xf numFmtId="0" fontId="3" fillId="0" borderId="21" xfId="303" applyFont="1" applyFill="1" applyBorder="1" applyAlignment="1" applyProtection="1">
      <alignment horizontal="center" vertical="center"/>
      <protection hidden="1" locked="0"/>
    </xf>
    <xf numFmtId="49" fontId="3" fillId="0" borderId="21" xfId="303" applyNumberFormat="1" applyFont="1" applyFill="1" applyBorder="1" applyAlignment="1" applyProtection="1">
      <alignment horizontal="right" vertical="center"/>
      <protection hidden="1" locked="0"/>
    </xf>
    <xf numFmtId="0" fontId="3" fillId="0" borderId="18" xfId="303" applyFont="1" applyFill="1" applyBorder="1" applyAlignment="1" applyProtection="1">
      <alignment horizontal="right" vertical="center"/>
      <protection hidden="1" locked="0"/>
    </xf>
    <xf numFmtId="0" fontId="4" fillId="0" borderId="0" xfId="303" applyFont="1" applyFill="1" applyBorder="1" applyAlignment="1">
      <alignment/>
      <protection/>
    </xf>
    <xf numFmtId="49" fontId="3" fillId="0" borderId="0" xfId="303" applyNumberFormat="1" applyFont="1" applyFill="1" applyBorder="1" applyAlignment="1" applyProtection="1">
      <alignment horizontal="center" vertical="center"/>
      <protection hidden="1" locked="0"/>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0" fontId="9" fillId="37" borderId="0" xfId="0" applyFont="1" applyFill="1" applyAlignment="1">
      <alignment horizontal="justify" vertical="top"/>
    </xf>
    <xf numFmtId="0" fontId="9" fillId="37" borderId="0" xfId="0" applyFont="1" applyFill="1" applyAlignment="1">
      <alignment horizontal="right" vertical="top"/>
    </xf>
    <xf numFmtId="3" fontId="9" fillId="37" borderId="20" xfId="0" applyNumberFormat="1" applyFont="1" applyFill="1" applyBorder="1" applyAlignment="1">
      <alignment horizontal="right" vertical="top"/>
    </xf>
    <xf numFmtId="3" fontId="16" fillId="37" borderId="20" xfId="0" applyNumberFormat="1" applyFont="1" applyFill="1" applyBorder="1" applyAlignment="1">
      <alignment horizontal="right" vertical="top"/>
    </xf>
    <xf numFmtId="0" fontId="16" fillId="37" borderId="0" xfId="0" applyFont="1" applyFill="1" applyAlignment="1">
      <alignment vertical="top"/>
    </xf>
    <xf numFmtId="0" fontId="23" fillId="37" borderId="0" xfId="0" applyFont="1" applyFill="1" applyAlignment="1">
      <alignment vertical="top"/>
    </xf>
    <xf numFmtId="3" fontId="7" fillId="37" borderId="20" xfId="0" applyNumberFormat="1" applyFont="1" applyFill="1" applyBorder="1" applyAlignment="1">
      <alignment horizontal="right" vertical="top"/>
    </xf>
    <xf numFmtId="0" fontId="19" fillId="37" borderId="0" xfId="0" applyFont="1" applyFill="1" applyAlignment="1">
      <alignment vertical="top"/>
    </xf>
    <xf numFmtId="3" fontId="16" fillId="37" borderId="31" xfId="0" applyNumberFormat="1" applyFont="1" applyFill="1" applyBorder="1" applyAlignment="1">
      <alignment horizontal="right" vertical="top"/>
    </xf>
    <xf numFmtId="0" fontId="9" fillId="37" borderId="0" xfId="0" applyFont="1" applyFill="1" applyAlignment="1">
      <alignment horizontal="left" vertical="center" wrapText="1"/>
    </xf>
    <xf numFmtId="0" fontId="0" fillId="37" borderId="0" xfId="0" applyFont="1" applyFill="1" applyAlignment="1">
      <alignment horizontal="left" vertical="center" wrapText="1"/>
    </xf>
    <xf numFmtId="3" fontId="7" fillId="37" borderId="0" xfId="0" applyNumberFormat="1" applyFont="1" applyFill="1" applyBorder="1" applyAlignment="1">
      <alignment horizontal="right" vertical="top"/>
    </xf>
    <xf numFmtId="3" fontId="16" fillId="37" borderId="0" xfId="0" applyNumberFormat="1" applyFont="1" applyFill="1" applyBorder="1" applyAlignment="1">
      <alignment horizontal="right" vertical="top"/>
    </xf>
    <xf numFmtId="3" fontId="7" fillId="37" borderId="31" xfId="0" applyNumberFormat="1" applyFont="1" applyFill="1" applyBorder="1" applyAlignment="1">
      <alignment vertical="top"/>
    </xf>
    <xf numFmtId="0" fontId="0" fillId="37" borderId="0" xfId="0" applyFont="1" applyFill="1" applyAlignment="1">
      <alignment vertical="center" wrapText="1"/>
    </xf>
    <xf numFmtId="0" fontId="22"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0" fontId="9" fillId="37" borderId="0" xfId="0" applyFont="1" applyFill="1" applyAlignment="1">
      <alignment vertical="center"/>
    </xf>
    <xf numFmtId="3" fontId="0" fillId="0" borderId="0" xfId="0" applyNumberFormat="1" applyFill="1" applyAlignment="1">
      <alignment/>
    </xf>
    <xf numFmtId="3" fontId="65"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0" fontId="0" fillId="37" borderId="0" xfId="0" applyFont="1" applyFill="1" applyAlignment="1">
      <alignment horizontal="left" vertical="top" wrapText="1"/>
    </xf>
    <xf numFmtId="0" fontId="7" fillId="37" borderId="0" xfId="0" applyFont="1" applyFill="1" applyAlignment="1">
      <alignment horizontal="justify" vertical="top"/>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9" fillId="37" borderId="0" xfId="0" applyFont="1" applyFill="1" applyAlignment="1">
      <alignment vertical="top"/>
    </xf>
    <xf numFmtId="3" fontId="7" fillId="0" borderId="20" xfId="0" applyNumberFormat="1" applyFont="1" applyFill="1" applyBorder="1" applyAlignment="1">
      <alignment horizontal="righ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horizontal="left" vertical="top" wrapText="1"/>
    </xf>
    <xf numFmtId="0" fontId="0" fillId="37" borderId="0" xfId="0" applyFont="1" applyFill="1" applyAlignment="1">
      <alignment horizontal="left" vertical="top"/>
    </xf>
    <xf numFmtId="0" fontId="0" fillId="0" borderId="0" xfId="0" applyFont="1" applyFill="1" applyAlignment="1">
      <alignment vertical="top" wrapText="1"/>
    </xf>
    <xf numFmtId="3" fontId="0" fillId="0" borderId="0" xfId="0" applyNumberFormat="1" applyFont="1" applyFill="1" applyAlignment="1">
      <alignment vertical="top"/>
    </xf>
    <xf numFmtId="3" fontId="0" fillId="37" borderId="0" xfId="0" applyNumberFormat="1" applyFont="1" applyFill="1" applyAlignment="1">
      <alignment vertical="top"/>
    </xf>
    <xf numFmtId="0" fontId="0" fillId="37" borderId="0" xfId="0" applyFont="1" applyFill="1" applyBorder="1" applyAlignment="1">
      <alignment vertical="top"/>
    </xf>
    <xf numFmtId="0" fontId="0" fillId="0" borderId="0" xfId="0" applyFont="1" applyFill="1" applyBorder="1" applyAlignment="1">
      <alignment vertical="top"/>
    </xf>
    <xf numFmtId="3" fontId="0" fillId="0" borderId="0" xfId="0" applyNumberFormat="1" applyFont="1" applyFill="1" applyBorder="1" applyAlignment="1">
      <alignment vertical="top"/>
    </xf>
    <xf numFmtId="0" fontId="0" fillId="36" borderId="0" xfId="0" applyFont="1" applyFill="1" applyAlignment="1">
      <alignment vertical="top"/>
    </xf>
    <xf numFmtId="0" fontId="0" fillId="0" borderId="0" xfId="0" applyFont="1" applyFill="1" applyAlignment="1">
      <alignment/>
    </xf>
    <xf numFmtId="0" fontId="7" fillId="36" borderId="0" xfId="0" applyFont="1" applyFill="1" applyAlignment="1">
      <alignment vertical="top"/>
    </xf>
    <xf numFmtId="0" fontId="9" fillId="37" borderId="0" xfId="0" applyFont="1" applyFill="1" applyAlignment="1">
      <alignment horizontal="justify" vertical="center"/>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0" fontId="0" fillId="37" borderId="0" xfId="0" applyFont="1" applyFill="1" applyAlignment="1">
      <alignment horizontal="justify" vertical="center"/>
    </xf>
    <xf numFmtId="3" fontId="7" fillId="37" borderId="0" xfId="0" applyNumberFormat="1" applyFont="1" applyFill="1" applyAlignment="1">
      <alignment horizontal="right" vertical="center" wrapText="1"/>
    </xf>
    <xf numFmtId="3" fontId="66" fillId="37" borderId="20" xfId="0" applyNumberFormat="1" applyFont="1" applyFill="1" applyBorder="1" applyAlignment="1">
      <alignment horizontal="right" vertical="center" wrapText="1"/>
    </xf>
    <xf numFmtId="0" fontId="0" fillId="37" borderId="0" xfId="0" applyFont="1" applyFill="1" applyAlignment="1">
      <alignment vertical="center" wrapText="1"/>
    </xf>
    <xf numFmtId="3" fontId="0" fillId="37" borderId="0" xfId="0" applyNumberFormat="1" applyFont="1" applyFill="1" applyAlignment="1">
      <alignment vertical="center" wrapText="1"/>
    </xf>
    <xf numFmtId="0" fontId="7" fillId="37" borderId="0" xfId="0" applyFont="1" applyFill="1" applyAlignment="1">
      <alignment vertical="top"/>
    </xf>
    <xf numFmtId="173" fontId="7" fillId="37" borderId="0" xfId="335" applyNumberFormat="1" applyFont="1" applyFill="1" applyAlignment="1">
      <alignment vertical="top"/>
    </xf>
    <xf numFmtId="3" fontId="7" fillId="37" borderId="0" xfId="0" applyNumberFormat="1" applyFont="1" applyFill="1" applyAlignment="1">
      <alignment vertical="top"/>
    </xf>
    <xf numFmtId="173" fontId="0" fillId="37" borderId="0" xfId="335" applyNumberFormat="1" applyFont="1" applyFill="1" applyAlignment="1">
      <alignment vertical="top"/>
    </xf>
    <xf numFmtId="3" fontId="16" fillId="0" borderId="20" xfId="0" applyNumberFormat="1" applyFont="1" applyFill="1" applyBorder="1" applyAlignment="1">
      <alignment horizontal="right" vertical="top"/>
    </xf>
    <xf numFmtId="3" fontId="0" fillId="0" borderId="0" xfId="0" applyNumberFormat="1" applyFont="1" applyAlignment="1">
      <alignment/>
    </xf>
    <xf numFmtId="0" fontId="0" fillId="37" borderId="0" xfId="0" applyFont="1" applyFill="1" applyAlignment="1">
      <alignment vertical="top"/>
    </xf>
    <xf numFmtId="0" fontId="16" fillId="37" borderId="0" xfId="0" applyFont="1" applyFill="1" applyAlignment="1">
      <alignment horizontal="justify" vertical="center"/>
    </xf>
    <xf numFmtId="3" fontId="2" fillId="0" borderId="18" xfId="0" applyNumberFormat="1" applyFont="1" applyFill="1" applyBorder="1" applyAlignment="1" applyProtection="1">
      <alignment vertical="center"/>
      <protection locked="0"/>
    </xf>
    <xf numFmtId="0" fontId="0" fillId="0" borderId="18" xfId="0" applyFill="1" applyBorder="1" applyAlignment="1">
      <alignment/>
    </xf>
    <xf numFmtId="10" fontId="2" fillId="0" borderId="18" xfId="335" applyNumberFormat="1" applyFont="1" applyFill="1" applyBorder="1" applyAlignment="1" applyProtection="1">
      <alignment vertical="center"/>
      <protection hidden="1"/>
    </xf>
    <xf numFmtId="0" fontId="7" fillId="37" borderId="0" xfId="0" applyFont="1" applyFill="1" applyBorder="1" applyAlignment="1">
      <alignment horizontal="justify" vertical="top"/>
    </xf>
    <xf numFmtId="0" fontId="0" fillId="37" borderId="0" xfId="0" applyFont="1" applyFill="1" applyBorder="1" applyAlignment="1">
      <alignment horizontal="justify" vertical="top"/>
    </xf>
    <xf numFmtId="0" fontId="7" fillId="37" borderId="0" xfId="0" applyFont="1" applyFill="1" applyBorder="1" applyAlignment="1">
      <alignment horizontal="left" vertical="top"/>
    </xf>
    <xf numFmtId="0" fontId="0" fillId="37" borderId="0" xfId="0" applyFont="1" applyFill="1" applyAlignment="1">
      <alignment vertical="top"/>
    </xf>
    <xf numFmtId="0" fontId="0" fillId="37" borderId="0" xfId="0" applyFont="1" applyFill="1" applyAlignment="1">
      <alignment horizontal="justify" vertical="top"/>
    </xf>
    <xf numFmtId="9" fontId="0" fillId="37" borderId="0" xfId="0" applyNumberFormat="1" applyFont="1" applyFill="1" applyAlignment="1">
      <alignment horizontal="center" vertical="center"/>
    </xf>
    <xf numFmtId="0" fontId="7" fillId="37" borderId="0" xfId="0" applyFont="1" applyFill="1" applyAlignment="1">
      <alignment horizontal="center" vertical="top" wrapText="1"/>
    </xf>
    <xf numFmtId="0" fontId="7" fillId="37" borderId="0" xfId="0" applyFont="1" applyFill="1" applyAlignment="1">
      <alignment horizontal="justify" vertical="center"/>
    </xf>
    <xf numFmtId="0" fontId="0" fillId="37" borderId="0" xfId="0" applyFont="1" applyFill="1" applyAlignment="1">
      <alignment horizontal="justify" vertical="center"/>
    </xf>
    <xf numFmtId="0" fontId="67" fillId="0" borderId="0" xfId="0" applyFont="1" applyAlignment="1">
      <alignment/>
    </xf>
    <xf numFmtId="4" fontId="7" fillId="37" borderId="0" xfId="0" applyNumberFormat="1" applyFont="1" applyFill="1" applyAlignment="1">
      <alignment horizontal="right" vertical="top" wrapText="1"/>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0" fillId="0" borderId="0" xfId="0" applyFont="1" applyFill="1" applyBorder="1" applyAlignment="1">
      <alignment horizontal="center" vertical="center" wrapText="1"/>
    </xf>
    <xf numFmtId="0" fontId="10" fillId="0" borderId="0" xfId="340" applyFont="1" applyFill="1" applyBorder="1" applyAlignment="1">
      <alignment horizontal="center" vertical="center" wrapText="1"/>
      <protection/>
    </xf>
    <xf numFmtId="14" fontId="7" fillId="0" borderId="0" xfId="340" applyNumberFormat="1" applyFont="1" applyFill="1" applyBorder="1" applyAlignment="1" applyProtection="1">
      <alignment horizontal="center" vertical="center"/>
      <protection hidden="1" locked="0"/>
    </xf>
    <xf numFmtId="0" fontId="7" fillId="0" borderId="0" xfId="340" applyFont="1" applyFill="1" applyBorder="1" applyAlignment="1" applyProtection="1">
      <alignment horizontal="center" vertical="center"/>
      <protection hidden="1"/>
    </xf>
    <xf numFmtId="0" fontId="0" fillId="37" borderId="0" xfId="0" applyFont="1" applyFill="1" applyBorder="1" applyAlignment="1">
      <alignment vertical="top"/>
    </xf>
    <xf numFmtId="0" fontId="0" fillId="37" borderId="0" xfId="0" applyFont="1" applyFill="1" applyAlignment="1">
      <alignment vertical="top"/>
    </xf>
    <xf numFmtId="173" fontId="0" fillId="37" borderId="0" xfId="335" applyNumberFormat="1" applyFont="1" applyFill="1" applyBorder="1" applyAlignment="1">
      <alignment vertical="top"/>
    </xf>
    <xf numFmtId="0" fontId="9" fillId="37" borderId="0" xfId="0" applyFont="1" applyFill="1" applyBorder="1" applyAlignment="1">
      <alignment vertical="top"/>
    </xf>
    <xf numFmtId="0" fontId="0" fillId="36" borderId="0" xfId="0" applyFont="1" applyFill="1" applyBorder="1" applyAlignment="1">
      <alignment vertical="top"/>
    </xf>
    <xf numFmtId="3" fontId="0" fillId="37" borderId="0" xfId="0" applyNumberFormat="1" applyFont="1" applyFill="1" applyBorder="1" applyAlignment="1">
      <alignment vertical="top"/>
    </xf>
    <xf numFmtId="0" fontId="16" fillId="37" borderId="0" xfId="0" applyFont="1" applyFill="1" applyAlignment="1">
      <alignment horizontal="center" vertical="top"/>
    </xf>
    <xf numFmtId="0" fontId="0" fillId="37" borderId="0" xfId="0" applyFont="1" applyFill="1" applyAlignment="1">
      <alignment vertical="top"/>
    </xf>
    <xf numFmtId="0" fontId="0" fillId="37" borderId="0" xfId="0" applyFont="1" applyFill="1" applyAlignment="1">
      <alignment vertical="center" wrapText="1"/>
    </xf>
    <xf numFmtId="3" fontId="0" fillId="37" borderId="0" xfId="0" applyNumberFormat="1" applyFont="1" applyFill="1" applyBorder="1" applyAlignment="1">
      <alignment horizontal="right" vertical="center" wrapText="1"/>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0" fontId="7" fillId="37" borderId="0" xfId="0" applyFont="1" applyFill="1" applyAlignment="1">
      <alignment horizontal="justify" vertical="top"/>
    </xf>
    <xf numFmtId="0" fontId="0" fillId="37" borderId="0" xfId="0" applyFont="1" applyFill="1" applyAlignment="1">
      <alignment horizontal="left" vertical="top" wrapText="1"/>
    </xf>
    <xf numFmtId="0" fontId="0" fillId="37" borderId="0" xfId="0" applyFont="1" applyFill="1" applyAlignment="1">
      <alignment vertical="top"/>
    </xf>
    <xf numFmtId="3" fontId="0" fillId="37" borderId="0" xfId="0" applyNumberFormat="1" applyFont="1" applyFill="1" applyAlignment="1">
      <alignment vertical="top"/>
    </xf>
    <xf numFmtId="3" fontId="9" fillId="37" borderId="0" xfId="0" applyNumberFormat="1" applyFont="1" applyFill="1" applyBorder="1" applyAlignment="1">
      <alignment horizontal="right" vertical="top"/>
    </xf>
    <xf numFmtId="3" fontId="9" fillId="37" borderId="0" xfId="0" applyNumberFormat="1" applyFont="1" applyFill="1" applyAlignment="1">
      <alignment horizontal="right" vertical="top"/>
    </xf>
    <xf numFmtId="3" fontId="7" fillId="37" borderId="20" xfId="0" applyNumberFormat="1" applyFont="1" applyFill="1" applyBorder="1" applyAlignment="1">
      <alignment horizontal="right" vertical="top"/>
    </xf>
    <xf numFmtId="0" fontId="0" fillId="37" borderId="0" xfId="0" applyFont="1" applyFill="1" applyAlignment="1">
      <alignment vertical="top"/>
    </xf>
    <xf numFmtId="0" fontId="9" fillId="37" borderId="0" xfId="0" applyFont="1" applyFill="1" applyAlignment="1">
      <alignment vertical="top"/>
    </xf>
    <xf numFmtId="0" fontId="16" fillId="37" borderId="0" xfId="0" applyFont="1" applyFill="1" applyAlignment="1">
      <alignment horizontal="center" vertical="center" wrapText="1"/>
    </xf>
    <xf numFmtId="0" fontId="16" fillId="37" borderId="0" xfId="0" applyFont="1" applyFill="1" applyAlignment="1">
      <alignment horizontal="left" vertical="top"/>
    </xf>
    <xf numFmtId="3" fontId="9" fillId="37" borderId="20" xfId="0" applyNumberFormat="1" applyFont="1" applyFill="1" applyBorder="1" applyAlignment="1">
      <alignment horizontal="right" vertical="top"/>
    </xf>
    <xf numFmtId="0" fontId="0" fillId="37" borderId="0" xfId="0" applyFont="1" applyFill="1" applyAlignment="1">
      <alignment horizontal="justify" vertical="top" wrapText="1"/>
    </xf>
    <xf numFmtId="3" fontId="2" fillId="0" borderId="12" xfId="300" applyNumberFormat="1" applyFont="1" applyFill="1" applyBorder="1" applyAlignment="1" applyProtection="1">
      <alignment vertical="center"/>
      <protection locked="0"/>
    </xf>
    <xf numFmtId="0" fontId="0" fillId="37" borderId="0" xfId="0" applyFont="1" applyFill="1" applyAlignment="1">
      <alignment horizontal="justify" vertical="top" wrapText="1"/>
    </xf>
    <xf numFmtId="0" fontId="0" fillId="37" borderId="0" xfId="0" applyFont="1" applyFill="1" applyAlignment="1">
      <alignment vertical="top"/>
    </xf>
    <xf numFmtId="3" fontId="16" fillId="37" borderId="20" xfId="0" applyNumberFormat="1" applyFont="1" applyFill="1" applyBorder="1" applyAlignment="1">
      <alignment horizontal="right" vertical="top"/>
    </xf>
    <xf numFmtId="14" fontId="16" fillId="37" borderId="0" xfId="0" applyNumberFormat="1" applyFont="1" applyFill="1" applyAlignment="1">
      <alignment horizontal="center" vertical="top"/>
    </xf>
    <xf numFmtId="0" fontId="0" fillId="37" borderId="0" xfId="0" applyFont="1" applyFill="1" applyAlignment="1">
      <alignment vertical="top"/>
    </xf>
    <xf numFmtId="0" fontId="19" fillId="37" borderId="0" xfId="0" applyFont="1" applyFill="1" applyAlignment="1">
      <alignment vertical="top"/>
    </xf>
    <xf numFmtId="0" fontId="0" fillId="37" borderId="0" xfId="0" applyFont="1" applyFill="1" applyAlignment="1">
      <alignment horizontal="left" vertical="top"/>
    </xf>
    <xf numFmtId="3" fontId="0" fillId="37" borderId="0" xfId="0" applyNumberFormat="1" applyFont="1" applyFill="1" applyAlignment="1">
      <alignment horizontal="right" vertical="center" wrapText="1"/>
    </xf>
    <xf numFmtId="3" fontId="0"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7" borderId="20" xfId="0" applyNumberFormat="1" applyFont="1" applyFill="1" applyBorder="1" applyAlignment="1">
      <alignment horizontal="right" vertical="top"/>
    </xf>
    <xf numFmtId="3" fontId="0" fillId="37" borderId="0" xfId="0" applyNumberFormat="1" applyFont="1" applyFill="1" applyAlignment="1">
      <alignment horizontal="right" vertical="top"/>
    </xf>
    <xf numFmtId="0" fontId="0" fillId="37" borderId="0" xfId="0" applyFont="1" applyFill="1" applyAlignment="1">
      <alignment vertical="top"/>
    </xf>
    <xf numFmtId="0" fontId="0" fillId="37" borderId="0" xfId="0" applyFont="1" applyFill="1" applyAlignment="1">
      <alignment horizontal="justify" vertical="top" wrapText="1"/>
    </xf>
    <xf numFmtId="0" fontId="16" fillId="37" borderId="0" xfId="0" applyFont="1" applyFill="1" applyAlignment="1">
      <alignment horizontal="justify" vertical="top"/>
    </xf>
    <xf numFmtId="0" fontId="0" fillId="37" borderId="0" xfId="0" applyFont="1" applyFill="1" applyAlignment="1">
      <alignment vertical="top"/>
    </xf>
    <xf numFmtId="0" fontId="0" fillId="37" borderId="0" xfId="0" applyFont="1" applyFill="1" applyAlignment="1">
      <alignment vertical="top"/>
    </xf>
    <xf numFmtId="0" fontId="0" fillId="37" borderId="0" xfId="0" applyFont="1" applyFill="1" applyAlignment="1">
      <alignment vertical="top"/>
    </xf>
    <xf numFmtId="0" fontId="7" fillId="37" borderId="0" xfId="0" applyFont="1" applyFill="1" applyAlignment="1">
      <alignment vertical="top"/>
    </xf>
    <xf numFmtId="0" fontId="6" fillId="37" borderId="0" xfId="0" applyFont="1" applyFill="1" applyAlignment="1">
      <alignment vertical="top"/>
    </xf>
    <xf numFmtId="0" fontId="2" fillId="37" borderId="0" xfId="0" applyFont="1" applyFill="1" applyAlignment="1">
      <alignment vertical="top"/>
    </xf>
    <xf numFmtId="14" fontId="20" fillId="37" borderId="0" xfId="0" applyNumberFormat="1" applyFont="1" applyFill="1" applyBorder="1" applyAlignment="1">
      <alignment/>
    </xf>
    <xf numFmtId="3" fontId="6" fillId="37" borderId="0" xfId="0" applyNumberFormat="1" applyFont="1" applyFill="1" applyBorder="1" applyAlignment="1">
      <alignment/>
    </xf>
    <xf numFmtId="3" fontId="2" fillId="37" borderId="0" xfId="0" applyNumberFormat="1" applyFont="1" applyFill="1" applyBorder="1" applyAlignment="1">
      <alignment/>
    </xf>
    <xf numFmtId="0" fontId="2" fillId="37" borderId="0" xfId="0" applyFont="1" applyFill="1" applyBorder="1" applyAlignment="1">
      <alignment vertical="top"/>
    </xf>
    <xf numFmtId="3" fontId="0" fillId="0" borderId="0" xfId="0" applyNumberFormat="1" applyFont="1" applyFill="1" applyAlignment="1">
      <alignment horizontal="right" vertical="center" wrapText="1"/>
    </xf>
    <xf numFmtId="0" fontId="0" fillId="37" borderId="0" xfId="0" applyFont="1" applyFill="1" applyAlignment="1">
      <alignment vertical="top"/>
    </xf>
    <xf numFmtId="0" fontId="7" fillId="37" borderId="0" xfId="0" applyFont="1" applyFill="1" applyAlignment="1">
      <alignment vertical="top"/>
    </xf>
    <xf numFmtId="0" fontId="19" fillId="37" borderId="0" xfId="0" applyFont="1" applyFill="1" applyAlignment="1">
      <alignment vertical="top"/>
    </xf>
    <xf numFmtId="0" fontId="0" fillId="37" borderId="0" xfId="0" applyFont="1" applyFill="1" applyAlignment="1">
      <alignment horizontal="justify" vertical="top" wrapText="1"/>
    </xf>
    <xf numFmtId="0" fontId="0" fillId="37" borderId="0" xfId="0" applyFont="1" applyFill="1" applyAlignment="1">
      <alignment vertical="top"/>
    </xf>
    <xf numFmtId="0" fontId="0" fillId="37" borderId="0" xfId="0" applyFont="1" applyFill="1" applyAlignment="1">
      <alignment horizontal="center" vertical="center" wrapText="1"/>
    </xf>
    <xf numFmtId="0" fontId="6" fillId="37" borderId="0" xfId="0" applyFont="1" applyFill="1" applyAlignment="1">
      <alignment horizontal="center" vertical="top"/>
    </xf>
    <xf numFmtId="0" fontId="6" fillId="37" borderId="0" xfId="0" applyFont="1" applyFill="1" applyAlignment="1">
      <alignment horizontal="center" vertical="center" wrapText="1"/>
    </xf>
    <xf numFmtId="0" fontId="6" fillId="37" borderId="0" xfId="0" applyFont="1" applyFill="1" applyAlignment="1">
      <alignment vertical="center" wrapText="1"/>
    </xf>
    <xf numFmtId="3" fontId="6" fillId="37" borderId="31" xfId="0" applyNumberFormat="1" applyFont="1" applyFill="1" applyBorder="1" applyAlignment="1">
      <alignment horizontal="right" vertical="top"/>
    </xf>
    <xf numFmtId="0" fontId="6" fillId="37" borderId="31" xfId="0" applyFont="1" applyFill="1" applyBorder="1" applyAlignment="1">
      <alignment vertical="top"/>
    </xf>
    <xf numFmtId="0" fontId="2" fillId="37" borderId="0" xfId="0" applyFont="1" applyFill="1" applyAlignment="1">
      <alignment vertical="center" wrapText="1"/>
    </xf>
    <xf numFmtId="3" fontId="2" fillId="37" borderId="0" xfId="0" applyNumberFormat="1" applyFont="1" applyFill="1" applyAlignment="1">
      <alignment horizontal="right" vertical="top"/>
    </xf>
    <xf numFmtId="0" fontId="28" fillId="37" borderId="0" xfId="0" applyFont="1" applyFill="1" applyAlignment="1">
      <alignment vertical="center" wrapText="1"/>
    </xf>
    <xf numFmtId="0" fontId="2" fillId="37" borderId="20" xfId="0" applyFont="1" applyFill="1" applyBorder="1" applyAlignment="1">
      <alignment vertical="top"/>
    </xf>
    <xf numFmtId="0" fontId="6" fillId="37" borderId="31" xfId="0" applyFont="1" applyFill="1" applyBorder="1" applyAlignment="1">
      <alignment horizontal="right" vertical="top"/>
    </xf>
    <xf numFmtId="3" fontId="29" fillId="37" borderId="31" xfId="0" applyNumberFormat="1" applyFont="1" applyFill="1" applyBorder="1" applyAlignment="1">
      <alignment horizontal="right" vertical="top"/>
    </xf>
    <xf numFmtId="0" fontId="2" fillId="37" borderId="0" xfId="0" applyFont="1" applyFill="1" applyAlignment="1">
      <alignment horizontal="center" vertical="center" wrapText="1"/>
    </xf>
    <xf numFmtId="3" fontId="6" fillId="37" borderId="32" xfId="0" applyNumberFormat="1" applyFont="1" applyFill="1" applyBorder="1" applyAlignment="1">
      <alignment horizontal="right" vertical="center" wrapText="1"/>
    </xf>
    <xf numFmtId="3" fontId="2" fillId="37" borderId="0" xfId="0" applyNumberFormat="1" applyFont="1" applyFill="1" applyAlignment="1">
      <alignment horizontal="right" vertical="center" wrapText="1"/>
    </xf>
    <xf numFmtId="3" fontId="2" fillId="37" borderId="20" xfId="0" applyNumberFormat="1" applyFont="1" applyFill="1" applyBorder="1" applyAlignment="1">
      <alignment horizontal="right" vertical="center" wrapText="1"/>
    </xf>
    <xf numFmtId="3" fontId="6" fillId="37" borderId="31" xfId="0" applyNumberFormat="1" applyFont="1" applyFill="1" applyBorder="1" applyAlignment="1">
      <alignment horizontal="right" vertical="center" wrapText="1"/>
    </xf>
    <xf numFmtId="3" fontId="6" fillId="37" borderId="0" xfId="0" applyNumberFormat="1" applyFont="1" applyFill="1" applyBorder="1" applyAlignment="1">
      <alignment horizontal="right" vertical="center" wrapText="1"/>
    </xf>
    <xf numFmtId="0" fontId="32" fillId="37" borderId="0" xfId="0" applyFont="1" applyFill="1" applyAlignment="1">
      <alignment/>
    </xf>
    <xf numFmtId="3" fontId="32" fillId="37" borderId="0" xfId="0" applyNumberFormat="1" applyFont="1" applyFill="1" applyAlignment="1">
      <alignment/>
    </xf>
    <xf numFmtId="14" fontId="16" fillId="37" borderId="0" xfId="0" applyNumberFormat="1" applyFont="1" applyFill="1" applyBorder="1" applyAlignment="1">
      <alignment horizontal="center" vertical="top"/>
    </xf>
    <xf numFmtId="0" fontId="0" fillId="37" borderId="0" xfId="0" applyFont="1" applyFill="1" applyAlignment="1">
      <alignment vertical="top"/>
    </xf>
    <xf numFmtId="0" fontId="16" fillId="37" borderId="0" xfId="0" applyFont="1" applyFill="1" applyBorder="1" applyAlignment="1">
      <alignment horizontal="center" vertical="top"/>
    </xf>
    <xf numFmtId="3" fontId="9" fillId="37" borderId="0" xfId="0" applyNumberFormat="1" applyFont="1" applyFill="1" applyBorder="1" applyAlignment="1">
      <alignment horizontal="right" vertical="center" wrapText="1"/>
    </xf>
    <xf numFmtId="3" fontId="9" fillId="36" borderId="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7" fillId="37" borderId="0" xfId="0" applyNumberFormat="1" applyFont="1" applyFill="1" applyBorder="1" applyAlignment="1">
      <alignment horizontal="right" vertical="center" wrapText="1"/>
    </xf>
    <xf numFmtId="3" fontId="66" fillId="37" borderId="0" xfId="0" applyNumberFormat="1" applyFont="1" applyFill="1" applyBorder="1" applyAlignment="1">
      <alignment horizontal="right" vertical="center" wrapText="1"/>
    </xf>
    <xf numFmtId="3" fontId="0" fillId="37" borderId="0" xfId="0" applyNumberFormat="1" applyFont="1" applyFill="1" applyBorder="1" applyAlignment="1">
      <alignment vertical="center" wrapText="1"/>
    </xf>
    <xf numFmtId="3" fontId="7" fillId="37" borderId="0" xfId="0" applyNumberFormat="1" applyFont="1" applyFill="1" applyBorder="1" applyAlignment="1">
      <alignment vertical="top"/>
    </xf>
    <xf numFmtId="3" fontId="6" fillId="37" borderId="31" xfId="0" applyNumberFormat="1" applyFont="1" applyFill="1" applyBorder="1" applyAlignment="1">
      <alignment vertical="top"/>
    </xf>
    <xf numFmtId="0" fontId="0" fillId="37" borderId="0" xfId="0" applyFont="1" applyFill="1" applyAlignment="1">
      <alignment vertical="top"/>
    </xf>
    <xf numFmtId="0" fontId="0" fillId="37" borderId="0" xfId="0" applyFont="1" applyFill="1" applyAlignment="1">
      <alignment horizontal="justify" vertical="top"/>
    </xf>
    <xf numFmtId="0" fontId="0" fillId="37" borderId="0" xfId="0" applyFont="1" applyFill="1" applyAlignment="1">
      <alignment horizontal="center" vertical="top"/>
    </xf>
    <xf numFmtId="0" fontId="0" fillId="37" borderId="0" xfId="0" applyFont="1" applyFill="1" applyAlignment="1">
      <alignment vertical="top"/>
    </xf>
    <xf numFmtId="0" fontId="9" fillId="37" borderId="0" xfId="0" applyFont="1" applyFill="1" applyAlignment="1">
      <alignment vertical="top"/>
    </xf>
    <xf numFmtId="0" fontId="7" fillId="37" borderId="0" xfId="0" applyFont="1" applyFill="1" applyAlignment="1">
      <alignment horizontal="right" vertical="top"/>
    </xf>
    <xf numFmtId="0" fontId="0" fillId="37" borderId="0" xfId="0" applyFont="1" applyFill="1" applyAlignment="1">
      <alignment horizontal="right" vertical="top"/>
    </xf>
    <xf numFmtId="0" fontId="0" fillId="37" borderId="20" xfId="0" applyFont="1" applyFill="1" applyBorder="1" applyAlignment="1">
      <alignment horizontal="right" vertical="top"/>
    </xf>
    <xf numFmtId="0" fontId="0" fillId="37" borderId="20" xfId="0" applyFont="1" applyFill="1" applyBorder="1" applyAlignment="1">
      <alignment vertical="top"/>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0" fillId="37" borderId="0" xfId="0" applyNumberFormat="1" applyFont="1" applyFill="1" applyAlignment="1">
      <alignment horizontal="right" vertical="center"/>
    </xf>
    <xf numFmtId="3" fontId="0" fillId="37" borderId="20" xfId="0" applyNumberFormat="1" applyFont="1" applyFill="1" applyBorder="1" applyAlignment="1">
      <alignment horizontal="right" vertical="center"/>
    </xf>
    <xf numFmtId="3" fontId="9" fillId="37" borderId="20" xfId="0" applyNumberFormat="1" applyFont="1" applyFill="1" applyBorder="1" applyAlignment="1">
      <alignment horizontal="right" vertical="center"/>
    </xf>
    <xf numFmtId="3" fontId="9" fillId="37" borderId="0" xfId="0" applyNumberFormat="1" applyFont="1" applyFill="1" applyAlignment="1">
      <alignment horizontal="right" vertical="center"/>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0"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wrapText="1"/>
    </xf>
    <xf numFmtId="3" fontId="0"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top"/>
    </xf>
    <xf numFmtId="0" fontId="0" fillId="37" borderId="0" xfId="0" applyFont="1" applyFill="1" applyAlignment="1">
      <alignment horizontal="right" vertical="top"/>
    </xf>
    <xf numFmtId="3" fontId="0" fillId="37" borderId="0" xfId="0" applyNumberFormat="1" applyFont="1" applyFill="1" applyAlignment="1">
      <alignment horizontal="right" vertical="top"/>
    </xf>
    <xf numFmtId="3" fontId="0" fillId="37" borderId="0" xfId="0" applyNumberFormat="1" applyFont="1" applyFill="1" applyAlignment="1">
      <alignment horizontal="right" vertical="top"/>
    </xf>
    <xf numFmtId="3" fontId="0" fillId="37" borderId="0" xfId="0" applyNumberFormat="1" applyFont="1" applyFill="1" applyAlignment="1">
      <alignment horizontal="right" vertical="top"/>
    </xf>
    <xf numFmtId="3" fontId="9" fillId="37" borderId="20" xfId="0" applyNumberFormat="1" applyFont="1" applyFill="1" applyBorder="1" applyAlignment="1">
      <alignment horizontal="right" vertical="top"/>
    </xf>
    <xf numFmtId="0" fontId="9" fillId="37" borderId="0" xfId="0" applyFont="1" applyFill="1" applyAlignment="1">
      <alignment vertical="top"/>
    </xf>
    <xf numFmtId="3" fontId="0" fillId="37" borderId="0" xfId="0" applyNumberFormat="1" applyFont="1" applyFill="1" applyAlignment="1">
      <alignment horizontal="right" vertical="top"/>
    </xf>
    <xf numFmtId="3" fontId="9" fillId="37" borderId="20" xfId="0" applyNumberFormat="1" applyFont="1" applyFill="1" applyBorder="1" applyAlignment="1">
      <alignment horizontal="right" vertical="top"/>
    </xf>
    <xf numFmtId="0" fontId="9" fillId="37" borderId="0" xfId="0" applyFont="1" applyFill="1" applyAlignment="1">
      <alignment vertical="top"/>
    </xf>
    <xf numFmtId="3" fontId="0" fillId="37" borderId="0" xfId="0" applyNumberFormat="1" applyFont="1" applyFill="1" applyAlignment="1">
      <alignment horizontal="right" vertical="top"/>
    </xf>
    <xf numFmtId="3" fontId="3" fillId="0" borderId="21" xfId="303" applyNumberFormat="1" applyFont="1" applyFill="1" applyBorder="1" applyAlignment="1" applyProtection="1">
      <alignment horizontal="right" vertical="center"/>
      <protection hidden="1" locked="0"/>
    </xf>
    <xf numFmtId="0" fontId="0" fillId="37" borderId="0" xfId="0" applyFont="1" applyFill="1" applyAlignment="1">
      <alignment/>
    </xf>
    <xf numFmtId="0" fontId="0" fillId="0" borderId="0" xfId="0" applyFont="1" applyAlignment="1">
      <alignment/>
    </xf>
    <xf numFmtId="3" fontId="9" fillId="37" borderId="20" xfId="0" applyNumberFormat="1" applyFont="1" applyFill="1" applyBorder="1" applyAlignment="1">
      <alignment horizontal="right" vertical="top"/>
    </xf>
    <xf numFmtId="3" fontId="7" fillId="37" borderId="20" xfId="0" applyNumberFormat="1" applyFont="1" applyFill="1" applyBorder="1" applyAlignment="1">
      <alignment horizontal="right" vertical="top"/>
    </xf>
    <xf numFmtId="3" fontId="7" fillId="37" borderId="0" xfId="0" applyNumberFormat="1" applyFont="1" applyFill="1" applyBorder="1" applyAlignment="1">
      <alignment horizontal="right" vertical="top"/>
    </xf>
    <xf numFmtId="0" fontId="0" fillId="37" borderId="0" xfId="0" applyFont="1" applyFill="1" applyAlignment="1">
      <alignment vertical="center" wrapText="1"/>
    </xf>
    <xf numFmtId="0" fontId="22" fillId="37" borderId="0" xfId="0" applyFont="1" applyFill="1" applyAlignment="1">
      <alignment vertical="top"/>
    </xf>
    <xf numFmtId="0" fontId="7" fillId="37" borderId="0" xfId="0" applyFont="1" applyFill="1" applyAlignment="1">
      <alignment vertical="top"/>
    </xf>
    <xf numFmtId="0" fontId="0" fillId="37" borderId="0" xfId="0" applyFont="1" applyFill="1" applyAlignment="1">
      <alignment vertical="top"/>
    </xf>
    <xf numFmtId="0" fontId="9" fillId="37" borderId="0" xfId="0" applyFont="1" applyFill="1" applyAlignment="1">
      <alignment vertical="top"/>
    </xf>
    <xf numFmtId="3" fontId="0" fillId="37" borderId="0" xfId="0" applyNumberFormat="1" applyFont="1" applyFill="1" applyAlignment="1">
      <alignment vertical="top"/>
    </xf>
    <xf numFmtId="0" fontId="0" fillId="37" borderId="0" xfId="0" applyFont="1" applyFill="1" applyBorder="1" applyAlignment="1">
      <alignment vertical="top"/>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16" fillId="36" borderId="0" xfId="0" applyNumberFormat="1" applyFont="1" applyFill="1" applyAlignment="1">
      <alignment horizontal="right" vertical="center" wrapText="1"/>
    </xf>
    <xf numFmtId="3" fontId="66" fillId="36" borderId="20" xfId="0" applyNumberFormat="1" applyFont="1" applyFill="1" applyBorder="1" applyAlignment="1">
      <alignment horizontal="right" vertical="center" wrapText="1"/>
    </xf>
    <xf numFmtId="3" fontId="66" fillId="37" borderId="20" xfId="0" applyNumberFormat="1" applyFont="1" applyFill="1" applyBorder="1" applyAlignment="1">
      <alignment horizontal="right" vertical="center" wrapText="1"/>
    </xf>
    <xf numFmtId="3" fontId="0" fillId="37" borderId="20" xfId="0" applyNumberFormat="1" applyFont="1" applyFill="1" applyBorder="1" applyAlignment="1">
      <alignment vertical="center" wrapText="1"/>
    </xf>
    <xf numFmtId="0" fontId="0" fillId="37" borderId="0" xfId="0" applyFont="1" applyFill="1" applyBorder="1" applyAlignment="1">
      <alignment horizontal="justify" vertical="top"/>
    </xf>
    <xf numFmtId="0" fontId="67" fillId="0" borderId="0" xfId="0" applyFont="1" applyAlignment="1">
      <alignment/>
    </xf>
    <xf numFmtId="3" fontId="0" fillId="37" borderId="0" xfId="0" applyNumberFormat="1" applyFont="1" applyFill="1" applyAlignment="1">
      <alignment horizontal="right" vertical="top" wrapText="1"/>
    </xf>
    <xf numFmtId="0" fontId="0" fillId="37" borderId="0" xfId="0" applyFont="1" applyFill="1" applyBorder="1" applyAlignment="1">
      <alignment horizontal="left" vertical="top"/>
    </xf>
    <xf numFmtId="0" fontId="16" fillId="37" borderId="0" xfId="0" applyFont="1" applyFill="1" applyAlignment="1">
      <alignment horizontal="center" vertical="top"/>
    </xf>
    <xf numFmtId="3" fontId="0" fillId="37" borderId="0" xfId="0" applyNumberFormat="1" applyFont="1" applyFill="1" applyBorder="1" applyAlignment="1">
      <alignment horizontal="right" vertical="center" wrapText="1"/>
    </xf>
    <xf numFmtId="3" fontId="0" fillId="37" borderId="20" xfId="0" applyNumberFormat="1" applyFont="1" applyFill="1" applyBorder="1" applyAlignment="1">
      <alignment horizontal="right" vertical="center"/>
    </xf>
    <xf numFmtId="3" fontId="9" fillId="37" borderId="20" xfId="0" applyNumberFormat="1" applyFont="1" applyFill="1" applyBorder="1" applyAlignment="1">
      <alignment horizontal="right" vertical="center"/>
    </xf>
    <xf numFmtId="3" fontId="9" fillId="37" borderId="0" xfId="0" applyNumberFormat="1" applyFont="1" applyFill="1" applyAlignment="1">
      <alignment horizontal="right" vertical="center"/>
    </xf>
    <xf numFmtId="3" fontId="0" fillId="37" borderId="0" xfId="0" applyNumberFormat="1" applyFont="1" applyFill="1" applyAlignment="1">
      <alignment horizontal="right" vertical="center"/>
    </xf>
    <xf numFmtId="3" fontId="9" fillId="37" borderId="0" xfId="0" applyNumberFormat="1" applyFont="1" applyFill="1" applyBorder="1" applyAlignment="1">
      <alignment horizontal="right" vertical="top"/>
    </xf>
    <xf numFmtId="3" fontId="2" fillId="0" borderId="17" xfId="300" applyNumberFormat="1" applyFont="1" applyFill="1" applyBorder="1" applyAlignment="1" applyProtection="1">
      <alignment vertical="center"/>
      <protection locked="0"/>
    </xf>
    <xf numFmtId="3" fontId="0" fillId="37" borderId="0" xfId="0" applyNumberFormat="1" applyFont="1" applyFill="1" applyAlignment="1">
      <alignment horizontal="right" vertical="center" wrapText="1"/>
    </xf>
    <xf numFmtId="3" fontId="0" fillId="37" borderId="20" xfId="0" applyNumberFormat="1" applyFont="1" applyFill="1" applyBorder="1" applyAlignment="1">
      <alignment horizontal="right" vertical="center" wrapText="1"/>
    </xf>
    <xf numFmtId="3" fontId="0" fillId="37" borderId="0" xfId="0" applyNumberFormat="1" applyFont="1" applyFill="1" applyAlignment="1">
      <alignment horizontal="right" vertical="top"/>
    </xf>
    <xf numFmtId="0" fontId="2" fillId="37" borderId="0" xfId="0" applyFont="1" applyFill="1" applyAlignment="1">
      <alignment vertical="top"/>
    </xf>
    <xf numFmtId="3" fontId="2" fillId="37" borderId="0" xfId="0" applyNumberFormat="1" applyFont="1" applyFill="1" applyAlignment="1">
      <alignment horizontal="right" vertical="top"/>
    </xf>
    <xf numFmtId="3" fontId="2" fillId="37" borderId="0" xfId="0" applyNumberFormat="1" applyFont="1" applyFill="1" applyAlignment="1">
      <alignment horizontal="right" vertical="center" wrapText="1"/>
    </xf>
    <xf numFmtId="3" fontId="2" fillId="37" borderId="20" xfId="0" applyNumberFormat="1" applyFont="1" applyFill="1" applyBorder="1" applyAlignment="1">
      <alignment horizontal="right" vertical="center" wrapText="1"/>
    </xf>
    <xf numFmtId="3" fontId="2" fillId="37" borderId="0" xfId="0" applyNumberFormat="1" applyFont="1" applyFill="1" applyAlignment="1">
      <alignment vertical="top"/>
    </xf>
    <xf numFmtId="0" fontId="32" fillId="37" borderId="0" xfId="0" applyFont="1" applyFill="1" applyAlignment="1">
      <alignment/>
    </xf>
    <xf numFmtId="0" fontId="16" fillId="37" borderId="0" xfId="0" applyFont="1" applyFill="1" applyBorder="1" applyAlignment="1">
      <alignment horizontal="center" vertical="top"/>
    </xf>
    <xf numFmtId="3" fontId="16" fillId="36" borderId="0" xfId="0" applyNumberFormat="1" applyFont="1" applyFill="1" applyBorder="1" applyAlignment="1">
      <alignment horizontal="right" vertical="center" wrapText="1"/>
    </xf>
    <xf numFmtId="3" fontId="66" fillId="36" borderId="0" xfId="0" applyNumberFormat="1" applyFont="1" applyFill="1" applyBorder="1" applyAlignment="1">
      <alignment horizontal="right" vertical="center" wrapText="1"/>
    </xf>
    <xf numFmtId="0" fontId="32" fillId="37" borderId="33" xfId="0" applyFont="1" applyFill="1" applyBorder="1" applyAlignment="1">
      <alignment horizontal="left" vertical="center" wrapText="1"/>
    </xf>
    <xf numFmtId="0" fontId="32" fillId="37" borderId="0" xfId="0" applyFont="1" applyFill="1" applyBorder="1" applyAlignment="1">
      <alignment horizontal="left" vertical="center" wrapText="1"/>
    </xf>
    <xf numFmtId="0" fontId="32" fillId="37" borderId="34" xfId="0" applyFont="1" applyFill="1" applyBorder="1" applyAlignment="1">
      <alignment horizontal="left" vertical="center" wrapText="1"/>
    </xf>
    <xf numFmtId="0" fontId="0" fillId="37" borderId="0" xfId="0" applyFont="1" applyFill="1" applyAlignment="1">
      <alignment vertical="top"/>
    </xf>
    <xf numFmtId="0" fontId="7" fillId="37" borderId="0" xfId="0" applyFont="1" applyFill="1" applyAlignment="1">
      <alignment vertical="top"/>
    </xf>
    <xf numFmtId="0" fontId="0" fillId="37" borderId="0" xfId="0" applyFont="1" applyFill="1" applyAlignment="1">
      <alignment vertical="top"/>
    </xf>
    <xf numFmtId="0" fontId="4" fillId="0" borderId="18" xfId="303" applyFont="1" applyBorder="1" applyAlignment="1" applyProtection="1">
      <alignment horizontal="right" vertical="center"/>
      <protection hidden="1"/>
    </xf>
    <xf numFmtId="0" fontId="4" fillId="0" borderId="26" xfId="303" applyFont="1" applyBorder="1" applyAlignment="1" applyProtection="1">
      <alignment horizontal="right"/>
      <protection hidden="1"/>
    </xf>
    <xf numFmtId="0" fontId="3" fillId="0" borderId="28" xfId="303" applyFont="1" applyFill="1" applyBorder="1" applyAlignment="1" applyProtection="1">
      <alignment horizontal="left" vertical="center"/>
      <protection hidden="1" locked="0"/>
    </xf>
    <xf numFmtId="0" fontId="4" fillId="0" borderId="29" xfId="303" applyFont="1" applyFill="1" applyBorder="1" applyAlignment="1">
      <alignment horizontal="left" vertical="center"/>
      <protection/>
    </xf>
    <xf numFmtId="0" fontId="4" fillId="0" borderId="30" xfId="303" applyFont="1" applyFill="1" applyBorder="1" applyAlignment="1">
      <alignment horizontal="left" vertical="center"/>
      <protection/>
    </xf>
    <xf numFmtId="1" fontId="3" fillId="0" borderId="28" xfId="303" applyNumberFormat="1" applyFont="1" applyFill="1" applyBorder="1" applyAlignment="1" applyProtection="1">
      <alignment horizontal="center" vertical="center"/>
      <protection hidden="1" locked="0"/>
    </xf>
    <xf numFmtId="1" fontId="3" fillId="0" borderId="30" xfId="303" applyNumberFormat="1" applyFont="1" applyFill="1" applyBorder="1" applyAlignment="1" applyProtection="1">
      <alignment horizontal="center" vertical="center"/>
      <protection hidden="1" locked="0"/>
    </xf>
    <xf numFmtId="0" fontId="4" fillId="0" borderId="18" xfId="303" applyFont="1" applyBorder="1" applyAlignment="1" applyProtection="1">
      <alignment horizontal="right" vertical="center" wrapText="1"/>
      <protection hidden="1"/>
    </xf>
    <xf numFmtId="0" fontId="4" fillId="0" borderId="0" xfId="303" applyFont="1" applyBorder="1" applyAlignment="1" applyProtection="1">
      <alignment horizontal="right" wrapText="1"/>
      <protection hidden="1"/>
    </xf>
    <xf numFmtId="0" fontId="4" fillId="0" borderId="18" xfId="303" applyFont="1" applyBorder="1" applyAlignment="1" applyProtection="1">
      <alignment horizontal="right" wrapText="1"/>
      <protection hidden="1"/>
    </xf>
    <xf numFmtId="49" fontId="3" fillId="0" borderId="28" xfId="303" applyNumberFormat="1" applyFont="1" applyFill="1" applyBorder="1" applyAlignment="1" applyProtection="1">
      <alignment horizontal="center" vertical="center"/>
      <protection hidden="1" locked="0"/>
    </xf>
    <xf numFmtId="49" fontId="3" fillId="0" borderId="30" xfId="303" applyNumberFormat="1" applyFont="1" applyFill="1" applyBorder="1" applyAlignment="1" applyProtection="1">
      <alignment horizontal="center" vertical="center"/>
      <protection hidden="1" locked="0"/>
    </xf>
    <xf numFmtId="0" fontId="3" fillId="0" borderId="18" xfId="303" applyFont="1" applyFill="1" applyBorder="1" applyAlignment="1" applyProtection="1">
      <alignment horizontal="left" vertical="center" wrapText="1"/>
      <protection hidden="1"/>
    </xf>
    <xf numFmtId="0" fontId="3" fillId="0" borderId="0" xfId="303" applyFont="1" applyFill="1" applyBorder="1" applyAlignment="1" applyProtection="1">
      <alignment horizontal="left" vertical="center" wrapText="1"/>
      <protection hidden="1"/>
    </xf>
    <xf numFmtId="0" fontId="3" fillId="0" borderId="26" xfId="303" applyFont="1" applyFill="1" applyBorder="1" applyAlignment="1" applyProtection="1">
      <alignment horizontal="left" vertical="center" wrapText="1"/>
      <protection hidden="1"/>
    </xf>
    <xf numFmtId="0" fontId="11" fillId="0" borderId="18" xfId="303" applyFont="1" applyBorder="1" applyAlignment="1" applyProtection="1">
      <alignment horizontal="center" vertical="center" wrapText="1"/>
      <protection hidden="1"/>
    </xf>
    <xf numFmtId="0" fontId="11" fillId="0" borderId="0" xfId="303" applyFont="1" applyBorder="1" applyAlignment="1" applyProtection="1">
      <alignment horizontal="center" vertical="center" wrapText="1"/>
      <protection hidden="1"/>
    </xf>
    <xf numFmtId="0" fontId="11" fillId="0" borderId="26" xfId="303" applyFont="1" applyBorder="1" applyAlignment="1" applyProtection="1">
      <alignment horizontal="center" vertical="center" wrapText="1"/>
      <protection hidden="1"/>
    </xf>
    <xf numFmtId="0" fontId="2" fillId="0" borderId="18" xfId="303" applyFont="1" applyBorder="1" applyAlignment="1" applyProtection="1">
      <alignment horizontal="right" vertical="center" wrapText="1"/>
      <protection hidden="1"/>
    </xf>
    <xf numFmtId="0" fontId="2" fillId="0" borderId="26" xfId="303" applyFont="1" applyBorder="1" applyAlignment="1" applyProtection="1">
      <alignment horizontal="right" wrapText="1"/>
      <protection hidden="1"/>
    </xf>
    <xf numFmtId="0" fontId="5" fillId="0" borderId="28" xfId="251" applyFill="1" applyBorder="1" applyAlignment="1" applyProtection="1">
      <alignment/>
      <protection hidden="1" locked="0"/>
    </xf>
    <xf numFmtId="0" fontId="3" fillId="0" borderId="29" xfId="303" applyFont="1" applyFill="1" applyBorder="1" applyAlignment="1" applyProtection="1">
      <alignment/>
      <protection hidden="1" locked="0"/>
    </xf>
    <xf numFmtId="0" fontId="3" fillId="0" borderId="30" xfId="303" applyFont="1" applyFill="1" applyBorder="1" applyAlignment="1" applyProtection="1">
      <alignment/>
      <protection hidden="1" locked="0"/>
    </xf>
    <xf numFmtId="0" fontId="4" fillId="0" borderId="29" xfId="303" applyFont="1" applyFill="1" applyBorder="1" applyAlignment="1">
      <alignment horizontal="left"/>
      <protection/>
    </xf>
    <xf numFmtId="0" fontId="4" fillId="0" borderId="30" xfId="303" applyFont="1" applyFill="1" applyBorder="1" applyAlignment="1">
      <alignment horizontal="left"/>
      <protection/>
    </xf>
    <xf numFmtId="0" fontId="4" fillId="0" borderId="0" xfId="303" applyFont="1" applyBorder="1" applyAlignment="1" applyProtection="1">
      <alignment horizontal="right"/>
      <protection hidden="1"/>
    </xf>
    <xf numFmtId="0" fontId="4" fillId="0" borderId="0" xfId="303" applyFont="1" applyBorder="1" applyAlignment="1" applyProtection="1">
      <alignment horizontal="right" vertical="center"/>
      <protection hidden="1"/>
    </xf>
    <xf numFmtId="0" fontId="4" fillId="0" borderId="18" xfId="303" applyFont="1" applyBorder="1" applyAlignment="1" applyProtection="1">
      <alignment horizontal="center" vertical="center"/>
      <protection hidden="1"/>
    </xf>
    <xf numFmtId="0" fontId="4" fillId="0" borderId="0" xfId="303" applyFont="1" applyBorder="1" applyAlignment="1">
      <alignment horizontal="center" vertical="center"/>
      <protection/>
    </xf>
    <xf numFmtId="0" fontId="4" fillId="0" borderId="0" xfId="303" applyFont="1" applyBorder="1" applyAlignment="1">
      <alignment horizontal="center"/>
      <protection/>
    </xf>
    <xf numFmtId="0" fontId="4" fillId="0" borderId="0" xfId="303" applyFont="1" applyBorder="1" applyAlignment="1">
      <alignment horizontal="center" vertical="center"/>
      <protection/>
    </xf>
    <xf numFmtId="0" fontId="4" fillId="0" borderId="0" xfId="303" applyFont="1" applyBorder="1" applyAlignment="1">
      <alignment vertical="center"/>
      <protection/>
    </xf>
    <xf numFmtId="0" fontId="4" fillId="0" borderId="0" xfId="303" applyFont="1" applyBorder="1" applyAlignment="1">
      <alignment horizontal="center"/>
      <protection/>
    </xf>
    <xf numFmtId="0" fontId="4" fillId="0" borderId="26" xfId="303" applyFont="1" applyBorder="1" applyAlignment="1">
      <alignment horizontal="center"/>
      <protection/>
    </xf>
    <xf numFmtId="0" fontId="3" fillId="0" borderId="28" xfId="303" applyFont="1" applyFill="1" applyBorder="1" applyAlignment="1" applyProtection="1">
      <alignment horizontal="right" vertical="center"/>
      <protection hidden="1" locked="0"/>
    </xf>
    <xf numFmtId="0" fontId="4" fillId="0" borderId="29" xfId="303" applyFont="1" applyFill="1" applyBorder="1" applyAlignment="1">
      <alignment/>
      <protection/>
    </xf>
    <xf numFmtId="0" fontId="4" fillId="0" borderId="30" xfId="303" applyFont="1" applyFill="1" applyBorder="1" applyAlignment="1">
      <alignment/>
      <protection/>
    </xf>
    <xf numFmtId="0" fontId="4" fillId="0" borderId="0" xfId="303" applyFont="1" applyBorder="1" applyAlignment="1" applyProtection="1">
      <alignment vertical="top" wrapText="1"/>
      <protection hidden="1"/>
    </xf>
    <xf numFmtId="0" fontId="4" fillId="0" borderId="0" xfId="303" applyFont="1" applyBorder="1" applyAlignment="1" applyProtection="1">
      <alignment wrapText="1"/>
      <protection hidden="1"/>
    </xf>
    <xf numFmtId="0" fontId="4" fillId="0" borderId="0" xfId="303" applyFont="1" applyBorder="1" applyAlignment="1" applyProtection="1">
      <alignment horizontal="center" vertical="top"/>
      <protection hidden="1"/>
    </xf>
    <xf numFmtId="0" fontId="4" fillId="0" borderId="0" xfId="303" applyFont="1" applyBorder="1" applyAlignment="1" applyProtection="1">
      <alignment horizontal="center"/>
      <protection hidden="1"/>
    </xf>
    <xf numFmtId="0" fontId="4" fillId="0" borderId="19" xfId="303" applyFont="1" applyBorder="1" applyAlignment="1" applyProtection="1">
      <alignment horizontal="center"/>
      <protection hidden="1"/>
    </xf>
    <xf numFmtId="0" fontId="3" fillId="0" borderId="29" xfId="303" applyFont="1" applyFill="1" applyBorder="1" applyAlignment="1" applyProtection="1">
      <alignment horizontal="left" vertical="center"/>
      <protection hidden="1" locked="0"/>
    </xf>
    <xf numFmtId="0" fontId="3" fillId="0" borderId="30" xfId="303" applyFont="1" applyFill="1" applyBorder="1" applyAlignment="1" applyProtection="1">
      <alignment horizontal="left" vertical="center"/>
      <protection hidden="1" locked="0"/>
    </xf>
    <xf numFmtId="0" fontId="4" fillId="0" borderId="35" xfId="303" applyFont="1" applyBorder="1" applyAlignment="1" applyProtection="1">
      <alignment horizontal="center" vertical="top"/>
      <protection hidden="1"/>
    </xf>
    <xf numFmtId="0" fontId="4" fillId="0" borderId="35" xfId="303" applyFont="1" applyBorder="1" applyAlignment="1">
      <alignment horizontal="center"/>
      <protection/>
    </xf>
    <xf numFmtId="0" fontId="4" fillId="0" borderId="36" xfId="303" applyFont="1" applyBorder="1" applyAlignment="1">
      <alignment/>
      <protection/>
    </xf>
    <xf numFmtId="0" fontId="4" fillId="0" borderId="26" xfId="303" applyFont="1" applyBorder="1" applyAlignment="1" applyProtection="1">
      <alignment horizontal="right" wrapText="1"/>
      <protection hidden="1"/>
    </xf>
    <xf numFmtId="49" fontId="3" fillId="0" borderId="28" xfId="303" applyNumberFormat="1" applyFont="1" applyFill="1" applyBorder="1" applyAlignment="1" applyProtection="1">
      <alignment horizontal="left" vertical="center"/>
      <protection hidden="1" locked="0"/>
    </xf>
    <xf numFmtId="49" fontId="3" fillId="0" borderId="29" xfId="303" applyNumberFormat="1" applyFont="1" applyFill="1" applyBorder="1" applyAlignment="1" applyProtection="1">
      <alignment horizontal="left" vertical="center"/>
      <protection hidden="1" locked="0"/>
    </xf>
    <xf numFmtId="49" fontId="3" fillId="0" borderId="30" xfId="303" applyNumberFormat="1" applyFont="1" applyFill="1" applyBorder="1" applyAlignment="1" applyProtection="1">
      <alignment horizontal="left" vertical="center"/>
      <protection hidden="1" locked="0"/>
    </xf>
    <xf numFmtId="0" fontId="10" fillId="0" borderId="37" xfId="303" applyFont="1" applyBorder="1" applyAlignment="1">
      <alignment/>
      <protection/>
    </xf>
    <xf numFmtId="0" fontId="10" fillId="0" borderId="19" xfId="303" applyFont="1" applyBorder="1" applyAlignment="1">
      <alignment/>
      <protection/>
    </xf>
    <xf numFmtId="0" fontId="4" fillId="0" borderId="0" xfId="303" applyFont="1" applyBorder="1" applyAlignment="1" applyProtection="1">
      <alignment vertical="center"/>
      <protection hidden="1"/>
    </xf>
    <xf numFmtId="0" fontId="4" fillId="0" borderId="29" xfId="303" applyFont="1" applyFill="1" applyBorder="1" applyAlignment="1" applyProtection="1">
      <alignment horizontal="center" vertical="top"/>
      <protection hidden="1"/>
    </xf>
    <xf numFmtId="0" fontId="4" fillId="0" borderId="29" xfId="303" applyFont="1" applyFill="1" applyBorder="1" applyAlignment="1" applyProtection="1">
      <alignment horizontal="center"/>
      <protection hidden="1"/>
    </xf>
    <xf numFmtId="49" fontId="5" fillId="0" borderId="28" xfId="251" applyNumberFormat="1" applyFill="1" applyBorder="1" applyAlignment="1" applyProtection="1">
      <alignment horizontal="left" vertical="center"/>
      <protection hidden="1" locked="0"/>
    </xf>
    <xf numFmtId="0" fontId="15" fillId="0" borderId="0" xfId="340" applyFont="1" applyBorder="1" applyAlignment="1" applyProtection="1">
      <alignment horizontal="left"/>
      <protection hidden="1"/>
    </xf>
    <xf numFmtId="0" fontId="16" fillId="0" borderId="0" xfId="340" applyFont="1" applyBorder="1" applyAlignment="1">
      <alignment/>
      <protection/>
    </xf>
    <xf numFmtId="0" fontId="13" fillId="0" borderId="0" xfId="340" applyFont="1" applyBorder="1" applyAlignment="1" applyProtection="1">
      <alignment horizontal="left"/>
      <protection hidden="1"/>
    </xf>
    <xf numFmtId="0" fontId="9" fillId="0" borderId="0" xfId="340" applyBorder="1" applyAlignment="1">
      <alignment/>
      <protection/>
    </xf>
    <xf numFmtId="0" fontId="9" fillId="0" borderId="26" xfId="340" applyBorder="1" applyAlignment="1">
      <alignment/>
      <protection/>
    </xf>
    <xf numFmtId="0" fontId="3" fillId="0" borderId="1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3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4" fillId="0" borderId="46" xfId="0" applyFont="1" applyFill="1" applyBorder="1" applyAlignment="1">
      <alignment horizontal="left" vertical="center" wrapText="1" indent="1"/>
    </xf>
    <xf numFmtId="0" fontId="4" fillId="0" borderId="47"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1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2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3" fillId="0" borderId="2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45" xfId="0" applyFont="1" applyFill="1" applyBorder="1" applyAlignment="1">
      <alignment vertical="center"/>
    </xf>
    <xf numFmtId="0" fontId="0" fillId="0" borderId="49" xfId="0" applyFont="1" applyFill="1" applyBorder="1" applyAlignment="1">
      <alignment vertical="center"/>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45" xfId="0" applyFont="1" applyFill="1" applyBorder="1" applyAlignment="1" applyProtection="1">
      <alignment vertical="center" wrapText="1"/>
      <protection hidden="1"/>
    </xf>
    <xf numFmtId="0" fontId="7" fillId="0" borderId="49"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45"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0" fillId="0" borderId="45" xfId="0" applyFont="1" applyFill="1" applyBorder="1" applyAlignment="1">
      <alignment vertical="center" wrapText="1"/>
    </xf>
    <xf numFmtId="0" fontId="0" fillId="0" borderId="49" xfId="0" applyFont="1" applyFill="1" applyBorder="1" applyAlignment="1">
      <alignment vertical="center" wrapText="1"/>
    </xf>
    <xf numFmtId="0" fontId="6" fillId="0" borderId="22" xfId="0" applyFont="1" applyFill="1" applyBorder="1" applyAlignment="1">
      <alignment horizontal="center" vertical="center" wrapText="1"/>
    </xf>
    <xf numFmtId="0" fontId="6" fillId="0" borderId="23" xfId="0" applyFont="1" applyFill="1" applyBorder="1" applyAlignment="1" applyProtection="1">
      <alignment vertical="center" wrapText="1"/>
      <protection hidden="1"/>
    </xf>
    <xf numFmtId="0" fontId="6" fillId="0" borderId="45" xfId="0" applyFont="1" applyFill="1" applyBorder="1" applyAlignment="1" applyProtection="1">
      <alignment vertical="center" wrapText="1"/>
      <protection hidden="1"/>
    </xf>
    <xf numFmtId="0" fontId="6" fillId="0" borderId="49"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340" applyFont="1" applyFill="1" applyBorder="1" applyAlignment="1" applyProtection="1">
      <alignment horizontal="center" vertical="center"/>
      <protection hidden="1"/>
    </xf>
    <xf numFmtId="14" fontId="7" fillId="0" borderId="0" xfId="340" applyNumberFormat="1" applyFont="1" applyFill="1" applyBorder="1" applyAlignment="1" applyProtection="1">
      <alignment horizontal="center" vertical="center"/>
      <protection hidden="1" locked="0"/>
    </xf>
    <xf numFmtId="0" fontId="0" fillId="0" borderId="0" xfId="340"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340"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45" xfId="0" applyFont="1" applyFill="1" applyBorder="1" applyAlignment="1">
      <alignment vertical="center" wrapText="1"/>
    </xf>
    <xf numFmtId="0" fontId="0" fillId="0" borderId="49" xfId="0" applyFont="1" applyFill="1" applyBorder="1" applyAlignment="1">
      <alignment vertical="center" wrapText="1"/>
    </xf>
    <xf numFmtId="4" fontId="32" fillId="37" borderId="0" xfId="0" applyNumberFormat="1" applyFont="1" applyFill="1" applyBorder="1" applyAlignment="1">
      <alignment horizontal="right"/>
    </xf>
    <xf numFmtId="4" fontId="32" fillId="37" borderId="34" xfId="0" applyNumberFormat="1" applyFont="1" applyFill="1" applyBorder="1" applyAlignment="1">
      <alignment horizontal="right"/>
    </xf>
    <xf numFmtId="0" fontId="32" fillId="37" borderId="50" xfId="0" applyFont="1" applyFill="1" applyBorder="1" applyAlignment="1">
      <alignment horizontal="left" vertical="center" wrapText="1"/>
    </xf>
    <xf numFmtId="0" fontId="32" fillId="37" borderId="19" xfId="0" applyFont="1" applyFill="1" applyBorder="1" applyAlignment="1">
      <alignment horizontal="left" vertical="center" wrapText="1"/>
    </xf>
    <xf numFmtId="3" fontId="31" fillId="37" borderId="51" xfId="0" applyNumberFormat="1" applyFont="1" applyFill="1" applyBorder="1" applyAlignment="1">
      <alignment horizontal="right"/>
    </xf>
    <xf numFmtId="3" fontId="31" fillId="37" borderId="52" xfId="0" applyNumberFormat="1" applyFont="1" applyFill="1" applyBorder="1" applyAlignment="1">
      <alignment horizontal="right"/>
    </xf>
    <xf numFmtId="3" fontId="32" fillId="37" borderId="33" xfId="0" applyNumberFormat="1" applyFont="1" applyFill="1" applyBorder="1" applyAlignment="1">
      <alignment horizontal="right"/>
    </xf>
    <xf numFmtId="3" fontId="32" fillId="37" borderId="34" xfId="0" applyNumberFormat="1" applyFont="1" applyFill="1" applyBorder="1" applyAlignment="1">
      <alignment horizontal="right"/>
    </xf>
    <xf numFmtId="0" fontId="32" fillId="37" borderId="33" xfId="0" applyFont="1" applyFill="1" applyBorder="1" applyAlignment="1">
      <alignment horizontal="left" vertical="center" wrapText="1"/>
    </xf>
    <xf numFmtId="0" fontId="32" fillId="37" borderId="0" xfId="0" applyFont="1" applyFill="1" applyBorder="1" applyAlignment="1">
      <alignment horizontal="left" vertical="center" wrapText="1"/>
    </xf>
    <xf numFmtId="0" fontId="32" fillId="37" borderId="34" xfId="0" applyFont="1" applyFill="1" applyBorder="1" applyAlignment="1">
      <alignment horizontal="left" vertical="center" wrapText="1"/>
    </xf>
    <xf numFmtId="0" fontId="0" fillId="37" borderId="0" xfId="0" applyFont="1" applyFill="1" applyAlignment="1">
      <alignment horizontal="center" vertical="top"/>
    </xf>
    <xf numFmtId="0" fontId="0" fillId="37" borderId="0" xfId="0" applyFont="1" applyFill="1" applyAlignment="1">
      <alignment horizontal="justify" vertical="top" wrapText="1"/>
    </xf>
    <xf numFmtId="0" fontId="7" fillId="37" borderId="0" xfId="0" applyFont="1" applyFill="1" applyAlignment="1">
      <alignment horizontal="left" vertical="top" wrapText="1"/>
    </xf>
    <xf numFmtId="0" fontId="7" fillId="37" borderId="0" xfId="0" applyFont="1" applyFill="1" applyAlignment="1">
      <alignment horizontal="center" vertical="top"/>
    </xf>
    <xf numFmtId="4" fontId="32" fillId="37" borderId="19" xfId="0" applyNumberFormat="1" applyFont="1" applyFill="1" applyBorder="1" applyAlignment="1">
      <alignment horizontal="right"/>
    </xf>
    <xf numFmtId="4" fontId="32" fillId="37" borderId="53" xfId="0" applyNumberFormat="1" applyFont="1" applyFill="1" applyBorder="1" applyAlignment="1">
      <alignment horizontal="right"/>
    </xf>
    <xf numFmtId="0" fontId="0" fillId="37" borderId="0" xfId="0" applyFont="1" applyFill="1" applyAlignment="1">
      <alignment vertical="top"/>
    </xf>
    <xf numFmtId="3" fontId="32" fillId="37" borderId="50" xfId="0" applyNumberFormat="1" applyFont="1" applyFill="1" applyBorder="1" applyAlignment="1">
      <alignment horizontal="right"/>
    </xf>
    <xf numFmtId="3" fontId="32" fillId="37" borderId="53" xfId="0" applyNumberFormat="1" applyFont="1" applyFill="1" applyBorder="1" applyAlignment="1">
      <alignment horizontal="right"/>
    </xf>
    <xf numFmtId="3" fontId="31" fillId="37" borderId="54" xfId="0" applyNumberFormat="1" applyFont="1" applyFill="1" applyBorder="1" applyAlignment="1">
      <alignment horizontal="right"/>
    </xf>
    <xf numFmtId="3" fontId="31" fillId="37" borderId="55" xfId="0" applyNumberFormat="1" applyFont="1" applyFill="1" applyBorder="1" applyAlignment="1">
      <alignment horizontal="right"/>
    </xf>
    <xf numFmtId="3" fontId="31" fillId="37" borderId="56" xfId="0" applyNumberFormat="1" applyFont="1" applyFill="1" applyBorder="1" applyAlignment="1">
      <alignment horizontal="center"/>
    </xf>
    <xf numFmtId="3" fontId="31" fillId="37" borderId="57" xfId="0" applyNumberFormat="1" applyFont="1" applyFill="1" applyBorder="1" applyAlignment="1">
      <alignment horizontal="center"/>
    </xf>
    <xf numFmtId="3" fontId="31" fillId="37" borderId="35" xfId="0" applyNumberFormat="1" applyFont="1" applyFill="1" applyBorder="1" applyAlignment="1">
      <alignment horizontal="center"/>
    </xf>
    <xf numFmtId="0" fontId="31" fillId="37" borderId="56" xfId="0" applyFont="1" applyFill="1" applyBorder="1" applyAlignment="1">
      <alignment horizontal="left" vertical="center"/>
    </xf>
    <xf numFmtId="0" fontId="31" fillId="37" borderId="35" xfId="0" applyFont="1" applyFill="1" applyBorder="1" applyAlignment="1">
      <alignment horizontal="left" vertical="center"/>
    </xf>
    <xf numFmtId="0" fontId="0" fillId="37" borderId="0" xfId="0" applyFont="1" applyFill="1" applyAlignment="1">
      <alignment horizontal="justify" vertical="center"/>
    </xf>
    <xf numFmtId="0" fontId="0" fillId="37" borderId="0" xfId="0" applyFont="1" applyFill="1" applyAlignment="1">
      <alignment horizontal="center" vertical="center"/>
    </xf>
    <xf numFmtId="0" fontId="7" fillId="37" borderId="0" xfId="0" applyFont="1" applyFill="1" applyAlignment="1">
      <alignment horizontal="center" vertical="center"/>
    </xf>
    <xf numFmtId="0" fontId="19" fillId="37" borderId="0" xfId="0" applyFont="1" applyFill="1" applyAlignment="1">
      <alignment vertical="top"/>
    </xf>
    <xf numFmtId="0" fontId="7" fillId="37" borderId="0" xfId="0" applyFont="1" applyFill="1" applyAlignment="1">
      <alignment horizontal="left" vertical="top"/>
    </xf>
    <xf numFmtId="0" fontId="7" fillId="37" borderId="0" xfId="0" applyFont="1" applyFill="1" applyAlignment="1">
      <alignment horizontal="justify" vertical="top"/>
    </xf>
    <xf numFmtId="0" fontId="0" fillId="37" borderId="0" xfId="0" applyFont="1" applyFill="1" applyBorder="1" applyAlignment="1">
      <alignment horizontal="left" vertical="top"/>
    </xf>
    <xf numFmtId="0" fontId="9"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horizontal="left" vertical="top" wrapText="1"/>
    </xf>
    <xf numFmtId="0" fontId="0" fillId="37" borderId="0" xfId="0" applyFont="1" applyFill="1" applyBorder="1" applyAlignment="1">
      <alignment horizontal="left" vertical="top" wrapText="1"/>
    </xf>
    <xf numFmtId="0" fontId="18" fillId="37" borderId="0" xfId="0" applyFont="1" applyFill="1" applyAlignment="1">
      <alignment horizontal="left" vertical="top"/>
    </xf>
    <xf numFmtId="0" fontId="7" fillId="37" borderId="0" xfId="0" applyFont="1" applyFill="1" applyBorder="1" applyAlignment="1">
      <alignment horizontal="left" vertical="top"/>
    </xf>
    <xf numFmtId="0" fontId="0" fillId="37" borderId="0" xfId="0" applyFont="1" applyFill="1" applyAlignment="1">
      <alignment horizontal="justify" vertical="center" wrapText="1"/>
    </xf>
    <xf numFmtId="0" fontId="7" fillId="37" borderId="0" xfId="0" applyFont="1" applyFill="1" applyBorder="1" applyAlignment="1">
      <alignment horizontal="left" vertical="top" wrapText="1"/>
    </xf>
    <xf numFmtId="3" fontId="32" fillId="37" borderId="54" xfId="0" applyNumberFormat="1" applyFont="1" applyFill="1" applyBorder="1" applyAlignment="1">
      <alignment horizontal="right"/>
    </xf>
    <xf numFmtId="3" fontId="32" fillId="37" borderId="55" xfId="0" applyNumberFormat="1" applyFont="1" applyFill="1" applyBorder="1" applyAlignment="1">
      <alignment horizontal="right"/>
    </xf>
    <xf numFmtId="0" fontId="0" fillId="37" borderId="0" xfId="0" applyFont="1" applyFill="1" applyAlignment="1">
      <alignment horizontal="left" vertical="top"/>
    </xf>
    <xf numFmtId="0" fontId="32" fillId="37" borderId="54" xfId="0" applyFont="1" applyFill="1" applyBorder="1" applyAlignment="1">
      <alignment horizontal="left"/>
    </xf>
    <xf numFmtId="0" fontId="32" fillId="37" borderId="45" xfId="0" applyFont="1" applyFill="1" applyBorder="1" applyAlignment="1">
      <alignment horizontal="left"/>
    </xf>
    <xf numFmtId="0" fontId="32" fillId="37" borderId="51" xfId="0" applyFont="1" applyFill="1" applyBorder="1" applyAlignment="1">
      <alignment horizontal="left"/>
    </xf>
    <xf numFmtId="0" fontId="32" fillId="37" borderId="20" xfId="0" applyFont="1" applyFill="1" applyBorder="1" applyAlignment="1">
      <alignment horizontal="left"/>
    </xf>
    <xf numFmtId="0" fontId="30" fillId="37" borderId="0" xfId="0" applyFont="1" applyFill="1" applyAlignment="1">
      <alignment horizontal="justify" vertical="top" wrapText="1"/>
    </xf>
    <xf numFmtId="0" fontId="7" fillId="37" borderId="0" xfId="0" applyFont="1" applyFill="1" applyAlignment="1">
      <alignment vertical="top"/>
    </xf>
    <xf numFmtId="0" fontId="0" fillId="37" borderId="0" xfId="0" applyFont="1" applyFill="1" applyAlignment="1">
      <alignment horizontal="justify" vertical="top"/>
    </xf>
    <xf numFmtId="4" fontId="31" fillId="37" borderId="45" xfId="0" applyNumberFormat="1" applyFont="1" applyFill="1" applyBorder="1" applyAlignment="1">
      <alignment horizontal="right"/>
    </xf>
    <xf numFmtId="4" fontId="31" fillId="37" borderId="55" xfId="0" applyNumberFormat="1" applyFont="1" applyFill="1" applyBorder="1" applyAlignment="1">
      <alignment horizontal="right"/>
    </xf>
    <xf numFmtId="4" fontId="32" fillId="37" borderId="45" xfId="0" applyNumberFormat="1" applyFont="1" applyFill="1" applyBorder="1" applyAlignment="1">
      <alignment horizontal="right"/>
    </xf>
    <xf numFmtId="4" fontId="32" fillId="37" borderId="55" xfId="0" applyNumberFormat="1" applyFont="1" applyFill="1" applyBorder="1" applyAlignment="1">
      <alignment horizontal="right"/>
    </xf>
    <xf numFmtId="4" fontId="31" fillId="37" borderId="51" xfId="0" applyNumberFormat="1" applyFont="1" applyFill="1" applyBorder="1" applyAlignment="1">
      <alignment horizontal="right"/>
    </xf>
    <xf numFmtId="4" fontId="31" fillId="37" borderId="52" xfId="0" applyNumberFormat="1" applyFont="1" applyFill="1" applyBorder="1" applyAlignment="1">
      <alignment horizontal="right"/>
    </xf>
  </cellXfs>
  <cellStyles count="349">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4 2" xfId="25"/>
    <cellStyle name="20% - Accent1 4 3" xfId="26"/>
    <cellStyle name="20% - Accent1 5" xfId="27"/>
    <cellStyle name="20% - Accent1 6" xfId="28"/>
    <cellStyle name="20% - Accent1 7" xfId="29"/>
    <cellStyle name="20% - Accent1 8" xfId="30"/>
    <cellStyle name="20% - Accent2" xfId="31"/>
    <cellStyle name="20% - Accent2 2" xfId="32"/>
    <cellStyle name="20% - Accent2 2 2" xfId="33"/>
    <cellStyle name="20% - Accent2 2 3" xfId="34"/>
    <cellStyle name="20% - Accent2 2 4" xfId="35"/>
    <cellStyle name="20% - Accent2 3" xfId="36"/>
    <cellStyle name="20% - Accent2 3 2" xfId="37"/>
    <cellStyle name="20% - Accent2 3 3" xfId="38"/>
    <cellStyle name="20% - Accent2 3 4" xfId="39"/>
    <cellStyle name="20% - Accent2 4" xfId="40"/>
    <cellStyle name="20% - Accent2 4 2" xfId="41"/>
    <cellStyle name="20% - Accent2 4 3" xfId="42"/>
    <cellStyle name="20% - Accent2 5" xfId="43"/>
    <cellStyle name="20% - Accent2 6" xfId="44"/>
    <cellStyle name="20% - Accent2 7" xfId="45"/>
    <cellStyle name="20% - Accent2 8" xfId="46"/>
    <cellStyle name="20% - Accent3" xfId="47"/>
    <cellStyle name="20% - Accent3 2" xfId="48"/>
    <cellStyle name="20% - Accent3 2 2" xfId="49"/>
    <cellStyle name="20% - Accent3 2 3" xfId="50"/>
    <cellStyle name="20% - Accent3 2 4" xfId="51"/>
    <cellStyle name="20% - Accent3 3" xfId="52"/>
    <cellStyle name="20% - Accent3 3 2" xfId="53"/>
    <cellStyle name="20% - Accent3 3 3" xfId="54"/>
    <cellStyle name="20% - Accent3 3 4" xfId="55"/>
    <cellStyle name="20% - Accent3 4" xfId="56"/>
    <cellStyle name="20% - Accent3 4 2" xfId="57"/>
    <cellStyle name="20% - Accent3 4 3" xfId="58"/>
    <cellStyle name="20% - Accent3 5" xfId="59"/>
    <cellStyle name="20% - Accent3 6" xfId="60"/>
    <cellStyle name="20% - Accent3 7" xfId="61"/>
    <cellStyle name="20% - Accent3 8" xfId="62"/>
    <cellStyle name="20% - Accent4" xfId="63"/>
    <cellStyle name="20% - Accent4 2" xfId="64"/>
    <cellStyle name="20% - Accent4 2 2" xfId="65"/>
    <cellStyle name="20% - Accent4 2 3" xfId="66"/>
    <cellStyle name="20% - Accent4 2 4" xfId="67"/>
    <cellStyle name="20% - Accent4 3" xfId="68"/>
    <cellStyle name="20% - Accent4 3 2" xfId="69"/>
    <cellStyle name="20% - Accent4 3 3" xfId="70"/>
    <cellStyle name="20% - Accent4 3 4" xfId="71"/>
    <cellStyle name="20% - Accent4 4" xfId="72"/>
    <cellStyle name="20% - Accent4 4 2" xfId="73"/>
    <cellStyle name="20% - Accent4 4 3" xfId="74"/>
    <cellStyle name="20% - Accent4 5" xfId="75"/>
    <cellStyle name="20% - Accent4 6" xfId="76"/>
    <cellStyle name="20% - Accent4 7" xfId="77"/>
    <cellStyle name="20% - Accent4 8" xfId="78"/>
    <cellStyle name="20% - Accent5" xfId="79"/>
    <cellStyle name="20% - Accent5 2" xfId="80"/>
    <cellStyle name="20% - Accent5 2 2" xfId="81"/>
    <cellStyle name="20% - Accent5 2 3" xfId="82"/>
    <cellStyle name="20% - Accent5 2 4" xfId="83"/>
    <cellStyle name="20% - Accent5 3" xfId="84"/>
    <cellStyle name="20% - Accent5 3 2" xfId="85"/>
    <cellStyle name="20% - Accent5 3 3" xfId="86"/>
    <cellStyle name="20% - Accent5 3 4" xfId="87"/>
    <cellStyle name="20% - Accent5 4" xfId="88"/>
    <cellStyle name="20% - Accent5 4 2" xfId="89"/>
    <cellStyle name="20% - Accent5 4 3" xfId="90"/>
    <cellStyle name="20% - Accent5 5" xfId="91"/>
    <cellStyle name="20% - Accent5 6" xfId="92"/>
    <cellStyle name="20% - Accent5 7" xfId="93"/>
    <cellStyle name="20% - Accent5 8" xfId="94"/>
    <cellStyle name="20% - Accent6" xfId="95"/>
    <cellStyle name="20% - Accent6 2" xfId="96"/>
    <cellStyle name="20% - Accent6 2 2" xfId="97"/>
    <cellStyle name="20% - Accent6 2 3" xfId="98"/>
    <cellStyle name="20% - Accent6 2 4" xfId="99"/>
    <cellStyle name="20% - Accent6 3" xfId="100"/>
    <cellStyle name="20% - Accent6 3 2" xfId="101"/>
    <cellStyle name="20% - Accent6 3 3" xfId="102"/>
    <cellStyle name="20% - Accent6 3 4" xfId="103"/>
    <cellStyle name="20% - Accent6 4" xfId="104"/>
    <cellStyle name="20% - Accent6 4 2" xfId="105"/>
    <cellStyle name="20% - Accent6 4 3" xfId="106"/>
    <cellStyle name="20% - Accent6 5" xfId="107"/>
    <cellStyle name="20% - Accent6 6" xfId="108"/>
    <cellStyle name="20% - Accent6 7" xfId="109"/>
    <cellStyle name="20% - Accent6 8" xfId="110"/>
    <cellStyle name="40% - Accent1" xfId="111"/>
    <cellStyle name="40% - Accent1 2" xfId="112"/>
    <cellStyle name="40% - Accent1 2 2" xfId="113"/>
    <cellStyle name="40% - Accent1 2 3" xfId="114"/>
    <cellStyle name="40% - Accent1 2 4" xfId="115"/>
    <cellStyle name="40% - Accent1 3" xfId="116"/>
    <cellStyle name="40% - Accent1 3 2" xfId="117"/>
    <cellStyle name="40% - Accent1 3 3" xfId="118"/>
    <cellStyle name="40% - Accent1 3 4" xfId="119"/>
    <cellStyle name="40% - Accent1 4" xfId="120"/>
    <cellStyle name="40% - Accent1 4 2" xfId="121"/>
    <cellStyle name="40% - Accent1 4 3" xfId="122"/>
    <cellStyle name="40% - Accent1 5" xfId="123"/>
    <cellStyle name="40% - Accent1 6" xfId="124"/>
    <cellStyle name="40% - Accent1 7" xfId="125"/>
    <cellStyle name="40% - Accent1 8" xfId="126"/>
    <cellStyle name="40% - Accent2" xfId="127"/>
    <cellStyle name="40% - Accent2 2" xfId="128"/>
    <cellStyle name="40% - Accent2 2 2" xfId="129"/>
    <cellStyle name="40% - Accent2 2 3" xfId="130"/>
    <cellStyle name="40% - Accent2 2 4" xfId="131"/>
    <cellStyle name="40% - Accent2 3" xfId="132"/>
    <cellStyle name="40% - Accent2 3 2" xfId="133"/>
    <cellStyle name="40% - Accent2 3 3" xfId="134"/>
    <cellStyle name="40% - Accent2 3 4" xfId="135"/>
    <cellStyle name="40% - Accent2 4" xfId="136"/>
    <cellStyle name="40% - Accent2 4 2" xfId="137"/>
    <cellStyle name="40% - Accent2 4 3" xfId="138"/>
    <cellStyle name="40% - Accent2 5" xfId="139"/>
    <cellStyle name="40% - Accent2 6" xfId="140"/>
    <cellStyle name="40% - Accent2 7" xfId="141"/>
    <cellStyle name="40% - Accent2 8" xfId="142"/>
    <cellStyle name="40% - Accent3" xfId="143"/>
    <cellStyle name="40% - Accent3 2" xfId="144"/>
    <cellStyle name="40% - Accent3 2 2" xfId="145"/>
    <cellStyle name="40% - Accent3 2 3" xfId="146"/>
    <cellStyle name="40% - Accent3 2 4" xfId="147"/>
    <cellStyle name="40% - Accent3 3" xfId="148"/>
    <cellStyle name="40% - Accent3 3 2" xfId="149"/>
    <cellStyle name="40% - Accent3 3 3" xfId="150"/>
    <cellStyle name="40% - Accent3 3 4" xfId="151"/>
    <cellStyle name="40% - Accent3 4" xfId="152"/>
    <cellStyle name="40% - Accent3 4 2" xfId="153"/>
    <cellStyle name="40% - Accent3 4 3" xfId="154"/>
    <cellStyle name="40% - Accent3 5" xfId="155"/>
    <cellStyle name="40% - Accent3 6" xfId="156"/>
    <cellStyle name="40% - Accent3 7" xfId="157"/>
    <cellStyle name="40% - Accent3 8" xfId="158"/>
    <cellStyle name="40% - Accent4" xfId="159"/>
    <cellStyle name="40% - Accent4 2" xfId="160"/>
    <cellStyle name="40% - Accent4 2 2" xfId="161"/>
    <cellStyle name="40% - Accent4 2 3" xfId="162"/>
    <cellStyle name="40% - Accent4 2 4" xfId="163"/>
    <cellStyle name="40% - Accent4 3" xfId="164"/>
    <cellStyle name="40% - Accent4 3 2" xfId="165"/>
    <cellStyle name="40% - Accent4 3 3" xfId="166"/>
    <cellStyle name="40% - Accent4 3 4" xfId="167"/>
    <cellStyle name="40% - Accent4 4" xfId="168"/>
    <cellStyle name="40% - Accent4 4 2" xfId="169"/>
    <cellStyle name="40% - Accent4 4 3" xfId="170"/>
    <cellStyle name="40% - Accent4 5" xfId="171"/>
    <cellStyle name="40% - Accent4 6" xfId="172"/>
    <cellStyle name="40% - Accent4 7" xfId="173"/>
    <cellStyle name="40% - Accent4 8" xfId="174"/>
    <cellStyle name="40% - Accent5" xfId="175"/>
    <cellStyle name="40% - Accent5 2" xfId="176"/>
    <cellStyle name="40% - Accent5 2 2" xfId="177"/>
    <cellStyle name="40% - Accent5 2 3" xfId="178"/>
    <cellStyle name="40% - Accent5 2 4" xfId="179"/>
    <cellStyle name="40% - Accent5 3" xfId="180"/>
    <cellStyle name="40% - Accent5 3 2" xfId="181"/>
    <cellStyle name="40% - Accent5 3 3" xfId="182"/>
    <cellStyle name="40% - Accent5 3 4" xfId="183"/>
    <cellStyle name="40% - Accent5 4" xfId="184"/>
    <cellStyle name="40% - Accent5 4 2" xfId="185"/>
    <cellStyle name="40% - Accent5 4 3" xfId="186"/>
    <cellStyle name="40% - Accent5 5" xfId="187"/>
    <cellStyle name="40% - Accent5 6" xfId="188"/>
    <cellStyle name="40% - Accent5 7" xfId="189"/>
    <cellStyle name="40% - Accent5 8" xfId="190"/>
    <cellStyle name="40% - Accent6" xfId="191"/>
    <cellStyle name="40% - Accent6 2" xfId="192"/>
    <cellStyle name="40% - Accent6 2 2" xfId="193"/>
    <cellStyle name="40% - Accent6 2 3" xfId="194"/>
    <cellStyle name="40% - Accent6 2 4" xfId="195"/>
    <cellStyle name="40% - Accent6 3" xfId="196"/>
    <cellStyle name="40% - Accent6 3 2" xfId="197"/>
    <cellStyle name="40% - Accent6 3 3" xfId="198"/>
    <cellStyle name="40% - Accent6 3 4" xfId="199"/>
    <cellStyle name="40% - Accent6 4" xfId="200"/>
    <cellStyle name="40% - Accent6 4 2" xfId="201"/>
    <cellStyle name="40% - Accent6 4 3" xfId="202"/>
    <cellStyle name="40% - Accent6 5" xfId="203"/>
    <cellStyle name="40% - Accent6 6" xfId="204"/>
    <cellStyle name="40% - Accent6 7" xfId="205"/>
    <cellStyle name="40% - Accent6 8" xfId="206"/>
    <cellStyle name="60% - Accent1" xfId="207"/>
    <cellStyle name="60% - Accent2" xfId="208"/>
    <cellStyle name="60% - Accent3" xfId="209"/>
    <cellStyle name="60% - Accent4" xfId="210"/>
    <cellStyle name="60% - Accent5" xfId="211"/>
    <cellStyle name="60% - Accent6" xfId="212"/>
    <cellStyle name="Accent1" xfId="213"/>
    <cellStyle name="Accent2" xfId="214"/>
    <cellStyle name="Accent3" xfId="215"/>
    <cellStyle name="Accent4" xfId="216"/>
    <cellStyle name="Accent5" xfId="217"/>
    <cellStyle name="Accent6" xfId="218"/>
    <cellStyle name="Bad" xfId="219"/>
    <cellStyle name="Bilješka" xfId="220"/>
    <cellStyle name="Bilješka 2" xfId="221"/>
    <cellStyle name="Bilješka 2 2" xfId="222"/>
    <cellStyle name="Bilješka 2 2 2" xfId="223"/>
    <cellStyle name="Bilješka 2 2 3" xfId="224"/>
    <cellStyle name="Bilješka 2 2 4" xfId="225"/>
    <cellStyle name="Bilješka 2 3" xfId="226"/>
    <cellStyle name="Bilješka 2 3 2" xfId="227"/>
    <cellStyle name="Bilješka 2 3 3" xfId="228"/>
    <cellStyle name="Bilješka 2 3 4" xfId="229"/>
    <cellStyle name="Bilješka 2 4" xfId="230"/>
    <cellStyle name="Bilješka 2 4 2" xfId="231"/>
    <cellStyle name="Bilješka 2 4 3" xfId="232"/>
    <cellStyle name="Bilješka 2 5" xfId="233"/>
    <cellStyle name="Bilješka 2 6" xfId="234"/>
    <cellStyle name="Bilješka 2 7" xfId="235"/>
    <cellStyle name="Bilješka 2 8" xfId="236"/>
    <cellStyle name="Calculation" xfId="237"/>
    <cellStyle name="Check Cell" xfId="238"/>
    <cellStyle name="Comma" xfId="239"/>
    <cellStyle name="Comma [0]" xfId="240"/>
    <cellStyle name="Comma 2" xfId="241"/>
    <cellStyle name="Currency" xfId="242"/>
    <cellStyle name="Currency [0]" xfId="243"/>
    <cellStyle name="Dobro" xfId="244"/>
    <cellStyle name="Explanatory Text" xfId="245"/>
    <cellStyle name="Good" xfId="246"/>
    <cellStyle name="Heading 1" xfId="247"/>
    <cellStyle name="Heading 2" xfId="248"/>
    <cellStyle name="Heading 3" xfId="249"/>
    <cellStyle name="Heading 4" xfId="250"/>
    <cellStyle name="Hyperlink" xfId="251"/>
    <cellStyle name="Hyperlink 2" xfId="252"/>
    <cellStyle name="Hyperlink 3" xfId="253"/>
    <cellStyle name="Hyperlink 3 2" xfId="254"/>
    <cellStyle name="Input" xfId="255"/>
    <cellStyle name="Izlaz" xfId="256"/>
    <cellStyle name="Linked Cell" xfId="257"/>
    <cellStyle name="Naslov" xfId="258"/>
    <cellStyle name="Neutral" xfId="259"/>
    <cellStyle name="Normal 2" xfId="260"/>
    <cellStyle name="Normal 2 10" xfId="261"/>
    <cellStyle name="Normal 2 11" xfId="262"/>
    <cellStyle name="Normal 2 12" xfId="263"/>
    <cellStyle name="Normal 2 2" xfId="264"/>
    <cellStyle name="Normal 2 3" xfId="265"/>
    <cellStyle name="Normal 2 3 2" xfId="266"/>
    <cellStyle name="Normal 2 3 2 2" xfId="267"/>
    <cellStyle name="Normal 2 3 2 3" xfId="268"/>
    <cellStyle name="Normal 2 3 2 4"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4" xfId="277"/>
    <cellStyle name="Normal 2 4 2" xfId="278"/>
    <cellStyle name="Normal 2 4 3" xfId="279"/>
    <cellStyle name="Normal 2 4 4" xfId="280"/>
    <cellStyle name="Normal 2 5" xfId="281"/>
    <cellStyle name="Normal 2 5 2" xfId="282"/>
    <cellStyle name="Normal 2 5 3" xfId="283"/>
    <cellStyle name="Normal 2 5 4" xfId="284"/>
    <cellStyle name="Normal 2 6" xfId="285"/>
    <cellStyle name="Normal 2 6 2" xfId="286"/>
    <cellStyle name="Normal 2 6 3" xfId="287"/>
    <cellStyle name="Normal 2 6 4" xfId="288"/>
    <cellStyle name="Normal 2 7" xfId="289"/>
    <cellStyle name="Normal 2 7 2" xfId="290"/>
    <cellStyle name="Normal 2 7 3" xfId="291"/>
    <cellStyle name="Normal 2 7 4" xfId="292"/>
    <cellStyle name="Normal 2 8" xfId="293"/>
    <cellStyle name="Normal 2 8 2" xfId="294"/>
    <cellStyle name="Normal 2 8 3" xfId="295"/>
    <cellStyle name="Normal 2 9" xfId="296"/>
    <cellStyle name="Normal 3" xfId="297"/>
    <cellStyle name="Normal 3 2" xfId="298"/>
    <cellStyle name="Normal 3 3" xfId="299"/>
    <cellStyle name="Normal 4" xfId="300"/>
    <cellStyle name="Normal 4 2" xfId="301"/>
    <cellStyle name="Normal 6" xfId="302"/>
    <cellStyle name="Normal_TFI-POD" xfId="303"/>
    <cellStyle name="Note" xfId="304"/>
    <cellStyle name="Note 2" xfId="305"/>
    <cellStyle name="Obično 10" xfId="306"/>
    <cellStyle name="Obično 11" xfId="307"/>
    <cellStyle name="Obično 13" xfId="308"/>
    <cellStyle name="Obično 14" xfId="309"/>
    <cellStyle name="Obično 2" xfId="310"/>
    <cellStyle name="Obično 2 2" xfId="311"/>
    <cellStyle name="Obično 2 2 2" xfId="312"/>
    <cellStyle name="Obično 2 2 3" xfId="313"/>
    <cellStyle name="Obično 2 2 4" xfId="314"/>
    <cellStyle name="Obično 2 3" xfId="315"/>
    <cellStyle name="Obično 2 4" xfId="316"/>
    <cellStyle name="Obično 2 4 2" xfId="317"/>
    <cellStyle name="Obično 2 4 3" xfId="318"/>
    <cellStyle name="Obično 2 4 4" xfId="319"/>
    <cellStyle name="Obično 2 5" xfId="320"/>
    <cellStyle name="Obično 2 5 2" xfId="321"/>
    <cellStyle name="Obično 2 5 3" xfId="322"/>
    <cellStyle name="Obično 2 6" xfId="323"/>
    <cellStyle name="Obično 2 7" xfId="324"/>
    <cellStyle name="Obično 2 8" xfId="325"/>
    <cellStyle name="Obično 2 9" xfId="326"/>
    <cellStyle name="Obično 3" xfId="327"/>
    <cellStyle name="Obično 5" xfId="328"/>
    <cellStyle name="Obično 6" xfId="329"/>
    <cellStyle name="Obično 7" xfId="330"/>
    <cellStyle name="Obično 8" xfId="331"/>
    <cellStyle name="Obično 9" xfId="332"/>
    <cellStyle name="Obično_Knjiga2" xfId="333"/>
    <cellStyle name="Output" xfId="334"/>
    <cellStyle name="Percent" xfId="335"/>
    <cellStyle name="Percent 2" xfId="336"/>
    <cellStyle name="Percent 3" xfId="337"/>
    <cellStyle name="Percent 3 2" xfId="338"/>
    <cellStyle name="Percent 4" xfId="339"/>
    <cellStyle name="Style 1" xfId="340"/>
    <cellStyle name="Style 1 2" xfId="341"/>
    <cellStyle name="Style 1 2 2" xfId="342"/>
    <cellStyle name="Tekst upozorenja" xfId="343"/>
    <cellStyle name="Title" xfId="344"/>
    <cellStyle name="Total" xfId="345"/>
    <cellStyle name="Warning Text" xfId="346"/>
    <cellStyle name="Zarez 2" xfId="347"/>
    <cellStyle name="Zarez 2 2" xfId="348"/>
    <cellStyle name="Zarez 2 2 2" xfId="349"/>
    <cellStyle name="Zarez 2 2 3" xfId="350"/>
    <cellStyle name="Zarez 2 2 4" xfId="351"/>
    <cellStyle name="Zarez 2 3" xfId="352"/>
    <cellStyle name="Zarez 2 3 2" xfId="353"/>
    <cellStyle name="Zarez 2 3 3" xfId="354"/>
    <cellStyle name="Zarez 2 3 4" xfId="355"/>
    <cellStyle name="Zarez 2 4" xfId="356"/>
    <cellStyle name="Zarez 2 4 2" xfId="357"/>
    <cellStyle name="Zarez 2 4 3" xfId="358"/>
    <cellStyle name="Zarez 2 5" xfId="359"/>
    <cellStyle name="Zarez 2 6" xfId="360"/>
    <cellStyle name="Zarez 2 7" xfId="361"/>
    <cellStyle name="Zarez 2 8" xfId="362"/>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SheetLayoutView="110" zoomScalePageLayoutView="0" workbookViewId="0" topLeftCell="A1">
      <selection activeCell="C53" sqref="C53:H53"/>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430" t="s">
        <v>248</v>
      </c>
      <c r="B1" s="431"/>
      <c r="C1" s="431"/>
      <c r="D1" s="76"/>
      <c r="E1" s="76"/>
      <c r="F1" s="76"/>
      <c r="G1" s="76"/>
      <c r="H1" s="76"/>
      <c r="I1" s="77"/>
      <c r="J1" s="10"/>
      <c r="K1" s="10"/>
      <c r="L1" s="10"/>
    </row>
    <row r="2" spans="1:12" ht="12.75">
      <c r="A2" s="391" t="s">
        <v>249</v>
      </c>
      <c r="B2" s="392"/>
      <c r="C2" s="392"/>
      <c r="D2" s="393"/>
      <c r="E2" s="111">
        <v>41640</v>
      </c>
      <c r="F2" s="12"/>
      <c r="G2" s="13" t="s">
        <v>250</v>
      </c>
      <c r="H2" s="111">
        <v>41820</v>
      </c>
      <c r="I2" s="78"/>
      <c r="J2" s="10"/>
      <c r="K2" s="10"/>
      <c r="L2" s="10"/>
    </row>
    <row r="3" spans="1:12" ht="12.75">
      <c r="A3" s="79"/>
      <c r="B3" s="14"/>
      <c r="C3" s="14"/>
      <c r="D3" s="14"/>
      <c r="E3" s="15"/>
      <c r="F3" s="15"/>
      <c r="G3" s="14"/>
      <c r="H3" s="14"/>
      <c r="I3" s="80"/>
      <c r="J3" s="10"/>
      <c r="K3" s="10"/>
      <c r="L3" s="10"/>
    </row>
    <row r="4" spans="1:12" ht="15">
      <c r="A4" s="394" t="s">
        <v>316</v>
      </c>
      <c r="B4" s="395"/>
      <c r="C4" s="395"/>
      <c r="D4" s="395"/>
      <c r="E4" s="395"/>
      <c r="F4" s="395"/>
      <c r="G4" s="395"/>
      <c r="H4" s="395"/>
      <c r="I4" s="396"/>
      <c r="J4" s="10"/>
      <c r="K4" s="10"/>
      <c r="L4" s="10"/>
    </row>
    <row r="5" spans="1:12" ht="12.75">
      <c r="A5" s="81"/>
      <c r="B5" s="16"/>
      <c r="C5" s="16"/>
      <c r="D5" s="16"/>
      <c r="E5" s="17"/>
      <c r="F5" s="82"/>
      <c r="G5" s="18"/>
      <c r="H5" s="19"/>
      <c r="I5" s="83"/>
      <c r="J5" s="10"/>
      <c r="K5" s="10"/>
      <c r="L5" s="10"/>
    </row>
    <row r="6" spans="1:12" ht="12.75">
      <c r="A6" s="379" t="s">
        <v>251</v>
      </c>
      <c r="B6" s="380"/>
      <c r="C6" s="389" t="s">
        <v>322</v>
      </c>
      <c r="D6" s="390"/>
      <c r="E6" s="29"/>
      <c r="F6" s="29"/>
      <c r="G6" s="29"/>
      <c r="H6" s="29"/>
      <c r="I6" s="84"/>
      <c r="J6" s="10"/>
      <c r="K6" s="10"/>
      <c r="L6" s="10"/>
    </row>
    <row r="7" spans="1:12" ht="12.75">
      <c r="A7" s="85"/>
      <c r="B7" s="22"/>
      <c r="C7" s="16"/>
      <c r="D7" s="16"/>
      <c r="E7" s="29"/>
      <c r="F7" s="29"/>
      <c r="G7" s="29"/>
      <c r="H7" s="29"/>
      <c r="I7" s="84"/>
      <c r="J7" s="10"/>
      <c r="K7" s="10"/>
      <c r="L7" s="10"/>
    </row>
    <row r="8" spans="1:12" ht="12.75">
      <c r="A8" s="397" t="s">
        <v>252</v>
      </c>
      <c r="B8" s="398"/>
      <c r="C8" s="389" t="s">
        <v>323</v>
      </c>
      <c r="D8" s="390"/>
      <c r="E8" s="29"/>
      <c r="F8" s="29"/>
      <c r="G8" s="29"/>
      <c r="H8" s="29"/>
      <c r="I8" s="86"/>
      <c r="J8" s="10"/>
      <c r="K8" s="10"/>
      <c r="L8" s="10"/>
    </row>
    <row r="9" spans="1:12" ht="12.75">
      <c r="A9" s="87"/>
      <c r="B9" s="45"/>
      <c r="C9" s="20"/>
      <c r="D9" s="26"/>
      <c r="E9" s="16"/>
      <c r="F9" s="16"/>
      <c r="G9" s="16"/>
      <c r="H9" s="16"/>
      <c r="I9" s="86"/>
      <c r="J9" s="10"/>
      <c r="K9" s="10"/>
      <c r="L9" s="10"/>
    </row>
    <row r="10" spans="1:12" ht="12.75">
      <c r="A10" s="386" t="s">
        <v>253</v>
      </c>
      <c r="B10" s="387"/>
      <c r="C10" s="389" t="s">
        <v>324</v>
      </c>
      <c r="D10" s="390"/>
      <c r="E10" s="16"/>
      <c r="F10" s="16"/>
      <c r="G10" s="16"/>
      <c r="H10" s="16"/>
      <c r="I10" s="86"/>
      <c r="J10" s="10"/>
      <c r="K10" s="10"/>
      <c r="L10" s="10"/>
    </row>
    <row r="11" spans="1:12" ht="12.75">
      <c r="A11" s="388"/>
      <c r="B11" s="387"/>
      <c r="C11" s="16"/>
      <c r="D11" s="16"/>
      <c r="E11" s="16"/>
      <c r="F11" s="16"/>
      <c r="G11" s="16"/>
      <c r="H11" s="16"/>
      <c r="I11" s="86"/>
      <c r="J11" s="10"/>
      <c r="K11" s="10"/>
      <c r="L11" s="10"/>
    </row>
    <row r="12" spans="1:12" ht="12.75">
      <c r="A12" s="379" t="s">
        <v>254</v>
      </c>
      <c r="B12" s="380"/>
      <c r="C12" s="381" t="s">
        <v>325</v>
      </c>
      <c r="D12" s="382"/>
      <c r="E12" s="382"/>
      <c r="F12" s="382"/>
      <c r="G12" s="382"/>
      <c r="H12" s="382"/>
      <c r="I12" s="383"/>
      <c r="J12" s="10"/>
      <c r="K12" s="10"/>
      <c r="L12" s="10"/>
    </row>
    <row r="13" spans="1:12" ht="12.75">
      <c r="A13" s="85"/>
      <c r="B13" s="22"/>
      <c r="C13" s="21"/>
      <c r="D13" s="16"/>
      <c r="E13" s="16"/>
      <c r="F13" s="16"/>
      <c r="G13" s="16"/>
      <c r="H13" s="16"/>
      <c r="I13" s="86"/>
      <c r="J13" s="10"/>
      <c r="K13" s="10"/>
      <c r="L13" s="10"/>
    </row>
    <row r="14" spans="1:12" ht="12.75">
      <c r="A14" s="379" t="s">
        <v>255</v>
      </c>
      <c r="B14" s="380"/>
      <c r="C14" s="384">
        <v>10010</v>
      </c>
      <c r="D14" s="385"/>
      <c r="E14" s="16"/>
      <c r="F14" s="381" t="s">
        <v>326</v>
      </c>
      <c r="G14" s="382"/>
      <c r="H14" s="382"/>
      <c r="I14" s="383"/>
      <c r="J14" s="10"/>
      <c r="K14" s="10"/>
      <c r="L14" s="10"/>
    </row>
    <row r="15" spans="1:12" ht="12.75">
      <c r="A15" s="85"/>
      <c r="B15" s="22"/>
      <c r="C15" s="16"/>
      <c r="D15" s="16"/>
      <c r="E15" s="16"/>
      <c r="F15" s="16"/>
      <c r="G15" s="16"/>
      <c r="H15" s="16"/>
      <c r="I15" s="86"/>
      <c r="J15" s="10"/>
      <c r="K15" s="10"/>
      <c r="L15" s="10"/>
    </row>
    <row r="16" spans="1:12" ht="12.75">
      <c r="A16" s="379" t="s">
        <v>256</v>
      </c>
      <c r="B16" s="380"/>
      <c r="C16" s="381" t="s">
        <v>327</v>
      </c>
      <c r="D16" s="382"/>
      <c r="E16" s="382"/>
      <c r="F16" s="382"/>
      <c r="G16" s="382"/>
      <c r="H16" s="382"/>
      <c r="I16" s="383"/>
      <c r="J16" s="10"/>
      <c r="K16" s="10"/>
      <c r="L16" s="10"/>
    </row>
    <row r="17" spans="1:12" ht="12.75">
      <c r="A17" s="85"/>
      <c r="B17" s="22"/>
      <c r="C17" s="16"/>
      <c r="D17" s="16"/>
      <c r="E17" s="16"/>
      <c r="F17" s="16"/>
      <c r="G17" s="16"/>
      <c r="H17" s="16"/>
      <c r="I17" s="86"/>
      <c r="J17" s="10"/>
      <c r="K17" s="10"/>
      <c r="L17" s="10"/>
    </row>
    <row r="18" spans="1:12" ht="12.75">
      <c r="A18" s="379" t="s">
        <v>257</v>
      </c>
      <c r="B18" s="380"/>
      <c r="C18" s="399" t="s">
        <v>328</v>
      </c>
      <c r="D18" s="400"/>
      <c r="E18" s="400"/>
      <c r="F18" s="400"/>
      <c r="G18" s="400"/>
      <c r="H18" s="400"/>
      <c r="I18" s="401"/>
      <c r="J18" s="10"/>
      <c r="K18" s="10"/>
      <c r="L18" s="10"/>
    </row>
    <row r="19" spans="1:12" ht="12.75">
      <c r="A19" s="85"/>
      <c r="B19" s="22"/>
      <c r="C19" s="21"/>
      <c r="D19" s="16"/>
      <c r="E19" s="16"/>
      <c r="F19" s="16"/>
      <c r="G19" s="16"/>
      <c r="H19" s="16"/>
      <c r="I19" s="86"/>
      <c r="J19" s="10"/>
      <c r="K19" s="10"/>
      <c r="L19" s="10"/>
    </row>
    <row r="20" spans="1:12" ht="12.75">
      <c r="A20" s="379" t="s">
        <v>258</v>
      </c>
      <c r="B20" s="380"/>
      <c r="C20" s="399" t="s">
        <v>329</v>
      </c>
      <c r="D20" s="400"/>
      <c r="E20" s="400"/>
      <c r="F20" s="400"/>
      <c r="G20" s="400"/>
      <c r="H20" s="400"/>
      <c r="I20" s="401"/>
      <c r="J20" s="10"/>
      <c r="K20" s="10"/>
      <c r="L20" s="10"/>
    </row>
    <row r="21" spans="1:12" ht="12.75">
      <c r="A21" s="85"/>
      <c r="B21" s="22"/>
      <c r="C21" s="21"/>
      <c r="D21" s="16"/>
      <c r="E21" s="16"/>
      <c r="F21" s="16"/>
      <c r="G21" s="16"/>
      <c r="H21" s="16"/>
      <c r="I21" s="86"/>
      <c r="J21" s="10"/>
      <c r="K21" s="10"/>
      <c r="L21" s="10"/>
    </row>
    <row r="22" spans="1:12" ht="12.75">
      <c r="A22" s="379" t="s">
        <v>259</v>
      </c>
      <c r="B22" s="380"/>
      <c r="C22" s="112">
        <v>133</v>
      </c>
      <c r="D22" s="381"/>
      <c r="E22" s="402"/>
      <c r="F22" s="403"/>
      <c r="G22" s="379"/>
      <c r="H22" s="404"/>
      <c r="I22" s="88"/>
      <c r="J22" s="10"/>
      <c r="K22" s="10"/>
      <c r="L22" s="10"/>
    </row>
    <row r="23" spans="1:12" ht="12.75">
      <c r="A23" s="85"/>
      <c r="B23" s="22"/>
      <c r="C23" s="16"/>
      <c r="D23" s="24"/>
      <c r="E23" s="24"/>
      <c r="F23" s="24"/>
      <c r="G23" s="24"/>
      <c r="H23" s="16"/>
      <c r="I23" s="86"/>
      <c r="J23" s="10"/>
      <c r="L23" s="10"/>
    </row>
    <row r="24" spans="1:12" ht="12.75">
      <c r="A24" s="379" t="s">
        <v>260</v>
      </c>
      <c r="B24" s="380"/>
      <c r="C24" s="112">
        <v>21</v>
      </c>
      <c r="D24" s="381"/>
      <c r="E24" s="402"/>
      <c r="F24" s="402"/>
      <c r="G24" s="403"/>
      <c r="H24" s="46" t="s">
        <v>261</v>
      </c>
      <c r="I24" s="329">
        <v>209</v>
      </c>
      <c r="J24" s="10"/>
      <c r="K24" s="10"/>
      <c r="L24" s="10"/>
    </row>
    <row r="25" spans="1:12" ht="12.75">
      <c r="A25" s="85"/>
      <c r="B25" s="22"/>
      <c r="C25" s="16"/>
      <c r="D25" s="24"/>
      <c r="E25" s="24"/>
      <c r="F25" s="24"/>
      <c r="G25" s="22"/>
      <c r="H25" s="22" t="s">
        <v>317</v>
      </c>
      <c r="I25" s="89"/>
      <c r="J25" s="10"/>
      <c r="K25" s="10"/>
      <c r="L25" s="10"/>
    </row>
    <row r="26" spans="1:12" ht="12.75">
      <c r="A26" s="379" t="s">
        <v>262</v>
      </c>
      <c r="B26" s="380"/>
      <c r="C26" s="113" t="s">
        <v>330</v>
      </c>
      <c r="D26" s="25"/>
      <c r="E26" s="33"/>
      <c r="F26" s="24"/>
      <c r="G26" s="405" t="s">
        <v>263</v>
      </c>
      <c r="H26" s="380"/>
      <c r="I26" s="114" t="s">
        <v>536</v>
      </c>
      <c r="J26" s="10"/>
      <c r="K26" s="10"/>
      <c r="L26" s="10"/>
    </row>
    <row r="27" spans="1:12" ht="12.75">
      <c r="A27" s="85"/>
      <c r="B27" s="22"/>
      <c r="C27" s="16"/>
      <c r="D27" s="24"/>
      <c r="E27" s="24"/>
      <c r="F27" s="24"/>
      <c r="G27" s="24"/>
      <c r="H27" s="16"/>
      <c r="I27" s="90"/>
      <c r="J27" s="10"/>
      <c r="K27" s="10"/>
      <c r="L27" s="10"/>
    </row>
    <row r="28" spans="1:12" ht="12.75">
      <c r="A28" s="406" t="s">
        <v>264</v>
      </c>
      <c r="B28" s="407"/>
      <c r="C28" s="408"/>
      <c r="D28" s="408"/>
      <c r="E28" s="409" t="s">
        <v>265</v>
      </c>
      <c r="F28" s="410"/>
      <c r="G28" s="410"/>
      <c r="H28" s="411" t="s">
        <v>266</v>
      </c>
      <c r="I28" s="412"/>
      <c r="J28" s="10"/>
      <c r="K28" s="10"/>
      <c r="L28" s="10"/>
    </row>
    <row r="29" spans="1:12" ht="12.75">
      <c r="A29" s="91"/>
      <c r="B29" s="33"/>
      <c r="C29" s="33"/>
      <c r="D29" s="26"/>
      <c r="E29" s="16"/>
      <c r="F29" s="16"/>
      <c r="G29" s="16"/>
      <c r="H29" s="27"/>
      <c r="I29" s="90"/>
      <c r="J29" s="10"/>
      <c r="K29" s="10"/>
      <c r="L29" s="10"/>
    </row>
    <row r="30" spans="1:12" ht="12.75">
      <c r="A30" s="413"/>
      <c r="B30" s="414"/>
      <c r="C30" s="414"/>
      <c r="D30" s="415"/>
      <c r="E30" s="413"/>
      <c r="F30" s="414"/>
      <c r="G30" s="414"/>
      <c r="H30" s="389"/>
      <c r="I30" s="390"/>
      <c r="J30" s="10"/>
      <c r="K30" s="10"/>
      <c r="L30" s="10"/>
    </row>
    <row r="31" spans="1:12" ht="12.75">
      <c r="A31" s="85"/>
      <c r="B31" s="22"/>
      <c r="C31" s="21"/>
      <c r="D31" s="416"/>
      <c r="E31" s="416"/>
      <c r="F31" s="416"/>
      <c r="G31" s="417"/>
      <c r="H31" s="16"/>
      <c r="I31" s="92"/>
      <c r="J31" s="10"/>
      <c r="K31" s="10"/>
      <c r="L31" s="10"/>
    </row>
    <row r="32" spans="1:12" ht="12.75">
      <c r="A32" s="413"/>
      <c r="B32" s="414"/>
      <c r="C32" s="414"/>
      <c r="D32" s="415"/>
      <c r="E32" s="413"/>
      <c r="F32" s="414"/>
      <c r="G32" s="414"/>
      <c r="H32" s="389"/>
      <c r="I32" s="390"/>
      <c r="J32" s="10"/>
      <c r="K32" s="10"/>
      <c r="L32" s="10"/>
    </row>
    <row r="33" spans="1:12" ht="12.75">
      <c r="A33" s="85"/>
      <c r="B33" s="22"/>
      <c r="C33" s="21"/>
      <c r="D33" s="28"/>
      <c r="E33" s="28"/>
      <c r="F33" s="28"/>
      <c r="G33" s="29"/>
      <c r="H33" s="16"/>
      <c r="I33" s="93"/>
      <c r="J33" s="10"/>
      <c r="K33" s="10"/>
      <c r="L33" s="10"/>
    </row>
    <row r="34" spans="1:12" ht="12.75">
      <c r="A34" s="413"/>
      <c r="B34" s="414"/>
      <c r="C34" s="414"/>
      <c r="D34" s="415"/>
      <c r="E34" s="413"/>
      <c r="F34" s="414"/>
      <c r="G34" s="414"/>
      <c r="H34" s="389"/>
      <c r="I34" s="390"/>
      <c r="J34" s="10"/>
      <c r="K34" s="10"/>
      <c r="L34" s="10"/>
    </row>
    <row r="35" spans="1:12" ht="12.75">
      <c r="A35" s="85"/>
      <c r="B35" s="22"/>
      <c r="C35" s="21"/>
      <c r="D35" s="28"/>
      <c r="E35" s="28"/>
      <c r="F35" s="28"/>
      <c r="G35" s="29"/>
      <c r="H35" s="16"/>
      <c r="I35" s="93"/>
      <c r="J35" s="10"/>
      <c r="K35" s="10"/>
      <c r="L35" s="10"/>
    </row>
    <row r="36" spans="1:12" ht="12.75">
      <c r="A36" s="413"/>
      <c r="B36" s="414"/>
      <c r="C36" s="414"/>
      <c r="D36" s="415"/>
      <c r="E36" s="413"/>
      <c r="F36" s="414"/>
      <c r="G36" s="414"/>
      <c r="H36" s="389"/>
      <c r="I36" s="390"/>
      <c r="J36" s="10"/>
      <c r="K36" s="10"/>
      <c r="L36" s="10"/>
    </row>
    <row r="37" spans="1:12" ht="12.75">
      <c r="A37" s="94"/>
      <c r="B37" s="30"/>
      <c r="C37" s="418"/>
      <c r="D37" s="419"/>
      <c r="E37" s="16"/>
      <c r="F37" s="418"/>
      <c r="G37" s="419"/>
      <c r="H37" s="16"/>
      <c r="I37" s="86"/>
      <c r="J37" s="10"/>
      <c r="K37" s="10"/>
      <c r="L37" s="10"/>
    </row>
    <row r="38" spans="1:12" ht="12.75">
      <c r="A38" s="413"/>
      <c r="B38" s="414"/>
      <c r="C38" s="414"/>
      <c r="D38" s="415"/>
      <c r="E38" s="413"/>
      <c r="F38" s="414"/>
      <c r="G38" s="414"/>
      <c r="H38" s="389"/>
      <c r="I38" s="390"/>
      <c r="J38" s="10"/>
      <c r="K38" s="10"/>
      <c r="L38" s="10"/>
    </row>
    <row r="39" spans="1:12" ht="12.75">
      <c r="A39" s="94"/>
      <c r="B39" s="30"/>
      <c r="C39" s="31"/>
      <c r="D39" s="32"/>
      <c r="E39" s="16"/>
      <c r="F39" s="31"/>
      <c r="G39" s="32"/>
      <c r="H39" s="16"/>
      <c r="I39" s="86"/>
      <c r="J39" s="10"/>
      <c r="K39" s="10"/>
      <c r="L39" s="10"/>
    </row>
    <row r="40" spans="1:12" ht="12.75">
      <c r="A40" s="413"/>
      <c r="B40" s="414"/>
      <c r="C40" s="414"/>
      <c r="D40" s="415"/>
      <c r="E40" s="413"/>
      <c r="F40" s="414"/>
      <c r="G40" s="414"/>
      <c r="H40" s="389"/>
      <c r="I40" s="390"/>
      <c r="J40" s="10"/>
      <c r="K40" s="10"/>
      <c r="L40" s="10"/>
    </row>
    <row r="41" spans="1:12" ht="12.75">
      <c r="A41" s="115"/>
      <c r="B41" s="33"/>
      <c r="C41" s="33"/>
      <c r="D41" s="33"/>
      <c r="E41" s="23"/>
      <c r="F41" s="116"/>
      <c r="G41" s="116"/>
      <c r="H41" s="117"/>
      <c r="I41" s="95"/>
      <c r="J41" s="10"/>
      <c r="K41" s="10"/>
      <c r="L41" s="10"/>
    </row>
    <row r="42" spans="1:12" ht="12.75">
      <c r="A42" s="94"/>
      <c r="B42" s="30"/>
      <c r="C42" s="31"/>
      <c r="D42" s="32"/>
      <c r="E42" s="16"/>
      <c r="F42" s="31"/>
      <c r="G42" s="32"/>
      <c r="H42" s="16"/>
      <c r="I42" s="86"/>
      <c r="J42" s="10"/>
      <c r="K42" s="10"/>
      <c r="L42" s="10"/>
    </row>
    <row r="43" spans="1:12" ht="12.75">
      <c r="A43" s="96"/>
      <c r="B43" s="34"/>
      <c r="C43" s="34"/>
      <c r="D43" s="20"/>
      <c r="E43" s="20"/>
      <c r="F43" s="34"/>
      <c r="G43" s="20"/>
      <c r="H43" s="20"/>
      <c r="I43" s="97"/>
      <c r="J43" s="10"/>
      <c r="K43" s="10"/>
      <c r="L43" s="10"/>
    </row>
    <row r="44" spans="1:12" ht="12.75">
      <c r="A44" s="386" t="s">
        <v>267</v>
      </c>
      <c r="B44" s="426"/>
      <c r="C44" s="389"/>
      <c r="D44" s="390"/>
      <c r="E44" s="26"/>
      <c r="F44" s="381"/>
      <c r="G44" s="414"/>
      <c r="H44" s="414"/>
      <c r="I44" s="415"/>
      <c r="J44" s="10"/>
      <c r="K44" s="10"/>
      <c r="L44" s="10"/>
    </row>
    <row r="45" spans="1:12" ht="12.75">
      <c r="A45" s="94"/>
      <c r="B45" s="30"/>
      <c r="C45" s="418"/>
      <c r="D45" s="419"/>
      <c r="E45" s="16"/>
      <c r="F45" s="418"/>
      <c r="G45" s="420"/>
      <c r="H45" s="35"/>
      <c r="I45" s="98"/>
      <c r="J45" s="10"/>
      <c r="K45" s="10"/>
      <c r="L45" s="10"/>
    </row>
    <row r="46" spans="1:12" ht="12.75">
      <c r="A46" s="386" t="s">
        <v>268</v>
      </c>
      <c r="B46" s="426"/>
      <c r="C46" s="381" t="s">
        <v>331</v>
      </c>
      <c r="D46" s="421"/>
      <c r="E46" s="421"/>
      <c r="F46" s="421"/>
      <c r="G46" s="421"/>
      <c r="H46" s="421"/>
      <c r="I46" s="422"/>
      <c r="J46" s="10"/>
      <c r="K46" s="10"/>
      <c r="L46" s="10"/>
    </row>
    <row r="47" spans="1:12" ht="12.75">
      <c r="A47" s="85"/>
      <c r="B47" s="22"/>
      <c r="C47" s="21" t="s">
        <v>269</v>
      </c>
      <c r="D47" s="16"/>
      <c r="E47" s="16"/>
      <c r="F47" s="16"/>
      <c r="G47" s="16"/>
      <c r="H47" s="16"/>
      <c r="I47" s="86"/>
      <c r="J47" s="10"/>
      <c r="K47" s="10"/>
      <c r="L47" s="10"/>
    </row>
    <row r="48" spans="1:12" ht="12.75">
      <c r="A48" s="386" t="s">
        <v>270</v>
      </c>
      <c r="B48" s="426"/>
      <c r="C48" s="427" t="s">
        <v>332</v>
      </c>
      <c r="D48" s="428"/>
      <c r="E48" s="429"/>
      <c r="F48" s="16"/>
      <c r="G48" s="46" t="s">
        <v>271</v>
      </c>
      <c r="H48" s="427" t="s">
        <v>543</v>
      </c>
      <c r="I48" s="429"/>
      <c r="J48" s="10"/>
      <c r="K48" s="10"/>
      <c r="L48" s="10"/>
    </row>
    <row r="49" spans="1:12" ht="12.75">
      <c r="A49" s="85"/>
      <c r="B49" s="22"/>
      <c r="C49" s="21"/>
      <c r="D49" s="16"/>
      <c r="E49" s="16"/>
      <c r="F49" s="16"/>
      <c r="G49" s="16"/>
      <c r="H49" s="16"/>
      <c r="I49" s="86"/>
      <c r="J49" s="10"/>
      <c r="K49" s="10"/>
      <c r="L49" s="10"/>
    </row>
    <row r="50" spans="1:12" ht="12.75">
      <c r="A50" s="386" t="s">
        <v>257</v>
      </c>
      <c r="B50" s="426"/>
      <c r="C50" s="435" t="s">
        <v>333</v>
      </c>
      <c r="D50" s="428"/>
      <c r="E50" s="428"/>
      <c r="F50" s="428"/>
      <c r="G50" s="428"/>
      <c r="H50" s="428"/>
      <c r="I50" s="429"/>
      <c r="J50" s="10"/>
      <c r="K50" s="10"/>
      <c r="L50" s="10"/>
    </row>
    <row r="51" spans="1:12" ht="12.75">
      <c r="A51" s="85"/>
      <c r="B51" s="22"/>
      <c r="C51" s="16"/>
      <c r="D51" s="16"/>
      <c r="E51" s="16"/>
      <c r="F51" s="16"/>
      <c r="G51" s="16"/>
      <c r="H51" s="16"/>
      <c r="I51" s="86"/>
      <c r="J51" s="10"/>
      <c r="K51" s="10"/>
      <c r="L51" s="10"/>
    </row>
    <row r="52" spans="1:12" ht="12.75">
      <c r="A52" s="379" t="s">
        <v>272</v>
      </c>
      <c r="B52" s="380"/>
      <c r="C52" s="427" t="s">
        <v>625</v>
      </c>
      <c r="D52" s="428"/>
      <c r="E52" s="428"/>
      <c r="F52" s="428"/>
      <c r="G52" s="428"/>
      <c r="H52" s="428"/>
      <c r="I52" s="383"/>
      <c r="J52" s="10"/>
      <c r="K52" s="10"/>
      <c r="L52" s="10"/>
    </row>
    <row r="53" spans="1:12" ht="12.75">
      <c r="A53" s="99"/>
      <c r="B53" s="20"/>
      <c r="C53" s="432" t="s">
        <v>273</v>
      </c>
      <c r="D53" s="432"/>
      <c r="E53" s="432"/>
      <c r="F53" s="432"/>
      <c r="G53" s="432"/>
      <c r="H53" s="432"/>
      <c r="I53" s="100"/>
      <c r="J53" s="10"/>
      <c r="K53" s="10"/>
      <c r="L53" s="10"/>
    </row>
    <row r="54" spans="1:12" ht="12.75">
      <c r="A54" s="99"/>
      <c r="B54" s="20"/>
      <c r="C54" s="36"/>
      <c r="D54" s="36"/>
      <c r="E54" s="36"/>
      <c r="F54" s="36"/>
      <c r="G54" s="36"/>
      <c r="H54" s="36"/>
      <c r="I54" s="100"/>
      <c r="J54" s="10"/>
      <c r="K54" s="10"/>
      <c r="L54" s="10"/>
    </row>
    <row r="55" spans="1:12" ht="12.75">
      <c r="A55" s="99"/>
      <c r="B55" s="436" t="s">
        <v>274</v>
      </c>
      <c r="C55" s="437"/>
      <c r="D55" s="437"/>
      <c r="E55" s="437"/>
      <c r="F55" s="44"/>
      <c r="G55" s="44"/>
      <c r="H55" s="44"/>
      <c r="I55" s="101"/>
      <c r="J55" s="10"/>
      <c r="K55" s="10"/>
      <c r="L55" s="10"/>
    </row>
    <row r="56" spans="1:12" ht="12.75">
      <c r="A56" s="99"/>
      <c r="B56" s="438" t="s">
        <v>306</v>
      </c>
      <c r="C56" s="439"/>
      <c r="D56" s="439"/>
      <c r="E56" s="439"/>
      <c r="F56" s="439"/>
      <c r="G56" s="439"/>
      <c r="H56" s="439"/>
      <c r="I56" s="440"/>
      <c r="J56" s="10"/>
      <c r="K56" s="10"/>
      <c r="L56" s="10"/>
    </row>
    <row r="57" spans="1:12" ht="12.75">
      <c r="A57" s="99"/>
      <c r="B57" s="438" t="s">
        <v>307</v>
      </c>
      <c r="C57" s="439"/>
      <c r="D57" s="439"/>
      <c r="E57" s="439"/>
      <c r="F57" s="439"/>
      <c r="G57" s="439"/>
      <c r="H57" s="439"/>
      <c r="I57" s="101"/>
      <c r="J57" s="10"/>
      <c r="K57" s="10"/>
      <c r="L57" s="10"/>
    </row>
    <row r="58" spans="1:12" ht="12.75">
      <c r="A58" s="99"/>
      <c r="B58" s="438" t="s">
        <v>308</v>
      </c>
      <c r="C58" s="439"/>
      <c r="D58" s="439"/>
      <c r="E58" s="439"/>
      <c r="F58" s="439"/>
      <c r="G58" s="439"/>
      <c r="H58" s="439"/>
      <c r="I58" s="440"/>
      <c r="J58" s="10"/>
      <c r="K58" s="10"/>
      <c r="L58" s="10"/>
    </row>
    <row r="59" spans="1:12" ht="12.75">
      <c r="A59" s="99"/>
      <c r="B59" s="438" t="s">
        <v>309</v>
      </c>
      <c r="C59" s="439"/>
      <c r="D59" s="439"/>
      <c r="E59" s="439"/>
      <c r="F59" s="439"/>
      <c r="G59" s="439"/>
      <c r="H59" s="439"/>
      <c r="I59" s="440"/>
      <c r="J59" s="10"/>
      <c r="K59" s="10"/>
      <c r="L59" s="10"/>
    </row>
    <row r="60" spans="1:12" ht="12.75">
      <c r="A60" s="99"/>
      <c r="B60" s="102"/>
      <c r="C60" s="103"/>
      <c r="D60" s="103"/>
      <c r="E60" s="103"/>
      <c r="F60" s="103"/>
      <c r="G60" s="103"/>
      <c r="H60" s="103"/>
      <c r="I60" s="104"/>
      <c r="J60" s="10"/>
      <c r="K60" s="10"/>
      <c r="L60" s="10"/>
    </row>
    <row r="61" spans="1:12" ht="13.5" thickBot="1">
      <c r="A61" s="105" t="s">
        <v>275</v>
      </c>
      <c r="B61" s="16"/>
      <c r="C61" s="16"/>
      <c r="D61" s="16"/>
      <c r="E61" s="16"/>
      <c r="F61" s="16"/>
      <c r="G61" s="37"/>
      <c r="H61" s="38"/>
      <c r="I61" s="106"/>
      <c r="J61" s="10"/>
      <c r="K61" s="10"/>
      <c r="L61" s="10"/>
    </row>
    <row r="62" spans="1:12" ht="12.75">
      <c r="A62" s="81"/>
      <c r="B62" s="16"/>
      <c r="C62" s="16"/>
      <c r="D62" s="16"/>
      <c r="E62" s="20" t="s">
        <v>276</v>
      </c>
      <c r="F62" s="33"/>
      <c r="G62" s="423" t="s">
        <v>277</v>
      </c>
      <c r="H62" s="424"/>
      <c r="I62" s="425"/>
      <c r="J62" s="10"/>
      <c r="K62" s="10"/>
      <c r="L62" s="10"/>
    </row>
    <row r="63" spans="1:12" ht="12.75">
      <c r="A63" s="107"/>
      <c r="B63" s="108"/>
      <c r="C63" s="109"/>
      <c r="D63" s="109"/>
      <c r="E63" s="109"/>
      <c r="F63" s="109"/>
      <c r="G63" s="433"/>
      <c r="H63" s="434"/>
      <c r="I63" s="110"/>
      <c r="J63" s="10"/>
      <c r="K63" s="10"/>
      <c r="L63" s="10"/>
    </row>
  </sheetData>
  <sheetProtection/>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s>
  <conditionalFormatting sqref="H29">
    <cfRule type="cellIs" priority="1" dxfId="3"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orientation="portrait" paperSize="9" scale="80" r:id="rId4"/>
  <ignoredErrors>
    <ignoredError sqref="C6 C8:D10 I26" numberStoredAsText="1"/>
  </ignoredErrors>
</worksheet>
</file>

<file path=xl/worksheets/sheet2.xml><?xml version="1.0" encoding="utf-8"?>
<worksheet xmlns="http://schemas.openxmlformats.org/spreadsheetml/2006/main" xmlns:r="http://schemas.openxmlformats.org/officeDocument/2006/relationships">
  <dimension ref="A1:O71"/>
  <sheetViews>
    <sheetView zoomScaleSheetLayoutView="110" zoomScalePageLayoutView="0" workbookViewId="0" topLeftCell="A31">
      <selection activeCell="N58" sqref="N58"/>
    </sheetView>
  </sheetViews>
  <sheetFormatPr defaultColWidth="9.140625" defaultRowHeight="12.75"/>
  <cols>
    <col min="1" max="9" width="9.140625" style="47" customWidth="1"/>
    <col min="10" max="10" width="10.421875" style="47" customWidth="1"/>
    <col min="11" max="11" width="11.28125" style="47" customWidth="1"/>
    <col min="12" max="13" width="11.00390625" style="47" customWidth="1"/>
    <col min="14" max="14" width="20.28125" style="47" customWidth="1"/>
    <col min="15" max="16384" width="9.140625" style="47" customWidth="1"/>
  </cols>
  <sheetData>
    <row r="1" spans="1:13" ht="12.75" customHeight="1">
      <c r="A1" s="448" t="s">
        <v>154</v>
      </c>
      <c r="B1" s="448"/>
      <c r="C1" s="448"/>
      <c r="D1" s="448"/>
      <c r="E1" s="448"/>
      <c r="F1" s="448"/>
      <c r="G1" s="448"/>
      <c r="H1" s="448"/>
      <c r="I1" s="448"/>
      <c r="J1" s="448"/>
      <c r="K1" s="448"/>
      <c r="L1" s="448"/>
      <c r="M1" s="448"/>
    </row>
    <row r="2" spans="1:13" ht="12.75" customHeight="1">
      <c r="A2" s="447" t="s">
        <v>562</v>
      </c>
      <c r="B2" s="447"/>
      <c r="C2" s="447"/>
      <c r="D2" s="447"/>
      <c r="E2" s="447"/>
      <c r="F2" s="447"/>
      <c r="G2" s="447"/>
      <c r="H2" s="447"/>
      <c r="I2" s="447"/>
      <c r="J2" s="447"/>
      <c r="K2" s="447"/>
      <c r="L2" s="447"/>
      <c r="M2" s="447"/>
    </row>
    <row r="3" spans="1:13" ht="12.75" customHeight="1">
      <c r="A3" s="473" t="s">
        <v>334</v>
      </c>
      <c r="B3" s="473"/>
      <c r="C3" s="473"/>
      <c r="D3" s="473"/>
      <c r="E3" s="473"/>
      <c r="F3" s="473"/>
      <c r="G3" s="473"/>
      <c r="H3" s="473"/>
      <c r="I3" s="473"/>
      <c r="J3" s="473"/>
      <c r="K3" s="473"/>
      <c r="L3" s="473"/>
      <c r="M3" s="473"/>
    </row>
    <row r="4" spans="1:13" ht="23.25">
      <c r="A4" s="474" t="s">
        <v>59</v>
      </c>
      <c r="B4" s="474"/>
      <c r="C4" s="474"/>
      <c r="D4" s="474"/>
      <c r="E4" s="474"/>
      <c r="F4" s="474"/>
      <c r="G4" s="474"/>
      <c r="H4" s="474"/>
      <c r="I4" s="52" t="s">
        <v>279</v>
      </c>
      <c r="J4" s="475" t="s">
        <v>318</v>
      </c>
      <c r="K4" s="475"/>
      <c r="L4" s="475" t="s">
        <v>319</v>
      </c>
      <c r="M4" s="475"/>
    </row>
    <row r="5" spans="1:13" ht="22.5">
      <c r="A5" s="474"/>
      <c r="B5" s="474"/>
      <c r="C5" s="474"/>
      <c r="D5" s="474"/>
      <c r="E5" s="474"/>
      <c r="F5" s="474"/>
      <c r="G5" s="474"/>
      <c r="H5" s="474"/>
      <c r="I5" s="52"/>
      <c r="J5" s="54" t="s">
        <v>314</v>
      </c>
      <c r="K5" s="54" t="s">
        <v>315</v>
      </c>
      <c r="L5" s="54" t="s">
        <v>314</v>
      </c>
      <c r="M5" s="54" t="s">
        <v>315</v>
      </c>
    </row>
    <row r="6" spans="1:13" ht="12.75">
      <c r="A6" s="475">
        <v>1</v>
      </c>
      <c r="B6" s="475"/>
      <c r="C6" s="475"/>
      <c r="D6" s="475"/>
      <c r="E6" s="475"/>
      <c r="F6" s="475"/>
      <c r="G6" s="475"/>
      <c r="H6" s="475"/>
      <c r="I6" s="56">
        <v>2</v>
      </c>
      <c r="J6" s="54">
        <v>3</v>
      </c>
      <c r="K6" s="54">
        <v>4</v>
      </c>
      <c r="L6" s="54">
        <v>5</v>
      </c>
      <c r="M6" s="54">
        <v>6</v>
      </c>
    </row>
    <row r="7" spans="1:13" ht="12.75">
      <c r="A7" s="459" t="s">
        <v>26</v>
      </c>
      <c r="B7" s="460"/>
      <c r="C7" s="460"/>
      <c r="D7" s="460"/>
      <c r="E7" s="460"/>
      <c r="F7" s="460"/>
      <c r="G7" s="460"/>
      <c r="H7" s="461"/>
      <c r="I7" s="3">
        <v>111</v>
      </c>
      <c r="J7" s="49">
        <f>SUM(J8:J9)</f>
        <v>267729212</v>
      </c>
      <c r="K7" s="49">
        <f>SUM(K8:K9)</f>
        <v>132204274</v>
      </c>
      <c r="L7" s="49">
        <f>SUM(L8:L9)</f>
        <v>247304105</v>
      </c>
      <c r="M7" s="49">
        <f>SUM(M8:M9)</f>
        <v>131320829</v>
      </c>
    </row>
    <row r="8" spans="1:13" ht="12.75">
      <c r="A8" s="441" t="s">
        <v>152</v>
      </c>
      <c r="B8" s="442"/>
      <c r="C8" s="442"/>
      <c r="D8" s="442"/>
      <c r="E8" s="442"/>
      <c r="F8" s="442"/>
      <c r="G8" s="442"/>
      <c r="H8" s="443"/>
      <c r="I8" s="1">
        <v>112</v>
      </c>
      <c r="J8" s="7">
        <v>262821547</v>
      </c>
      <c r="K8" s="7">
        <v>128667209</v>
      </c>
      <c r="L8" s="7">
        <v>230634074</v>
      </c>
      <c r="M8" s="7">
        <v>116874673</v>
      </c>
    </row>
    <row r="9" spans="1:13" ht="12.75">
      <c r="A9" s="441" t="s">
        <v>103</v>
      </c>
      <c r="B9" s="442"/>
      <c r="C9" s="442"/>
      <c r="D9" s="442"/>
      <c r="E9" s="442"/>
      <c r="F9" s="442"/>
      <c r="G9" s="442"/>
      <c r="H9" s="443"/>
      <c r="I9" s="1">
        <v>113</v>
      </c>
      <c r="J9" s="7">
        <v>4907665</v>
      </c>
      <c r="K9" s="7">
        <v>3537065</v>
      </c>
      <c r="L9" s="7">
        <v>16670031</v>
      </c>
      <c r="M9" s="7">
        <v>14446156</v>
      </c>
    </row>
    <row r="10" spans="1:13" ht="12.75">
      <c r="A10" s="441" t="s">
        <v>12</v>
      </c>
      <c r="B10" s="442"/>
      <c r="C10" s="442"/>
      <c r="D10" s="442"/>
      <c r="E10" s="442"/>
      <c r="F10" s="442"/>
      <c r="G10" s="442"/>
      <c r="H10" s="443"/>
      <c r="I10" s="1">
        <v>114</v>
      </c>
      <c r="J10" s="48">
        <f>J11+J12+J16+J20+J21+J22+J25+J26</f>
        <v>254196569</v>
      </c>
      <c r="K10" s="48">
        <f>K11+K12+K16+K20+K21+K22+K25+K26</f>
        <v>131083608</v>
      </c>
      <c r="L10" s="48">
        <f>L11+L12+L16+L20+L21+L22+L25+L26</f>
        <v>253399214</v>
      </c>
      <c r="M10" s="48">
        <f>M11+M12+M16+M20+M21+M22+M25+M26</f>
        <v>139038312</v>
      </c>
    </row>
    <row r="11" spans="1:13" ht="12.75">
      <c r="A11" s="441" t="s">
        <v>104</v>
      </c>
      <c r="B11" s="442"/>
      <c r="C11" s="442"/>
      <c r="D11" s="442"/>
      <c r="E11" s="442"/>
      <c r="F11" s="442"/>
      <c r="G11" s="442"/>
      <c r="H11" s="443"/>
      <c r="I11" s="1">
        <v>115</v>
      </c>
      <c r="J11" s="7">
        <v>0</v>
      </c>
      <c r="K11" s="7">
        <v>0</v>
      </c>
      <c r="L11" s="7">
        <v>0</v>
      </c>
      <c r="M11" s="7">
        <v>0</v>
      </c>
    </row>
    <row r="12" spans="1:13" ht="12.75">
      <c r="A12" s="441" t="s">
        <v>22</v>
      </c>
      <c r="B12" s="442"/>
      <c r="C12" s="442"/>
      <c r="D12" s="442"/>
      <c r="E12" s="442"/>
      <c r="F12" s="442"/>
      <c r="G12" s="442"/>
      <c r="H12" s="443"/>
      <c r="I12" s="1">
        <v>116</v>
      </c>
      <c r="J12" s="48">
        <f>SUM(J13:J15)</f>
        <v>196411907</v>
      </c>
      <c r="K12" s="48">
        <f>SUM(K13:K15)</f>
        <v>100934679</v>
      </c>
      <c r="L12" s="48">
        <f>SUM(L13:L15)</f>
        <v>163103236</v>
      </c>
      <c r="M12" s="48">
        <f>SUM(M13:M15)</f>
        <v>84498293</v>
      </c>
    </row>
    <row r="13" spans="1:13" ht="12.75">
      <c r="A13" s="470" t="s">
        <v>146</v>
      </c>
      <c r="B13" s="471"/>
      <c r="C13" s="471"/>
      <c r="D13" s="471"/>
      <c r="E13" s="471"/>
      <c r="F13" s="471"/>
      <c r="G13" s="471"/>
      <c r="H13" s="472"/>
      <c r="I13" s="1">
        <v>117</v>
      </c>
      <c r="J13" s="7">
        <v>861660</v>
      </c>
      <c r="K13" s="7">
        <v>456943</v>
      </c>
      <c r="L13" s="7">
        <v>982244</v>
      </c>
      <c r="M13" s="7">
        <v>458628</v>
      </c>
    </row>
    <row r="14" spans="1:13" ht="12.75">
      <c r="A14" s="470" t="s">
        <v>147</v>
      </c>
      <c r="B14" s="471"/>
      <c r="C14" s="471"/>
      <c r="D14" s="471"/>
      <c r="E14" s="471"/>
      <c r="F14" s="471"/>
      <c r="G14" s="471"/>
      <c r="H14" s="472"/>
      <c r="I14" s="1">
        <v>118</v>
      </c>
      <c r="J14" s="7">
        <v>825665</v>
      </c>
      <c r="K14" s="7">
        <v>501415</v>
      </c>
      <c r="L14" s="7">
        <v>550485</v>
      </c>
      <c r="M14" s="7">
        <v>284288</v>
      </c>
    </row>
    <row r="15" spans="1:13" ht="12.75">
      <c r="A15" s="470" t="s">
        <v>61</v>
      </c>
      <c r="B15" s="471"/>
      <c r="C15" s="471"/>
      <c r="D15" s="471"/>
      <c r="E15" s="471"/>
      <c r="F15" s="471"/>
      <c r="G15" s="471"/>
      <c r="H15" s="472"/>
      <c r="I15" s="1">
        <v>119</v>
      </c>
      <c r="J15" s="7">
        <v>194724582</v>
      </c>
      <c r="K15" s="7">
        <v>99976321</v>
      </c>
      <c r="L15" s="7">
        <v>161570507</v>
      </c>
      <c r="M15" s="7">
        <v>83755377</v>
      </c>
    </row>
    <row r="16" spans="1:13" ht="12.75">
      <c r="A16" s="441" t="s">
        <v>23</v>
      </c>
      <c r="B16" s="442"/>
      <c r="C16" s="442"/>
      <c r="D16" s="442"/>
      <c r="E16" s="442"/>
      <c r="F16" s="442"/>
      <c r="G16" s="442"/>
      <c r="H16" s="443"/>
      <c r="I16" s="1">
        <v>120</v>
      </c>
      <c r="J16" s="48">
        <f>SUM(J17:J19)</f>
        <v>19024856</v>
      </c>
      <c r="K16" s="48">
        <f>SUM(K17:K19)</f>
        <v>9471754</v>
      </c>
      <c r="L16" s="48">
        <f>SUM(L17:L19)</f>
        <v>35935648</v>
      </c>
      <c r="M16" s="48">
        <f>SUM(M17:M19)</f>
        <v>25126033</v>
      </c>
    </row>
    <row r="17" spans="1:13" ht="12.75">
      <c r="A17" s="470" t="s">
        <v>62</v>
      </c>
      <c r="B17" s="471"/>
      <c r="C17" s="471"/>
      <c r="D17" s="471"/>
      <c r="E17" s="471"/>
      <c r="F17" s="471"/>
      <c r="G17" s="471"/>
      <c r="H17" s="472"/>
      <c r="I17" s="1">
        <v>121</v>
      </c>
      <c r="J17" s="7">
        <v>10364419</v>
      </c>
      <c r="K17" s="7">
        <v>5158063</v>
      </c>
      <c r="L17" s="7">
        <v>17820668</v>
      </c>
      <c r="M17" s="7">
        <v>12050801</v>
      </c>
    </row>
    <row r="18" spans="1:13" ht="12.75">
      <c r="A18" s="470" t="s">
        <v>63</v>
      </c>
      <c r="B18" s="471"/>
      <c r="C18" s="471"/>
      <c r="D18" s="471"/>
      <c r="E18" s="471"/>
      <c r="F18" s="471"/>
      <c r="G18" s="471"/>
      <c r="H18" s="472"/>
      <c r="I18" s="1">
        <v>122</v>
      </c>
      <c r="J18" s="7">
        <v>6149786</v>
      </c>
      <c r="K18" s="7">
        <v>3063663</v>
      </c>
      <c r="L18" s="7">
        <v>13002332</v>
      </c>
      <c r="M18" s="7">
        <v>9389025</v>
      </c>
    </row>
    <row r="19" spans="1:13" ht="12.75">
      <c r="A19" s="470" t="s">
        <v>64</v>
      </c>
      <c r="B19" s="471"/>
      <c r="C19" s="471"/>
      <c r="D19" s="471"/>
      <c r="E19" s="471"/>
      <c r="F19" s="471"/>
      <c r="G19" s="471"/>
      <c r="H19" s="472"/>
      <c r="I19" s="1">
        <v>123</v>
      </c>
      <c r="J19" s="7">
        <v>2510651</v>
      </c>
      <c r="K19" s="7">
        <v>1250028</v>
      </c>
      <c r="L19" s="7">
        <v>5112648</v>
      </c>
      <c r="M19" s="7">
        <v>3686207</v>
      </c>
    </row>
    <row r="20" spans="1:13" ht="12.75">
      <c r="A20" s="441" t="s">
        <v>105</v>
      </c>
      <c r="B20" s="442"/>
      <c r="C20" s="442"/>
      <c r="D20" s="442"/>
      <c r="E20" s="442"/>
      <c r="F20" s="442"/>
      <c r="G20" s="442"/>
      <c r="H20" s="443"/>
      <c r="I20" s="1">
        <v>124</v>
      </c>
      <c r="J20" s="7">
        <v>26440736</v>
      </c>
      <c r="K20" s="7">
        <v>13220751</v>
      </c>
      <c r="L20" s="7">
        <v>37778224</v>
      </c>
      <c r="M20" s="7">
        <v>18932633</v>
      </c>
    </row>
    <row r="21" spans="1:13" ht="12.75">
      <c r="A21" s="441" t="s">
        <v>106</v>
      </c>
      <c r="B21" s="442"/>
      <c r="C21" s="442"/>
      <c r="D21" s="442"/>
      <c r="E21" s="442"/>
      <c r="F21" s="442"/>
      <c r="G21" s="442"/>
      <c r="H21" s="443"/>
      <c r="I21" s="1">
        <v>125</v>
      </c>
      <c r="J21" s="7">
        <v>7374974</v>
      </c>
      <c r="K21" s="7">
        <v>4581518</v>
      </c>
      <c r="L21" s="7">
        <v>12682430</v>
      </c>
      <c r="M21" s="7">
        <v>7313304</v>
      </c>
    </row>
    <row r="22" spans="1:13" ht="12.75">
      <c r="A22" s="441" t="s">
        <v>24</v>
      </c>
      <c r="B22" s="442"/>
      <c r="C22" s="442"/>
      <c r="D22" s="442"/>
      <c r="E22" s="442"/>
      <c r="F22" s="442"/>
      <c r="G22" s="442"/>
      <c r="H22" s="443"/>
      <c r="I22" s="1">
        <v>126</v>
      </c>
      <c r="J22" s="48">
        <f>SUM(J23:J24)</f>
        <v>4944096</v>
      </c>
      <c r="K22" s="48">
        <f>SUM(K23:K24)</f>
        <v>2874906</v>
      </c>
      <c r="L22" s="48">
        <f>SUM(L23:L24)</f>
        <v>3899676</v>
      </c>
      <c r="M22" s="48">
        <f>SUM(M23:M24)</f>
        <v>3168049</v>
      </c>
    </row>
    <row r="23" spans="1:13" ht="12.75">
      <c r="A23" s="470" t="s">
        <v>137</v>
      </c>
      <c r="B23" s="471"/>
      <c r="C23" s="471"/>
      <c r="D23" s="471"/>
      <c r="E23" s="471"/>
      <c r="F23" s="471"/>
      <c r="G23" s="471"/>
      <c r="H23" s="472"/>
      <c r="I23" s="1">
        <v>127</v>
      </c>
      <c r="J23" s="7">
        <v>1635734</v>
      </c>
      <c r="K23" s="7">
        <v>518904</v>
      </c>
      <c r="L23" s="7">
        <v>0</v>
      </c>
      <c r="M23" s="7">
        <v>0</v>
      </c>
    </row>
    <row r="24" spans="1:13" ht="12.75">
      <c r="A24" s="470" t="s">
        <v>138</v>
      </c>
      <c r="B24" s="471"/>
      <c r="C24" s="471"/>
      <c r="D24" s="471"/>
      <c r="E24" s="471"/>
      <c r="F24" s="471"/>
      <c r="G24" s="471"/>
      <c r="H24" s="472"/>
      <c r="I24" s="1">
        <v>128</v>
      </c>
      <c r="J24" s="7">
        <v>3308362</v>
      </c>
      <c r="K24" s="7">
        <v>2356002</v>
      </c>
      <c r="L24" s="7">
        <v>3899676</v>
      </c>
      <c r="M24" s="7">
        <v>3168049</v>
      </c>
    </row>
    <row r="25" spans="1:13" ht="12.75">
      <c r="A25" s="441" t="s">
        <v>107</v>
      </c>
      <c r="B25" s="442"/>
      <c r="C25" s="442"/>
      <c r="D25" s="442"/>
      <c r="E25" s="442"/>
      <c r="F25" s="442"/>
      <c r="G25" s="442"/>
      <c r="H25" s="443"/>
      <c r="I25" s="1">
        <v>129</v>
      </c>
      <c r="J25" s="7">
        <v>0</v>
      </c>
      <c r="K25" s="7">
        <v>0</v>
      </c>
      <c r="L25" s="7">
        <v>0</v>
      </c>
      <c r="M25" s="7">
        <v>0</v>
      </c>
    </row>
    <row r="26" spans="1:13" ht="12.75">
      <c r="A26" s="441" t="s">
        <v>50</v>
      </c>
      <c r="B26" s="442"/>
      <c r="C26" s="442"/>
      <c r="D26" s="442"/>
      <c r="E26" s="442"/>
      <c r="F26" s="442"/>
      <c r="G26" s="442"/>
      <c r="H26" s="443"/>
      <c r="I26" s="1">
        <v>130</v>
      </c>
      <c r="J26" s="7">
        <v>0</v>
      </c>
      <c r="K26" s="7">
        <v>0</v>
      </c>
      <c r="L26" s="7">
        <v>0</v>
      </c>
      <c r="M26" s="7">
        <v>0</v>
      </c>
    </row>
    <row r="27" spans="1:13" ht="12.75">
      <c r="A27" s="441" t="s">
        <v>213</v>
      </c>
      <c r="B27" s="442"/>
      <c r="C27" s="442"/>
      <c r="D27" s="442"/>
      <c r="E27" s="442"/>
      <c r="F27" s="442"/>
      <c r="G27" s="442"/>
      <c r="H27" s="443"/>
      <c r="I27" s="1">
        <v>131</v>
      </c>
      <c r="J27" s="48">
        <f>SUM(J28:J32)</f>
        <v>9842721</v>
      </c>
      <c r="K27" s="48">
        <f>SUM(K28:K32)</f>
        <v>8103353</v>
      </c>
      <c r="L27" s="48">
        <f>SUM(L28:L32)</f>
        <v>26714123</v>
      </c>
      <c r="M27" s="48">
        <f>SUM(M28:M32)</f>
        <v>24692967</v>
      </c>
    </row>
    <row r="28" spans="1:13" ht="26.25" customHeight="1">
      <c r="A28" s="441" t="s">
        <v>227</v>
      </c>
      <c r="B28" s="442"/>
      <c r="C28" s="442"/>
      <c r="D28" s="442"/>
      <c r="E28" s="442"/>
      <c r="F28" s="442"/>
      <c r="G28" s="442"/>
      <c r="H28" s="443"/>
      <c r="I28" s="1">
        <v>132</v>
      </c>
      <c r="J28" s="7">
        <v>138014</v>
      </c>
      <c r="K28" s="7">
        <v>68649</v>
      </c>
      <c r="L28" s="7">
        <v>151092</v>
      </c>
      <c r="M28" s="7">
        <v>83161</v>
      </c>
    </row>
    <row r="29" spans="1:13" ht="25.5" customHeight="1">
      <c r="A29" s="441" t="s">
        <v>155</v>
      </c>
      <c r="B29" s="442"/>
      <c r="C29" s="442"/>
      <c r="D29" s="442"/>
      <c r="E29" s="442"/>
      <c r="F29" s="442"/>
      <c r="G29" s="442"/>
      <c r="H29" s="443"/>
      <c r="I29" s="1">
        <v>133</v>
      </c>
      <c r="J29" s="7">
        <v>9704707</v>
      </c>
      <c r="K29" s="7">
        <v>8034704</v>
      </c>
      <c r="L29" s="7">
        <v>26563031</v>
      </c>
      <c r="M29" s="7">
        <v>24609806</v>
      </c>
    </row>
    <row r="30" spans="1:13" ht="12.75">
      <c r="A30" s="441" t="s">
        <v>139</v>
      </c>
      <c r="B30" s="442"/>
      <c r="C30" s="442"/>
      <c r="D30" s="442"/>
      <c r="E30" s="442"/>
      <c r="F30" s="442"/>
      <c r="G30" s="442"/>
      <c r="H30" s="443"/>
      <c r="I30" s="1">
        <v>134</v>
      </c>
      <c r="J30" s="7">
        <v>0</v>
      </c>
      <c r="K30" s="7">
        <v>0</v>
      </c>
      <c r="L30" s="7">
        <v>0</v>
      </c>
      <c r="M30" s="7">
        <v>0</v>
      </c>
    </row>
    <row r="31" spans="1:13" ht="12.75">
      <c r="A31" s="441" t="s">
        <v>223</v>
      </c>
      <c r="B31" s="442"/>
      <c r="C31" s="442"/>
      <c r="D31" s="442"/>
      <c r="E31" s="442"/>
      <c r="F31" s="442"/>
      <c r="G31" s="442"/>
      <c r="H31" s="443"/>
      <c r="I31" s="1">
        <v>135</v>
      </c>
      <c r="J31" s="7">
        <v>0</v>
      </c>
      <c r="K31" s="7">
        <v>0</v>
      </c>
      <c r="L31" s="7">
        <v>0</v>
      </c>
      <c r="M31" s="7">
        <v>0</v>
      </c>
    </row>
    <row r="32" spans="1:13" ht="12.75">
      <c r="A32" s="441" t="s">
        <v>140</v>
      </c>
      <c r="B32" s="442"/>
      <c r="C32" s="442"/>
      <c r="D32" s="442"/>
      <c r="E32" s="442"/>
      <c r="F32" s="442"/>
      <c r="G32" s="442"/>
      <c r="H32" s="443"/>
      <c r="I32" s="1">
        <v>136</v>
      </c>
      <c r="J32" s="7">
        <v>0</v>
      </c>
      <c r="K32" s="7">
        <v>0</v>
      </c>
      <c r="L32" s="7">
        <v>0</v>
      </c>
      <c r="M32" s="7">
        <v>0</v>
      </c>
    </row>
    <row r="33" spans="1:13" ht="12.75">
      <c r="A33" s="441" t="s">
        <v>214</v>
      </c>
      <c r="B33" s="442"/>
      <c r="C33" s="442"/>
      <c r="D33" s="442"/>
      <c r="E33" s="442"/>
      <c r="F33" s="442"/>
      <c r="G33" s="442"/>
      <c r="H33" s="443"/>
      <c r="I33" s="1">
        <v>137</v>
      </c>
      <c r="J33" s="48">
        <f>SUM(J34:J37)</f>
        <v>50404127</v>
      </c>
      <c r="K33" s="48">
        <f>SUM(K34:K37)</f>
        <v>24805501</v>
      </c>
      <c r="L33" s="48">
        <f>SUM(L34:L37)</f>
        <v>11830967</v>
      </c>
      <c r="M33" s="48">
        <f>SUM(M34:M37)</f>
        <v>6655516</v>
      </c>
    </row>
    <row r="34" spans="1:13" ht="12.75">
      <c r="A34" s="441" t="s">
        <v>66</v>
      </c>
      <c r="B34" s="442"/>
      <c r="C34" s="442"/>
      <c r="D34" s="442"/>
      <c r="E34" s="442"/>
      <c r="F34" s="442"/>
      <c r="G34" s="442"/>
      <c r="H34" s="443"/>
      <c r="I34" s="1">
        <v>138</v>
      </c>
      <c r="J34" s="7">
        <v>0</v>
      </c>
      <c r="K34" s="7">
        <v>0</v>
      </c>
      <c r="L34" s="7">
        <v>0</v>
      </c>
      <c r="M34" s="7">
        <v>0</v>
      </c>
    </row>
    <row r="35" spans="1:13" ht="24.75" customHeight="1">
      <c r="A35" s="441" t="s">
        <v>65</v>
      </c>
      <c r="B35" s="442"/>
      <c r="C35" s="442"/>
      <c r="D35" s="442"/>
      <c r="E35" s="442"/>
      <c r="F35" s="442"/>
      <c r="G35" s="442"/>
      <c r="H35" s="443"/>
      <c r="I35" s="1">
        <v>139</v>
      </c>
      <c r="J35" s="7">
        <v>50404127</v>
      </c>
      <c r="K35" s="7">
        <v>24805501</v>
      </c>
      <c r="L35" s="7">
        <v>11830967</v>
      </c>
      <c r="M35" s="7">
        <v>6655516</v>
      </c>
    </row>
    <row r="36" spans="1:13" ht="12.75">
      <c r="A36" s="441" t="s">
        <v>224</v>
      </c>
      <c r="B36" s="442"/>
      <c r="C36" s="442"/>
      <c r="D36" s="442"/>
      <c r="E36" s="442"/>
      <c r="F36" s="442"/>
      <c r="G36" s="442"/>
      <c r="H36" s="443"/>
      <c r="I36" s="1">
        <v>140</v>
      </c>
      <c r="J36" s="7">
        <v>0</v>
      </c>
      <c r="K36" s="7">
        <v>0</v>
      </c>
      <c r="L36" s="7">
        <v>0</v>
      </c>
      <c r="M36" s="7">
        <v>0</v>
      </c>
    </row>
    <row r="37" spans="1:13" ht="12.75">
      <c r="A37" s="441" t="s">
        <v>67</v>
      </c>
      <c r="B37" s="442"/>
      <c r="C37" s="442"/>
      <c r="D37" s="442"/>
      <c r="E37" s="442"/>
      <c r="F37" s="442"/>
      <c r="G37" s="442"/>
      <c r="H37" s="443"/>
      <c r="I37" s="1">
        <v>141</v>
      </c>
      <c r="J37" s="7">
        <v>0</v>
      </c>
      <c r="K37" s="7">
        <v>0</v>
      </c>
      <c r="L37" s="7">
        <v>0</v>
      </c>
      <c r="M37" s="7">
        <v>0</v>
      </c>
    </row>
    <row r="38" spans="1:13" ht="12.75">
      <c r="A38" s="441" t="s">
        <v>195</v>
      </c>
      <c r="B38" s="442"/>
      <c r="C38" s="442"/>
      <c r="D38" s="442"/>
      <c r="E38" s="442"/>
      <c r="F38" s="442"/>
      <c r="G38" s="442"/>
      <c r="H38" s="443"/>
      <c r="I38" s="1">
        <v>142</v>
      </c>
      <c r="J38" s="7">
        <v>0</v>
      </c>
      <c r="K38" s="7">
        <v>0</v>
      </c>
      <c r="L38" s="7">
        <v>0</v>
      </c>
      <c r="M38" s="7">
        <v>0</v>
      </c>
    </row>
    <row r="39" spans="1:13" ht="12.75">
      <c r="A39" s="441" t="s">
        <v>196</v>
      </c>
      <c r="B39" s="442"/>
      <c r="C39" s="442"/>
      <c r="D39" s="442"/>
      <c r="E39" s="442"/>
      <c r="F39" s="442"/>
      <c r="G39" s="442"/>
      <c r="H39" s="443"/>
      <c r="I39" s="1">
        <v>143</v>
      </c>
      <c r="J39" s="7">
        <v>0</v>
      </c>
      <c r="K39" s="7">
        <v>0</v>
      </c>
      <c r="L39" s="7">
        <v>0</v>
      </c>
      <c r="M39" s="7">
        <v>0</v>
      </c>
    </row>
    <row r="40" spans="1:13" ht="12.75">
      <c r="A40" s="441" t="s">
        <v>225</v>
      </c>
      <c r="B40" s="442"/>
      <c r="C40" s="442"/>
      <c r="D40" s="442"/>
      <c r="E40" s="442"/>
      <c r="F40" s="442"/>
      <c r="G40" s="442"/>
      <c r="H40" s="443"/>
      <c r="I40" s="1">
        <v>144</v>
      </c>
      <c r="J40" s="7">
        <v>0</v>
      </c>
      <c r="K40" s="7">
        <v>0</v>
      </c>
      <c r="L40" s="7">
        <v>0</v>
      </c>
      <c r="M40" s="7">
        <v>0</v>
      </c>
    </row>
    <row r="41" spans="1:15" ht="12.75">
      <c r="A41" s="441" t="s">
        <v>226</v>
      </c>
      <c r="B41" s="442"/>
      <c r="C41" s="442"/>
      <c r="D41" s="442"/>
      <c r="E41" s="442"/>
      <c r="F41" s="442"/>
      <c r="G41" s="442"/>
      <c r="H41" s="443"/>
      <c r="I41" s="1">
        <v>145</v>
      </c>
      <c r="J41" s="7">
        <v>0</v>
      </c>
      <c r="K41" s="7">
        <v>0</v>
      </c>
      <c r="L41" s="7"/>
      <c r="M41" s="7"/>
      <c r="O41" s="140"/>
    </row>
    <row r="42" spans="1:14" ht="12.75">
      <c r="A42" s="441" t="s">
        <v>215</v>
      </c>
      <c r="B42" s="442"/>
      <c r="C42" s="442"/>
      <c r="D42" s="442"/>
      <c r="E42" s="442"/>
      <c r="F42" s="442"/>
      <c r="G42" s="442"/>
      <c r="H42" s="443"/>
      <c r="I42" s="1">
        <v>146</v>
      </c>
      <c r="J42" s="48">
        <f>J7+J27+J38+J40</f>
        <v>277571933</v>
      </c>
      <c r="K42" s="48">
        <f>K7+K27+K38+K40</f>
        <v>140307627</v>
      </c>
      <c r="L42" s="48">
        <f>L7+L27+L38+L40</f>
        <v>274018228</v>
      </c>
      <c r="M42" s="48">
        <f>M7+M27+M38+M40</f>
        <v>156013796</v>
      </c>
      <c r="N42" s="184"/>
    </row>
    <row r="43" spans="1:13" ht="12.75">
      <c r="A43" s="441" t="s">
        <v>216</v>
      </c>
      <c r="B43" s="442"/>
      <c r="C43" s="442"/>
      <c r="D43" s="442"/>
      <c r="E43" s="442"/>
      <c r="F43" s="442"/>
      <c r="G43" s="442"/>
      <c r="H43" s="443"/>
      <c r="I43" s="1">
        <v>147</v>
      </c>
      <c r="J43" s="48">
        <f>J10+J33+J39+J41</f>
        <v>304600696</v>
      </c>
      <c r="K43" s="48">
        <f>K10+K33+K39+K41</f>
        <v>155889109</v>
      </c>
      <c r="L43" s="48">
        <f>L10+L33+L39+L41</f>
        <v>265230181</v>
      </c>
      <c r="M43" s="48">
        <f>M10+M33+M39+M41</f>
        <v>145693828</v>
      </c>
    </row>
    <row r="44" spans="1:13" ht="12.75">
      <c r="A44" s="441" t="s">
        <v>236</v>
      </c>
      <c r="B44" s="442"/>
      <c r="C44" s="442"/>
      <c r="D44" s="442"/>
      <c r="E44" s="442"/>
      <c r="F44" s="442"/>
      <c r="G44" s="442"/>
      <c r="H44" s="443"/>
      <c r="I44" s="1">
        <v>148</v>
      </c>
      <c r="J44" s="48">
        <f>J42-J43</f>
        <v>-27028763</v>
      </c>
      <c r="K44" s="48">
        <f>K42-K43</f>
        <v>-15581482</v>
      </c>
      <c r="L44" s="48">
        <f>L42-L43</f>
        <v>8788047</v>
      </c>
      <c r="M44" s="48">
        <f>M42-M43</f>
        <v>10319968</v>
      </c>
    </row>
    <row r="45" spans="1:13" ht="12.75">
      <c r="A45" s="467" t="s">
        <v>218</v>
      </c>
      <c r="B45" s="468"/>
      <c r="C45" s="468"/>
      <c r="D45" s="468"/>
      <c r="E45" s="468"/>
      <c r="F45" s="468"/>
      <c r="G45" s="468"/>
      <c r="H45" s="469"/>
      <c r="I45" s="1">
        <v>149</v>
      </c>
      <c r="J45" s="48">
        <f>IF(J42&gt;J43,J42-J43,0)</f>
        <v>0</v>
      </c>
      <c r="K45" s="48">
        <f>IF(K42&gt;K43,K42-K43,0)</f>
        <v>0</v>
      </c>
      <c r="L45" s="48">
        <f>IF(L42&gt;L43,L42-L43,0)</f>
        <v>8788047</v>
      </c>
      <c r="M45" s="48">
        <f>IF(M42&gt;M43,M42-M43,0)</f>
        <v>10319968</v>
      </c>
    </row>
    <row r="46" spans="1:13" ht="12.75">
      <c r="A46" s="467" t="s">
        <v>219</v>
      </c>
      <c r="B46" s="468"/>
      <c r="C46" s="468"/>
      <c r="D46" s="468"/>
      <c r="E46" s="468"/>
      <c r="F46" s="468"/>
      <c r="G46" s="468"/>
      <c r="H46" s="469"/>
      <c r="I46" s="1">
        <v>150</v>
      </c>
      <c r="J46" s="48">
        <f>IF(J43&gt;J42,J43-J42,0)</f>
        <v>27028763</v>
      </c>
      <c r="K46" s="48">
        <f>IF(K43&gt;K42,K43-K42,0)</f>
        <v>15581482</v>
      </c>
      <c r="L46" s="48">
        <f>IF(L43&gt;L42,L43-L42,0)</f>
        <v>0</v>
      </c>
      <c r="M46" s="48">
        <f>IF(M43&gt;M42,M43-M42,0)</f>
        <v>0</v>
      </c>
    </row>
    <row r="47" spans="1:13" ht="12.75">
      <c r="A47" s="441" t="s">
        <v>217</v>
      </c>
      <c r="B47" s="442"/>
      <c r="C47" s="442"/>
      <c r="D47" s="442"/>
      <c r="E47" s="442"/>
      <c r="F47" s="442"/>
      <c r="G47" s="442"/>
      <c r="H47" s="443"/>
      <c r="I47" s="1">
        <v>151</v>
      </c>
      <c r="J47" s="7">
        <v>0</v>
      </c>
      <c r="K47" s="7">
        <v>0</v>
      </c>
      <c r="L47" s="7">
        <v>0</v>
      </c>
      <c r="M47" s="7">
        <v>0</v>
      </c>
    </row>
    <row r="48" spans="1:13" ht="12.75">
      <c r="A48" s="441" t="s">
        <v>237</v>
      </c>
      <c r="B48" s="442"/>
      <c r="C48" s="442"/>
      <c r="D48" s="442"/>
      <c r="E48" s="442"/>
      <c r="F48" s="442"/>
      <c r="G48" s="442"/>
      <c r="H48" s="443"/>
      <c r="I48" s="1">
        <v>152</v>
      </c>
      <c r="J48" s="48">
        <f>J44-J47</f>
        <v>-27028763</v>
      </c>
      <c r="K48" s="48">
        <f>K44-K47</f>
        <v>-15581482</v>
      </c>
      <c r="L48" s="48">
        <f>L44-L47</f>
        <v>8788047</v>
      </c>
      <c r="M48" s="48">
        <f>M44-M47</f>
        <v>10319968</v>
      </c>
    </row>
    <row r="49" spans="1:13" ht="12.75">
      <c r="A49" s="467" t="s">
        <v>192</v>
      </c>
      <c r="B49" s="468"/>
      <c r="C49" s="468"/>
      <c r="D49" s="468"/>
      <c r="E49" s="468"/>
      <c r="F49" s="468"/>
      <c r="G49" s="468"/>
      <c r="H49" s="469"/>
      <c r="I49" s="1">
        <v>153</v>
      </c>
      <c r="J49" s="48">
        <f>IF(J48&gt;0,J48,0)</f>
        <v>0</v>
      </c>
      <c r="K49" s="48">
        <f>IF(K48&gt;0,K48,0)</f>
        <v>0</v>
      </c>
      <c r="L49" s="48">
        <f>IF(L48&gt;0,L48,0)</f>
        <v>8788047</v>
      </c>
      <c r="M49" s="48">
        <f>IF(M48&gt;0,M48,0)</f>
        <v>10319968</v>
      </c>
    </row>
    <row r="50" spans="1:13" ht="12.75">
      <c r="A50" s="464" t="s">
        <v>220</v>
      </c>
      <c r="B50" s="465"/>
      <c r="C50" s="465"/>
      <c r="D50" s="465"/>
      <c r="E50" s="465"/>
      <c r="F50" s="465"/>
      <c r="G50" s="465"/>
      <c r="H50" s="466"/>
      <c r="I50" s="2">
        <v>154</v>
      </c>
      <c r="J50" s="55">
        <f>IF(J48&lt;0,-J48,0)</f>
        <v>27028763</v>
      </c>
      <c r="K50" s="55">
        <f>IF(K48&lt;0,-K48,0)</f>
        <v>15581482</v>
      </c>
      <c r="L50" s="55">
        <f>IF(L48&lt;0,-L48,0)</f>
        <v>0</v>
      </c>
      <c r="M50" s="55">
        <f>IF(M48&lt;0,-M48,0)</f>
        <v>0</v>
      </c>
    </row>
    <row r="51" spans="1:13" ht="12.75" customHeight="1">
      <c r="A51" s="462" t="s">
        <v>312</v>
      </c>
      <c r="B51" s="463"/>
      <c r="C51" s="463"/>
      <c r="D51" s="463"/>
      <c r="E51" s="463"/>
      <c r="F51" s="463"/>
      <c r="G51" s="463"/>
      <c r="H51" s="463"/>
      <c r="I51" s="463"/>
      <c r="J51" s="463"/>
      <c r="K51" s="463"/>
      <c r="L51" s="463"/>
      <c r="M51" s="463"/>
    </row>
    <row r="52" spans="1:13" ht="12.75" customHeight="1">
      <c r="A52" s="459" t="s">
        <v>187</v>
      </c>
      <c r="B52" s="460"/>
      <c r="C52" s="460"/>
      <c r="D52" s="460"/>
      <c r="E52" s="460"/>
      <c r="F52" s="460"/>
      <c r="G52" s="460"/>
      <c r="H52" s="460"/>
      <c r="I52" s="1"/>
      <c r="J52" s="7"/>
      <c r="K52" s="7"/>
      <c r="L52" s="7"/>
      <c r="M52" s="7"/>
    </row>
    <row r="53" spans="1:13" ht="12.75">
      <c r="A53" s="456" t="s">
        <v>234</v>
      </c>
      <c r="B53" s="457"/>
      <c r="C53" s="457"/>
      <c r="D53" s="457"/>
      <c r="E53" s="457"/>
      <c r="F53" s="457"/>
      <c r="G53" s="457"/>
      <c r="H53" s="458"/>
      <c r="I53" s="1">
        <v>155</v>
      </c>
      <c r="J53" s="7">
        <v>0</v>
      </c>
      <c r="K53" s="7">
        <v>0</v>
      </c>
      <c r="L53" s="7">
        <v>0</v>
      </c>
      <c r="M53" s="7">
        <v>0</v>
      </c>
    </row>
    <row r="54" spans="1:13" ht="12.75">
      <c r="A54" s="456" t="s">
        <v>235</v>
      </c>
      <c r="B54" s="457"/>
      <c r="C54" s="457"/>
      <c r="D54" s="457"/>
      <c r="E54" s="457"/>
      <c r="F54" s="457"/>
      <c r="G54" s="457"/>
      <c r="H54" s="458"/>
      <c r="I54" s="1">
        <v>156</v>
      </c>
      <c r="J54" s="8">
        <v>0</v>
      </c>
      <c r="K54" s="8">
        <v>0</v>
      </c>
      <c r="L54" s="8">
        <v>0</v>
      </c>
      <c r="M54" s="8">
        <v>0</v>
      </c>
    </row>
    <row r="55" spans="1:13" ht="12.75" customHeight="1">
      <c r="A55" s="462" t="s">
        <v>189</v>
      </c>
      <c r="B55" s="463"/>
      <c r="C55" s="463"/>
      <c r="D55" s="463"/>
      <c r="E55" s="463"/>
      <c r="F55" s="463"/>
      <c r="G55" s="463"/>
      <c r="H55" s="463"/>
      <c r="I55" s="463"/>
      <c r="J55" s="463"/>
      <c r="K55" s="463"/>
      <c r="L55" s="463"/>
      <c r="M55" s="463"/>
    </row>
    <row r="56" spans="1:13" ht="12.75">
      <c r="A56" s="459" t="s">
        <v>204</v>
      </c>
      <c r="B56" s="460"/>
      <c r="C56" s="460"/>
      <c r="D56" s="460"/>
      <c r="E56" s="460"/>
      <c r="F56" s="460"/>
      <c r="G56" s="460"/>
      <c r="H56" s="461"/>
      <c r="I56" s="9">
        <v>157</v>
      </c>
      <c r="J56" s="6">
        <f>J48</f>
        <v>-27028763</v>
      </c>
      <c r="K56" s="6">
        <f>K48</f>
        <v>-15581482</v>
      </c>
      <c r="L56" s="6">
        <f>L48</f>
        <v>8788047</v>
      </c>
      <c r="M56" s="6">
        <f>M48</f>
        <v>10319968</v>
      </c>
    </row>
    <row r="57" spans="1:13" ht="12.75">
      <c r="A57" s="441" t="s">
        <v>221</v>
      </c>
      <c r="B57" s="442"/>
      <c r="C57" s="442"/>
      <c r="D57" s="442"/>
      <c r="E57" s="442"/>
      <c r="F57" s="442"/>
      <c r="G57" s="442"/>
      <c r="H57" s="443"/>
      <c r="I57" s="1">
        <v>158</v>
      </c>
      <c r="J57" s="48">
        <f>SUM(J58:J64)</f>
        <v>0</v>
      </c>
      <c r="K57" s="48">
        <f>SUM(K58:K64)</f>
        <v>0</v>
      </c>
      <c r="L57" s="48">
        <f>SUM(L58:L64)</f>
        <v>0</v>
      </c>
      <c r="M57" s="48">
        <f>SUM(M58:M64)</f>
        <v>0</v>
      </c>
    </row>
    <row r="58" spans="1:13" ht="12.75">
      <c r="A58" s="441" t="s">
        <v>228</v>
      </c>
      <c r="B58" s="442"/>
      <c r="C58" s="442"/>
      <c r="D58" s="442"/>
      <c r="E58" s="442"/>
      <c r="F58" s="442"/>
      <c r="G58" s="442"/>
      <c r="H58" s="443"/>
      <c r="I58" s="1">
        <v>159</v>
      </c>
      <c r="J58" s="7">
        <v>0</v>
      </c>
      <c r="K58" s="7">
        <v>0</v>
      </c>
      <c r="L58" s="7">
        <v>0</v>
      </c>
      <c r="M58" s="7">
        <v>0</v>
      </c>
    </row>
    <row r="59" spans="1:13" ht="12.75">
      <c r="A59" s="441" t="s">
        <v>229</v>
      </c>
      <c r="B59" s="442"/>
      <c r="C59" s="442"/>
      <c r="D59" s="442"/>
      <c r="E59" s="442"/>
      <c r="F59" s="442"/>
      <c r="G59" s="442"/>
      <c r="H59" s="443"/>
      <c r="I59" s="1">
        <v>160</v>
      </c>
      <c r="J59" s="7">
        <v>0</v>
      </c>
      <c r="K59" s="7">
        <v>0</v>
      </c>
      <c r="L59" s="7">
        <v>0</v>
      </c>
      <c r="M59" s="7">
        <v>0</v>
      </c>
    </row>
    <row r="60" spans="1:13" ht="12.75">
      <c r="A60" s="441" t="s">
        <v>45</v>
      </c>
      <c r="B60" s="442"/>
      <c r="C60" s="442"/>
      <c r="D60" s="442"/>
      <c r="E60" s="442"/>
      <c r="F60" s="442"/>
      <c r="G60" s="442"/>
      <c r="H60" s="443"/>
      <c r="I60" s="1">
        <v>161</v>
      </c>
      <c r="J60" s="7">
        <v>0</v>
      </c>
      <c r="K60" s="7">
        <v>0</v>
      </c>
      <c r="L60" s="7">
        <v>0</v>
      </c>
      <c r="M60" s="7">
        <v>0</v>
      </c>
    </row>
    <row r="61" spans="1:13" ht="12.75">
      <c r="A61" s="441" t="s">
        <v>230</v>
      </c>
      <c r="B61" s="442"/>
      <c r="C61" s="442"/>
      <c r="D61" s="442"/>
      <c r="E61" s="442"/>
      <c r="F61" s="442"/>
      <c r="G61" s="442"/>
      <c r="H61" s="443"/>
      <c r="I61" s="1">
        <v>162</v>
      </c>
      <c r="J61" s="7">
        <v>0</v>
      </c>
      <c r="K61" s="7">
        <v>0</v>
      </c>
      <c r="L61" s="7">
        <v>0</v>
      </c>
      <c r="M61" s="7">
        <v>0</v>
      </c>
    </row>
    <row r="62" spans="1:13" ht="12.75">
      <c r="A62" s="441" t="s">
        <v>231</v>
      </c>
      <c r="B62" s="442"/>
      <c r="C62" s="442"/>
      <c r="D62" s="442"/>
      <c r="E62" s="442"/>
      <c r="F62" s="442"/>
      <c r="G62" s="442"/>
      <c r="H62" s="443"/>
      <c r="I62" s="1">
        <v>163</v>
      </c>
      <c r="J62" s="7">
        <v>0</v>
      </c>
      <c r="K62" s="7">
        <v>0</v>
      </c>
      <c r="L62" s="7">
        <v>0</v>
      </c>
      <c r="M62" s="7">
        <v>0</v>
      </c>
    </row>
    <row r="63" spans="1:13" ht="12.75">
      <c r="A63" s="441" t="s">
        <v>232</v>
      </c>
      <c r="B63" s="442"/>
      <c r="C63" s="442"/>
      <c r="D63" s="442"/>
      <c r="E63" s="442"/>
      <c r="F63" s="442"/>
      <c r="G63" s="442"/>
      <c r="H63" s="443"/>
      <c r="I63" s="1">
        <v>164</v>
      </c>
      <c r="J63" s="7">
        <v>0</v>
      </c>
      <c r="K63" s="7">
        <v>0</v>
      </c>
      <c r="L63" s="7">
        <v>0</v>
      </c>
      <c r="M63" s="7">
        <v>0</v>
      </c>
    </row>
    <row r="64" spans="1:13" ht="12.75">
      <c r="A64" s="441" t="s">
        <v>233</v>
      </c>
      <c r="B64" s="442"/>
      <c r="C64" s="442"/>
      <c r="D64" s="442"/>
      <c r="E64" s="442"/>
      <c r="F64" s="442"/>
      <c r="G64" s="442"/>
      <c r="H64" s="443"/>
      <c r="I64" s="1">
        <v>165</v>
      </c>
      <c r="J64" s="7">
        <v>0</v>
      </c>
      <c r="K64" s="7">
        <v>0</v>
      </c>
      <c r="L64" s="7">
        <v>0</v>
      </c>
      <c r="M64" s="7">
        <v>0</v>
      </c>
    </row>
    <row r="65" spans="1:13" ht="12.75">
      <c r="A65" s="441" t="s">
        <v>222</v>
      </c>
      <c r="B65" s="442"/>
      <c r="C65" s="442"/>
      <c r="D65" s="442"/>
      <c r="E65" s="442"/>
      <c r="F65" s="442"/>
      <c r="G65" s="442"/>
      <c r="H65" s="443"/>
      <c r="I65" s="1">
        <v>166</v>
      </c>
      <c r="J65" s="7">
        <v>0</v>
      </c>
      <c r="K65" s="7">
        <v>0</v>
      </c>
      <c r="L65" s="7"/>
      <c r="M65" s="7"/>
    </row>
    <row r="66" spans="1:13" ht="12.75">
      <c r="A66" s="441" t="s">
        <v>193</v>
      </c>
      <c r="B66" s="442"/>
      <c r="C66" s="442"/>
      <c r="D66" s="442"/>
      <c r="E66" s="442"/>
      <c r="F66" s="442"/>
      <c r="G66" s="442"/>
      <c r="H66" s="443"/>
      <c r="I66" s="1">
        <v>167</v>
      </c>
      <c r="J66" s="48">
        <f>J57-J65</f>
        <v>0</v>
      </c>
      <c r="K66" s="48">
        <f>K57-K65</f>
        <v>0</v>
      </c>
      <c r="L66" s="48">
        <f>L57-L65</f>
        <v>0</v>
      </c>
      <c r="M66" s="48">
        <f>M57-M65</f>
        <v>0</v>
      </c>
    </row>
    <row r="67" spans="1:13" ht="12.75">
      <c r="A67" s="441" t="s">
        <v>194</v>
      </c>
      <c r="B67" s="442"/>
      <c r="C67" s="442"/>
      <c r="D67" s="442"/>
      <c r="E67" s="442"/>
      <c r="F67" s="442"/>
      <c r="G67" s="442"/>
      <c r="H67" s="443"/>
      <c r="I67" s="1">
        <v>168</v>
      </c>
      <c r="J67" s="55">
        <f>J56+J66</f>
        <v>-27028763</v>
      </c>
      <c r="K67" s="55">
        <f>K56+K66</f>
        <v>-15581482</v>
      </c>
      <c r="L67" s="55">
        <f>L56+L66</f>
        <v>8788047</v>
      </c>
      <c r="M67" s="55">
        <f>M56+M66</f>
        <v>10319968</v>
      </c>
    </row>
    <row r="68" spans="1:13" ht="12.75" customHeight="1">
      <c r="A68" s="452" t="s">
        <v>313</v>
      </c>
      <c r="B68" s="453"/>
      <c r="C68" s="453"/>
      <c r="D68" s="453"/>
      <c r="E68" s="453"/>
      <c r="F68" s="453"/>
      <c r="G68" s="453"/>
      <c r="H68" s="453"/>
      <c r="I68" s="453"/>
      <c r="J68" s="453"/>
      <c r="K68" s="453"/>
      <c r="L68" s="453"/>
      <c r="M68" s="453"/>
    </row>
    <row r="69" spans="1:13" ht="12.75" customHeight="1">
      <c r="A69" s="454" t="s">
        <v>188</v>
      </c>
      <c r="B69" s="455"/>
      <c r="C69" s="455"/>
      <c r="D69" s="455"/>
      <c r="E69" s="455"/>
      <c r="F69" s="455"/>
      <c r="G69" s="455"/>
      <c r="H69" s="455"/>
      <c r="I69" s="455"/>
      <c r="J69" s="455"/>
      <c r="K69" s="455"/>
      <c r="L69" s="455"/>
      <c r="M69" s="455"/>
    </row>
    <row r="70" spans="1:13" ht="12.75">
      <c r="A70" s="444" t="s">
        <v>234</v>
      </c>
      <c r="B70" s="445"/>
      <c r="C70" s="445"/>
      <c r="D70" s="445"/>
      <c r="E70" s="445"/>
      <c r="F70" s="445"/>
      <c r="G70" s="445"/>
      <c r="H70" s="446"/>
      <c r="I70" s="9">
        <v>169</v>
      </c>
      <c r="J70" s="6">
        <v>0</v>
      </c>
      <c r="K70" s="6">
        <v>0</v>
      </c>
      <c r="L70" s="6">
        <v>0</v>
      </c>
      <c r="M70" s="6">
        <v>0</v>
      </c>
    </row>
    <row r="71" spans="1:13" ht="12.75">
      <c r="A71" s="449" t="s">
        <v>235</v>
      </c>
      <c r="B71" s="450"/>
      <c r="C71" s="450"/>
      <c r="D71" s="450"/>
      <c r="E71" s="450"/>
      <c r="F71" s="450"/>
      <c r="G71" s="450"/>
      <c r="H71" s="451"/>
      <c r="I71" s="4">
        <v>170</v>
      </c>
      <c r="J71" s="8">
        <v>0</v>
      </c>
      <c r="K71" s="8">
        <v>0</v>
      </c>
      <c r="L71" s="8">
        <v>0</v>
      </c>
      <c r="M71" s="8">
        <v>0</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J47:M47 J70:L71 J53:M54 J56:M6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L16:M16 K34:K41 J10:M10 K22:M22 J16:J46 K27:M27 J8:K9 K33:M33 L25:M26 J7:M7 L30:M32 J12:M12 L23:M23 K16:K21 L36:M41 K23:K26 K28:K32 L34:M34 J13:K15 J48:M50 K42:M46">
      <formula1>0</formula1>
    </dataValidation>
  </dataValidations>
  <printOptions/>
  <pageMargins left="0.75" right="0.75" top="1" bottom="1" header="0.5" footer="0.5"/>
  <pageSetup orientation="portrait" paperSize="9" scale="69" r:id="rId1"/>
  <ignoredErrors>
    <ignoredError sqref="J57:M57 J16:K16 J22:K22 J33:K33 L22 L33 L16 M16:M22" formulaRange="1"/>
    <ignoredError sqref="J56:K56 L56:M56" unlockedFormula="1"/>
  </ignoredErrors>
</worksheet>
</file>

<file path=xl/worksheets/sheet3.xml><?xml version="1.0" encoding="utf-8"?>
<worksheet xmlns="http://schemas.openxmlformats.org/spreadsheetml/2006/main" xmlns:r="http://schemas.openxmlformats.org/officeDocument/2006/relationships">
  <dimension ref="A1:P125"/>
  <sheetViews>
    <sheetView zoomScaleSheetLayoutView="110" zoomScalePageLayoutView="0" workbookViewId="0" topLeftCell="A76">
      <selection activeCell="K113" sqref="K113"/>
    </sheetView>
  </sheetViews>
  <sheetFormatPr defaultColWidth="9.140625" defaultRowHeight="12.75"/>
  <cols>
    <col min="1" max="9" width="9.140625" style="47" customWidth="1"/>
    <col min="10" max="10" width="13.28125" style="47" customWidth="1"/>
    <col min="11" max="11" width="12.8515625" style="47" customWidth="1"/>
    <col min="12" max="13" width="11.140625" style="47" bestFit="1" customWidth="1"/>
    <col min="14" max="15" width="9.140625" style="47" customWidth="1"/>
    <col min="16" max="16" width="10.140625" style="47" bestFit="1" customWidth="1"/>
    <col min="17" max="16384" width="9.140625" style="47" customWidth="1"/>
  </cols>
  <sheetData>
    <row r="1" spans="1:11" ht="12.75" customHeight="1">
      <c r="A1" s="448" t="s">
        <v>153</v>
      </c>
      <c r="B1" s="448"/>
      <c r="C1" s="448"/>
      <c r="D1" s="448"/>
      <c r="E1" s="448"/>
      <c r="F1" s="448"/>
      <c r="G1" s="448"/>
      <c r="H1" s="448"/>
      <c r="I1" s="448"/>
      <c r="J1" s="448"/>
      <c r="K1" s="448"/>
    </row>
    <row r="2" spans="1:11" ht="12.75" customHeight="1">
      <c r="A2" s="499" t="s">
        <v>563</v>
      </c>
      <c r="B2" s="499"/>
      <c r="C2" s="499"/>
      <c r="D2" s="499"/>
      <c r="E2" s="499"/>
      <c r="F2" s="499"/>
      <c r="G2" s="499"/>
      <c r="H2" s="499"/>
      <c r="I2" s="499"/>
      <c r="J2" s="499"/>
      <c r="K2" s="499"/>
    </row>
    <row r="3" spans="1:11" ht="12.75">
      <c r="A3" s="500" t="s">
        <v>334</v>
      </c>
      <c r="B3" s="501"/>
      <c r="C3" s="501"/>
      <c r="D3" s="501"/>
      <c r="E3" s="501"/>
      <c r="F3" s="501"/>
      <c r="G3" s="501"/>
      <c r="H3" s="501"/>
      <c r="I3" s="501"/>
      <c r="J3" s="501"/>
      <c r="K3" s="502"/>
    </row>
    <row r="4" spans="1:11" ht="22.5">
      <c r="A4" s="503" t="s">
        <v>59</v>
      </c>
      <c r="B4" s="504"/>
      <c r="C4" s="504"/>
      <c r="D4" s="504"/>
      <c r="E4" s="504"/>
      <c r="F4" s="504"/>
      <c r="G4" s="504"/>
      <c r="H4" s="505"/>
      <c r="I4" s="52" t="s">
        <v>278</v>
      </c>
      <c r="J4" s="53" t="s">
        <v>318</v>
      </c>
      <c r="K4" s="54" t="s">
        <v>319</v>
      </c>
    </row>
    <row r="5" spans="1:11" ht="12.75">
      <c r="A5" s="495">
        <v>1</v>
      </c>
      <c r="B5" s="495"/>
      <c r="C5" s="495"/>
      <c r="D5" s="495"/>
      <c r="E5" s="495"/>
      <c r="F5" s="495"/>
      <c r="G5" s="495"/>
      <c r="H5" s="495"/>
      <c r="I5" s="51">
        <v>2</v>
      </c>
      <c r="J5" s="50">
        <v>3</v>
      </c>
      <c r="K5" s="50">
        <v>4</v>
      </c>
    </row>
    <row r="6" spans="1:11" ht="12.75">
      <c r="A6" s="496"/>
      <c r="B6" s="497"/>
      <c r="C6" s="497"/>
      <c r="D6" s="497"/>
      <c r="E6" s="497"/>
      <c r="F6" s="497"/>
      <c r="G6" s="497"/>
      <c r="H6" s="497"/>
      <c r="I6" s="497"/>
      <c r="J6" s="497"/>
      <c r="K6" s="498"/>
    </row>
    <row r="7" spans="1:11" ht="12.75">
      <c r="A7" s="459" t="s">
        <v>60</v>
      </c>
      <c r="B7" s="460"/>
      <c r="C7" s="460"/>
      <c r="D7" s="460"/>
      <c r="E7" s="460"/>
      <c r="F7" s="460"/>
      <c r="G7" s="460"/>
      <c r="H7" s="461"/>
      <c r="I7" s="3">
        <v>1</v>
      </c>
      <c r="J7" s="6">
        <v>0</v>
      </c>
      <c r="K7" s="6">
        <v>0</v>
      </c>
    </row>
    <row r="8" spans="1:11" ht="12.75">
      <c r="A8" s="441" t="s">
        <v>13</v>
      </c>
      <c r="B8" s="442"/>
      <c r="C8" s="442"/>
      <c r="D8" s="442"/>
      <c r="E8" s="442"/>
      <c r="F8" s="442"/>
      <c r="G8" s="442"/>
      <c r="H8" s="443"/>
      <c r="I8" s="1">
        <v>2</v>
      </c>
      <c r="J8" s="48">
        <f>J9+J16+J26+J35+J39</f>
        <v>416850256</v>
      </c>
      <c r="K8" s="48">
        <f>K9+K16+K26+K35+K39</f>
        <v>387376799</v>
      </c>
    </row>
    <row r="9" spans="1:13" ht="12.75">
      <c r="A9" s="470" t="s">
        <v>205</v>
      </c>
      <c r="B9" s="471"/>
      <c r="C9" s="471"/>
      <c r="D9" s="471"/>
      <c r="E9" s="471"/>
      <c r="F9" s="471"/>
      <c r="G9" s="471"/>
      <c r="H9" s="472"/>
      <c r="I9" s="1">
        <v>3</v>
      </c>
      <c r="J9" s="48">
        <f>SUM(J10:J15)</f>
        <v>51431880</v>
      </c>
      <c r="K9" s="48">
        <f>SUM(K10:K15)</f>
        <v>40798407</v>
      </c>
      <c r="L9" s="140"/>
      <c r="M9" s="140"/>
    </row>
    <row r="10" spans="1:11" ht="12.75">
      <c r="A10" s="470" t="s">
        <v>112</v>
      </c>
      <c r="B10" s="471"/>
      <c r="C10" s="471"/>
      <c r="D10" s="471"/>
      <c r="E10" s="471"/>
      <c r="F10" s="471"/>
      <c r="G10" s="471"/>
      <c r="H10" s="472"/>
      <c r="I10" s="1">
        <v>4</v>
      </c>
      <c r="J10" s="7">
        <v>0</v>
      </c>
      <c r="K10" s="7">
        <v>0</v>
      </c>
    </row>
    <row r="11" spans="1:11" ht="12.75">
      <c r="A11" s="470" t="s">
        <v>14</v>
      </c>
      <c r="B11" s="471"/>
      <c r="C11" s="471"/>
      <c r="D11" s="471"/>
      <c r="E11" s="471"/>
      <c r="F11" s="471"/>
      <c r="G11" s="471"/>
      <c r="H11" s="472"/>
      <c r="I11" s="1">
        <v>5</v>
      </c>
      <c r="J11" s="7">
        <v>51431880</v>
      </c>
      <c r="K11" s="7">
        <v>40798407</v>
      </c>
    </row>
    <row r="12" spans="1:11" ht="12.75">
      <c r="A12" s="470" t="s">
        <v>113</v>
      </c>
      <c r="B12" s="471"/>
      <c r="C12" s="471"/>
      <c r="D12" s="471"/>
      <c r="E12" s="471"/>
      <c r="F12" s="471"/>
      <c r="G12" s="471"/>
      <c r="H12" s="472"/>
      <c r="I12" s="1">
        <v>6</v>
      </c>
      <c r="J12" s="7">
        <v>0</v>
      </c>
      <c r="K12" s="7">
        <v>0</v>
      </c>
    </row>
    <row r="13" spans="1:11" ht="12.75">
      <c r="A13" s="470" t="s">
        <v>208</v>
      </c>
      <c r="B13" s="471"/>
      <c r="C13" s="471"/>
      <c r="D13" s="471"/>
      <c r="E13" s="471"/>
      <c r="F13" s="471"/>
      <c r="G13" s="471"/>
      <c r="H13" s="472"/>
      <c r="I13" s="1">
        <v>7</v>
      </c>
      <c r="J13" s="7">
        <v>0</v>
      </c>
      <c r="K13" s="7">
        <v>0</v>
      </c>
    </row>
    <row r="14" spans="1:11" ht="12.75">
      <c r="A14" s="470" t="s">
        <v>209</v>
      </c>
      <c r="B14" s="471"/>
      <c r="C14" s="471"/>
      <c r="D14" s="471"/>
      <c r="E14" s="471"/>
      <c r="F14" s="471"/>
      <c r="G14" s="471"/>
      <c r="H14" s="472"/>
      <c r="I14" s="1">
        <v>8</v>
      </c>
      <c r="J14" s="7">
        <v>0</v>
      </c>
      <c r="K14" s="7">
        <v>0</v>
      </c>
    </row>
    <row r="15" spans="1:11" ht="12.75">
      <c r="A15" s="470" t="s">
        <v>210</v>
      </c>
      <c r="B15" s="471"/>
      <c r="C15" s="471"/>
      <c r="D15" s="471"/>
      <c r="E15" s="471"/>
      <c r="F15" s="471"/>
      <c r="G15" s="471"/>
      <c r="H15" s="472"/>
      <c r="I15" s="1">
        <v>9</v>
      </c>
      <c r="J15" s="7">
        <v>0</v>
      </c>
      <c r="K15" s="7">
        <v>0</v>
      </c>
    </row>
    <row r="16" spans="1:11" ht="12.75">
      <c r="A16" s="470" t="s">
        <v>206</v>
      </c>
      <c r="B16" s="471"/>
      <c r="C16" s="471"/>
      <c r="D16" s="471"/>
      <c r="E16" s="471"/>
      <c r="F16" s="471"/>
      <c r="G16" s="471"/>
      <c r="H16" s="472"/>
      <c r="I16" s="1">
        <v>10</v>
      </c>
      <c r="J16" s="48">
        <f>SUM(J17:J25)</f>
        <v>342120557</v>
      </c>
      <c r="K16" s="48">
        <f>SUM(K17:K25)</f>
        <v>325995546</v>
      </c>
    </row>
    <row r="17" spans="1:11" ht="12.75">
      <c r="A17" s="470" t="s">
        <v>211</v>
      </c>
      <c r="B17" s="471"/>
      <c r="C17" s="471"/>
      <c r="D17" s="471"/>
      <c r="E17" s="471"/>
      <c r="F17" s="471"/>
      <c r="G17" s="471"/>
      <c r="H17" s="472"/>
      <c r="I17" s="1">
        <v>11</v>
      </c>
      <c r="J17" s="7">
        <v>23269</v>
      </c>
      <c r="K17" s="7">
        <v>23269</v>
      </c>
    </row>
    <row r="18" spans="1:11" ht="12.75">
      <c r="A18" s="470" t="s">
        <v>247</v>
      </c>
      <c r="B18" s="471"/>
      <c r="C18" s="471"/>
      <c r="D18" s="471"/>
      <c r="E18" s="471"/>
      <c r="F18" s="471"/>
      <c r="G18" s="471"/>
      <c r="H18" s="472"/>
      <c r="I18" s="1">
        <v>12</v>
      </c>
      <c r="J18" s="7">
        <v>14582259</v>
      </c>
      <c r="K18" s="7">
        <v>9526490</v>
      </c>
    </row>
    <row r="19" spans="1:11" ht="12.75">
      <c r="A19" s="470" t="s">
        <v>212</v>
      </c>
      <c r="B19" s="471"/>
      <c r="C19" s="471"/>
      <c r="D19" s="471"/>
      <c r="E19" s="471"/>
      <c r="F19" s="471"/>
      <c r="G19" s="471"/>
      <c r="H19" s="472"/>
      <c r="I19" s="1">
        <v>13</v>
      </c>
      <c r="J19" s="7">
        <v>316751221</v>
      </c>
      <c r="K19" s="7">
        <v>306625999</v>
      </c>
    </row>
    <row r="20" spans="1:11" ht="12.75">
      <c r="A20" s="470" t="s">
        <v>27</v>
      </c>
      <c r="B20" s="471"/>
      <c r="C20" s="471"/>
      <c r="D20" s="471"/>
      <c r="E20" s="471"/>
      <c r="F20" s="471"/>
      <c r="G20" s="471"/>
      <c r="H20" s="472"/>
      <c r="I20" s="1">
        <v>14</v>
      </c>
      <c r="J20" s="7">
        <v>1437653</v>
      </c>
      <c r="K20" s="7">
        <v>1036229</v>
      </c>
    </row>
    <row r="21" spans="1:11" ht="12.75">
      <c r="A21" s="470" t="s">
        <v>28</v>
      </c>
      <c r="B21" s="471"/>
      <c r="C21" s="471"/>
      <c r="D21" s="471"/>
      <c r="E21" s="471"/>
      <c r="F21" s="471"/>
      <c r="G21" s="471"/>
      <c r="H21" s="472"/>
      <c r="I21" s="1">
        <v>15</v>
      </c>
      <c r="J21" s="7">
        <v>0</v>
      </c>
      <c r="K21" s="7">
        <v>0</v>
      </c>
    </row>
    <row r="22" spans="1:11" ht="12.75">
      <c r="A22" s="470" t="s">
        <v>72</v>
      </c>
      <c r="B22" s="471"/>
      <c r="C22" s="471"/>
      <c r="D22" s="471"/>
      <c r="E22" s="471"/>
      <c r="F22" s="471"/>
      <c r="G22" s="471"/>
      <c r="H22" s="472"/>
      <c r="I22" s="1">
        <v>16</v>
      </c>
      <c r="J22" s="7">
        <v>0</v>
      </c>
      <c r="K22" s="7">
        <v>0</v>
      </c>
    </row>
    <row r="23" spans="1:11" ht="12.75">
      <c r="A23" s="470" t="s">
        <v>73</v>
      </c>
      <c r="B23" s="471"/>
      <c r="C23" s="471"/>
      <c r="D23" s="471"/>
      <c r="E23" s="471"/>
      <c r="F23" s="471"/>
      <c r="G23" s="471"/>
      <c r="H23" s="472"/>
      <c r="I23" s="1">
        <v>17</v>
      </c>
      <c r="J23" s="7">
        <v>8640361</v>
      </c>
      <c r="K23" s="7">
        <v>8183849</v>
      </c>
    </row>
    <row r="24" spans="1:11" ht="12.75">
      <c r="A24" s="470" t="s">
        <v>74</v>
      </c>
      <c r="B24" s="471"/>
      <c r="C24" s="471"/>
      <c r="D24" s="471"/>
      <c r="E24" s="471"/>
      <c r="F24" s="471"/>
      <c r="G24" s="471"/>
      <c r="H24" s="472"/>
      <c r="I24" s="1">
        <v>18</v>
      </c>
      <c r="J24" s="7">
        <v>46822</v>
      </c>
      <c r="K24" s="7">
        <v>46822</v>
      </c>
    </row>
    <row r="25" spans="1:11" ht="12.75">
      <c r="A25" s="470" t="s">
        <v>75</v>
      </c>
      <c r="B25" s="471"/>
      <c r="C25" s="471"/>
      <c r="D25" s="471"/>
      <c r="E25" s="471"/>
      <c r="F25" s="471"/>
      <c r="G25" s="471"/>
      <c r="H25" s="472"/>
      <c r="I25" s="1">
        <v>19</v>
      </c>
      <c r="J25" s="7">
        <v>638972</v>
      </c>
      <c r="K25" s="7">
        <v>552888</v>
      </c>
    </row>
    <row r="26" spans="1:11" ht="12.75">
      <c r="A26" s="470" t="s">
        <v>190</v>
      </c>
      <c r="B26" s="471"/>
      <c r="C26" s="471"/>
      <c r="D26" s="471"/>
      <c r="E26" s="471"/>
      <c r="F26" s="471"/>
      <c r="G26" s="471"/>
      <c r="H26" s="472"/>
      <c r="I26" s="1">
        <v>20</v>
      </c>
      <c r="J26" s="48">
        <f>SUM(J27:J34)</f>
        <v>23297819</v>
      </c>
      <c r="K26" s="48">
        <f>SUM(K27:K34)</f>
        <v>20582846</v>
      </c>
    </row>
    <row r="27" spans="1:11" ht="12.75">
      <c r="A27" s="470" t="s">
        <v>76</v>
      </c>
      <c r="B27" s="471"/>
      <c r="C27" s="471"/>
      <c r="D27" s="471"/>
      <c r="E27" s="471"/>
      <c r="F27" s="471"/>
      <c r="G27" s="471"/>
      <c r="H27" s="472"/>
      <c r="I27" s="1">
        <v>21</v>
      </c>
      <c r="J27" s="7">
        <v>15025790</v>
      </c>
      <c r="K27" s="7">
        <v>15025162</v>
      </c>
    </row>
    <row r="28" spans="1:11" ht="12.75">
      <c r="A28" s="470" t="s">
        <v>77</v>
      </c>
      <c r="B28" s="471"/>
      <c r="C28" s="471"/>
      <c r="D28" s="471"/>
      <c r="E28" s="471"/>
      <c r="F28" s="471"/>
      <c r="G28" s="471"/>
      <c r="H28" s="472"/>
      <c r="I28" s="1">
        <v>22</v>
      </c>
      <c r="J28" s="7">
        <v>4753183</v>
      </c>
      <c r="K28" s="7">
        <v>1955385</v>
      </c>
    </row>
    <row r="29" spans="1:11" ht="12.75">
      <c r="A29" s="470" t="s">
        <v>78</v>
      </c>
      <c r="B29" s="471"/>
      <c r="C29" s="471"/>
      <c r="D29" s="471"/>
      <c r="E29" s="471"/>
      <c r="F29" s="471"/>
      <c r="G29" s="471"/>
      <c r="H29" s="472"/>
      <c r="I29" s="1">
        <v>23</v>
      </c>
      <c r="J29" s="7">
        <v>35000</v>
      </c>
      <c r="K29" s="7">
        <v>35000</v>
      </c>
    </row>
    <row r="30" spans="1:11" ht="12.75">
      <c r="A30" s="470" t="s">
        <v>83</v>
      </c>
      <c r="B30" s="471"/>
      <c r="C30" s="471"/>
      <c r="D30" s="471"/>
      <c r="E30" s="471"/>
      <c r="F30" s="471"/>
      <c r="G30" s="471"/>
      <c r="H30" s="472"/>
      <c r="I30" s="1">
        <v>24</v>
      </c>
      <c r="J30" s="7">
        <v>0</v>
      </c>
      <c r="K30" s="7">
        <v>0</v>
      </c>
    </row>
    <row r="31" spans="1:11" ht="12.75">
      <c r="A31" s="470" t="s">
        <v>84</v>
      </c>
      <c r="B31" s="471"/>
      <c r="C31" s="471"/>
      <c r="D31" s="471"/>
      <c r="E31" s="471"/>
      <c r="F31" s="471"/>
      <c r="G31" s="471"/>
      <c r="H31" s="472"/>
      <c r="I31" s="1">
        <v>25</v>
      </c>
      <c r="J31" s="7">
        <v>0</v>
      </c>
      <c r="K31" s="7">
        <v>0</v>
      </c>
    </row>
    <row r="32" spans="1:11" ht="12.75">
      <c r="A32" s="470" t="s">
        <v>85</v>
      </c>
      <c r="B32" s="471"/>
      <c r="C32" s="471"/>
      <c r="D32" s="471"/>
      <c r="E32" s="471"/>
      <c r="F32" s="471"/>
      <c r="G32" s="471"/>
      <c r="H32" s="472"/>
      <c r="I32" s="1">
        <v>26</v>
      </c>
      <c r="J32" s="7">
        <v>3483846</v>
      </c>
      <c r="K32" s="7">
        <v>3567299</v>
      </c>
    </row>
    <row r="33" spans="1:11" ht="12.75">
      <c r="A33" s="470" t="s">
        <v>79</v>
      </c>
      <c r="B33" s="471"/>
      <c r="C33" s="471"/>
      <c r="D33" s="471"/>
      <c r="E33" s="471"/>
      <c r="F33" s="471"/>
      <c r="G33" s="471"/>
      <c r="H33" s="472"/>
      <c r="I33" s="1">
        <v>27</v>
      </c>
      <c r="J33" s="7">
        <v>0</v>
      </c>
      <c r="K33" s="7">
        <v>0</v>
      </c>
    </row>
    <row r="34" spans="1:11" ht="12.75">
      <c r="A34" s="470" t="s">
        <v>183</v>
      </c>
      <c r="B34" s="471"/>
      <c r="C34" s="471"/>
      <c r="D34" s="471"/>
      <c r="E34" s="471"/>
      <c r="F34" s="471"/>
      <c r="G34" s="471"/>
      <c r="H34" s="472"/>
      <c r="I34" s="1">
        <v>28</v>
      </c>
      <c r="J34" s="7">
        <v>0</v>
      </c>
      <c r="K34" s="7">
        <v>0</v>
      </c>
    </row>
    <row r="35" spans="1:11" ht="12.75">
      <c r="A35" s="470" t="s">
        <v>184</v>
      </c>
      <c r="B35" s="471"/>
      <c r="C35" s="471"/>
      <c r="D35" s="471"/>
      <c r="E35" s="471"/>
      <c r="F35" s="471"/>
      <c r="G35" s="471"/>
      <c r="H35" s="472"/>
      <c r="I35" s="1">
        <v>29</v>
      </c>
      <c r="J35" s="48">
        <f>SUM(J36:J38)</f>
        <v>0</v>
      </c>
      <c r="K35" s="48">
        <f>SUM(K36:K38)</f>
        <v>0</v>
      </c>
    </row>
    <row r="36" spans="1:11" ht="12.75">
      <c r="A36" s="470" t="s">
        <v>80</v>
      </c>
      <c r="B36" s="471"/>
      <c r="C36" s="471"/>
      <c r="D36" s="471"/>
      <c r="E36" s="471"/>
      <c r="F36" s="471"/>
      <c r="G36" s="471"/>
      <c r="H36" s="472"/>
      <c r="I36" s="1">
        <v>30</v>
      </c>
      <c r="J36" s="7">
        <v>0</v>
      </c>
      <c r="K36" s="7">
        <v>0</v>
      </c>
    </row>
    <row r="37" spans="1:11" ht="12.75">
      <c r="A37" s="470" t="s">
        <v>81</v>
      </c>
      <c r="B37" s="471"/>
      <c r="C37" s="471"/>
      <c r="D37" s="471"/>
      <c r="E37" s="471"/>
      <c r="F37" s="471"/>
      <c r="G37" s="471"/>
      <c r="H37" s="472"/>
      <c r="I37" s="1">
        <v>31</v>
      </c>
      <c r="J37" s="7">
        <v>0</v>
      </c>
      <c r="K37" s="7">
        <v>0</v>
      </c>
    </row>
    <row r="38" spans="1:11" ht="12.75">
      <c r="A38" s="470" t="s">
        <v>82</v>
      </c>
      <c r="B38" s="471"/>
      <c r="C38" s="471"/>
      <c r="D38" s="471"/>
      <c r="E38" s="471"/>
      <c r="F38" s="471"/>
      <c r="G38" s="471"/>
      <c r="H38" s="472"/>
      <c r="I38" s="1">
        <v>32</v>
      </c>
      <c r="J38" s="7">
        <v>0</v>
      </c>
      <c r="K38" s="7">
        <v>0</v>
      </c>
    </row>
    <row r="39" spans="1:11" ht="12.75">
      <c r="A39" s="470" t="s">
        <v>185</v>
      </c>
      <c r="B39" s="471"/>
      <c r="C39" s="471"/>
      <c r="D39" s="471"/>
      <c r="E39" s="471"/>
      <c r="F39" s="471"/>
      <c r="G39" s="471"/>
      <c r="H39" s="472"/>
      <c r="I39" s="1">
        <v>33</v>
      </c>
      <c r="J39" s="7">
        <v>0</v>
      </c>
      <c r="K39" s="7">
        <v>0</v>
      </c>
    </row>
    <row r="40" spans="1:11" ht="12.75">
      <c r="A40" s="441" t="s">
        <v>240</v>
      </c>
      <c r="B40" s="442"/>
      <c r="C40" s="442"/>
      <c r="D40" s="442"/>
      <c r="E40" s="442"/>
      <c r="F40" s="442"/>
      <c r="G40" s="442"/>
      <c r="H40" s="443"/>
      <c r="I40" s="1">
        <v>34</v>
      </c>
      <c r="J40" s="48">
        <f>J41+J49+J56+J64</f>
        <v>162208577</v>
      </c>
      <c r="K40" s="48">
        <f>K41+K49+K56+K64</f>
        <v>132239028</v>
      </c>
    </row>
    <row r="41" spans="1:11" ht="12.75">
      <c r="A41" s="470" t="s">
        <v>100</v>
      </c>
      <c r="B41" s="471"/>
      <c r="C41" s="471"/>
      <c r="D41" s="471"/>
      <c r="E41" s="471"/>
      <c r="F41" s="471"/>
      <c r="G41" s="471"/>
      <c r="H41" s="472"/>
      <c r="I41" s="1">
        <v>35</v>
      </c>
      <c r="J41" s="48">
        <f>SUM(J42:J48)</f>
        <v>1343689</v>
      </c>
      <c r="K41" s="48">
        <f>SUM(K42:K48)</f>
        <v>1577480</v>
      </c>
    </row>
    <row r="42" spans="1:11" ht="12.75">
      <c r="A42" s="470" t="s">
        <v>117</v>
      </c>
      <c r="B42" s="471"/>
      <c r="C42" s="471"/>
      <c r="D42" s="471"/>
      <c r="E42" s="471"/>
      <c r="F42" s="471"/>
      <c r="G42" s="471"/>
      <c r="H42" s="472"/>
      <c r="I42" s="1">
        <v>36</v>
      </c>
      <c r="J42" s="7">
        <v>0</v>
      </c>
      <c r="K42" s="7">
        <v>0</v>
      </c>
    </row>
    <row r="43" spans="1:11" ht="12.75">
      <c r="A43" s="470" t="s">
        <v>118</v>
      </c>
      <c r="B43" s="471"/>
      <c r="C43" s="471"/>
      <c r="D43" s="471"/>
      <c r="E43" s="471"/>
      <c r="F43" s="471"/>
      <c r="G43" s="471"/>
      <c r="H43" s="472"/>
      <c r="I43" s="1">
        <v>37</v>
      </c>
      <c r="J43" s="7">
        <v>0</v>
      </c>
      <c r="K43" s="7">
        <v>0</v>
      </c>
    </row>
    <row r="44" spans="1:11" ht="12.75">
      <c r="A44" s="470" t="s">
        <v>86</v>
      </c>
      <c r="B44" s="471"/>
      <c r="C44" s="471"/>
      <c r="D44" s="471"/>
      <c r="E44" s="471"/>
      <c r="F44" s="471"/>
      <c r="G44" s="471"/>
      <c r="H44" s="472"/>
      <c r="I44" s="1">
        <v>38</v>
      </c>
      <c r="J44" s="7">
        <v>0</v>
      </c>
      <c r="K44" s="7">
        <v>0</v>
      </c>
    </row>
    <row r="45" spans="1:11" ht="12.75">
      <c r="A45" s="470" t="s">
        <v>87</v>
      </c>
      <c r="B45" s="471"/>
      <c r="C45" s="471"/>
      <c r="D45" s="471"/>
      <c r="E45" s="471"/>
      <c r="F45" s="471"/>
      <c r="G45" s="471"/>
      <c r="H45" s="472"/>
      <c r="I45" s="1">
        <v>39</v>
      </c>
      <c r="J45" s="7">
        <v>1343689</v>
      </c>
      <c r="K45" s="7">
        <v>1577480</v>
      </c>
    </row>
    <row r="46" spans="1:11" ht="12.75">
      <c r="A46" s="470" t="s">
        <v>88</v>
      </c>
      <c r="B46" s="471"/>
      <c r="C46" s="471"/>
      <c r="D46" s="471"/>
      <c r="E46" s="471"/>
      <c r="F46" s="471"/>
      <c r="G46" s="471"/>
      <c r="H46" s="472"/>
      <c r="I46" s="1">
        <v>40</v>
      </c>
      <c r="J46" s="7">
        <v>0</v>
      </c>
      <c r="K46" s="7">
        <v>0</v>
      </c>
    </row>
    <row r="47" spans="1:11" ht="12.75">
      <c r="A47" s="470" t="s">
        <v>89</v>
      </c>
      <c r="B47" s="471"/>
      <c r="C47" s="471"/>
      <c r="D47" s="471"/>
      <c r="E47" s="471"/>
      <c r="F47" s="471"/>
      <c r="G47" s="471"/>
      <c r="H47" s="472"/>
      <c r="I47" s="1">
        <v>41</v>
      </c>
      <c r="J47" s="7">
        <v>0</v>
      </c>
      <c r="K47" s="7">
        <v>0</v>
      </c>
    </row>
    <row r="48" spans="1:11" ht="12.75">
      <c r="A48" s="470" t="s">
        <v>90</v>
      </c>
      <c r="B48" s="471"/>
      <c r="C48" s="471"/>
      <c r="D48" s="471"/>
      <c r="E48" s="471"/>
      <c r="F48" s="471"/>
      <c r="G48" s="471"/>
      <c r="H48" s="472"/>
      <c r="I48" s="1">
        <v>42</v>
      </c>
      <c r="J48" s="7">
        <v>0</v>
      </c>
      <c r="K48" s="7">
        <v>0</v>
      </c>
    </row>
    <row r="49" spans="1:13" ht="12.75">
      <c r="A49" s="470" t="s">
        <v>101</v>
      </c>
      <c r="B49" s="471"/>
      <c r="C49" s="471"/>
      <c r="D49" s="471"/>
      <c r="E49" s="471"/>
      <c r="F49" s="471"/>
      <c r="G49" s="471"/>
      <c r="H49" s="472"/>
      <c r="I49" s="1">
        <v>43</v>
      </c>
      <c r="J49" s="48">
        <f>SUM(J50:J55)</f>
        <v>91743345</v>
      </c>
      <c r="K49" s="48">
        <f>SUM(K50:K55)</f>
        <v>94058010</v>
      </c>
      <c r="M49" s="140"/>
    </row>
    <row r="50" spans="1:13" ht="12.75">
      <c r="A50" s="470" t="s">
        <v>200</v>
      </c>
      <c r="B50" s="471"/>
      <c r="C50" s="471"/>
      <c r="D50" s="471"/>
      <c r="E50" s="471"/>
      <c r="F50" s="471"/>
      <c r="G50" s="471"/>
      <c r="H50" s="472"/>
      <c r="I50" s="1">
        <v>44</v>
      </c>
      <c r="J50" s="7">
        <v>624005</v>
      </c>
      <c r="K50" s="7">
        <v>392123</v>
      </c>
      <c r="M50" s="140"/>
    </row>
    <row r="51" spans="1:13" ht="12.75">
      <c r="A51" s="470" t="s">
        <v>201</v>
      </c>
      <c r="B51" s="471"/>
      <c r="C51" s="471"/>
      <c r="D51" s="471"/>
      <c r="E51" s="471"/>
      <c r="F51" s="471"/>
      <c r="G51" s="471"/>
      <c r="H51" s="472"/>
      <c r="I51" s="1">
        <v>45</v>
      </c>
      <c r="J51" s="7">
        <v>84568706</v>
      </c>
      <c r="K51" s="7">
        <v>82059633</v>
      </c>
      <c r="M51" s="140"/>
    </row>
    <row r="52" spans="1:13" ht="12.75">
      <c r="A52" s="470" t="s">
        <v>202</v>
      </c>
      <c r="B52" s="471"/>
      <c r="C52" s="471"/>
      <c r="D52" s="471"/>
      <c r="E52" s="471"/>
      <c r="F52" s="471"/>
      <c r="G52" s="471"/>
      <c r="H52" s="472"/>
      <c r="I52" s="1">
        <v>46</v>
      </c>
      <c r="J52" s="7">
        <v>0</v>
      </c>
      <c r="K52" s="7">
        <v>0</v>
      </c>
      <c r="M52" s="140"/>
    </row>
    <row r="53" spans="1:11" ht="12.75">
      <c r="A53" s="470" t="s">
        <v>203</v>
      </c>
      <c r="B53" s="471"/>
      <c r="C53" s="471"/>
      <c r="D53" s="471"/>
      <c r="E53" s="471"/>
      <c r="F53" s="471"/>
      <c r="G53" s="471"/>
      <c r="H53" s="472"/>
      <c r="I53" s="1">
        <v>47</v>
      </c>
      <c r="J53" s="7">
        <v>40629</v>
      </c>
      <c r="K53" s="7">
        <v>25836</v>
      </c>
    </row>
    <row r="54" spans="1:11" ht="12.75">
      <c r="A54" s="470" t="s">
        <v>10</v>
      </c>
      <c r="B54" s="471"/>
      <c r="C54" s="471"/>
      <c r="D54" s="471"/>
      <c r="E54" s="471"/>
      <c r="F54" s="471"/>
      <c r="G54" s="471"/>
      <c r="H54" s="472"/>
      <c r="I54" s="1">
        <v>48</v>
      </c>
      <c r="J54" s="7">
        <v>126907</v>
      </c>
      <c r="K54" s="7">
        <v>437458</v>
      </c>
    </row>
    <row r="55" spans="1:11" ht="12.75">
      <c r="A55" s="470" t="s">
        <v>11</v>
      </c>
      <c r="B55" s="471"/>
      <c r="C55" s="471"/>
      <c r="D55" s="471"/>
      <c r="E55" s="471"/>
      <c r="F55" s="471"/>
      <c r="G55" s="471"/>
      <c r="H55" s="472"/>
      <c r="I55" s="1">
        <v>49</v>
      </c>
      <c r="J55" s="7">
        <v>6383098</v>
      </c>
      <c r="K55" s="7">
        <v>11142960</v>
      </c>
    </row>
    <row r="56" spans="1:11" ht="12.75">
      <c r="A56" s="470" t="s">
        <v>102</v>
      </c>
      <c r="B56" s="471"/>
      <c r="C56" s="471"/>
      <c r="D56" s="471"/>
      <c r="E56" s="471"/>
      <c r="F56" s="471"/>
      <c r="G56" s="471"/>
      <c r="H56" s="472"/>
      <c r="I56" s="1">
        <v>50</v>
      </c>
      <c r="J56" s="48">
        <f>SUM(J57:J63)</f>
        <v>1248271</v>
      </c>
      <c r="K56" s="48">
        <f>SUM(K57:K63)</f>
        <v>1783342</v>
      </c>
    </row>
    <row r="57" spans="1:16" ht="12.75">
      <c r="A57" s="470" t="s">
        <v>76</v>
      </c>
      <c r="B57" s="471"/>
      <c r="C57" s="471"/>
      <c r="D57" s="471"/>
      <c r="E57" s="471"/>
      <c r="F57" s="471"/>
      <c r="G57" s="471"/>
      <c r="H57" s="472"/>
      <c r="I57" s="1">
        <v>51</v>
      </c>
      <c r="J57" s="7">
        <v>0</v>
      </c>
      <c r="K57" s="7">
        <v>0</v>
      </c>
      <c r="P57" s="140"/>
    </row>
    <row r="58" spans="1:11" ht="12.75">
      <c r="A58" s="470" t="s">
        <v>77</v>
      </c>
      <c r="B58" s="471"/>
      <c r="C58" s="471"/>
      <c r="D58" s="471"/>
      <c r="E58" s="471"/>
      <c r="F58" s="471"/>
      <c r="G58" s="471"/>
      <c r="H58" s="472"/>
      <c r="I58" s="1">
        <v>52</v>
      </c>
      <c r="J58" s="7">
        <v>0</v>
      </c>
      <c r="K58" s="7">
        <v>0</v>
      </c>
    </row>
    <row r="59" spans="1:11" ht="12.75">
      <c r="A59" s="470" t="s">
        <v>242</v>
      </c>
      <c r="B59" s="471"/>
      <c r="C59" s="471"/>
      <c r="D59" s="471"/>
      <c r="E59" s="471"/>
      <c r="F59" s="471"/>
      <c r="G59" s="471"/>
      <c r="H59" s="472"/>
      <c r="I59" s="1">
        <v>53</v>
      </c>
      <c r="J59" s="7">
        <v>0</v>
      </c>
      <c r="K59" s="7">
        <v>0</v>
      </c>
    </row>
    <row r="60" spans="1:11" ht="12.75">
      <c r="A60" s="470" t="s">
        <v>83</v>
      </c>
      <c r="B60" s="471"/>
      <c r="C60" s="471"/>
      <c r="D60" s="471"/>
      <c r="E60" s="471"/>
      <c r="F60" s="471"/>
      <c r="G60" s="471"/>
      <c r="H60" s="472"/>
      <c r="I60" s="1">
        <v>54</v>
      </c>
      <c r="J60" s="7">
        <v>0</v>
      </c>
      <c r="K60" s="7">
        <v>0</v>
      </c>
    </row>
    <row r="61" spans="1:11" ht="12.75">
      <c r="A61" s="470" t="s">
        <v>84</v>
      </c>
      <c r="B61" s="471"/>
      <c r="C61" s="471"/>
      <c r="D61" s="471"/>
      <c r="E61" s="471"/>
      <c r="F61" s="471"/>
      <c r="G61" s="471"/>
      <c r="H61" s="472"/>
      <c r="I61" s="1">
        <v>55</v>
      </c>
      <c r="J61" s="7">
        <v>0</v>
      </c>
      <c r="K61" s="7">
        <v>0</v>
      </c>
    </row>
    <row r="62" spans="1:11" ht="12.75">
      <c r="A62" s="470" t="s">
        <v>85</v>
      </c>
      <c r="B62" s="471"/>
      <c r="C62" s="471"/>
      <c r="D62" s="471"/>
      <c r="E62" s="471"/>
      <c r="F62" s="471"/>
      <c r="G62" s="471"/>
      <c r="H62" s="472"/>
      <c r="I62" s="1">
        <v>56</v>
      </c>
      <c r="J62" s="7">
        <v>1248271</v>
      </c>
      <c r="K62" s="7">
        <v>1783342</v>
      </c>
    </row>
    <row r="63" spans="1:11" ht="12.75">
      <c r="A63" s="470" t="s">
        <v>46</v>
      </c>
      <c r="B63" s="471"/>
      <c r="C63" s="471"/>
      <c r="D63" s="471"/>
      <c r="E63" s="471"/>
      <c r="F63" s="471"/>
      <c r="G63" s="471"/>
      <c r="H63" s="472"/>
      <c r="I63" s="1">
        <v>57</v>
      </c>
      <c r="J63" s="7">
        <v>0</v>
      </c>
      <c r="K63" s="7">
        <v>0</v>
      </c>
    </row>
    <row r="64" spans="1:11" ht="12.75">
      <c r="A64" s="470" t="s">
        <v>207</v>
      </c>
      <c r="B64" s="471"/>
      <c r="C64" s="471"/>
      <c r="D64" s="471"/>
      <c r="E64" s="471"/>
      <c r="F64" s="471"/>
      <c r="G64" s="471"/>
      <c r="H64" s="472"/>
      <c r="I64" s="1">
        <v>58</v>
      </c>
      <c r="J64" s="7">
        <v>67873272</v>
      </c>
      <c r="K64" s="7">
        <v>34820196</v>
      </c>
    </row>
    <row r="65" spans="1:11" ht="12.75">
      <c r="A65" s="441" t="s">
        <v>56</v>
      </c>
      <c r="B65" s="442"/>
      <c r="C65" s="442"/>
      <c r="D65" s="442"/>
      <c r="E65" s="442"/>
      <c r="F65" s="442"/>
      <c r="G65" s="442"/>
      <c r="H65" s="443"/>
      <c r="I65" s="1">
        <v>59</v>
      </c>
      <c r="J65" s="7">
        <v>38049824</v>
      </c>
      <c r="K65" s="7">
        <v>36754534</v>
      </c>
    </row>
    <row r="66" spans="1:11" ht="12.75">
      <c r="A66" s="441" t="s">
        <v>241</v>
      </c>
      <c r="B66" s="442"/>
      <c r="C66" s="442"/>
      <c r="D66" s="442"/>
      <c r="E66" s="442"/>
      <c r="F66" s="442"/>
      <c r="G66" s="442"/>
      <c r="H66" s="443"/>
      <c r="I66" s="1">
        <v>60</v>
      </c>
      <c r="J66" s="48">
        <f>J7+J8+J40+J65</f>
        <v>617108657</v>
      </c>
      <c r="K66" s="48">
        <f>K7+K8+K40+K65</f>
        <v>556370361</v>
      </c>
    </row>
    <row r="67" spans="1:11" ht="12.75">
      <c r="A67" s="490" t="s">
        <v>91</v>
      </c>
      <c r="B67" s="491"/>
      <c r="C67" s="491"/>
      <c r="D67" s="491"/>
      <c r="E67" s="491"/>
      <c r="F67" s="491"/>
      <c r="G67" s="491"/>
      <c r="H67" s="492"/>
      <c r="I67" s="4">
        <v>61</v>
      </c>
      <c r="J67" s="8">
        <v>1724426417</v>
      </c>
      <c r="K67" s="8">
        <v>971983814</v>
      </c>
    </row>
    <row r="68" spans="1:11" ht="12.75">
      <c r="A68" s="462" t="s">
        <v>58</v>
      </c>
      <c r="B68" s="493"/>
      <c r="C68" s="493"/>
      <c r="D68" s="493"/>
      <c r="E68" s="493"/>
      <c r="F68" s="493"/>
      <c r="G68" s="493"/>
      <c r="H68" s="493"/>
      <c r="I68" s="493"/>
      <c r="J68" s="493"/>
      <c r="K68" s="494"/>
    </row>
    <row r="69" spans="1:11" ht="12.75">
      <c r="A69" s="459" t="s">
        <v>191</v>
      </c>
      <c r="B69" s="460"/>
      <c r="C69" s="460"/>
      <c r="D69" s="460"/>
      <c r="E69" s="460"/>
      <c r="F69" s="460"/>
      <c r="G69" s="460"/>
      <c r="H69" s="461"/>
      <c r="I69" s="3">
        <v>62</v>
      </c>
      <c r="J69" s="49">
        <f>J70+J71+J72+J78+J79+J82+J85</f>
        <v>-602675992</v>
      </c>
      <c r="K69" s="49">
        <f>K70+K71+K72+K78+K79+K82+K85</f>
        <v>-68608463.99934524</v>
      </c>
    </row>
    <row r="70" spans="1:13" ht="12.75">
      <c r="A70" s="470" t="s">
        <v>141</v>
      </c>
      <c r="B70" s="471"/>
      <c r="C70" s="471"/>
      <c r="D70" s="471"/>
      <c r="E70" s="471"/>
      <c r="F70" s="471"/>
      <c r="G70" s="471"/>
      <c r="H70" s="472"/>
      <c r="I70" s="1">
        <v>63</v>
      </c>
      <c r="J70" s="7">
        <v>28200700</v>
      </c>
      <c r="K70" s="7">
        <v>563788269</v>
      </c>
      <c r="M70" s="140"/>
    </row>
    <row r="71" spans="1:11" ht="12.75">
      <c r="A71" s="470" t="s">
        <v>142</v>
      </c>
      <c r="B71" s="471"/>
      <c r="C71" s="471"/>
      <c r="D71" s="471"/>
      <c r="E71" s="471"/>
      <c r="F71" s="471"/>
      <c r="G71" s="471"/>
      <c r="H71" s="472"/>
      <c r="I71" s="1">
        <v>64</v>
      </c>
      <c r="J71" s="7">
        <v>194354000</v>
      </c>
      <c r="K71" s="7">
        <v>194354000</v>
      </c>
    </row>
    <row r="72" spans="1:11" ht="12.75">
      <c r="A72" s="470" t="s">
        <v>143</v>
      </c>
      <c r="B72" s="471"/>
      <c r="C72" s="471"/>
      <c r="D72" s="471"/>
      <c r="E72" s="471"/>
      <c r="F72" s="471"/>
      <c r="G72" s="471"/>
      <c r="H72" s="472"/>
      <c r="I72" s="1">
        <v>65</v>
      </c>
      <c r="J72" s="48">
        <f>J73+J74-J75+J76+J77</f>
        <v>0</v>
      </c>
      <c r="K72" s="48">
        <f>K73+K74-K75+K76+K77</f>
        <v>0</v>
      </c>
    </row>
    <row r="73" spans="1:11" ht="12.75">
      <c r="A73" s="470" t="s">
        <v>144</v>
      </c>
      <c r="B73" s="471"/>
      <c r="C73" s="471"/>
      <c r="D73" s="471"/>
      <c r="E73" s="471"/>
      <c r="F73" s="471"/>
      <c r="G73" s="471"/>
      <c r="H73" s="472"/>
      <c r="I73" s="1">
        <v>66</v>
      </c>
      <c r="J73" s="7">
        <v>0</v>
      </c>
      <c r="K73" s="7">
        <v>0</v>
      </c>
    </row>
    <row r="74" spans="1:11" ht="12.75">
      <c r="A74" s="470" t="s">
        <v>145</v>
      </c>
      <c r="B74" s="471"/>
      <c r="C74" s="471"/>
      <c r="D74" s="471"/>
      <c r="E74" s="471"/>
      <c r="F74" s="471"/>
      <c r="G74" s="471"/>
      <c r="H74" s="472"/>
      <c r="I74" s="1">
        <v>67</v>
      </c>
      <c r="J74" s="7">
        <v>0</v>
      </c>
      <c r="K74" s="7">
        <v>0</v>
      </c>
    </row>
    <row r="75" spans="1:11" ht="12.75">
      <c r="A75" s="470" t="s">
        <v>133</v>
      </c>
      <c r="B75" s="471"/>
      <c r="C75" s="471"/>
      <c r="D75" s="471"/>
      <c r="E75" s="471"/>
      <c r="F75" s="471"/>
      <c r="G75" s="471"/>
      <c r="H75" s="472"/>
      <c r="I75" s="1">
        <v>68</v>
      </c>
      <c r="J75" s="7">
        <v>0</v>
      </c>
      <c r="K75" s="7">
        <v>0</v>
      </c>
    </row>
    <row r="76" spans="1:11" ht="12.75">
      <c r="A76" s="470" t="s">
        <v>134</v>
      </c>
      <c r="B76" s="471"/>
      <c r="C76" s="471"/>
      <c r="D76" s="471"/>
      <c r="E76" s="471"/>
      <c r="F76" s="471"/>
      <c r="G76" s="471"/>
      <c r="H76" s="472"/>
      <c r="I76" s="1">
        <v>69</v>
      </c>
      <c r="J76" s="7">
        <v>0</v>
      </c>
      <c r="K76" s="7">
        <v>0</v>
      </c>
    </row>
    <row r="77" spans="1:11" ht="12.75">
      <c r="A77" s="470" t="s">
        <v>135</v>
      </c>
      <c r="B77" s="471"/>
      <c r="C77" s="471"/>
      <c r="D77" s="471"/>
      <c r="E77" s="471"/>
      <c r="F77" s="471"/>
      <c r="G77" s="471"/>
      <c r="H77" s="472"/>
      <c r="I77" s="1">
        <v>70</v>
      </c>
      <c r="J77" s="7">
        <v>0</v>
      </c>
      <c r="K77" s="7">
        <v>0</v>
      </c>
    </row>
    <row r="78" spans="1:11" ht="12.75">
      <c r="A78" s="470" t="s">
        <v>136</v>
      </c>
      <c r="B78" s="471"/>
      <c r="C78" s="471"/>
      <c r="D78" s="471"/>
      <c r="E78" s="471"/>
      <c r="F78" s="471"/>
      <c r="G78" s="471"/>
      <c r="H78" s="472"/>
      <c r="I78" s="1">
        <v>71</v>
      </c>
      <c r="J78" s="7">
        <v>0</v>
      </c>
      <c r="K78" s="7">
        <v>0</v>
      </c>
    </row>
    <row r="79" spans="1:11" ht="12.75">
      <c r="A79" s="470" t="s">
        <v>238</v>
      </c>
      <c r="B79" s="471"/>
      <c r="C79" s="471"/>
      <c r="D79" s="471"/>
      <c r="E79" s="471"/>
      <c r="F79" s="471"/>
      <c r="G79" s="471"/>
      <c r="H79" s="472"/>
      <c r="I79" s="1">
        <v>72</v>
      </c>
      <c r="J79" s="48">
        <f>J80-J81</f>
        <v>-785106794</v>
      </c>
      <c r="K79" s="48">
        <f>K80-K81</f>
        <v>-835538780</v>
      </c>
    </row>
    <row r="80" spans="1:11" ht="12.75">
      <c r="A80" s="467" t="s">
        <v>169</v>
      </c>
      <c r="B80" s="468"/>
      <c r="C80" s="468"/>
      <c r="D80" s="468"/>
      <c r="E80" s="468"/>
      <c r="F80" s="468"/>
      <c r="G80" s="468"/>
      <c r="H80" s="469"/>
      <c r="I80" s="1">
        <v>73</v>
      </c>
      <c r="J80" s="7">
        <v>0</v>
      </c>
      <c r="K80" s="7">
        <v>0</v>
      </c>
    </row>
    <row r="81" spans="1:11" ht="12.75">
      <c r="A81" s="467" t="s">
        <v>170</v>
      </c>
      <c r="B81" s="468"/>
      <c r="C81" s="468"/>
      <c r="D81" s="468"/>
      <c r="E81" s="468"/>
      <c r="F81" s="468"/>
      <c r="G81" s="468"/>
      <c r="H81" s="469"/>
      <c r="I81" s="1">
        <v>74</v>
      </c>
      <c r="J81" s="7">
        <v>785106794</v>
      </c>
      <c r="K81" s="7">
        <v>835538780</v>
      </c>
    </row>
    <row r="82" spans="1:11" ht="12.75">
      <c r="A82" s="470" t="s">
        <v>239</v>
      </c>
      <c r="B82" s="471"/>
      <c r="C82" s="471"/>
      <c r="D82" s="471"/>
      <c r="E82" s="471"/>
      <c r="F82" s="471"/>
      <c r="G82" s="471"/>
      <c r="H82" s="472"/>
      <c r="I82" s="1">
        <v>75</v>
      </c>
      <c r="J82" s="48">
        <f>J83-J84</f>
        <v>-40123898</v>
      </c>
      <c r="K82" s="48">
        <f>K83-K84</f>
        <v>8788047.000654753</v>
      </c>
    </row>
    <row r="83" spans="1:11" ht="12.75">
      <c r="A83" s="467" t="s">
        <v>171</v>
      </c>
      <c r="B83" s="468"/>
      <c r="C83" s="468"/>
      <c r="D83" s="468"/>
      <c r="E83" s="468"/>
      <c r="F83" s="468"/>
      <c r="G83" s="468"/>
      <c r="H83" s="469"/>
      <c r="I83" s="1">
        <v>76</v>
      </c>
      <c r="J83" s="7">
        <v>0</v>
      </c>
      <c r="K83" s="7">
        <v>8788047.000654753</v>
      </c>
    </row>
    <row r="84" spans="1:11" ht="12.75">
      <c r="A84" s="467" t="s">
        <v>172</v>
      </c>
      <c r="B84" s="468"/>
      <c r="C84" s="468"/>
      <c r="D84" s="468"/>
      <c r="E84" s="468"/>
      <c r="F84" s="468"/>
      <c r="G84" s="468"/>
      <c r="H84" s="469"/>
      <c r="I84" s="1">
        <v>77</v>
      </c>
      <c r="J84" s="7">
        <v>40123898</v>
      </c>
      <c r="K84" s="7">
        <v>0</v>
      </c>
    </row>
    <row r="85" spans="1:11" ht="12.75">
      <c r="A85" s="470" t="s">
        <v>173</v>
      </c>
      <c r="B85" s="471"/>
      <c r="C85" s="471"/>
      <c r="D85" s="471"/>
      <c r="E85" s="471"/>
      <c r="F85" s="471"/>
      <c r="G85" s="471"/>
      <c r="H85" s="472"/>
      <c r="I85" s="1">
        <v>78</v>
      </c>
      <c r="J85" s="7">
        <v>0</v>
      </c>
      <c r="K85" s="7">
        <v>0</v>
      </c>
    </row>
    <row r="86" spans="1:11" ht="12.75">
      <c r="A86" s="441" t="s">
        <v>19</v>
      </c>
      <c r="B86" s="442"/>
      <c r="C86" s="442"/>
      <c r="D86" s="442"/>
      <c r="E86" s="442"/>
      <c r="F86" s="442"/>
      <c r="G86" s="442"/>
      <c r="H86" s="443"/>
      <c r="I86" s="1">
        <v>79</v>
      </c>
      <c r="J86" s="48">
        <f>SUM(J87:J89)</f>
        <v>1783513</v>
      </c>
      <c r="K86" s="48">
        <f>SUM(K87:K89)</f>
        <v>1783513</v>
      </c>
    </row>
    <row r="87" spans="1:11" ht="12.75">
      <c r="A87" s="470" t="s">
        <v>129</v>
      </c>
      <c r="B87" s="471"/>
      <c r="C87" s="471"/>
      <c r="D87" s="471"/>
      <c r="E87" s="471"/>
      <c r="F87" s="471"/>
      <c r="G87" s="471"/>
      <c r="H87" s="472"/>
      <c r="I87" s="1">
        <v>80</v>
      </c>
      <c r="J87" s="7">
        <v>1783513</v>
      </c>
      <c r="K87" s="7">
        <v>1783513</v>
      </c>
    </row>
    <row r="88" spans="1:11" ht="12.75">
      <c r="A88" s="470" t="s">
        <v>130</v>
      </c>
      <c r="B88" s="471"/>
      <c r="C88" s="471"/>
      <c r="D88" s="471"/>
      <c r="E88" s="471"/>
      <c r="F88" s="471"/>
      <c r="G88" s="471"/>
      <c r="H88" s="472"/>
      <c r="I88" s="1">
        <v>81</v>
      </c>
      <c r="J88" s="7">
        <v>0</v>
      </c>
      <c r="K88" s="7">
        <v>0</v>
      </c>
    </row>
    <row r="89" spans="1:11" ht="12.75">
      <c r="A89" s="470" t="s">
        <v>131</v>
      </c>
      <c r="B89" s="471"/>
      <c r="C89" s="471"/>
      <c r="D89" s="471"/>
      <c r="E89" s="471"/>
      <c r="F89" s="471"/>
      <c r="G89" s="471"/>
      <c r="H89" s="472"/>
      <c r="I89" s="1">
        <v>82</v>
      </c>
      <c r="J89" s="7">
        <v>0</v>
      </c>
      <c r="K89" s="7">
        <v>0</v>
      </c>
    </row>
    <row r="90" spans="1:11" ht="12.75">
      <c r="A90" s="441" t="s">
        <v>20</v>
      </c>
      <c r="B90" s="442"/>
      <c r="C90" s="442"/>
      <c r="D90" s="442"/>
      <c r="E90" s="442"/>
      <c r="F90" s="442"/>
      <c r="G90" s="442"/>
      <c r="H90" s="443"/>
      <c r="I90" s="1">
        <v>83</v>
      </c>
      <c r="J90" s="48">
        <f>SUM(J91:J99)</f>
        <v>13664931</v>
      </c>
      <c r="K90" s="48">
        <f>SUM(K91:K99)</f>
        <v>485863023</v>
      </c>
    </row>
    <row r="91" spans="1:11" ht="12.75">
      <c r="A91" s="470" t="s">
        <v>132</v>
      </c>
      <c r="B91" s="471"/>
      <c r="C91" s="471"/>
      <c r="D91" s="471"/>
      <c r="E91" s="471"/>
      <c r="F91" s="471"/>
      <c r="G91" s="471"/>
      <c r="H91" s="472"/>
      <c r="I91" s="1">
        <v>84</v>
      </c>
      <c r="J91" s="7">
        <v>0</v>
      </c>
      <c r="K91" s="7">
        <v>0</v>
      </c>
    </row>
    <row r="92" spans="1:13" ht="12.75">
      <c r="A92" s="470" t="s">
        <v>243</v>
      </c>
      <c r="B92" s="471"/>
      <c r="C92" s="471"/>
      <c r="D92" s="471"/>
      <c r="E92" s="471"/>
      <c r="F92" s="471"/>
      <c r="G92" s="471"/>
      <c r="H92" s="472"/>
      <c r="I92" s="1">
        <v>85</v>
      </c>
      <c r="J92" s="7">
        <v>13664931</v>
      </c>
      <c r="K92" s="7">
        <v>4124499</v>
      </c>
      <c r="L92" s="140"/>
      <c r="M92" s="140"/>
    </row>
    <row r="93" spans="1:11" ht="12.75">
      <c r="A93" s="470" t="s">
        <v>0</v>
      </c>
      <c r="B93" s="471"/>
      <c r="C93" s="471"/>
      <c r="D93" s="471"/>
      <c r="E93" s="471"/>
      <c r="F93" s="471"/>
      <c r="G93" s="471"/>
      <c r="H93" s="472"/>
      <c r="I93" s="1">
        <v>86</v>
      </c>
      <c r="J93" s="7">
        <v>0</v>
      </c>
      <c r="K93" s="7">
        <v>337371086</v>
      </c>
    </row>
    <row r="94" spans="1:11" ht="12.75">
      <c r="A94" s="470" t="s">
        <v>244</v>
      </c>
      <c r="B94" s="471"/>
      <c r="C94" s="471"/>
      <c r="D94" s="471"/>
      <c r="E94" s="471"/>
      <c r="F94" s="471"/>
      <c r="G94" s="471"/>
      <c r="H94" s="472"/>
      <c r="I94" s="1">
        <v>87</v>
      </c>
      <c r="J94" s="7">
        <v>0</v>
      </c>
      <c r="K94" s="7">
        <v>0</v>
      </c>
    </row>
    <row r="95" spans="1:11" ht="12.75">
      <c r="A95" s="470" t="s">
        <v>245</v>
      </c>
      <c r="B95" s="471"/>
      <c r="C95" s="471"/>
      <c r="D95" s="471"/>
      <c r="E95" s="471"/>
      <c r="F95" s="471"/>
      <c r="G95" s="471"/>
      <c r="H95" s="472"/>
      <c r="I95" s="1">
        <v>88</v>
      </c>
      <c r="J95" s="7">
        <v>0</v>
      </c>
      <c r="K95" s="7">
        <v>69033020</v>
      </c>
    </row>
    <row r="96" spans="1:11" ht="12.75">
      <c r="A96" s="470" t="s">
        <v>246</v>
      </c>
      <c r="B96" s="471"/>
      <c r="C96" s="471"/>
      <c r="D96" s="471"/>
      <c r="E96" s="471"/>
      <c r="F96" s="471"/>
      <c r="G96" s="471"/>
      <c r="H96" s="472"/>
      <c r="I96" s="1">
        <v>89</v>
      </c>
      <c r="J96" s="7">
        <v>0</v>
      </c>
      <c r="K96" s="7">
        <v>75334418</v>
      </c>
    </row>
    <row r="97" spans="1:11" ht="12.75">
      <c r="A97" s="470" t="s">
        <v>94</v>
      </c>
      <c r="B97" s="471"/>
      <c r="C97" s="471"/>
      <c r="D97" s="471"/>
      <c r="E97" s="471"/>
      <c r="F97" s="471"/>
      <c r="G97" s="471"/>
      <c r="H97" s="472"/>
      <c r="I97" s="1">
        <v>90</v>
      </c>
      <c r="J97" s="7">
        <v>0</v>
      </c>
      <c r="K97" s="7">
        <v>0</v>
      </c>
    </row>
    <row r="98" spans="1:11" ht="12.75">
      <c r="A98" s="470" t="s">
        <v>92</v>
      </c>
      <c r="B98" s="471"/>
      <c r="C98" s="471"/>
      <c r="D98" s="471"/>
      <c r="E98" s="471"/>
      <c r="F98" s="471"/>
      <c r="G98" s="471"/>
      <c r="H98" s="472"/>
      <c r="I98" s="1">
        <v>91</v>
      </c>
      <c r="J98" s="7">
        <v>0</v>
      </c>
      <c r="K98" s="7">
        <v>0</v>
      </c>
    </row>
    <row r="99" spans="1:11" ht="12.75">
      <c r="A99" s="470" t="s">
        <v>93</v>
      </c>
      <c r="B99" s="471"/>
      <c r="C99" s="471"/>
      <c r="D99" s="471"/>
      <c r="E99" s="471"/>
      <c r="F99" s="471"/>
      <c r="G99" s="471"/>
      <c r="H99" s="472"/>
      <c r="I99" s="1">
        <v>92</v>
      </c>
      <c r="J99" s="7">
        <v>0</v>
      </c>
      <c r="K99" s="7">
        <v>0</v>
      </c>
    </row>
    <row r="100" spans="1:13" ht="12.75">
      <c r="A100" s="441" t="s">
        <v>21</v>
      </c>
      <c r="B100" s="442"/>
      <c r="C100" s="442"/>
      <c r="D100" s="442"/>
      <c r="E100" s="442"/>
      <c r="F100" s="442"/>
      <c r="G100" s="442"/>
      <c r="H100" s="443"/>
      <c r="I100" s="1">
        <v>93</v>
      </c>
      <c r="J100" s="48">
        <f>SUM(J101:J112)</f>
        <v>1177376312</v>
      </c>
      <c r="K100" s="48">
        <f>SUM(K101:K112)</f>
        <v>98652210.99934542</v>
      </c>
      <c r="L100" s="140"/>
      <c r="M100" s="140"/>
    </row>
    <row r="101" spans="1:12" ht="12.75">
      <c r="A101" s="470" t="s">
        <v>132</v>
      </c>
      <c r="B101" s="471"/>
      <c r="C101" s="471"/>
      <c r="D101" s="471"/>
      <c r="E101" s="471"/>
      <c r="F101" s="471"/>
      <c r="G101" s="471"/>
      <c r="H101" s="472"/>
      <c r="I101" s="1">
        <v>94</v>
      </c>
      <c r="J101" s="7">
        <v>0</v>
      </c>
      <c r="K101" s="7">
        <v>0</v>
      </c>
      <c r="L101" s="182"/>
    </row>
    <row r="102" spans="1:12" ht="12.75">
      <c r="A102" s="470" t="s">
        <v>243</v>
      </c>
      <c r="B102" s="471"/>
      <c r="C102" s="471"/>
      <c r="D102" s="471"/>
      <c r="E102" s="471"/>
      <c r="F102" s="471"/>
      <c r="G102" s="471"/>
      <c r="H102" s="472"/>
      <c r="I102" s="1">
        <v>95</v>
      </c>
      <c r="J102" s="7">
        <v>2902951</v>
      </c>
      <c r="K102" s="7"/>
      <c r="L102" s="182"/>
    </row>
    <row r="103" spans="1:12" ht="12.75">
      <c r="A103" s="470" t="s">
        <v>0</v>
      </c>
      <c r="B103" s="471"/>
      <c r="C103" s="471"/>
      <c r="D103" s="471"/>
      <c r="E103" s="471"/>
      <c r="F103" s="471"/>
      <c r="G103" s="471"/>
      <c r="H103" s="472"/>
      <c r="I103" s="1">
        <v>96</v>
      </c>
      <c r="J103" s="7">
        <v>596164277</v>
      </c>
      <c r="K103" s="7">
        <v>5374354</v>
      </c>
      <c r="L103" s="182"/>
    </row>
    <row r="104" spans="1:13" ht="12.75">
      <c r="A104" s="470" t="s">
        <v>244</v>
      </c>
      <c r="B104" s="471"/>
      <c r="C104" s="471"/>
      <c r="D104" s="471"/>
      <c r="E104" s="471"/>
      <c r="F104" s="471"/>
      <c r="G104" s="471"/>
      <c r="H104" s="472"/>
      <c r="I104" s="1">
        <v>97</v>
      </c>
      <c r="J104" s="7">
        <v>0</v>
      </c>
      <c r="K104" s="7">
        <v>0</v>
      </c>
      <c r="L104" s="182"/>
      <c r="M104" s="140"/>
    </row>
    <row r="105" spans="1:12" ht="12.75">
      <c r="A105" s="470" t="s">
        <v>245</v>
      </c>
      <c r="B105" s="471"/>
      <c r="C105" s="471"/>
      <c r="D105" s="471"/>
      <c r="E105" s="471"/>
      <c r="F105" s="471"/>
      <c r="G105" s="471"/>
      <c r="H105" s="472"/>
      <c r="I105" s="1">
        <v>98</v>
      </c>
      <c r="J105" s="7">
        <v>270716744</v>
      </c>
      <c r="K105" s="7">
        <v>84496477</v>
      </c>
      <c r="L105" s="182"/>
    </row>
    <row r="106" spans="1:12" ht="12.75">
      <c r="A106" s="470" t="s">
        <v>246</v>
      </c>
      <c r="B106" s="471"/>
      <c r="C106" s="471"/>
      <c r="D106" s="471"/>
      <c r="E106" s="471"/>
      <c r="F106" s="471"/>
      <c r="G106" s="471"/>
      <c r="H106" s="472"/>
      <c r="I106" s="1">
        <v>99</v>
      </c>
      <c r="J106" s="7">
        <v>293687500</v>
      </c>
      <c r="K106" s="7"/>
      <c r="L106" s="182"/>
    </row>
    <row r="107" spans="1:13" ht="12.75">
      <c r="A107" s="470" t="s">
        <v>94</v>
      </c>
      <c r="B107" s="471"/>
      <c r="C107" s="471"/>
      <c r="D107" s="471"/>
      <c r="E107" s="471"/>
      <c r="F107" s="471"/>
      <c r="G107" s="471"/>
      <c r="H107" s="472"/>
      <c r="I107" s="1">
        <v>100</v>
      </c>
      <c r="J107" s="7">
        <v>0</v>
      </c>
      <c r="K107" s="7">
        <v>0</v>
      </c>
      <c r="L107" s="182"/>
      <c r="M107" s="140">
        <f>K100-94138292</f>
        <v>4513918.999345422</v>
      </c>
    </row>
    <row r="108" spans="1:12" ht="12.75">
      <c r="A108" s="470" t="s">
        <v>95</v>
      </c>
      <c r="B108" s="471"/>
      <c r="C108" s="471"/>
      <c r="D108" s="471"/>
      <c r="E108" s="471"/>
      <c r="F108" s="471"/>
      <c r="G108" s="471"/>
      <c r="H108" s="472"/>
      <c r="I108" s="1">
        <v>101</v>
      </c>
      <c r="J108" s="7">
        <v>1887355</v>
      </c>
      <c r="K108" s="7">
        <v>1937049</v>
      </c>
      <c r="L108" s="182"/>
    </row>
    <row r="109" spans="1:12" ht="12.75">
      <c r="A109" s="470" t="s">
        <v>96</v>
      </c>
      <c r="B109" s="471"/>
      <c r="C109" s="471"/>
      <c r="D109" s="471"/>
      <c r="E109" s="471"/>
      <c r="F109" s="471"/>
      <c r="G109" s="471"/>
      <c r="H109" s="472"/>
      <c r="I109" s="1">
        <v>102</v>
      </c>
      <c r="J109" s="7">
        <v>11946893</v>
      </c>
      <c r="K109" s="7">
        <v>6812671</v>
      </c>
      <c r="L109" s="182"/>
    </row>
    <row r="110" spans="1:12" ht="12.75">
      <c r="A110" s="470" t="s">
        <v>99</v>
      </c>
      <c r="B110" s="471"/>
      <c r="C110" s="471"/>
      <c r="D110" s="471"/>
      <c r="E110" s="471"/>
      <c r="F110" s="471"/>
      <c r="G110" s="471"/>
      <c r="H110" s="472"/>
      <c r="I110" s="1">
        <v>103</v>
      </c>
      <c r="J110" s="7">
        <v>0</v>
      </c>
      <c r="K110" s="7">
        <v>0</v>
      </c>
      <c r="L110" s="183"/>
    </row>
    <row r="111" spans="1:12" ht="12.75">
      <c r="A111" s="470" t="s">
        <v>97</v>
      </c>
      <c r="B111" s="471"/>
      <c r="C111" s="471"/>
      <c r="D111" s="471"/>
      <c r="E111" s="471"/>
      <c r="F111" s="471"/>
      <c r="G111" s="471"/>
      <c r="H111" s="472"/>
      <c r="I111" s="1">
        <v>104</v>
      </c>
      <c r="J111" s="7">
        <v>0</v>
      </c>
      <c r="K111" s="7">
        <v>0</v>
      </c>
      <c r="L111" s="183"/>
    </row>
    <row r="112" spans="1:12" ht="12.75">
      <c r="A112" s="470" t="s">
        <v>98</v>
      </c>
      <c r="B112" s="471"/>
      <c r="C112" s="471"/>
      <c r="D112" s="471"/>
      <c r="E112" s="471"/>
      <c r="F112" s="471"/>
      <c r="G112" s="471"/>
      <c r="H112" s="472"/>
      <c r="I112" s="1">
        <v>105</v>
      </c>
      <c r="J112" s="7">
        <v>70592</v>
      </c>
      <c r="K112" s="7">
        <v>31659.999345420616</v>
      </c>
      <c r="L112" s="183"/>
    </row>
    <row r="113" spans="1:12" ht="12.75">
      <c r="A113" s="441" t="s">
        <v>1</v>
      </c>
      <c r="B113" s="442"/>
      <c r="C113" s="442"/>
      <c r="D113" s="442"/>
      <c r="E113" s="442"/>
      <c r="F113" s="442"/>
      <c r="G113" s="442"/>
      <c r="H113" s="443"/>
      <c r="I113" s="1">
        <v>106</v>
      </c>
      <c r="J113" s="7">
        <v>26959893</v>
      </c>
      <c r="K113" s="7">
        <v>38680078</v>
      </c>
      <c r="L113" s="183"/>
    </row>
    <row r="114" spans="1:12" ht="12.75">
      <c r="A114" s="441" t="s">
        <v>25</v>
      </c>
      <c r="B114" s="442"/>
      <c r="C114" s="442"/>
      <c r="D114" s="442"/>
      <c r="E114" s="442"/>
      <c r="F114" s="442"/>
      <c r="G114" s="442"/>
      <c r="H114" s="443"/>
      <c r="I114" s="1">
        <v>107</v>
      </c>
      <c r="J114" s="48">
        <f>J69+J86+J90+J100+J113</f>
        <v>617108657</v>
      </c>
      <c r="K114" s="48">
        <f>K69+K86+K90+K100+K113</f>
        <v>556370361.0000002</v>
      </c>
      <c r="L114" s="183"/>
    </row>
    <row r="115" spans="1:12" ht="12.75">
      <c r="A115" s="478" t="s">
        <v>57</v>
      </c>
      <c r="B115" s="479"/>
      <c r="C115" s="479"/>
      <c r="D115" s="479"/>
      <c r="E115" s="479"/>
      <c r="F115" s="479"/>
      <c r="G115" s="479"/>
      <c r="H115" s="480"/>
      <c r="I115" s="2">
        <v>108</v>
      </c>
      <c r="J115" s="7">
        <v>1724426417</v>
      </c>
      <c r="K115" s="8">
        <v>971983814</v>
      </c>
      <c r="L115" s="182"/>
    </row>
    <row r="116" spans="1:11" ht="12.75">
      <c r="A116" s="462" t="s">
        <v>310</v>
      </c>
      <c r="B116" s="463"/>
      <c r="C116" s="463"/>
      <c r="D116" s="463"/>
      <c r="E116" s="463"/>
      <c r="F116" s="463"/>
      <c r="G116" s="463"/>
      <c r="H116" s="463"/>
      <c r="I116" s="481"/>
      <c r="J116" s="481"/>
      <c r="K116" s="482"/>
    </row>
    <row r="117" spans="1:11" ht="12.75">
      <c r="A117" s="459" t="s">
        <v>186</v>
      </c>
      <c r="B117" s="460"/>
      <c r="C117" s="460"/>
      <c r="D117" s="460"/>
      <c r="E117" s="460"/>
      <c r="F117" s="460"/>
      <c r="G117" s="460"/>
      <c r="H117" s="460"/>
      <c r="I117" s="483"/>
      <c r="J117" s="483"/>
      <c r="K117" s="484"/>
    </row>
    <row r="118" spans="1:11" ht="12.75">
      <c r="A118" s="470" t="s">
        <v>8</v>
      </c>
      <c r="B118" s="471"/>
      <c r="C118" s="471"/>
      <c r="D118" s="471"/>
      <c r="E118" s="471"/>
      <c r="F118" s="471"/>
      <c r="G118" s="471"/>
      <c r="H118" s="472"/>
      <c r="I118" s="1">
        <v>109</v>
      </c>
      <c r="J118" s="7">
        <v>0</v>
      </c>
      <c r="K118" s="7">
        <v>0</v>
      </c>
    </row>
    <row r="119" spans="1:11" ht="12.75">
      <c r="A119" s="485" t="s">
        <v>9</v>
      </c>
      <c r="B119" s="486"/>
      <c r="C119" s="486"/>
      <c r="D119" s="486"/>
      <c r="E119" s="486"/>
      <c r="F119" s="486"/>
      <c r="G119" s="486"/>
      <c r="H119" s="487"/>
      <c r="I119" s="4">
        <v>110</v>
      </c>
      <c r="J119" s="8">
        <v>0</v>
      </c>
      <c r="K119" s="8">
        <v>0</v>
      </c>
    </row>
    <row r="120" spans="1:11" ht="12.75">
      <c r="A120" s="488" t="s">
        <v>311</v>
      </c>
      <c r="B120" s="489"/>
      <c r="C120" s="489"/>
      <c r="D120" s="489"/>
      <c r="E120" s="489"/>
      <c r="F120" s="489"/>
      <c r="G120" s="489"/>
      <c r="H120" s="489"/>
      <c r="I120" s="489"/>
      <c r="J120" s="489"/>
      <c r="K120" s="489"/>
    </row>
    <row r="121" spans="1:11" ht="12.75">
      <c r="A121" s="476"/>
      <c r="B121" s="477"/>
      <c r="C121" s="477"/>
      <c r="D121" s="477"/>
      <c r="E121" s="477"/>
      <c r="F121" s="477"/>
      <c r="G121" s="477"/>
      <c r="H121" s="477"/>
      <c r="I121" s="477"/>
      <c r="J121" s="477"/>
      <c r="K121" s="477"/>
    </row>
    <row r="123" spans="10:11" ht="12.75">
      <c r="J123" s="140">
        <f>IF(J66-J114=0,"",J114-J66)</f>
      </c>
      <c r="K123" s="140">
        <f>IF(K66-K114=0,"",K114-K66)</f>
        <v>2.384185791015625E-07</v>
      </c>
    </row>
    <row r="124" spans="10:11" ht="12.75">
      <c r="J124" s="140">
        <f>IF(J67-J115=0,"",J115-J67)</f>
      </c>
      <c r="K124" s="140">
        <f>IF(K67-K115=0,"",K115-K67)</f>
      </c>
    </row>
    <row r="125" spans="10:11" ht="12.75">
      <c r="J125" s="140">
        <f>IF(RDG!J56-J82=0,"",J82-RDG!J56)</f>
        <v>-13095135</v>
      </c>
      <c r="K125" s="140">
        <f>IF(RDG!L56-K82=0,"",K82-RDG!L56)</f>
        <v>0.0006547532975673676</v>
      </c>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K86:K111 J7:K67 J70:K70 L115 J86:J115 J72:K77 K113:K115 J79:K84">
      <formula1>0</formula1>
    </dataValidation>
  </dataValidations>
  <printOptions/>
  <pageMargins left="0.75" right="0.75" top="1" bottom="1" header="0.5" footer="0.5"/>
  <pageSetup orientation="portrait" paperSize="9" scale="80" r:id="rId1"/>
  <rowBreaks count="1" manualBreakCount="1">
    <brk id="67" max="255" man="1"/>
  </rowBreaks>
  <ignoredErrors>
    <ignoredError sqref="J56:K56 J100:K100 J35:K35" formulaRange="1"/>
  </ignoredErrors>
</worksheet>
</file>

<file path=xl/worksheets/sheet4.xml><?xml version="1.0" encoding="utf-8"?>
<worksheet xmlns="http://schemas.openxmlformats.org/spreadsheetml/2006/main" xmlns:r="http://schemas.openxmlformats.org/officeDocument/2006/relationships">
  <dimension ref="A1:Q55"/>
  <sheetViews>
    <sheetView zoomScaleSheetLayoutView="110" zoomScalePageLayoutView="0" workbookViewId="0" topLeftCell="A7">
      <selection activeCell="K35" sqref="K35:K52"/>
    </sheetView>
  </sheetViews>
  <sheetFormatPr defaultColWidth="9.140625" defaultRowHeight="12.75"/>
  <cols>
    <col min="1" max="9" width="9.140625" style="47" customWidth="1"/>
    <col min="10" max="10" width="14.28125" style="47" customWidth="1"/>
    <col min="11" max="11" width="13.421875" style="47" customWidth="1"/>
    <col min="12" max="12" width="17.140625" style="47" customWidth="1"/>
    <col min="13" max="13" width="9.140625" style="47" customWidth="1"/>
    <col min="14" max="17" width="10.140625" style="47" bestFit="1" customWidth="1"/>
    <col min="18" max="16384" width="9.140625" style="47" customWidth="1"/>
  </cols>
  <sheetData>
    <row r="1" spans="1:11" ht="12.75" customHeight="1">
      <c r="A1" s="512" t="s">
        <v>164</v>
      </c>
      <c r="B1" s="512"/>
      <c r="C1" s="512"/>
      <c r="D1" s="512"/>
      <c r="E1" s="512"/>
      <c r="F1" s="512"/>
      <c r="G1" s="512"/>
      <c r="H1" s="512"/>
      <c r="I1" s="512"/>
      <c r="J1" s="512"/>
      <c r="K1" s="512"/>
    </row>
    <row r="2" spans="1:11" ht="12.75" customHeight="1">
      <c r="A2" s="513" t="s">
        <v>562</v>
      </c>
      <c r="B2" s="513"/>
      <c r="C2" s="513"/>
      <c r="D2" s="513"/>
      <c r="E2" s="513"/>
      <c r="F2" s="513"/>
      <c r="G2" s="513"/>
      <c r="H2" s="513"/>
      <c r="I2" s="513"/>
      <c r="J2" s="513"/>
      <c r="K2" s="513"/>
    </row>
    <row r="3" spans="1:11" ht="12.75">
      <c r="A3" s="509" t="s">
        <v>334</v>
      </c>
      <c r="B3" s="510"/>
      <c r="C3" s="510"/>
      <c r="D3" s="510"/>
      <c r="E3" s="510"/>
      <c r="F3" s="510"/>
      <c r="G3" s="510"/>
      <c r="H3" s="510"/>
      <c r="I3" s="510"/>
      <c r="J3" s="510"/>
      <c r="K3" s="511"/>
    </row>
    <row r="4" spans="1:11" ht="23.25">
      <c r="A4" s="514" t="s">
        <v>59</v>
      </c>
      <c r="B4" s="514"/>
      <c r="C4" s="514"/>
      <c r="D4" s="514"/>
      <c r="E4" s="514"/>
      <c r="F4" s="514"/>
      <c r="G4" s="514"/>
      <c r="H4" s="514"/>
      <c r="I4" s="59" t="s">
        <v>279</v>
      </c>
      <c r="J4" s="60" t="s">
        <v>318</v>
      </c>
      <c r="K4" s="60" t="s">
        <v>319</v>
      </c>
    </row>
    <row r="5" spans="1:11" ht="12.75">
      <c r="A5" s="508">
        <v>1</v>
      </c>
      <c r="B5" s="508"/>
      <c r="C5" s="508"/>
      <c r="D5" s="508"/>
      <c r="E5" s="508"/>
      <c r="F5" s="508"/>
      <c r="G5" s="508"/>
      <c r="H5" s="508"/>
      <c r="I5" s="61">
        <v>2</v>
      </c>
      <c r="J5" s="62" t="s">
        <v>283</v>
      </c>
      <c r="K5" s="62" t="s">
        <v>284</v>
      </c>
    </row>
    <row r="6" spans="1:11" ht="12.75">
      <c r="A6" s="462" t="s">
        <v>156</v>
      </c>
      <c r="B6" s="463"/>
      <c r="C6" s="463"/>
      <c r="D6" s="463"/>
      <c r="E6" s="463"/>
      <c r="F6" s="463"/>
      <c r="G6" s="463"/>
      <c r="H6" s="463"/>
      <c r="I6" s="506"/>
      <c r="J6" s="506"/>
      <c r="K6" s="507"/>
    </row>
    <row r="7" spans="1:11" ht="12.75">
      <c r="A7" s="470" t="s">
        <v>40</v>
      </c>
      <c r="B7" s="471"/>
      <c r="C7" s="471"/>
      <c r="D7" s="471"/>
      <c r="E7" s="471"/>
      <c r="F7" s="471"/>
      <c r="G7" s="471"/>
      <c r="H7" s="471"/>
      <c r="I7" s="1">
        <v>1</v>
      </c>
      <c r="J7" s="7">
        <v>-27028763</v>
      </c>
      <c r="K7" s="7">
        <v>8788047</v>
      </c>
    </row>
    <row r="8" spans="1:11" ht="12.75">
      <c r="A8" s="470" t="s">
        <v>41</v>
      </c>
      <c r="B8" s="471"/>
      <c r="C8" s="471"/>
      <c r="D8" s="471"/>
      <c r="E8" s="471"/>
      <c r="F8" s="471"/>
      <c r="G8" s="471"/>
      <c r="H8" s="471"/>
      <c r="I8" s="1">
        <v>2</v>
      </c>
      <c r="J8" s="7">
        <v>26440736</v>
      </c>
      <c r="K8" s="7">
        <v>37778224</v>
      </c>
    </row>
    <row r="9" spans="1:11" ht="12.75">
      <c r="A9" s="470" t="s">
        <v>42</v>
      </c>
      <c r="B9" s="471"/>
      <c r="C9" s="471"/>
      <c r="D9" s="471"/>
      <c r="E9" s="471"/>
      <c r="F9" s="471"/>
      <c r="G9" s="471"/>
      <c r="H9" s="471"/>
      <c r="I9" s="1">
        <v>3</v>
      </c>
      <c r="J9" s="7">
        <v>42545898</v>
      </c>
      <c r="K9" s="7">
        <v>0</v>
      </c>
    </row>
    <row r="10" spans="1:11" ht="12.75">
      <c r="A10" s="470" t="s">
        <v>43</v>
      </c>
      <c r="B10" s="471"/>
      <c r="C10" s="471"/>
      <c r="D10" s="471"/>
      <c r="E10" s="471"/>
      <c r="F10" s="471"/>
      <c r="G10" s="471"/>
      <c r="H10" s="471"/>
      <c r="I10" s="1">
        <v>4</v>
      </c>
      <c r="J10" s="7">
        <v>0</v>
      </c>
      <c r="K10" s="7">
        <v>0</v>
      </c>
    </row>
    <row r="11" spans="1:11" ht="12.75">
      <c r="A11" s="470" t="s">
        <v>44</v>
      </c>
      <c r="B11" s="471"/>
      <c r="C11" s="471"/>
      <c r="D11" s="471"/>
      <c r="E11" s="471"/>
      <c r="F11" s="471"/>
      <c r="G11" s="471"/>
      <c r="H11" s="471"/>
      <c r="I11" s="1">
        <v>5</v>
      </c>
      <c r="J11" s="7">
        <v>258049</v>
      </c>
      <c r="K11" s="7">
        <v>0</v>
      </c>
    </row>
    <row r="12" spans="1:17" ht="12.75">
      <c r="A12" s="470" t="s">
        <v>51</v>
      </c>
      <c r="B12" s="471"/>
      <c r="C12" s="471"/>
      <c r="D12" s="471"/>
      <c r="E12" s="471"/>
      <c r="F12" s="471"/>
      <c r="G12" s="471"/>
      <c r="H12" s="471"/>
      <c r="I12" s="1">
        <v>6</v>
      </c>
      <c r="J12" s="7">
        <v>4407839</v>
      </c>
      <c r="K12" s="7">
        <v>15730445</v>
      </c>
      <c r="M12" s="140"/>
      <c r="N12" s="140"/>
      <c r="O12" s="140"/>
      <c r="P12" s="140"/>
      <c r="Q12" s="140"/>
    </row>
    <row r="13" spans="1:11" ht="12.75">
      <c r="A13" s="441" t="s">
        <v>157</v>
      </c>
      <c r="B13" s="442"/>
      <c r="C13" s="442"/>
      <c r="D13" s="442"/>
      <c r="E13" s="442"/>
      <c r="F13" s="442"/>
      <c r="G13" s="442"/>
      <c r="H13" s="442"/>
      <c r="I13" s="1">
        <v>7</v>
      </c>
      <c r="J13" s="48">
        <f>SUM(J7:J12)</f>
        <v>46623759</v>
      </c>
      <c r="K13" s="48">
        <f>SUM(K7:K12)</f>
        <v>62296716</v>
      </c>
    </row>
    <row r="14" spans="1:11" ht="12.75">
      <c r="A14" s="470" t="s">
        <v>52</v>
      </c>
      <c r="B14" s="471"/>
      <c r="C14" s="471"/>
      <c r="D14" s="471"/>
      <c r="E14" s="471"/>
      <c r="F14" s="471"/>
      <c r="G14" s="471"/>
      <c r="H14" s="471"/>
      <c r="I14" s="1">
        <v>8</v>
      </c>
      <c r="J14" s="7">
        <v>0</v>
      </c>
      <c r="K14" s="7">
        <v>606526006</v>
      </c>
    </row>
    <row r="15" spans="1:11" ht="12.75">
      <c r="A15" s="470" t="s">
        <v>53</v>
      </c>
      <c r="B15" s="471"/>
      <c r="C15" s="471"/>
      <c r="D15" s="471"/>
      <c r="E15" s="471"/>
      <c r="F15" s="471"/>
      <c r="G15" s="471"/>
      <c r="H15" s="471"/>
      <c r="I15" s="1">
        <v>9</v>
      </c>
      <c r="J15" s="7">
        <v>22453713</v>
      </c>
      <c r="K15" s="7">
        <v>2314665</v>
      </c>
    </row>
    <row r="16" spans="1:11" ht="12.75">
      <c r="A16" s="470" t="s">
        <v>54</v>
      </c>
      <c r="B16" s="471"/>
      <c r="C16" s="471"/>
      <c r="D16" s="471"/>
      <c r="E16" s="471"/>
      <c r="F16" s="471"/>
      <c r="G16" s="471"/>
      <c r="H16" s="471"/>
      <c r="I16" s="1">
        <v>10</v>
      </c>
      <c r="J16" s="7">
        <v>0</v>
      </c>
      <c r="K16" s="7">
        <v>233791</v>
      </c>
    </row>
    <row r="17" spans="1:16" ht="12.75">
      <c r="A17" s="470" t="s">
        <v>55</v>
      </c>
      <c r="B17" s="471"/>
      <c r="C17" s="471"/>
      <c r="D17" s="471"/>
      <c r="E17" s="471"/>
      <c r="F17" s="471"/>
      <c r="G17" s="471"/>
      <c r="H17" s="471"/>
      <c r="I17" s="1">
        <v>11</v>
      </c>
      <c r="J17" s="7">
        <v>34379004</v>
      </c>
      <c r="K17" s="7">
        <v>535071</v>
      </c>
      <c r="M17" s="140"/>
      <c r="N17" s="140"/>
      <c r="O17" s="140"/>
      <c r="P17" s="140"/>
    </row>
    <row r="18" spans="1:11" ht="12.75">
      <c r="A18" s="441" t="s">
        <v>158</v>
      </c>
      <c r="B18" s="442"/>
      <c r="C18" s="442"/>
      <c r="D18" s="442"/>
      <c r="E18" s="442"/>
      <c r="F18" s="442"/>
      <c r="G18" s="442"/>
      <c r="H18" s="442"/>
      <c r="I18" s="1">
        <v>12</v>
      </c>
      <c r="J18" s="48">
        <f>SUM(J14:J17)</f>
        <v>56832717</v>
      </c>
      <c r="K18" s="48">
        <f>SUM(K14:K17)</f>
        <v>609609533</v>
      </c>
    </row>
    <row r="19" spans="1:11" ht="12.75">
      <c r="A19" s="441" t="s">
        <v>36</v>
      </c>
      <c r="B19" s="442"/>
      <c r="C19" s="442"/>
      <c r="D19" s="442"/>
      <c r="E19" s="442"/>
      <c r="F19" s="442"/>
      <c r="G19" s="442"/>
      <c r="H19" s="442"/>
      <c r="I19" s="1">
        <v>13</v>
      </c>
      <c r="J19" s="48">
        <f>IF(J13&gt;J18,J13-J18,0)</f>
        <v>0</v>
      </c>
      <c r="K19" s="48">
        <f>IF(K13&gt;K18,K13-K18,0)</f>
        <v>0</v>
      </c>
    </row>
    <row r="20" spans="1:11" ht="12.75">
      <c r="A20" s="441" t="s">
        <v>37</v>
      </c>
      <c r="B20" s="442"/>
      <c r="C20" s="442"/>
      <c r="D20" s="442"/>
      <c r="E20" s="442"/>
      <c r="F20" s="442"/>
      <c r="G20" s="442"/>
      <c r="H20" s="442"/>
      <c r="I20" s="1">
        <v>14</v>
      </c>
      <c r="J20" s="48">
        <f>IF(J18&gt;J13,J18-J13,0)</f>
        <v>10208958</v>
      </c>
      <c r="K20" s="48">
        <f>IF(K18&gt;K13,K18-K13,0)</f>
        <v>547312817</v>
      </c>
    </row>
    <row r="21" spans="1:11" ht="12.75">
      <c r="A21" s="462" t="s">
        <v>159</v>
      </c>
      <c r="B21" s="463"/>
      <c r="C21" s="463"/>
      <c r="D21" s="463"/>
      <c r="E21" s="463"/>
      <c r="F21" s="463"/>
      <c r="G21" s="463"/>
      <c r="H21" s="463"/>
      <c r="I21" s="506"/>
      <c r="J21" s="506"/>
      <c r="K21" s="507"/>
    </row>
    <row r="22" spans="1:11" ht="12.75">
      <c r="A22" s="470" t="s">
        <v>178</v>
      </c>
      <c r="B22" s="471"/>
      <c r="C22" s="471"/>
      <c r="D22" s="471"/>
      <c r="E22" s="471"/>
      <c r="F22" s="471"/>
      <c r="G22" s="471"/>
      <c r="H22" s="471"/>
      <c r="I22" s="1">
        <v>15</v>
      </c>
      <c r="J22" s="7">
        <v>0</v>
      </c>
      <c r="K22" s="7">
        <v>0</v>
      </c>
    </row>
    <row r="23" spans="1:11" ht="12.75">
      <c r="A23" s="470" t="s">
        <v>179</v>
      </c>
      <c r="B23" s="471"/>
      <c r="C23" s="471"/>
      <c r="D23" s="471"/>
      <c r="E23" s="471"/>
      <c r="F23" s="471"/>
      <c r="G23" s="471"/>
      <c r="H23" s="471"/>
      <c r="I23" s="1">
        <v>16</v>
      </c>
      <c r="J23" s="7">
        <v>0</v>
      </c>
      <c r="K23" s="7">
        <v>525279481</v>
      </c>
    </row>
    <row r="24" spans="1:11" ht="12.75">
      <c r="A24" s="470" t="s">
        <v>180</v>
      </c>
      <c r="B24" s="471"/>
      <c r="C24" s="471"/>
      <c r="D24" s="471"/>
      <c r="E24" s="471"/>
      <c r="F24" s="471"/>
      <c r="G24" s="471"/>
      <c r="H24" s="471"/>
      <c r="I24" s="1">
        <v>17</v>
      </c>
      <c r="J24" s="7">
        <v>0</v>
      </c>
      <c r="K24" s="7">
        <v>0</v>
      </c>
    </row>
    <row r="25" spans="1:11" ht="12.75">
      <c r="A25" s="470" t="s">
        <v>181</v>
      </c>
      <c r="B25" s="471"/>
      <c r="C25" s="471"/>
      <c r="D25" s="471"/>
      <c r="E25" s="471"/>
      <c r="F25" s="471"/>
      <c r="G25" s="471"/>
      <c r="H25" s="471"/>
      <c r="I25" s="1">
        <v>18</v>
      </c>
      <c r="J25" s="7">
        <v>0</v>
      </c>
      <c r="K25" s="7">
        <v>0</v>
      </c>
    </row>
    <row r="26" spans="1:11" ht="12.75">
      <c r="A26" s="470" t="s">
        <v>182</v>
      </c>
      <c r="B26" s="471"/>
      <c r="C26" s="471"/>
      <c r="D26" s="471"/>
      <c r="E26" s="471"/>
      <c r="F26" s="471"/>
      <c r="G26" s="471"/>
      <c r="H26" s="471"/>
      <c r="I26" s="1">
        <v>19</v>
      </c>
      <c r="J26" s="7">
        <v>0</v>
      </c>
      <c r="K26" s="7">
        <v>0</v>
      </c>
    </row>
    <row r="27" spans="1:11" ht="12.75">
      <c r="A27" s="441" t="s">
        <v>168</v>
      </c>
      <c r="B27" s="442"/>
      <c r="C27" s="442"/>
      <c r="D27" s="442"/>
      <c r="E27" s="442"/>
      <c r="F27" s="442"/>
      <c r="G27" s="442"/>
      <c r="H27" s="442"/>
      <c r="I27" s="1">
        <v>20</v>
      </c>
      <c r="J27" s="48">
        <f>SUM(J22:J26)</f>
        <v>0</v>
      </c>
      <c r="K27" s="48">
        <f>SUM(K22:K26)</f>
        <v>525279481</v>
      </c>
    </row>
    <row r="28" spans="1:11" ht="12.75">
      <c r="A28" s="470" t="s">
        <v>115</v>
      </c>
      <c r="B28" s="471"/>
      <c r="C28" s="471"/>
      <c r="D28" s="471"/>
      <c r="E28" s="471"/>
      <c r="F28" s="471"/>
      <c r="G28" s="471"/>
      <c r="H28" s="471"/>
      <c r="I28" s="1">
        <v>21</v>
      </c>
      <c r="J28" s="7">
        <v>7938055</v>
      </c>
      <c r="K28" s="7">
        <v>11019740</v>
      </c>
    </row>
    <row r="29" spans="1:11" ht="12.75">
      <c r="A29" s="470" t="s">
        <v>116</v>
      </c>
      <c r="B29" s="471"/>
      <c r="C29" s="471"/>
      <c r="D29" s="471"/>
      <c r="E29" s="471"/>
      <c r="F29" s="471"/>
      <c r="G29" s="471"/>
      <c r="H29" s="471"/>
      <c r="I29" s="1">
        <v>22</v>
      </c>
      <c r="J29" s="7">
        <v>0</v>
      </c>
      <c r="K29" s="7">
        <v>0</v>
      </c>
    </row>
    <row r="30" spans="1:11" ht="12.75">
      <c r="A30" s="470" t="s">
        <v>16</v>
      </c>
      <c r="B30" s="471"/>
      <c r="C30" s="471"/>
      <c r="D30" s="471"/>
      <c r="E30" s="471"/>
      <c r="F30" s="471"/>
      <c r="G30" s="471"/>
      <c r="H30" s="471"/>
      <c r="I30" s="1">
        <v>23</v>
      </c>
      <c r="J30" s="7">
        <v>0</v>
      </c>
      <c r="K30" s="7">
        <v>0</v>
      </c>
    </row>
    <row r="31" spans="1:11" ht="12.75">
      <c r="A31" s="441" t="s">
        <v>5</v>
      </c>
      <c r="B31" s="442"/>
      <c r="C31" s="442"/>
      <c r="D31" s="442"/>
      <c r="E31" s="442"/>
      <c r="F31" s="442"/>
      <c r="G31" s="442"/>
      <c r="H31" s="442"/>
      <c r="I31" s="1">
        <v>24</v>
      </c>
      <c r="J31" s="48">
        <f>SUM(J28:J30)</f>
        <v>7938055</v>
      </c>
      <c r="K31" s="48">
        <f>SUM(K28:K30)</f>
        <v>11019740</v>
      </c>
    </row>
    <row r="32" spans="1:11" ht="12.75">
      <c r="A32" s="441" t="s">
        <v>38</v>
      </c>
      <c r="B32" s="442"/>
      <c r="C32" s="442"/>
      <c r="D32" s="442"/>
      <c r="E32" s="442"/>
      <c r="F32" s="442"/>
      <c r="G32" s="442"/>
      <c r="H32" s="442"/>
      <c r="I32" s="1">
        <v>25</v>
      </c>
      <c r="J32" s="48">
        <v>0</v>
      </c>
      <c r="K32" s="48">
        <f>IF(K27&gt;K31,K27-K31,0)</f>
        <v>514259741</v>
      </c>
    </row>
    <row r="33" spans="1:11" ht="12.75">
      <c r="A33" s="441" t="s">
        <v>39</v>
      </c>
      <c r="B33" s="442"/>
      <c r="C33" s="442"/>
      <c r="D33" s="442"/>
      <c r="E33" s="442"/>
      <c r="F33" s="442"/>
      <c r="G33" s="442"/>
      <c r="H33" s="442"/>
      <c r="I33" s="1">
        <v>26</v>
      </c>
      <c r="J33" s="48">
        <f>IF(J31&gt;J27,J31-J27,0)</f>
        <v>7938055</v>
      </c>
      <c r="K33" s="48">
        <f>IF(K31&gt;K27,K31-K27,0)</f>
        <v>0</v>
      </c>
    </row>
    <row r="34" spans="1:11" ht="12.75">
      <c r="A34" s="462" t="s">
        <v>160</v>
      </c>
      <c r="B34" s="463"/>
      <c r="C34" s="463"/>
      <c r="D34" s="463"/>
      <c r="E34" s="463"/>
      <c r="F34" s="463"/>
      <c r="G34" s="463"/>
      <c r="H34" s="463"/>
      <c r="I34" s="506"/>
      <c r="J34" s="506"/>
      <c r="K34" s="507"/>
    </row>
    <row r="35" spans="1:11" ht="12.75">
      <c r="A35" s="470" t="s">
        <v>174</v>
      </c>
      <c r="B35" s="471"/>
      <c r="C35" s="471"/>
      <c r="D35" s="471"/>
      <c r="E35" s="471"/>
      <c r="F35" s="471"/>
      <c r="G35" s="471"/>
      <c r="H35" s="471"/>
      <c r="I35" s="1">
        <v>27</v>
      </c>
      <c r="J35" s="7">
        <v>0</v>
      </c>
      <c r="K35" s="7">
        <v>0</v>
      </c>
    </row>
    <row r="36" spans="1:11" ht="12.75">
      <c r="A36" s="470" t="s">
        <v>29</v>
      </c>
      <c r="B36" s="471"/>
      <c r="C36" s="471"/>
      <c r="D36" s="471"/>
      <c r="E36" s="471"/>
      <c r="F36" s="471"/>
      <c r="G36" s="471"/>
      <c r="H36" s="471"/>
      <c r="I36" s="1">
        <v>28</v>
      </c>
      <c r="J36" s="7">
        <v>48703104</v>
      </c>
      <c r="K36" s="7">
        <v>0</v>
      </c>
    </row>
    <row r="37" spans="1:11" ht="12.75">
      <c r="A37" s="470" t="s">
        <v>30</v>
      </c>
      <c r="B37" s="471"/>
      <c r="C37" s="471"/>
      <c r="D37" s="471"/>
      <c r="E37" s="471"/>
      <c r="F37" s="471"/>
      <c r="G37" s="471"/>
      <c r="H37" s="471"/>
      <c r="I37" s="1">
        <v>29</v>
      </c>
      <c r="J37" s="7">
        <v>0</v>
      </c>
      <c r="K37" s="7">
        <v>0</v>
      </c>
    </row>
    <row r="38" spans="1:11" ht="12.75">
      <c r="A38" s="441" t="s">
        <v>68</v>
      </c>
      <c r="B38" s="442"/>
      <c r="C38" s="442"/>
      <c r="D38" s="442"/>
      <c r="E38" s="442"/>
      <c r="F38" s="442"/>
      <c r="G38" s="442"/>
      <c r="H38" s="442"/>
      <c r="I38" s="1">
        <v>30</v>
      </c>
      <c r="J38" s="48">
        <f>SUM(J35:J37)</f>
        <v>48703104</v>
      </c>
      <c r="K38" s="48">
        <f>SUM(K35:K37)</f>
        <v>0</v>
      </c>
    </row>
    <row r="39" spans="1:11" ht="12.75">
      <c r="A39" s="470" t="s">
        <v>31</v>
      </c>
      <c r="B39" s="471"/>
      <c r="C39" s="471"/>
      <c r="D39" s="471"/>
      <c r="E39" s="471"/>
      <c r="F39" s="471"/>
      <c r="G39" s="471"/>
      <c r="H39" s="471"/>
      <c r="I39" s="1">
        <v>31</v>
      </c>
      <c r="J39" s="7">
        <v>0</v>
      </c>
      <c r="K39" s="7">
        <v>0</v>
      </c>
    </row>
    <row r="40" spans="1:11" ht="12.75">
      <c r="A40" s="470" t="s">
        <v>32</v>
      </c>
      <c r="B40" s="471"/>
      <c r="C40" s="471"/>
      <c r="D40" s="471"/>
      <c r="E40" s="471"/>
      <c r="F40" s="471"/>
      <c r="G40" s="471"/>
      <c r="H40" s="471"/>
      <c r="I40" s="1">
        <v>32</v>
      </c>
      <c r="J40" s="7">
        <v>0</v>
      </c>
      <c r="K40" s="7">
        <v>0</v>
      </c>
    </row>
    <row r="41" spans="1:11" ht="12.75">
      <c r="A41" s="470" t="s">
        <v>33</v>
      </c>
      <c r="B41" s="471"/>
      <c r="C41" s="471"/>
      <c r="D41" s="471"/>
      <c r="E41" s="471"/>
      <c r="F41" s="471"/>
      <c r="G41" s="471"/>
      <c r="H41" s="471"/>
      <c r="I41" s="1">
        <v>33</v>
      </c>
      <c r="J41" s="7">
        <v>0</v>
      </c>
      <c r="K41" s="7">
        <v>0</v>
      </c>
    </row>
    <row r="42" spans="1:11" ht="12.75">
      <c r="A42" s="470" t="s">
        <v>34</v>
      </c>
      <c r="B42" s="471"/>
      <c r="C42" s="471"/>
      <c r="D42" s="471"/>
      <c r="E42" s="471"/>
      <c r="F42" s="471"/>
      <c r="G42" s="471"/>
      <c r="H42" s="471"/>
      <c r="I42" s="1">
        <v>34</v>
      </c>
      <c r="J42" s="7">
        <v>0</v>
      </c>
      <c r="K42" s="7">
        <v>0</v>
      </c>
    </row>
    <row r="43" spans="1:11" ht="12.75">
      <c r="A43" s="470" t="s">
        <v>35</v>
      </c>
      <c r="B43" s="471"/>
      <c r="C43" s="471"/>
      <c r="D43" s="471"/>
      <c r="E43" s="471"/>
      <c r="F43" s="471"/>
      <c r="G43" s="471"/>
      <c r="H43" s="471"/>
      <c r="I43" s="1">
        <v>35</v>
      </c>
      <c r="J43" s="7">
        <v>0</v>
      </c>
      <c r="K43" s="7">
        <v>0</v>
      </c>
    </row>
    <row r="44" spans="1:11" ht="12.75">
      <c r="A44" s="441" t="s">
        <v>69</v>
      </c>
      <c r="B44" s="442"/>
      <c r="C44" s="442"/>
      <c r="D44" s="442"/>
      <c r="E44" s="442"/>
      <c r="F44" s="442"/>
      <c r="G44" s="442"/>
      <c r="H44" s="442"/>
      <c r="I44" s="1">
        <v>36</v>
      </c>
      <c r="J44" s="57">
        <f>SUM(J39:J43)</f>
        <v>0</v>
      </c>
      <c r="K44" s="48">
        <f>SUM(K39:K43)</f>
        <v>0</v>
      </c>
    </row>
    <row r="45" spans="1:11" ht="12.75">
      <c r="A45" s="441" t="s">
        <v>17</v>
      </c>
      <c r="B45" s="442"/>
      <c r="C45" s="442"/>
      <c r="D45" s="442"/>
      <c r="E45" s="442"/>
      <c r="F45" s="442"/>
      <c r="G45" s="442"/>
      <c r="H45" s="442"/>
      <c r="I45" s="1">
        <v>37</v>
      </c>
      <c r="J45" s="57">
        <f>IF(J38&gt;J44,J38-J44,0)</f>
        <v>48703104</v>
      </c>
      <c r="K45" s="48">
        <f>IF(K38&gt;K44,K38-K44,0)</f>
        <v>0</v>
      </c>
    </row>
    <row r="46" spans="1:11" ht="12.75">
      <c r="A46" s="441" t="s">
        <v>18</v>
      </c>
      <c r="B46" s="442"/>
      <c r="C46" s="442"/>
      <c r="D46" s="442"/>
      <c r="E46" s="442"/>
      <c r="F46" s="442"/>
      <c r="G46" s="442"/>
      <c r="H46" s="442"/>
      <c r="I46" s="1">
        <v>38</v>
      </c>
      <c r="J46" s="57">
        <f>IF(J44&gt;J38,J44-J38,0)</f>
        <v>0</v>
      </c>
      <c r="K46" s="48">
        <f>IF(K44&gt;K38,K44-K38,0)</f>
        <v>0</v>
      </c>
    </row>
    <row r="47" spans="1:11" ht="12.75">
      <c r="A47" s="470" t="s">
        <v>70</v>
      </c>
      <c r="B47" s="471"/>
      <c r="C47" s="471"/>
      <c r="D47" s="471"/>
      <c r="E47" s="471"/>
      <c r="F47" s="471"/>
      <c r="G47" s="471"/>
      <c r="H47" s="471"/>
      <c r="I47" s="1">
        <v>39</v>
      </c>
      <c r="J47" s="57">
        <f>IF(J19-J20+J32-J33+J45-J46&gt;0,J19-J20+J32-J33+J45-J46,0)</f>
        <v>30556091</v>
      </c>
      <c r="K47" s="48">
        <f>IF(K19-K20+K32-K33+K45-K46&gt;0,K19-K20+K32-K33+K45-K46,0)</f>
        <v>0</v>
      </c>
    </row>
    <row r="48" spans="1:11" ht="12.75">
      <c r="A48" s="470" t="s">
        <v>71</v>
      </c>
      <c r="B48" s="471"/>
      <c r="C48" s="471"/>
      <c r="D48" s="471"/>
      <c r="E48" s="471"/>
      <c r="F48" s="471"/>
      <c r="G48" s="471"/>
      <c r="H48" s="471"/>
      <c r="I48" s="1">
        <v>40</v>
      </c>
      <c r="J48" s="57">
        <f>IF(J20-J19+J33-J32+J46-J45&gt;0,J20-J19+J33-J32+J46-J45,0)</f>
        <v>0</v>
      </c>
      <c r="K48" s="48">
        <f>IF(K20-K19+K33-K32+K46-K45&gt;0,K20-K19+K33-K32+K46-K45,0)</f>
        <v>33053076</v>
      </c>
    </row>
    <row r="49" spans="1:11" ht="12.75">
      <c r="A49" s="470" t="s">
        <v>161</v>
      </c>
      <c r="B49" s="471"/>
      <c r="C49" s="471"/>
      <c r="D49" s="471"/>
      <c r="E49" s="471"/>
      <c r="F49" s="471"/>
      <c r="G49" s="471"/>
      <c r="H49" s="471"/>
      <c r="I49" s="1">
        <v>41</v>
      </c>
      <c r="J49" s="7">
        <v>1747858</v>
      </c>
      <c r="K49" s="7">
        <v>67873272</v>
      </c>
    </row>
    <row r="50" spans="1:11" ht="12.75">
      <c r="A50" s="470" t="s">
        <v>175</v>
      </c>
      <c r="B50" s="471"/>
      <c r="C50" s="471"/>
      <c r="D50" s="471"/>
      <c r="E50" s="471"/>
      <c r="F50" s="471"/>
      <c r="G50" s="471"/>
      <c r="H50" s="471"/>
      <c r="I50" s="1">
        <v>42</v>
      </c>
      <c r="J50" s="5">
        <f>IF(J47=0,0,J47)</f>
        <v>30556091</v>
      </c>
      <c r="K50" s="48">
        <f>IF(K47=0,0,K47)</f>
        <v>0</v>
      </c>
    </row>
    <row r="51" spans="1:11" ht="12.75">
      <c r="A51" s="470" t="s">
        <v>176</v>
      </c>
      <c r="B51" s="471"/>
      <c r="C51" s="471"/>
      <c r="D51" s="471"/>
      <c r="E51" s="471"/>
      <c r="F51" s="471"/>
      <c r="G51" s="471"/>
      <c r="H51" s="471"/>
      <c r="I51" s="1">
        <v>43</v>
      </c>
      <c r="J51" s="5">
        <f>IF(J48=0,0,J48)</f>
        <v>0</v>
      </c>
      <c r="K51" s="7">
        <f>IF(K48=0,0,K48)</f>
        <v>33053076</v>
      </c>
    </row>
    <row r="52" spans="1:12" ht="12.75">
      <c r="A52" s="485" t="s">
        <v>177</v>
      </c>
      <c r="B52" s="486"/>
      <c r="C52" s="486"/>
      <c r="D52" s="486"/>
      <c r="E52" s="486"/>
      <c r="F52" s="486"/>
      <c r="G52" s="486"/>
      <c r="H52" s="486"/>
      <c r="I52" s="4">
        <v>44</v>
      </c>
      <c r="J52" s="58">
        <f>J49+J50-J51</f>
        <v>32303949</v>
      </c>
      <c r="K52" s="55">
        <f>K49+K50-K51</f>
        <v>34820196</v>
      </c>
      <c r="L52" s="141">
        <f>K52-Bilanca!K64</f>
        <v>0</v>
      </c>
    </row>
    <row r="55" ht="12.75">
      <c r="K55" s="140"/>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2">
    <dataValidation type="whole" operator="notEqual" allowBlank="1" showInputMessage="1" showErrorMessage="1" errorTitle="Pogrešan unos" error="Mogu se unijeti samo cjelobrojne vrijednosti." sqref="J7:K12 J49:K51 J28:K30 J22:K26 J39:K43 J35:K37 J14:K17">
      <formula1>9999999998</formula1>
    </dataValidation>
    <dataValidation type="whole" operator="greaterThanOrEqual" allowBlank="1" showInputMessage="1" showErrorMessage="1" errorTitle="Pogrešan unos" error="Mogu se unijeti samo cjelobrojne pozitivne vrijednosti." sqref="J31:K33 J52:K52 J44:K48 J13:K13 J27:K27 J38:K38 J18:K20">
      <formula1>0</formula1>
    </dataValidation>
  </dataValidations>
  <printOptions/>
  <pageMargins left="0.75" right="0.75" top="1" bottom="1" header="0.5" footer="0.5"/>
  <pageSetup horizontalDpi="600" verticalDpi="600" orientation="portrait" paperSize="9" scale="78" r:id="rId1"/>
  <ignoredErrors>
    <ignoredError sqref="K50:K51 J50:J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47" customWidth="1"/>
  </cols>
  <sheetData>
    <row r="1" spans="1:11" ht="12.75" customHeight="1">
      <c r="A1" s="512" t="s">
        <v>197</v>
      </c>
      <c r="B1" s="512"/>
      <c r="C1" s="512"/>
      <c r="D1" s="512"/>
      <c r="E1" s="512"/>
      <c r="F1" s="512"/>
      <c r="G1" s="512"/>
      <c r="H1" s="512"/>
      <c r="I1" s="512"/>
      <c r="J1" s="512"/>
      <c r="K1" s="512"/>
    </row>
    <row r="2" spans="1:11" ht="12.75" customHeight="1">
      <c r="A2" s="521" t="s">
        <v>6</v>
      </c>
      <c r="B2" s="521"/>
      <c r="C2" s="521"/>
      <c r="D2" s="521"/>
      <c r="E2" s="521"/>
      <c r="F2" s="521"/>
      <c r="G2" s="521"/>
      <c r="H2" s="521"/>
      <c r="I2" s="521"/>
      <c r="J2" s="521"/>
      <c r="K2" s="521"/>
    </row>
    <row r="3" spans="1:11" ht="12.75">
      <c r="A3" s="520" t="s">
        <v>7</v>
      </c>
      <c r="B3" s="520"/>
      <c r="C3" s="520"/>
      <c r="D3" s="520"/>
      <c r="E3" s="520"/>
      <c r="F3" s="520"/>
      <c r="G3" s="520"/>
      <c r="H3" s="520"/>
      <c r="I3" s="520"/>
      <c r="J3" s="520"/>
      <c r="K3" s="520"/>
    </row>
    <row r="4" spans="1:11" ht="33.75">
      <c r="A4" s="514" t="s">
        <v>59</v>
      </c>
      <c r="B4" s="514"/>
      <c r="C4" s="514"/>
      <c r="D4" s="514"/>
      <c r="E4" s="514"/>
      <c r="F4" s="514"/>
      <c r="G4" s="514"/>
      <c r="H4" s="514"/>
      <c r="I4" s="59" t="s">
        <v>279</v>
      </c>
      <c r="J4" s="60" t="s">
        <v>318</v>
      </c>
      <c r="K4" s="60" t="s">
        <v>319</v>
      </c>
    </row>
    <row r="5" spans="1:11" ht="12.75">
      <c r="A5" s="519">
        <v>1</v>
      </c>
      <c r="B5" s="519"/>
      <c r="C5" s="519"/>
      <c r="D5" s="519"/>
      <c r="E5" s="519"/>
      <c r="F5" s="519"/>
      <c r="G5" s="519"/>
      <c r="H5" s="519"/>
      <c r="I5" s="65">
        <v>2</v>
      </c>
      <c r="J5" s="66" t="s">
        <v>283</v>
      </c>
      <c r="K5" s="66" t="s">
        <v>284</v>
      </c>
    </row>
    <row r="6" spans="1:11" ht="12.75">
      <c r="A6" s="462" t="s">
        <v>156</v>
      </c>
      <c r="B6" s="463"/>
      <c r="C6" s="463"/>
      <c r="D6" s="463"/>
      <c r="E6" s="463"/>
      <c r="F6" s="463"/>
      <c r="G6" s="463"/>
      <c r="H6" s="463"/>
      <c r="I6" s="506"/>
      <c r="J6" s="506"/>
      <c r="K6" s="507"/>
    </row>
    <row r="7" spans="1:11" ht="12.75">
      <c r="A7" s="470" t="s">
        <v>199</v>
      </c>
      <c r="B7" s="471"/>
      <c r="C7" s="471"/>
      <c r="D7" s="471"/>
      <c r="E7" s="471"/>
      <c r="F7" s="471"/>
      <c r="G7" s="471"/>
      <c r="H7" s="471"/>
      <c r="I7" s="1">
        <v>1</v>
      </c>
      <c r="J7" s="5"/>
      <c r="K7" s="7"/>
    </row>
    <row r="8" spans="1:11" ht="12.75">
      <c r="A8" s="470" t="s">
        <v>119</v>
      </c>
      <c r="B8" s="471"/>
      <c r="C8" s="471"/>
      <c r="D8" s="471"/>
      <c r="E8" s="471"/>
      <c r="F8" s="471"/>
      <c r="G8" s="471"/>
      <c r="H8" s="471"/>
      <c r="I8" s="1">
        <v>2</v>
      </c>
      <c r="J8" s="5"/>
      <c r="K8" s="7"/>
    </row>
    <row r="9" spans="1:11" ht="12.75">
      <c r="A9" s="470" t="s">
        <v>120</v>
      </c>
      <c r="B9" s="471"/>
      <c r="C9" s="471"/>
      <c r="D9" s="471"/>
      <c r="E9" s="471"/>
      <c r="F9" s="471"/>
      <c r="G9" s="471"/>
      <c r="H9" s="471"/>
      <c r="I9" s="1">
        <v>3</v>
      </c>
      <c r="J9" s="5"/>
      <c r="K9" s="7"/>
    </row>
    <row r="10" spans="1:11" ht="12.75">
      <c r="A10" s="470" t="s">
        <v>121</v>
      </c>
      <c r="B10" s="471"/>
      <c r="C10" s="471"/>
      <c r="D10" s="471"/>
      <c r="E10" s="471"/>
      <c r="F10" s="471"/>
      <c r="G10" s="471"/>
      <c r="H10" s="471"/>
      <c r="I10" s="1">
        <v>4</v>
      </c>
      <c r="J10" s="5"/>
      <c r="K10" s="7"/>
    </row>
    <row r="11" spans="1:11" ht="12.75">
      <c r="A11" s="470" t="s">
        <v>122</v>
      </c>
      <c r="B11" s="471"/>
      <c r="C11" s="471"/>
      <c r="D11" s="471"/>
      <c r="E11" s="471"/>
      <c r="F11" s="471"/>
      <c r="G11" s="471"/>
      <c r="H11" s="471"/>
      <c r="I11" s="1">
        <v>5</v>
      </c>
      <c r="J11" s="5"/>
      <c r="K11" s="7"/>
    </row>
    <row r="12" spans="1:11" ht="12.75">
      <c r="A12" s="441" t="s">
        <v>198</v>
      </c>
      <c r="B12" s="442"/>
      <c r="C12" s="442"/>
      <c r="D12" s="442"/>
      <c r="E12" s="442"/>
      <c r="F12" s="442"/>
      <c r="G12" s="442"/>
      <c r="H12" s="442"/>
      <c r="I12" s="1">
        <v>6</v>
      </c>
      <c r="J12" s="57">
        <f>SUM(J7:J11)</f>
        <v>0</v>
      </c>
      <c r="K12" s="48">
        <f>SUM(K7:K11)</f>
        <v>0</v>
      </c>
    </row>
    <row r="13" spans="1:11" ht="12.75">
      <c r="A13" s="470" t="s">
        <v>123</v>
      </c>
      <c r="B13" s="471"/>
      <c r="C13" s="471"/>
      <c r="D13" s="471"/>
      <c r="E13" s="471"/>
      <c r="F13" s="471"/>
      <c r="G13" s="471"/>
      <c r="H13" s="471"/>
      <c r="I13" s="1">
        <v>7</v>
      </c>
      <c r="J13" s="5"/>
      <c r="K13" s="7"/>
    </row>
    <row r="14" spans="1:11" ht="12.75">
      <c r="A14" s="470" t="s">
        <v>124</v>
      </c>
      <c r="B14" s="471"/>
      <c r="C14" s="471"/>
      <c r="D14" s="471"/>
      <c r="E14" s="471"/>
      <c r="F14" s="471"/>
      <c r="G14" s="471"/>
      <c r="H14" s="471"/>
      <c r="I14" s="1">
        <v>8</v>
      </c>
      <c r="J14" s="5"/>
      <c r="K14" s="7"/>
    </row>
    <row r="15" spans="1:11" ht="12.75">
      <c r="A15" s="470" t="s">
        <v>125</v>
      </c>
      <c r="B15" s="471"/>
      <c r="C15" s="471"/>
      <c r="D15" s="471"/>
      <c r="E15" s="471"/>
      <c r="F15" s="471"/>
      <c r="G15" s="471"/>
      <c r="H15" s="471"/>
      <c r="I15" s="1">
        <v>9</v>
      </c>
      <c r="J15" s="5"/>
      <c r="K15" s="7"/>
    </row>
    <row r="16" spans="1:11" ht="12.75">
      <c r="A16" s="470" t="s">
        <v>126</v>
      </c>
      <c r="B16" s="471"/>
      <c r="C16" s="471"/>
      <c r="D16" s="471"/>
      <c r="E16" s="471"/>
      <c r="F16" s="471"/>
      <c r="G16" s="471"/>
      <c r="H16" s="471"/>
      <c r="I16" s="1">
        <v>10</v>
      </c>
      <c r="J16" s="5"/>
      <c r="K16" s="7"/>
    </row>
    <row r="17" spans="1:11" ht="12.75">
      <c r="A17" s="470" t="s">
        <v>127</v>
      </c>
      <c r="B17" s="471"/>
      <c r="C17" s="471"/>
      <c r="D17" s="471"/>
      <c r="E17" s="471"/>
      <c r="F17" s="471"/>
      <c r="G17" s="471"/>
      <c r="H17" s="471"/>
      <c r="I17" s="1">
        <v>11</v>
      </c>
      <c r="J17" s="5"/>
      <c r="K17" s="7"/>
    </row>
    <row r="18" spans="1:11" ht="12.75">
      <c r="A18" s="470" t="s">
        <v>128</v>
      </c>
      <c r="B18" s="471"/>
      <c r="C18" s="471"/>
      <c r="D18" s="471"/>
      <c r="E18" s="471"/>
      <c r="F18" s="471"/>
      <c r="G18" s="471"/>
      <c r="H18" s="471"/>
      <c r="I18" s="1">
        <v>12</v>
      </c>
      <c r="J18" s="5"/>
      <c r="K18" s="7"/>
    </row>
    <row r="19" spans="1:11" ht="12.75">
      <c r="A19" s="441" t="s">
        <v>47</v>
      </c>
      <c r="B19" s="442"/>
      <c r="C19" s="442"/>
      <c r="D19" s="442"/>
      <c r="E19" s="442"/>
      <c r="F19" s="442"/>
      <c r="G19" s="442"/>
      <c r="H19" s="442"/>
      <c r="I19" s="1">
        <v>13</v>
      </c>
      <c r="J19" s="57">
        <f>SUM(J13:J18)</f>
        <v>0</v>
      </c>
      <c r="K19" s="48">
        <f>SUM(K13:K18)</f>
        <v>0</v>
      </c>
    </row>
    <row r="20" spans="1:11" ht="12.75">
      <c r="A20" s="441" t="s">
        <v>108</v>
      </c>
      <c r="B20" s="517"/>
      <c r="C20" s="517"/>
      <c r="D20" s="517"/>
      <c r="E20" s="517"/>
      <c r="F20" s="517"/>
      <c r="G20" s="517"/>
      <c r="H20" s="518"/>
      <c r="I20" s="1">
        <v>14</v>
      </c>
      <c r="J20" s="57">
        <f>IF(J12&gt;J19,J12-J19,0)</f>
        <v>0</v>
      </c>
      <c r="K20" s="48">
        <f>IF(K12&gt;K19,K12-K19,0)</f>
        <v>0</v>
      </c>
    </row>
    <row r="21" spans="1:11" ht="12.75">
      <c r="A21" s="490" t="s">
        <v>109</v>
      </c>
      <c r="B21" s="515"/>
      <c r="C21" s="515"/>
      <c r="D21" s="515"/>
      <c r="E21" s="515"/>
      <c r="F21" s="515"/>
      <c r="G21" s="515"/>
      <c r="H21" s="516"/>
      <c r="I21" s="1">
        <v>15</v>
      </c>
      <c r="J21" s="57">
        <f>IF(J19&gt;J12,J19-J12,0)</f>
        <v>0</v>
      </c>
      <c r="K21" s="48">
        <f>IF(K19&gt;K12,K19-K12,0)</f>
        <v>0</v>
      </c>
    </row>
    <row r="22" spans="1:11" ht="12.75">
      <c r="A22" s="462" t="s">
        <v>159</v>
      </c>
      <c r="B22" s="463"/>
      <c r="C22" s="463"/>
      <c r="D22" s="463"/>
      <c r="E22" s="463"/>
      <c r="F22" s="463"/>
      <c r="G22" s="463"/>
      <c r="H22" s="463"/>
      <c r="I22" s="506"/>
      <c r="J22" s="506"/>
      <c r="K22" s="507"/>
    </row>
    <row r="23" spans="1:11" ht="12.75">
      <c r="A23" s="470" t="s">
        <v>165</v>
      </c>
      <c r="B23" s="471"/>
      <c r="C23" s="471"/>
      <c r="D23" s="471"/>
      <c r="E23" s="471"/>
      <c r="F23" s="471"/>
      <c r="G23" s="471"/>
      <c r="H23" s="471"/>
      <c r="I23" s="1">
        <v>16</v>
      </c>
      <c r="J23" s="5"/>
      <c r="K23" s="7"/>
    </row>
    <row r="24" spans="1:11" ht="12.75">
      <c r="A24" s="470" t="s">
        <v>166</v>
      </c>
      <c r="B24" s="471"/>
      <c r="C24" s="471"/>
      <c r="D24" s="471"/>
      <c r="E24" s="471"/>
      <c r="F24" s="471"/>
      <c r="G24" s="471"/>
      <c r="H24" s="471"/>
      <c r="I24" s="1">
        <v>17</v>
      </c>
      <c r="J24" s="5"/>
      <c r="K24" s="7"/>
    </row>
    <row r="25" spans="1:11" ht="12.75">
      <c r="A25" s="470" t="s">
        <v>320</v>
      </c>
      <c r="B25" s="471"/>
      <c r="C25" s="471"/>
      <c r="D25" s="471"/>
      <c r="E25" s="471"/>
      <c r="F25" s="471"/>
      <c r="G25" s="471"/>
      <c r="H25" s="471"/>
      <c r="I25" s="1">
        <v>18</v>
      </c>
      <c r="J25" s="5"/>
      <c r="K25" s="7"/>
    </row>
    <row r="26" spans="1:11" ht="12.75">
      <c r="A26" s="470" t="s">
        <v>321</v>
      </c>
      <c r="B26" s="471"/>
      <c r="C26" s="471"/>
      <c r="D26" s="471"/>
      <c r="E26" s="471"/>
      <c r="F26" s="471"/>
      <c r="G26" s="471"/>
      <c r="H26" s="471"/>
      <c r="I26" s="1">
        <v>19</v>
      </c>
      <c r="J26" s="5"/>
      <c r="K26" s="7"/>
    </row>
    <row r="27" spans="1:11" ht="12.75">
      <c r="A27" s="470" t="s">
        <v>167</v>
      </c>
      <c r="B27" s="471"/>
      <c r="C27" s="471"/>
      <c r="D27" s="471"/>
      <c r="E27" s="471"/>
      <c r="F27" s="471"/>
      <c r="G27" s="471"/>
      <c r="H27" s="471"/>
      <c r="I27" s="1">
        <v>20</v>
      </c>
      <c r="J27" s="5"/>
      <c r="K27" s="7"/>
    </row>
    <row r="28" spans="1:11" ht="12.75">
      <c r="A28" s="441" t="s">
        <v>114</v>
      </c>
      <c r="B28" s="442"/>
      <c r="C28" s="442"/>
      <c r="D28" s="442"/>
      <c r="E28" s="442"/>
      <c r="F28" s="442"/>
      <c r="G28" s="442"/>
      <c r="H28" s="442"/>
      <c r="I28" s="1">
        <v>21</v>
      </c>
      <c r="J28" s="57">
        <f>SUM(J23:J27)</f>
        <v>0</v>
      </c>
      <c r="K28" s="48">
        <f>SUM(K23:K27)</f>
        <v>0</v>
      </c>
    </row>
    <row r="29" spans="1:11" ht="12.75">
      <c r="A29" s="470" t="s">
        <v>2</v>
      </c>
      <c r="B29" s="471"/>
      <c r="C29" s="471"/>
      <c r="D29" s="471"/>
      <c r="E29" s="471"/>
      <c r="F29" s="471"/>
      <c r="G29" s="471"/>
      <c r="H29" s="471"/>
      <c r="I29" s="1">
        <v>22</v>
      </c>
      <c r="J29" s="5"/>
      <c r="K29" s="7"/>
    </row>
    <row r="30" spans="1:11" ht="12.75">
      <c r="A30" s="470" t="s">
        <v>3</v>
      </c>
      <c r="B30" s="471"/>
      <c r="C30" s="471"/>
      <c r="D30" s="471"/>
      <c r="E30" s="471"/>
      <c r="F30" s="471"/>
      <c r="G30" s="471"/>
      <c r="H30" s="471"/>
      <c r="I30" s="1">
        <v>23</v>
      </c>
      <c r="J30" s="5"/>
      <c r="K30" s="7"/>
    </row>
    <row r="31" spans="1:11" ht="12.75">
      <c r="A31" s="470" t="s">
        <v>4</v>
      </c>
      <c r="B31" s="471"/>
      <c r="C31" s="471"/>
      <c r="D31" s="471"/>
      <c r="E31" s="471"/>
      <c r="F31" s="471"/>
      <c r="G31" s="471"/>
      <c r="H31" s="471"/>
      <c r="I31" s="1">
        <v>24</v>
      </c>
      <c r="J31" s="5"/>
      <c r="K31" s="7"/>
    </row>
    <row r="32" spans="1:11" ht="12.75">
      <c r="A32" s="441" t="s">
        <v>48</v>
      </c>
      <c r="B32" s="442"/>
      <c r="C32" s="442"/>
      <c r="D32" s="442"/>
      <c r="E32" s="442"/>
      <c r="F32" s="442"/>
      <c r="G32" s="442"/>
      <c r="H32" s="442"/>
      <c r="I32" s="1">
        <v>25</v>
      </c>
      <c r="J32" s="57">
        <f>SUM(J29:J31)</f>
        <v>0</v>
      </c>
      <c r="K32" s="48">
        <f>SUM(K29:K31)</f>
        <v>0</v>
      </c>
    </row>
    <row r="33" spans="1:11" ht="12.75">
      <c r="A33" s="441" t="s">
        <v>110</v>
      </c>
      <c r="B33" s="442"/>
      <c r="C33" s="442"/>
      <c r="D33" s="442"/>
      <c r="E33" s="442"/>
      <c r="F33" s="442"/>
      <c r="G33" s="442"/>
      <c r="H33" s="442"/>
      <c r="I33" s="1">
        <v>26</v>
      </c>
      <c r="J33" s="57">
        <f>IF(J28&gt;J32,J28-J32,0)</f>
        <v>0</v>
      </c>
      <c r="K33" s="48">
        <f>IF(K28&gt;K32,K28-K32,0)</f>
        <v>0</v>
      </c>
    </row>
    <row r="34" spans="1:11" ht="12.75">
      <c r="A34" s="441" t="s">
        <v>111</v>
      </c>
      <c r="B34" s="442"/>
      <c r="C34" s="442"/>
      <c r="D34" s="442"/>
      <c r="E34" s="442"/>
      <c r="F34" s="442"/>
      <c r="G34" s="442"/>
      <c r="H34" s="442"/>
      <c r="I34" s="1">
        <v>27</v>
      </c>
      <c r="J34" s="57">
        <f>IF(J32&gt;J28,J32-J28,0)</f>
        <v>0</v>
      </c>
      <c r="K34" s="48">
        <f>IF(K32&gt;K28,K32-K28,0)</f>
        <v>0</v>
      </c>
    </row>
    <row r="35" spans="1:11" ht="12.75">
      <c r="A35" s="462" t="s">
        <v>160</v>
      </c>
      <c r="B35" s="463"/>
      <c r="C35" s="463"/>
      <c r="D35" s="463"/>
      <c r="E35" s="463"/>
      <c r="F35" s="463"/>
      <c r="G35" s="463"/>
      <c r="H35" s="463"/>
      <c r="I35" s="506">
        <v>0</v>
      </c>
      <c r="J35" s="506"/>
      <c r="K35" s="507"/>
    </row>
    <row r="36" spans="1:11" ht="12.75">
      <c r="A36" s="470" t="s">
        <v>174</v>
      </c>
      <c r="B36" s="471"/>
      <c r="C36" s="471"/>
      <c r="D36" s="471"/>
      <c r="E36" s="471"/>
      <c r="F36" s="471"/>
      <c r="G36" s="471"/>
      <c r="H36" s="471"/>
      <c r="I36" s="1">
        <v>28</v>
      </c>
      <c r="J36" s="5"/>
      <c r="K36" s="7"/>
    </row>
    <row r="37" spans="1:11" ht="12.75">
      <c r="A37" s="470" t="s">
        <v>29</v>
      </c>
      <c r="B37" s="471"/>
      <c r="C37" s="471"/>
      <c r="D37" s="471"/>
      <c r="E37" s="471"/>
      <c r="F37" s="471"/>
      <c r="G37" s="471"/>
      <c r="H37" s="471"/>
      <c r="I37" s="1">
        <v>29</v>
      </c>
      <c r="J37" s="5"/>
      <c r="K37" s="7"/>
    </row>
    <row r="38" spans="1:11" ht="12.75">
      <c r="A38" s="470" t="s">
        <v>30</v>
      </c>
      <c r="B38" s="471"/>
      <c r="C38" s="471"/>
      <c r="D38" s="471"/>
      <c r="E38" s="471"/>
      <c r="F38" s="471"/>
      <c r="G38" s="471"/>
      <c r="H38" s="471"/>
      <c r="I38" s="1">
        <v>30</v>
      </c>
      <c r="J38" s="5"/>
      <c r="K38" s="7"/>
    </row>
    <row r="39" spans="1:11" ht="12.75">
      <c r="A39" s="441" t="s">
        <v>49</v>
      </c>
      <c r="B39" s="442"/>
      <c r="C39" s="442"/>
      <c r="D39" s="442"/>
      <c r="E39" s="442"/>
      <c r="F39" s="442"/>
      <c r="G39" s="442"/>
      <c r="H39" s="442"/>
      <c r="I39" s="1">
        <v>31</v>
      </c>
      <c r="J39" s="57">
        <f>SUM(J36:J38)</f>
        <v>0</v>
      </c>
      <c r="K39" s="48">
        <f>SUM(K36:K38)</f>
        <v>0</v>
      </c>
    </row>
    <row r="40" spans="1:11" ht="12.75">
      <c r="A40" s="470" t="s">
        <v>31</v>
      </c>
      <c r="B40" s="471"/>
      <c r="C40" s="471"/>
      <c r="D40" s="471"/>
      <c r="E40" s="471"/>
      <c r="F40" s="471"/>
      <c r="G40" s="471"/>
      <c r="H40" s="471"/>
      <c r="I40" s="1">
        <v>32</v>
      </c>
      <c r="J40" s="5"/>
      <c r="K40" s="7"/>
    </row>
    <row r="41" spans="1:11" ht="12.75">
      <c r="A41" s="470" t="s">
        <v>32</v>
      </c>
      <c r="B41" s="471"/>
      <c r="C41" s="471"/>
      <c r="D41" s="471"/>
      <c r="E41" s="471"/>
      <c r="F41" s="471"/>
      <c r="G41" s="471"/>
      <c r="H41" s="471"/>
      <c r="I41" s="1">
        <v>33</v>
      </c>
      <c r="J41" s="5"/>
      <c r="K41" s="7"/>
    </row>
    <row r="42" spans="1:11" ht="12.75">
      <c r="A42" s="470" t="s">
        <v>33</v>
      </c>
      <c r="B42" s="471"/>
      <c r="C42" s="471"/>
      <c r="D42" s="471"/>
      <c r="E42" s="471"/>
      <c r="F42" s="471"/>
      <c r="G42" s="471"/>
      <c r="H42" s="471"/>
      <c r="I42" s="1">
        <v>34</v>
      </c>
      <c r="J42" s="5"/>
      <c r="K42" s="7"/>
    </row>
    <row r="43" spans="1:11" ht="12.75">
      <c r="A43" s="470" t="s">
        <v>34</v>
      </c>
      <c r="B43" s="471"/>
      <c r="C43" s="471"/>
      <c r="D43" s="471"/>
      <c r="E43" s="471"/>
      <c r="F43" s="471"/>
      <c r="G43" s="471"/>
      <c r="H43" s="471"/>
      <c r="I43" s="1">
        <v>35</v>
      </c>
      <c r="J43" s="5"/>
      <c r="K43" s="7"/>
    </row>
    <row r="44" spans="1:11" ht="12.75">
      <c r="A44" s="470" t="s">
        <v>35</v>
      </c>
      <c r="B44" s="471"/>
      <c r="C44" s="471"/>
      <c r="D44" s="471"/>
      <c r="E44" s="471"/>
      <c r="F44" s="471"/>
      <c r="G44" s="471"/>
      <c r="H44" s="471"/>
      <c r="I44" s="1">
        <v>36</v>
      </c>
      <c r="J44" s="5"/>
      <c r="K44" s="7"/>
    </row>
    <row r="45" spans="1:11" ht="12.75">
      <c r="A45" s="441" t="s">
        <v>148</v>
      </c>
      <c r="B45" s="442"/>
      <c r="C45" s="442"/>
      <c r="D45" s="442"/>
      <c r="E45" s="442"/>
      <c r="F45" s="442"/>
      <c r="G45" s="442"/>
      <c r="H45" s="442"/>
      <c r="I45" s="1">
        <v>37</v>
      </c>
      <c r="J45" s="57">
        <f>SUM(J40:J44)</f>
        <v>0</v>
      </c>
      <c r="K45" s="48">
        <f>SUM(K40:K44)</f>
        <v>0</v>
      </c>
    </row>
    <row r="46" spans="1:11" ht="12.75">
      <c r="A46" s="441" t="s">
        <v>162</v>
      </c>
      <c r="B46" s="442"/>
      <c r="C46" s="442"/>
      <c r="D46" s="442"/>
      <c r="E46" s="442"/>
      <c r="F46" s="442"/>
      <c r="G46" s="442"/>
      <c r="H46" s="442"/>
      <c r="I46" s="1">
        <v>38</v>
      </c>
      <c r="J46" s="57">
        <f>IF(J39&gt;J45,J39-J45,0)</f>
        <v>0</v>
      </c>
      <c r="K46" s="48">
        <f>IF(K39&gt;K45,K39-K45,0)</f>
        <v>0</v>
      </c>
    </row>
    <row r="47" spans="1:11" ht="12.75">
      <c r="A47" s="441" t="s">
        <v>163</v>
      </c>
      <c r="B47" s="442"/>
      <c r="C47" s="442"/>
      <c r="D47" s="442"/>
      <c r="E47" s="442"/>
      <c r="F47" s="442"/>
      <c r="G47" s="442"/>
      <c r="H47" s="442"/>
      <c r="I47" s="1">
        <v>39</v>
      </c>
      <c r="J47" s="57">
        <f>IF(J45&gt;J39,J45-J39,0)</f>
        <v>0</v>
      </c>
      <c r="K47" s="48">
        <f>IF(K45&gt;K39,K45-K39,0)</f>
        <v>0</v>
      </c>
    </row>
    <row r="48" spans="1:11" ht="12.75">
      <c r="A48" s="441" t="s">
        <v>149</v>
      </c>
      <c r="B48" s="442"/>
      <c r="C48" s="442"/>
      <c r="D48" s="442"/>
      <c r="E48" s="442"/>
      <c r="F48" s="442"/>
      <c r="G48" s="442"/>
      <c r="H48" s="442"/>
      <c r="I48" s="1">
        <v>40</v>
      </c>
      <c r="J48" s="57">
        <f>IF(J20-J21+J33-J34+J46-J47&gt;0,J20-J21+J33-J34+J46-J47,0)</f>
        <v>0</v>
      </c>
      <c r="K48" s="48">
        <f>IF(K20-K21+K33-K34+K46-K47&gt;0,K20-K21+K33-K34+K46-K47,0)</f>
        <v>0</v>
      </c>
    </row>
    <row r="49" spans="1:11" ht="12.75">
      <c r="A49" s="441" t="s">
        <v>15</v>
      </c>
      <c r="B49" s="442"/>
      <c r="C49" s="442"/>
      <c r="D49" s="442"/>
      <c r="E49" s="442"/>
      <c r="F49" s="442"/>
      <c r="G49" s="442"/>
      <c r="H49" s="442"/>
      <c r="I49" s="1">
        <v>41</v>
      </c>
      <c r="J49" s="57">
        <f>IF(J21-J20+J34-J33+J47-J46&gt;0,J21-J20+J34-J33+J47-J46,0)</f>
        <v>0</v>
      </c>
      <c r="K49" s="48">
        <f>IF(K21-K20+K34-K33+K47-K46&gt;0,K21-K20+K34-K33+K47-K46,0)</f>
        <v>0</v>
      </c>
    </row>
    <row r="50" spans="1:11" ht="12.75">
      <c r="A50" s="441" t="s">
        <v>161</v>
      </c>
      <c r="B50" s="442"/>
      <c r="C50" s="442"/>
      <c r="D50" s="442"/>
      <c r="E50" s="442"/>
      <c r="F50" s="442"/>
      <c r="G50" s="442"/>
      <c r="H50" s="442"/>
      <c r="I50" s="1">
        <v>42</v>
      </c>
      <c r="J50" s="5"/>
      <c r="K50" s="7"/>
    </row>
    <row r="51" spans="1:11" ht="12.75">
      <c r="A51" s="441" t="s">
        <v>175</v>
      </c>
      <c r="B51" s="442"/>
      <c r="C51" s="442"/>
      <c r="D51" s="442"/>
      <c r="E51" s="442"/>
      <c r="F51" s="442"/>
      <c r="G51" s="442"/>
      <c r="H51" s="442"/>
      <c r="I51" s="1">
        <v>43</v>
      </c>
      <c r="J51" s="5"/>
      <c r="K51" s="7"/>
    </row>
    <row r="52" spans="1:11" ht="12.75">
      <c r="A52" s="441" t="s">
        <v>176</v>
      </c>
      <c r="B52" s="442"/>
      <c r="C52" s="442"/>
      <c r="D52" s="442"/>
      <c r="E52" s="442"/>
      <c r="F52" s="442"/>
      <c r="G52" s="442"/>
      <c r="H52" s="442"/>
      <c r="I52" s="1">
        <v>44</v>
      </c>
      <c r="J52" s="5"/>
      <c r="K52" s="7"/>
    </row>
    <row r="53" spans="1:11" ht="12.75">
      <c r="A53" s="490" t="s">
        <v>177</v>
      </c>
      <c r="B53" s="491"/>
      <c r="C53" s="491"/>
      <c r="D53" s="491"/>
      <c r="E53" s="491"/>
      <c r="F53" s="491"/>
      <c r="G53" s="491"/>
      <c r="H53" s="491"/>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K15" sqref="K15:K21"/>
    </sheetView>
  </sheetViews>
  <sheetFormatPr defaultColWidth="9.140625" defaultRowHeight="12.75"/>
  <cols>
    <col min="1" max="4" width="9.140625" style="68" customWidth="1"/>
    <col min="5" max="5" width="10.140625" style="68" bestFit="1" customWidth="1"/>
    <col min="6" max="9" width="9.140625" style="68" customWidth="1"/>
    <col min="10" max="10" width="13.421875" style="68" customWidth="1"/>
    <col min="11" max="11" width="12.28125" style="68" customWidth="1"/>
    <col min="12" max="16384" width="9.140625" style="68" customWidth="1"/>
  </cols>
  <sheetData>
    <row r="1" spans="1:12" ht="12.75">
      <c r="A1" s="537" t="s">
        <v>281</v>
      </c>
      <c r="B1" s="538"/>
      <c r="C1" s="538"/>
      <c r="D1" s="538"/>
      <c r="E1" s="538"/>
      <c r="F1" s="538"/>
      <c r="G1" s="538"/>
      <c r="H1" s="538"/>
      <c r="I1" s="538"/>
      <c r="J1" s="538"/>
      <c r="K1" s="538"/>
      <c r="L1" s="67"/>
    </row>
    <row r="2" spans="1:12" ht="15.75">
      <c r="A2" s="200"/>
      <c r="B2" s="199"/>
      <c r="C2" s="522" t="s">
        <v>282</v>
      </c>
      <c r="D2" s="522"/>
      <c r="E2" s="201">
        <v>41640</v>
      </c>
      <c r="F2" s="202" t="s">
        <v>250</v>
      </c>
      <c r="G2" s="523">
        <v>41820</v>
      </c>
      <c r="H2" s="524"/>
      <c r="I2" s="199"/>
      <c r="J2" s="199"/>
      <c r="K2" s="199"/>
      <c r="L2" s="69"/>
    </row>
    <row r="3" spans="1:11" ht="23.25">
      <c r="A3" s="525" t="s">
        <v>59</v>
      </c>
      <c r="B3" s="525"/>
      <c r="C3" s="525"/>
      <c r="D3" s="525"/>
      <c r="E3" s="525"/>
      <c r="F3" s="525"/>
      <c r="G3" s="525"/>
      <c r="H3" s="525"/>
      <c r="I3" s="72" t="s">
        <v>305</v>
      </c>
      <c r="J3" s="73" t="s">
        <v>150</v>
      </c>
      <c r="K3" s="73" t="s">
        <v>151</v>
      </c>
    </row>
    <row r="4" spans="1:11" ht="12.75">
      <c r="A4" s="526">
        <v>1</v>
      </c>
      <c r="B4" s="526"/>
      <c r="C4" s="526"/>
      <c r="D4" s="526"/>
      <c r="E4" s="526"/>
      <c r="F4" s="526"/>
      <c r="G4" s="526"/>
      <c r="H4" s="526"/>
      <c r="I4" s="75">
        <v>2</v>
      </c>
      <c r="J4" s="74" t="s">
        <v>283</v>
      </c>
      <c r="K4" s="74" t="s">
        <v>284</v>
      </c>
    </row>
    <row r="5" spans="1:11" ht="12.75">
      <c r="A5" s="527" t="s">
        <v>285</v>
      </c>
      <c r="B5" s="528"/>
      <c r="C5" s="528"/>
      <c r="D5" s="528"/>
      <c r="E5" s="528"/>
      <c r="F5" s="528"/>
      <c r="G5" s="528"/>
      <c r="H5" s="528"/>
      <c r="I5" s="39">
        <v>1</v>
      </c>
      <c r="J5" s="6">
        <v>28200700</v>
      </c>
      <c r="K5" s="360">
        <v>563788269</v>
      </c>
    </row>
    <row r="6" spans="1:11" ht="12.75">
      <c r="A6" s="527" t="s">
        <v>286</v>
      </c>
      <c r="B6" s="528"/>
      <c r="C6" s="528"/>
      <c r="D6" s="528"/>
      <c r="E6" s="528"/>
      <c r="F6" s="528"/>
      <c r="G6" s="528"/>
      <c r="H6" s="528"/>
      <c r="I6" s="39">
        <v>2</v>
      </c>
      <c r="J6" s="7">
        <v>194354000</v>
      </c>
      <c r="K6" s="228">
        <v>194354000</v>
      </c>
    </row>
    <row r="7" spans="1:11" ht="12.75">
      <c r="A7" s="527" t="s">
        <v>287</v>
      </c>
      <c r="B7" s="528"/>
      <c r="C7" s="528"/>
      <c r="D7" s="528"/>
      <c r="E7" s="528"/>
      <c r="F7" s="528"/>
      <c r="G7" s="528"/>
      <c r="H7" s="528"/>
      <c r="I7" s="39">
        <v>3</v>
      </c>
      <c r="J7" s="7">
        <v>0</v>
      </c>
      <c r="K7" s="41">
        <v>0</v>
      </c>
    </row>
    <row r="8" spans="1:11" ht="12.75">
      <c r="A8" s="527" t="s">
        <v>288</v>
      </c>
      <c r="B8" s="528"/>
      <c r="C8" s="528"/>
      <c r="D8" s="528"/>
      <c r="E8" s="528"/>
      <c r="F8" s="528"/>
      <c r="G8" s="528"/>
      <c r="H8" s="528"/>
      <c r="I8" s="39">
        <v>4</v>
      </c>
      <c r="J8" s="7">
        <v>-785106794</v>
      </c>
      <c r="K8" s="41">
        <v>-835538780</v>
      </c>
    </row>
    <row r="9" spans="1:11" ht="12.75">
      <c r="A9" s="527" t="s">
        <v>289</v>
      </c>
      <c r="B9" s="528"/>
      <c r="C9" s="528"/>
      <c r="D9" s="528"/>
      <c r="E9" s="528"/>
      <c r="F9" s="528"/>
      <c r="G9" s="528"/>
      <c r="H9" s="528"/>
      <c r="I9" s="39">
        <v>5</v>
      </c>
      <c r="J9" s="7">
        <v>-27028763</v>
      </c>
      <c r="K9" s="41">
        <v>8788047</v>
      </c>
    </row>
    <row r="10" spans="1:11" ht="12.75">
      <c r="A10" s="527" t="s">
        <v>290</v>
      </c>
      <c r="B10" s="528"/>
      <c r="C10" s="528"/>
      <c r="D10" s="528"/>
      <c r="E10" s="528"/>
      <c r="F10" s="528"/>
      <c r="G10" s="528"/>
      <c r="H10" s="528"/>
      <c r="I10" s="39">
        <v>6</v>
      </c>
      <c r="J10" s="228">
        <v>0</v>
      </c>
      <c r="K10" s="228">
        <v>0</v>
      </c>
    </row>
    <row r="11" spans="1:11" ht="12.75">
      <c r="A11" s="527" t="s">
        <v>291</v>
      </c>
      <c r="B11" s="528"/>
      <c r="C11" s="528"/>
      <c r="D11" s="528"/>
      <c r="E11" s="528"/>
      <c r="F11" s="528"/>
      <c r="G11" s="528"/>
      <c r="H11" s="528"/>
      <c r="I11" s="39">
        <v>7</v>
      </c>
      <c r="J11" s="228">
        <v>0</v>
      </c>
      <c r="K11" s="228">
        <v>0</v>
      </c>
    </row>
    <row r="12" spans="1:11" ht="12.75">
      <c r="A12" s="527" t="s">
        <v>292</v>
      </c>
      <c r="B12" s="528"/>
      <c r="C12" s="528"/>
      <c r="D12" s="528"/>
      <c r="E12" s="528"/>
      <c r="F12" s="528"/>
      <c r="G12" s="528"/>
      <c r="H12" s="528"/>
      <c r="I12" s="39">
        <v>8</v>
      </c>
      <c r="J12" s="228">
        <v>0</v>
      </c>
      <c r="K12" s="228">
        <v>0</v>
      </c>
    </row>
    <row r="13" spans="1:11" ht="12.75">
      <c r="A13" s="527" t="s">
        <v>293</v>
      </c>
      <c r="B13" s="528"/>
      <c r="C13" s="528"/>
      <c r="D13" s="528"/>
      <c r="E13" s="528"/>
      <c r="F13" s="528"/>
      <c r="G13" s="528"/>
      <c r="H13" s="528"/>
      <c r="I13" s="39">
        <v>9</v>
      </c>
      <c r="J13" s="228">
        <v>0</v>
      </c>
      <c r="K13" s="228">
        <v>0</v>
      </c>
    </row>
    <row r="14" spans="1:11" ht="12.75">
      <c r="A14" s="529" t="s">
        <v>294</v>
      </c>
      <c r="B14" s="530"/>
      <c r="C14" s="530"/>
      <c r="D14" s="530"/>
      <c r="E14" s="530"/>
      <c r="F14" s="530"/>
      <c r="G14" s="530"/>
      <c r="H14" s="530"/>
      <c r="I14" s="39">
        <v>10</v>
      </c>
      <c r="J14" s="70">
        <f>SUM(J5:J13)</f>
        <v>-589580857</v>
      </c>
      <c r="K14" s="70">
        <f>SUM(K5:K13)</f>
        <v>-68608464</v>
      </c>
    </row>
    <row r="15" spans="1:11" ht="12.75">
      <c r="A15" s="527" t="s">
        <v>295</v>
      </c>
      <c r="B15" s="528"/>
      <c r="C15" s="528"/>
      <c r="D15" s="528"/>
      <c r="E15" s="528"/>
      <c r="F15" s="528"/>
      <c r="G15" s="528"/>
      <c r="H15" s="528"/>
      <c r="I15" s="39">
        <v>11</v>
      </c>
      <c r="J15" s="41">
        <v>0</v>
      </c>
      <c r="K15" s="41">
        <v>0</v>
      </c>
    </row>
    <row r="16" spans="1:11" ht="12.75">
      <c r="A16" s="527" t="s">
        <v>296</v>
      </c>
      <c r="B16" s="528"/>
      <c r="C16" s="528"/>
      <c r="D16" s="528"/>
      <c r="E16" s="528"/>
      <c r="F16" s="528"/>
      <c r="G16" s="528"/>
      <c r="H16" s="528"/>
      <c r="I16" s="39">
        <v>12</v>
      </c>
      <c r="J16" s="41">
        <v>0</v>
      </c>
      <c r="K16" s="41">
        <v>0</v>
      </c>
    </row>
    <row r="17" spans="1:11" ht="12.75">
      <c r="A17" s="527" t="s">
        <v>297</v>
      </c>
      <c r="B17" s="528"/>
      <c r="C17" s="528"/>
      <c r="D17" s="528"/>
      <c r="E17" s="528"/>
      <c r="F17" s="528"/>
      <c r="G17" s="528"/>
      <c r="H17" s="528"/>
      <c r="I17" s="39">
        <v>13</v>
      </c>
      <c r="J17" s="41">
        <v>0</v>
      </c>
      <c r="K17" s="41">
        <v>0</v>
      </c>
    </row>
    <row r="18" spans="1:11" ht="12.75">
      <c r="A18" s="527" t="s">
        <v>298</v>
      </c>
      <c r="B18" s="528"/>
      <c r="C18" s="528"/>
      <c r="D18" s="528"/>
      <c r="E18" s="528"/>
      <c r="F18" s="528"/>
      <c r="G18" s="528"/>
      <c r="H18" s="528"/>
      <c r="I18" s="39">
        <v>14</v>
      </c>
      <c r="J18" s="41">
        <v>0</v>
      </c>
      <c r="K18" s="41">
        <v>0</v>
      </c>
    </row>
    <row r="19" spans="1:11" ht="12.75">
      <c r="A19" s="527" t="s">
        <v>299</v>
      </c>
      <c r="B19" s="528"/>
      <c r="C19" s="528"/>
      <c r="D19" s="528"/>
      <c r="E19" s="528"/>
      <c r="F19" s="528"/>
      <c r="G19" s="528"/>
      <c r="H19" s="528"/>
      <c r="I19" s="39">
        <v>15</v>
      </c>
      <c r="J19" s="41">
        <v>0</v>
      </c>
      <c r="K19" s="41">
        <v>0</v>
      </c>
    </row>
    <row r="20" spans="1:11" ht="12.75">
      <c r="A20" s="527" t="s">
        <v>300</v>
      </c>
      <c r="B20" s="528"/>
      <c r="C20" s="528"/>
      <c r="D20" s="528"/>
      <c r="E20" s="528"/>
      <c r="F20" s="528"/>
      <c r="G20" s="528"/>
      <c r="H20" s="528"/>
      <c r="I20" s="39">
        <v>16</v>
      </c>
      <c r="J20" s="41">
        <v>0</v>
      </c>
      <c r="K20" s="41">
        <v>0</v>
      </c>
    </row>
    <row r="21" spans="1:11" ht="12.75">
      <c r="A21" s="529" t="s">
        <v>301</v>
      </c>
      <c r="B21" s="530"/>
      <c r="C21" s="530"/>
      <c r="D21" s="530"/>
      <c r="E21" s="530"/>
      <c r="F21" s="530"/>
      <c r="G21" s="530"/>
      <c r="H21" s="530"/>
      <c r="I21" s="39">
        <v>17</v>
      </c>
      <c r="J21" s="71">
        <f>SUM(J15:J20)</f>
        <v>0</v>
      </c>
      <c r="K21" s="71">
        <f>SUM(K15:K20)</f>
        <v>0</v>
      </c>
    </row>
    <row r="22" spans="1:11" ht="12.75">
      <c r="A22" s="539"/>
      <c r="B22" s="540"/>
      <c r="C22" s="540"/>
      <c r="D22" s="540"/>
      <c r="E22" s="540"/>
      <c r="F22" s="540"/>
      <c r="G22" s="540"/>
      <c r="H22" s="540"/>
      <c r="I22" s="541"/>
      <c r="J22" s="541"/>
      <c r="K22" s="542"/>
    </row>
    <row r="23" spans="1:11" ht="12.75">
      <c r="A23" s="531" t="s">
        <v>302</v>
      </c>
      <c r="B23" s="532"/>
      <c r="C23" s="532"/>
      <c r="D23" s="532"/>
      <c r="E23" s="532"/>
      <c r="F23" s="532"/>
      <c r="G23" s="532"/>
      <c r="H23" s="532"/>
      <c r="I23" s="42">
        <v>18</v>
      </c>
      <c r="J23" s="40">
        <v>0</v>
      </c>
      <c r="K23" s="40">
        <v>0</v>
      </c>
    </row>
    <row r="24" spans="1:12" ht="17.25" customHeight="1">
      <c r="A24" s="533" t="s">
        <v>303</v>
      </c>
      <c r="B24" s="534"/>
      <c r="C24" s="534"/>
      <c r="D24" s="534"/>
      <c r="E24" s="534"/>
      <c r="F24" s="534"/>
      <c r="G24" s="534"/>
      <c r="H24" s="534"/>
      <c r="I24" s="43">
        <v>19</v>
      </c>
      <c r="J24" s="71">
        <v>0</v>
      </c>
      <c r="K24" s="71">
        <v>0</v>
      </c>
      <c r="L24" s="141">
        <f>K14-Bilanca!K69</f>
        <v>-0.000654757022857666</v>
      </c>
    </row>
    <row r="25" spans="1:11" ht="30" customHeight="1">
      <c r="A25" s="535" t="s">
        <v>304</v>
      </c>
      <c r="B25" s="536"/>
      <c r="C25" s="536"/>
      <c r="D25" s="536"/>
      <c r="E25" s="536"/>
      <c r="F25" s="536"/>
      <c r="G25" s="536"/>
      <c r="H25" s="536"/>
      <c r="I25" s="536"/>
      <c r="J25" s="536"/>
      <c r="K25" s="536"/>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M476"/>
  <sheetViews>
    <sheetView tabSelected="1" zoomScaleSheetLayoutView="100" zoomScalePageLayoutView="0" workbookViewId="0" topLeftCell="A1">
      <selection activeCell="A431" sqref="A431:I431"/>
    </sheetView>
  </sheetViews>
  <sheetFormatPr defaultColWidth="9.140625" defaultRowHeight="12.75"/>
  <cols>
    <col min="1" max="1" width="30.00390625" style="148" customWidth="1"/>
    <col min="2" max="2" width="12.7109375" style="148" customWidth="1"/>
    <col min="3" max="3" width="11.57421875" style="148" bestFit="1" customWidth="1"/>
    <col min="4" max="4" width="12.421875" style="148" customWidth="1"/>
    <col min="5" max="5" width="10.7109375" style="148" bestFit="1" customWidth="1"/>
    <col min="6" max="6" width="10.8515625" style="148" customWidth="1"/>
    <col min="7" max="7" width="10.140625" style="148" bestFit="1" customWidth="1"/>
    <col min="8" max="8" width="9.421875" style="148" bestFit="1" customWidth="1"/>
    <col min="9" max="9" width="9.57421875" style="148" bestFit="1" customWidth="1"/>
    <col min="10" max="10" width="11.140625" style="142" bestFit="1" customWidth="1"/>
    <col min="11" max="11" width="10.140625" style="162" bestFit="1" customWidth="1"/>
    <col min="12" max="12" width="11.140625" style="151" bestFit="1" customWidth="1"/>
    <col min="13" max="16384" width="9.140625" style="151" customWidth="1"/>
  </cols>
  <sheetData>
    <row r="1" spans="1:9" ht="20.25">
      <c r="A1" s="581" t="s">
        <v>280</v>
      </c>
      <c r="B1" s="581"/>
      <c r="C1" s="581"/>
      <c r="D1" s="581"/>
      <c r="E1" s="581"/>
      <c r="F1" s="581"/>
      <c r="G1" s="581"/>
      <c r="H1" s="581"/>
      <c r="I1" s="581"/>
    </row>
    <row r="2" spans="1:9" ht="12.75">
      <c r="A2" s="154"/>
      <c r="B2" s="154"/>
      <c r="C2" s="154"/>
      <c r="D2" s="154"/>
      <c r="E2" s="154"/>
      <c r="F2" s="154"/>
      <c r="G2" s="154"/>
      <c r="H2" s="154"/>
      <c r="I2" s="154"/>
    </row>
    <row r="3" spans="1:9" ht="12.75">
      <c r="A3" s="587" t="s">
        <v>561</v>
      </c>
      <c r="B3" s="587"/>
      <c r="C3" s="587"/>
      <c r="D3" s="587"/>
      <c r="E3" s="587"/>
      <c r="F3" s="587"/>
      <c r="G3" s="587"/>
      <c r="H3" s="587"/>
      <c r="I3" s="587"/>
    </row>
    <row r="4" spans="1:9" ht="12.75">
      <c r="A4" s="154"/>
      <c r="B4" s="154"/>
      <c r="C4" s="154"/>
      <c r="D4" s="154"/>
      <c r="E4" s="154"/>
      <c r="F4" s="154"/>
      <c r="G4" s="154"/>
      <c r="H4" s="154"/>
      <c r="I4" s="154"/>
    </row>
    <row r="5" spans="1:9" ht="38.25" customHeight="1">
      <c r="A5" s="583" t="s">
        <v>623</v>
      </c>
      <c r="B5" s="583"/>
      <c r="C5" s="583"/>
      <c r="D5" s="583"/>
      <c r="E5" s="583"/>
      <c r="F5" s="583"/>
      <c r="G5" s="583"/>
      <c r="H5" s="583"/>
      <c r="I5" s="583"/>
    </row>
    <row r="6" spans="1:9" ht="38.25" customHeight="1">
      <c r="A6" s="583" t="s">
        <v>624</v>
      </c>
      <c r="B6" s="583"/>
      <c r="C6" s="583"/>
      <c r="D6" s="583"/>
      <c r="E6" s="583"/>
      <c r="F6" s="583"/>
      <c r="G6" s="583"/>
      <c r="H6" s="583"/>
      <c r="I6" s="583"/>
    </row>
    <row r="7" spans="1:9" ht="12.75">
      <c r="A7" s="235"/>
      <c r="B7" s="235"/>
      <c r="C7" s="235"/>
      <c r="D7" s="235"/>
      <c r="E7" s="235"/>
      <c r="F7" s="235"/>
      <c r="G7" s="235"/>
      <c r="H7" s="235"/>
      <c r="I7" s="235"/>
    </row>
    <row r="8" spans="1:9" ht="12.75" customHeight="1">
      <c r="A8" s="556" t="s">
        <v>335</v>
      </c>
      <c r="B8" s="556"/>
      <c r="C8" s="556"/>
      <c r="D8" s="556"/>
      <c r="E8" s="556"/>
      <c r="F8" s="556"/>
      <c r="G8" s="556"/>
      <c r="H8" s="556"/>
      <c r="I8" s="556"/>
    </row>
    <row r="9" ht="12.75" customHeight="1">
      <c r="A9" s="152"/>
    </row>
    <row r="10" spans="1:9" ht="12.75">
      <c r="A10" s="556" t="s">
        <v>336</v>
      </c>
      <c r="B10" s="556"/>
      <c r="C10" s="556"/>
      <c r="D10" s="556"/>
      <c r="E10" s="556"/>
      <c r="F10" s="556"/>
      <c r="G10" s="556"/>
      <c r="H10" s="556"/>
      <c r="I10" s="556"/>
    </row>
    <row r="11" spans="1:9" ht="28.5" customHeight="1">
      <c r="A11" s="555" t="s">
        <v>337</v>
      </c>
      <c r="B11" s="555"/>
      <c r="C11" s="555"/>
      <c r="D11" s="555"/>
      <c r="E11" s="555"/>
      <c r="F11" s="555"/>
      <c r="G11" s="555"/>
      <c r="H11" s="555"/>
      <c r="I11" s="555"/>
    </row>
    <row r="12" spans="1:10" ht="27" customHeight="1">
      <c r="A12" s="555" t="s">
        <v>339</v>
      </c>
      <c r="B12" s="555"/>
      <c r="C12" s="555"/>
      <c r="D12" s="555"/>
      <c r="E12" s="555"/>
      <c r="F12" s="555"/>
      <c r="G12" s="555"/>
      <c r="H12" s="555"/>
      <c r="I12" s="555"/>
      <c r="J12" s="153"/>
    </row>
    <row r="13" spans="1:9" ht="67.5" customHeight="1">
      <c r="A13" s="555" t="s">
        <v>340</v>
      </c>
      <c r="B13" s="555"/>
      <c r="C13" s="555"/>
      <c r="D13" s="555"/>
      <c r="E13" s="555"/>
      <c r="F13" s="555"/>
      <c r="G13" s="555"/>
      <c r="H13" s="555"/>
      <c r="I13" s="555"/>
    </row>
    <row r="14" spans="1:9" ht="12.75">
      <c r="A14" s="144"/>
      <c r="B14" s="144"/>
      <c r="C14" s="144"/>
      <c r="D14" s="144"/>
      <c r="E14" s="144"/>
      <c r="F14" s="144"/>
      <c r="G14" s="144"/>
      <c r="H14" s="144"/>
      <c r="I14" s="144"/>
    </row>
    <row r="15" spans="1:9" ht="12.75">
      <c r="A15" s="556" t="s">
        <v>341</v>
      </c>
      <c r="B15" s="556"/>
      <c r="C15" s="556"/>
      <c r="D15" s="556"/>
      <c r="E15" s="556"/>
      <c r="F15" s="556"/>
      <c r="G15" s="556"/>
      <c r="H15" s="556"/>
      <c r="I15" s="556"/>
    </row>
    <row r="16" spans="1:9" ht="12.75" customHeight="1">
      <c r="A16" s="580" t="s">
        <v>573</v>
      </c>
      <c r="B16" s="580"/>
      <c r="C16" s="580"/>
      <c r="D16" s="580"/>
      <c r="E16" s="580"/>
      <c r="F16" s="580"/>
      <c r="G16" s="580"/>
      <c r="H16" s="580"/>
      <c r="I16" s="580"/>
    </row>
    <row r="17" spans="1:9" ht="12.75">
      <c r="A17" s="185"/>
      <c r="B17" s="158"/>
      <c r="C17" s="158"/>
      <c r="D17" s="158"/>
      <c r="E17" s="158"/>
      <c r="F17" s="158"/>
      <c r="G17" s="158"/>
      <c r="H17" s="158"/>
      <c r="I17" s="158"/>
    </row>
    <row r="18" spans="1:10" s="162" customFormat="1" ht="12.75">
      <c r="A18" s="584" t="s">
        <v>499</v>
      </c>
      <c r="B18" s="584"/>
      <c r="C18" s="584"/>
      <c r="D18" s="584"/>
      <c r="E18" s="584"/>
      <c r="F18" s="584"/>
      <c r="G18" s="584"/>
      <c r="H18" s="584"/>
      <c r="I18" s="584"/>
      <c r="J18" s="142"/>
    </row>
    <row r="19" spans="1:10" s="162" customFormat="1" ht="12.75">
      <c r="A19" s="186"/>
      <c r="B19" s="158"/>
      <c r="C19" s="158"/>
      <c r="D19" s="158"/>
      <c r="E19" s="158"/>
      <c r="F19" s="158"/>
      <c r="G19" s="158"/>
      <c r="H19" s="158"/>
      <c r="I19" s="158"/>
      <c r="J19" s="142"/>
    </row>
    <row r="20" spans="1:10" s="162" customFormat="1" ht="12.75">
      <c r="A20" s="584" t="s">
        <v>556</v>
      </c>
      <c r="B20" s="584"/>
      <c r="C20" s="584"/>
      <c r="D20" s="584"/>
      <c r="E20" s="584"/>
      <c r="F20" s="584"/>
      <c r="G20" s="584"/>
      <c r="H20" s="584"/>
      <c r="I20" s="584"/>
      <c r="J20" s="142"/>
    </row>
    <row r="21" spans="1:10" s="162" customFormat="1" ht="12.75">
      <c r="A21" s="349" t="s">
        <v>344</v>
      </c>
      <c r="B21" s="576" t="s">
        <v>605</v>
      </c>
      <c r="C21" s="576"/>
      <c r="D21" s="576"/>
      <c r="E21" s="576"/>
      <c r="F21" s="576"/>
      <c r="G21" s="576"/>
      <c r="H21" s="576"/>
      <c r="I21" s="576"/>
      <c r="J21" s="142"/>
    </row>
    <row r="22" spans="1:10" s="162" customFormat="1" ht="12.75">
      <c r="A22" s="349" t="s">
        <v>609</v>
      </c>
      <c r="B22" s="352" t="s">
        <v>610</v>
      </c>
      <c r="C22" s="352"/>
      <c r="D22" s="352"/>
      <c r="E22" s="352"/>
      <c r="F22" s="352"/>
      <c r="G22" s="352"/>
      <c r="H22" s="352"/>
      <c r="I22" s="352"/>
      <c r="J22" s="142"/>
    </row>
    <row r="23" spans="1:10" s="162" customFormat="1" ht="12.75">
      <c r="A23" s="349" t="s">
        <v>343</v>
      </c>
      <c r="B23" s="576" t="s">
        <v>608</v>
      </c>
      <c r="C23" s="576"/>
      <c r="D23" s="576"/>
      <c r="E23" s="576"/>
      <c r="F23" s="576"/>
      <c r="G23" s="576"/>
      <c r="H23" s="576"/>
      <c r="I23" s="576"/>
      <c r="J23" s="142"/>
    </row>
    <row r="24" spans="1:10" s="162" customFormat="1" ht="12.75">
      <c r="A24" s="349" t="s">
        <v>611</v>
      </c>
      <c r="B24" s="576" t="s">
        <v>616</v>
      </c>
      <c r="C24" s="576"/>
      <c r="D24" s="576"/>
      <c r="E24" s="576"/>
      <c r="F24" s="576"/>
      <c r="G24" s="576"/>
      <c r="H24" s="576"/>
      <c r="I24" s="576"/>
      <c r="J24" s="142"/>
    </row>
    <row r="25" spans="1:10" s="162" customFormat="1" ht="12.75">
      <c r="A25" s="349" t="s">
        <v>342</v>
      </c>
      <c r="B25" s="576" t="s">
        <v>523</v>
      </c>
      <c r="C25" s="576"/>
      <c r="D25" s="576"/>
      <c r="E25" s="576"/>
      <c r="F25" s="576"/>
      <c r="G25" s="576"/>
      <c r="H25" s="576"/>
      <c r="I25" s="576"/>
      <c r="J25" s="142"/>
    </row>
    <row r="26" spans="1:10" s="162" customFormat="1" ht="12.75">
      <c r="A26" s="349"/>
      <c r="B26" s="352"/>
      <c r="C26" s="352"/>
      <c r="D26" s="352"/>
      <c r="E26" s="352"/>
      <c r="F26" s="352"/>
      <c r="G26" s="352"/>
      <c r="H26" s="352"/>
      <c r="I26" s="352"/>
      <c r="J26" s="142"/>
    </row>
    <row r="27" spans="1:10" s="162" customFormat="1" ht="12.75">
      <c r="A27" s="584" t="s">
        <v>532</v>
      </c>
      <c r="B27" s="584"/>
      <c r="C27" s="584"/>
      <c r="D27" s="584"/>
      <c r="E27" s="584"/>
      <c r="F27" s="584"/>
      <c r="G27" s="584"/>
      <c r="H27" s="584"/>
      <c r="I27" s="584"/>
      <c r="J27" s="142"/>
    </row>
    <row r="28" spans="1:10" s="162" customFormat="1" ht="12.75">
      <c r="A28" s="349" t="s">
        <v>345</v>
      </c>
      <c r="B28" s="352" t="s">
        <v>606</v>
      </c>
      <c r="C28" s="352"/>
      <c r="D28" s="352"/>
      <c r="E28" s="352"/>
      <c r="F28" s="352"/>
      <c r="G28" s="352"/>
      <c r="H28" s="352"/>
      <c r="I28" s="352"/>
      <c r="J28" s="142"/>
    </row>
    <row r="29" spans="1:10" s="162" customFormat="1" ht="12.75">
      <c r="A29" s="349" t="s">
        <v>612</v>
      </c>
      <c r="B29" s="352" t="s">
        <v>613</v>
      </c>
      <c r="C29" s="352"/>
      <c r="D29" s="352"/>
      <c r="E29" s="352"/>
      <c r="F29" s="352"/>
      <c r="G29" s="352"/>
      <c r="H29" s="352"/>
      <c r="I29" s="352"/>
      <c r="J29" s="142"/>
    </row>
    <row r="30" spans="1:10" s="162" customFormat="1" ht="12.75">
      <c r="A30" s="349" t="s">
        <v>497</v>
      </c>
      <c r="B30" s="352" t="s">
        <v>607</v>
      </c>
      <c r="C30" s="352"/>
      <c r="D30" s="352"/>
      <c r="E30" s="352"/>
      <c r="F30" s="352"/>
      <c r="G30" s="352"/>
      <c r="H30" s="352"/>
      <c r="I30" s="352"/>
      <c r="J30" s="142"/>
    </row>
    <row r="31" spans="1:10" s="162" customFormat="1" ht="12.75">
      <c r="A31" s="331" t="s">
        <v>614</v>
      </c>
      <c r="B31" s="352" t="s">
        <v>615</v>
      </c>
      <c r="C31" s="352"/>
      <c r="D31" s="352"/>
      <c r="E31" s="352"/>
      <c r="F31" s="352"/>
      <c r="G31" s="352"/>
      <c r="H31" s="352"/>
      <c r="I31" s="352"/>
      <c r="J31" s="142"/>
    </row>
    <row r="32" spans="1:10" s="162" customFormat="1" ht="12.75">
      <c r="A32" s="349" t="s">
        <v>534</v>
      </c>
      <c r="B32" s="352" t="s">
        <v>608</v>
      </c>
      <c r="C32" s="352"/>
      <c r="D32" s="352"/>
      <c r="E32" s="352"/>
      <c r="F32" s="352"/>
      <c r="G32" s="352"/>
      <c r="H32" s="352"/>
      <c r="I32" s="352"/>
      <c r="J32" s="142"/>
    </row>
    <row r="33" spans="1:9" ht="12.75">
      <c r="A33" s="349" t="s">
        <v>535</v>
      </c>
      <c r="B33" s="352" t="s">
        <v>604</v>
      </c>
      <c r="C33" s="352"/>
      <c r="D33" s="352"/>
      <c r="E33" s="352"/>
      <c r="F33" s="352"/>
      <c r="G33" s="352"/>
      <c r="H33" s="352"/>
      <c r="I33" s="352"/>
    </row>
    <row r="34" spans="1:9" ht="12.75">
      <c r="A34" s="330" t="s">
        <v>617</v>
      </c>
      <c r="B34" s="352" t="s">
        <v>616</v>
      </c>
      <c r="C34" s="352"/>
      <c r="D34" s="352"/>
      <c r="E34" s="352"/>
      <c r="F34" s="352"/>
      <c r="G34" s="352"/>
      <c r="H34" s="352"/>
      <c r="I34" s="352"/>
    </row>
    <row r="35" spans="1:9" ht="12.75">
      <c r="A35" s="330" t="s">
        <v>618</v>
      </c>
      <c r="B35" s="352" t="s">
        <v>616</v>
      </c>
      <c r="C35" s="352"/>
      <c r="D35" s="352"/>
      <c r="E35" s="352"/>
      <c r="F35" s="352"/>
      <c r="G35" s="352"/>
      <c r="H35" s="352"/>
      <c r="I35" s="352"/>
    </row>
    <row r="36" spans="1:9" ht="12.75">
      <c r="A36" s="330" t="s">
        <v>619</v>
      </c>
      <c r="B36" s="352" t="s">
        <v>622</v>
      </c>
      <c r="C36" s="352"/>
      <c r="D36" s="352"/>
      <c r="E36" s="352"/>
      <c r="F36" s="352"/>
      <c r="G36" s="352"/>
      <c r="H36" s="352"/>
      <c r="I36" s="352"/>
    </row>
    <row r="37" spans="1:9" ht="12.75">
      <c r="A37" s="330" t="s">
        <v>620</v>
      </c>
      <c r="B37" s="352" t="s">
        <v>616</v>
      </c>
      <c r="C37" s="352"/>
      <c r="D37" s="352"/>
      <c r="E37" s="352"/>
      <c r="F37" s="352"/>
      <c r="G37" s="352"/>
      <c r="H37" s="352"/>
      <c r="I37" s="352"/>
    </row>
    <row r="38" spans="1:9" ht="12.75">
      <c r="A38" s="330" t="s">
        <v>621</v>
      </c>
      <c r="B38" s="352" t="s">
        <v>616</v>
      </c>
      <c r="C38" s="352"/>
      <c r="D38" s="352"/>
      <c r="E38" s="352"/>
      <c r="F38" s="352"/>
      <c r="G38" s="352"/>
      <c r="H38" s="352"/>
      <c r="I38" s="352"/>
    </row>
    <row r="39" spans="1:9" ht="12.75">
      <c r="A39" s="349"/>
      <c r="B39" s="352"/>
      <c r="C39" s="352"/>
      <c r="D39" s="352"/>
      <c r="E39" s="352"/>
      <c r="F39" s="352"/>
      <c r="G39" s="352"/>
      <c r="H39" s="352"/>
      <c r="I39" s="352"/>
    </row>
    <row r="40" spans="1:9" ht="12.75">
      <c r="A40" s="349"/>
      <c r="B40" s="352"/>
      <c r="C40" s="352"/>
      <c r="D40" s="352"/>
      <c r="E40" s="352"/>
      <c r="F40" s="352"/>
      <c r="G40" s="352"/>
      <c r="H40" s="352"/>
      <c r="I40" s="352"/>
    </row>
    <row r="41" spans="1:9" ht="12.75">
      <c r="A41" s="582" t="s">
        <v>346</v>
      </c>
      <c r="B41" s="582"/>
      <c r="C41" s="582"/>
      <c r="D41" s="582"/>
      <c r="E41" s="582"/>
      <c r="F41" s="582"/>
      <c r="G41" s="582"/>
      <c r="H41" s="582"/>
      <c r="I41" s="582"/>
    </row>
    <row r="42" spans="1:9" ht="12.75">
      <c r="A42" s="187"/>
      <c r="B42" s="187"/>
      <c r="C42" s="187"/>
      <c r="D42" s="187"/>
      <c r="E42" s="187"/>
      <c r="F42" s="187"/>
      <c r="G42" s="187"/>
      <c r="H42" s="187"/>
      <c r="I42" s="187"/>
    </row>
    <row r="43" spans="1:9" ht="12.75">
      <c r="A43" s="574" t="s">
        <v>347</v>
      </c>
      <c r="B43" s="574"/>
      <c r="C43" s="574"/>
      <c r="D43" s="574"/>
      <c r="E43" s="574"/>
      <c r="F43" s="574"/>
      <c r="G43" s="574"/>
      <c r="H43" s="574"/>
      <c r="I43" s="574"/>
    </row>
    <row r="44" spans="1:10" ht="39" customHeight="1">
      <c r="A44" s="555" t="s">
        <v>348</v>
      </c>
      <c r="B44" s="555"/>
      <c r="C44" s="555"/>
      <c r="D44" s="555"/>
      <c r="E44" s="555"/>
      <c r="F44" s="555"/>
      <c r="G44" s="555"/>
      <c r="H44" s="555"/>
      <c r="I44" s="555"/>
      <c r="J44" s="155"/>
    </row>
    <row r="45" spans="1:9" ht="12.75">
      <c r="A45" s="154"/>
      <c r="B45" s="154"/>
      <c r="C45" s="154"/>
      <c r="D45" s="154"/>
      <c r="E45" s="154"/>
      <c r="F45" s="154"/>
      <c r="G45" s="154"/>
      <c r="H45" s="154"/>
      <c r="I45" s="154"/>
    </row>
    <row r="46" spans="1:9" ht="12.75">
      <c r="A46" s="574" t="s">
        <v>349</v>
      </c>
      <c r="B46" s="574"/>
      <c r="C46" s="574"/>
      <c r="D46" s="574"/>
      <c r="E46" s="574"/>
      <c r="F46" s="574"/>
      <c r="G46" s="574"/>
      <c r="H46" s="574"/>
      <c r="I46" s="574"/>
    </row>
    <row r="47" spans="1:9" ht="27" customHeight="1">
      <c r="A47" s="579" t="s">
        <v>574</v>
      </c>
      <c r="B47" s="579"/>
      <c r="C47" s="579"/>
      <c r="D47" s="579"/>
      <c r="E47" s="579"/>
      <c r="F47" s="579"/>
      <c r="G47" s="579"/>
      <c r="H47" s="579"/>
      <c r="I47" s="579"/>
    </row>
    <row r="48" spans="1:9" ht="12.75">
      <c r="A48" s="144"/>
      <c r="B48" s="144"/>
      <c r="C48" s="144"/>
      <c r="D48" s="144"/>
      <c r="E48" s="144"/>
      <c r="F48" s="144"/>
      <c r="G48" s="144"/>
      <c r="H48" s="144"/>
      <c r="I48" s="144"/>
    </row>
    <row r="49" spans="1:9" ht="12.75">
      <c r="A49" s="144"/>
      <c r="B49" s="144"/>
      <c r="C49" s="144"/>
      <c r="D49" s="144"/>
      <c r="E49" s="144"/>
      <c r="F49" s="144"/>
      <c r="G49" s="144"/>
      <c r="H49" s="144"/>
      <c r="I49" s="144"/>
    </row>
    <row r="50" ht="12.75">
      <c r="A50" s="146" t="s">
        <v>504</v>
      </c>
    </row>
    <row r="51" spans="1:10" ht="12.75">
      <c r="A51" s="121"/>
      <c r="B51" s="209" t="s">
        <v>564</v>
      </c>
      <c r="C51" s="209" t="s">
        <v>569</v>
      </c>
      <c r="D51" s="146"/>
      <c r="E51" s="146"/>
      <c r="J51" s="156"/>
    </row>
    <row r="52" spans="1:5" ht="12.75">
      <c r="A52" s="139" t="s">
        <v>350</v>
      </c>
      <c r="B52" s="213">
        <v>107085971</v>
      </c>
      <c r="C52" s="301">
        <v>117214477</v>
      </c>
      <c r="D52" s="177"/>
      <c r="E52" s="146"/>
    </row>
    <row r="53" spans="1:10" ht="12.75">
      <c r="A53" s="139" t="s">
        <v>351</v>
      </c>
      <c r="B53" s="213">
        <v>41962781</v>
      </c>
      <c r="C53" s="301">
        <v>61961695</v>
      </c>
      <c r="D53" s="177"/>
      <c r="F53" s="146"/>
      <c r="G53" s="146"/>
      <c r="J53" s="156"/>
    </row>
    <row r="54" spans="1:10" ht="12.75">
      <c r="A54" s="139" t="s">
        <v>525</v>
      </c>
      <c r="B54" s="213">
        <v>54062187</v>
      </c>
      <c r="C54" s="301">
        <v>48491592</v>
      </c>
      <c r="D54" s="177"/>
      <c r="G54" s="174"/>
      <c r="H54" s="174"/>
      <c r="J54" s="156"/>
    </row>
    <row r="55" spans="1:9" ht="12.75">
      <c r="A55" s="139" t="s">
        <v>352</v>
      </c>
      <c r="B55" s="213">
        <v>12091267</v>
      </c>
      <c r="C55" s="301">
        <v>20063660</v>
      </c>
      <c r="D55" s="177"/>
      <c r="G55" s="176"/>
      <c r="H55" s="176"/>
      <c r="I55" s="175"/>
    </row>
    <row r="56" spans="1:7" ht="12.75">
      <c r="A56" s="139" t="s">
        <v>353</v>
      </c>
      <c r="B56" s="213">
        <v>12695272</v>
      </c>
      <c r="C56" s="301">
        <v>11530783</v>
      </c>
      <c r="D56" s="177"/>
      <c r="F56" s="146"/>
      <c r="G56" s="146"/>
    </row>
    <row r="57" spans="1:7" ht="12.75">
      <c r="A57" s="139" t="s">
        <v>354</v>
      </c>
      <c r="B57" s="213">
        <v>1719509</v>
      </c>
      <c r="C57" s="301">
        <v>2540021</v>
      </c>
      <c r="D57" s="177"/>
      <c r="F57" s="146"/>
      <c r="G57" s="146"/>
    </row>
    <row r="58" spans="1:7" ht="13.5" thickBot="1">
      <c r="A58" s="139" t="s">
        <v>498</v>
      </c>
      <c r="B58" s="214">
        <v>1017087</v>
      </c>
      <c r="C58" s="302">
        <v>1019319</v>
      </c>
      <c r="D58" s="205"/>
      <c r="F58" s="146"/>
      <c r="G58" s="146"/>
    </row>
    <row r="59" spans="1:7" ht="13.5" thickBot="1">
      <c r="A59" s="147"/>
      <c r="B59" s="124">
        <f>SUM(B52:B58)</f>
        <v>230634074</v>
      </c>
      <c r="C59" s="124">
        <f>SUM(C52:C58)</f>
        <v>262821547</v>
      </c>
      <c r="D59" s="205"/>
      <c r="F59" s="175"/>
      <c r="G59" s="146"/>
    </row>
    <row r="60" spans="3:4" ht="12.75">
      <c r="C60" s="204"/>
      <c r="D60" s="203"/>
    </row>
    <row r="62" ht="12.75">
      <c r="A62" s="146" t="s">
        <v>505</v>
      </c>
    </row>
    <row r="63" spans="1:5" ht="12.75">
      <c r="A63" s="147"/>
      <c r="B63" s="209" t="s">
        <v>564</v>
      </c>
      <c r="C63" s="209" t="s">
        <v>569</v>
      </c>
      <c r="D63" s="125"/>
      <c r="E63" s="125"/>
    </row>
    <row r="64" spans="1:5" ht="25.5">
      <c r="A64" s="165" t="s">
        <v>541</v>
      </c>
      <c r="B64" s="343">
        <v>638683</v>
      </c>
      <c r="C64" s="303">
        <v>783603</v>
      </c>
      <c r="D64" s="125"/>
      <c r="E64" s="125"/>
    </row>
    <row r="65" spans="1:9" ht="12.75">
      <c r="A65" s="165" t="s">
        <v>548</v>
      </c>
      <c r="B65" s="343">
        <v>1009307</v>
      </c>
      <c r="C65" s="303">
        <v>862651</v>
      </c>
      <c r="D65" s="125"/>
      <c r="E65" s="125"/>
      <c r="F65" s="230"/>
      <c r="G65" s="230"/>
      <c r="H65" s="230"/>
      <c r="I65" s="230"/>
    </row>
    <row r="66" spans="1:5" ht="12.75">
      <c r="A66" s="165" t="s">
        <v>355</v>
      </c>
      <c r="B66" s="343">
        <v>517788</v>
      </c>
      <c r="C66" s="303">
        <v>589137</v>
      </c>
      <c r="D66" s="125"/>
      <c r="E66" s="125"/>
    </row>
    <row r="67" spans="1:5" ht="12.75">
      <c r="A67" s="165" t="s">
        <v>356</v>
      </c>
      <c r="B67" s="343">
        <v>1076873</v>
      </c>
      <c r="C67" s="303">
        <v>183034</v>
      </c>
      <c r="D67" s="125"/>
      <c r="E67" s="125"/>
    </row>
    <row r="68" spans="1:9" ht="12.75">
      <c r="A68" s="165" t="s">
        <v>552</v>
      </c>
      <c r="B68" s="238">
        <v>0</v>
      </c>
      <c r="C68" s="303">
        <v>1657303.24</v>
      </c>
      <c r="D68" s="125"/>
      <c r="E68" s="125"/>
      <c r="F68" s="245"/>
      <c r="G68" s="245"/>
      <c r="H68" s="245"/>
      <c r="I68" s="245"/>
    </row>
    <row r="69" spans="1:9" ht="12.75">
      <c r="A69" s="342" t="s">
        <v>626</v>
      </c>
      <c r="B69" s="343">
        <v>11863855</v>
      </c>
      <c r="C69" s="343"/>
      <c r="D69" s="125"/>
      <c r="E69" s="125"/>
      <c r="F69" s="376"/>
      <c r="G69" s="376"/>
      <c r="H69" s="376"/>
      <c r="I69" s="376"/>
    </row>
    <row r="70" spans="1:5" ht="13.5" thickBot="1">
      <c r="A70" s="165" t="s">
        <v>357</v>
      </c>
      <c r="B70" s="239">
        <v>1563525</v>
      </c>
      <c r="C70" s="304">
        <v>831936.76</v>
      </c>
      <c r="D70" s="125"/>
      <c r="E70" s="125"/>
    </row>
    <row r="71" spans="1:5" ht="13.5" thickBot="1">
      <c r="A71" s="147"/>
      <c r="B71" s="124">
        <f>SUM(B64:B70)</f>
        <v>16670031</v>
      </c>
      <c r="C71" s="124">
        <f>SUM(C64:C70)</f>
        <v>4907665</v>
      </c>
      <c r="D71" s="125"/>
      <c r="E71" s="125"/>
    </row>
    <row r="72" spans="1:5" ht="12.75">
      <c r="A72" s="578"/>
      <c r="B72" s="578"/>
      <c r="C72" s="578"/>
      <c r="D72" s="149"/>
      <c r="E72" s="149"/>
    </row>
    <row r="73" spans="1:5" ht="12.75">
      <c r="A73" s="578"/>
      <c r="B73" s="578"/>
      <c r="C73" s="578"/>
      <c r="D73" s="149"/>
      <c r="E73" s="149"/>
    </row>
    <row r="74" spans="1:5" ht="12.75">
      <c r="A74" s="578" t="s">
        <v>550</v>
      </c>
      <c r="B74" s="578"/>
      <c r="C74" s="578"/>
      <c r="D74" s="149"/>
      <c r="E74" s="149"/>
    </row>
    <row r="75" spans="2:5" ht="12.75">
      <c r="B75" s="209" t="s">
        <v>564</v>
      </c>
      <c r="C75" s="209" t="s">
        <v>569</v>
      </c>
      <c r="D75" s="206"/>
      <c r="E75" s="149"/>
    </row>
    <row r="76" spans="1:5" ht="12.75">
      <c r="A76" s="139" t="s">
        <v>358</v>
      </c>
      <c r="B76" s="358">
        <v>8597262</v>
      </c>
      <c r="C76" s="305">
        <v>7903457</v>
      </c>
      <c r="D76" s="206"/>
      <c r="E76" s="149"/>
    </row>
    <row r="77" spans="1:5" ht="12.75">
      <c r="A77" s="139" t="s">
        <v>359</v>
      </c>
      <c r="B77" s="358">
        <v>3176926</v>
      </c>
      <c r="C77" s="305">
        <v>1097047</v>
      </c>
      <c r="D77" s="206"/>
      <c r="E77" s="149"/>
    </row>
    <row r="78" spans="1:8" ht="12.75">
      <c r="A78" s="139" t="s">
        <v>360</v>
      </c>
      <c r="B78" s="358">
        <v>2597337</v>
      </c>
      <c r="C78" s="305">
        <v>2932500</v>
      </c>
      <c r="D78" s="206"/>
      <c r="E78" s="149"/>
      <c r="H78" s="126"/>
    </row>
    <row r="79" spans="1:5" ht="12.75">
      <c r="A79" s="139" t="s">
        <v>361</v>
      </c>
      <c r="B79" s="358">
        <v>20501921</v>
      </c>
      <c r="C79" s="305">
        <v>23847587</v>
      </c>
      <c r="D79" s="206"/>
      <c r="E79" s="149"/>
    </row>
    <row r="80" spans="1:5" ht="12.75">
      <c r="A80" s="139" t="s">
        <v>362</v>
      </c>
      <c r="B80" s="358">
        <v>978032</v>
      </c>
      <c r="C80" s="305">
        <v>2418652</v>
      </c>
      <c r="D80" s="206"/>
      <c r="E80" s="149"/>
    </row>
    <row r="81" spans="1:5" ht="12.75">
      <c r="A81" s="139" t="s">
        <v>363</v>
      </c>
      <c r="B81" s="358">
        <v>4148644</v>
      </c>
      <c r="C81" s="305">
        <v>3997152</v>
      </c>
      <c r="D81" s="206"/>
      <c r="E81" s="149"/>
    </row>
    <row r="82" spans="1:5" ht="12.75">
      <c r="A82" s="139" t="s">
        <v>364</v>
      </c>
      <c r="B82" s="358">
        <v>9729005</v>
      </c>
      <c r="C82" s="305">
        <v>8435019</v>
      </c>
      <c r="D82" s="206"/>
      <c r="E82" s="149"/>
    </row>
    <row r="83" spans="1:5" ht="12.75">
      <c r="A83" s="139" t="s">
        <v>365</v>
      </c>
      <c r="B83" s="358">
        <v>29001262</v>
      </c>
      <c r="C83" s="305">
        <v>30982971</v>
      </c>
      <c r="D83" s="206"/>
      <c r="E83" s="149"/>
    </row>
    <row r="84" spans="1:5" ht="12.75">
      <c r="A84" s="139" t="s">
        <v>366</v>
      </c>
      <c r="B84" s="358">
        <v>75764634</v>
      </c>
      <c r="C84" s="305">
        <v>105194892</v>
      </c>
      <c r="D84" s="206"/>
      <c r="E84" s="149"/>
    </row>
    <row r="85" spans="1:5" ht="12.75">
      <c r="A85" s="139" t="s">
        <v>367</v>
      </c>
      <c r="B85" s="358">
        <v>6156700</v>
      </c>
      <c r="C85" s="305">
        <v>7023800</v>
      </c>
      <c r="D85" s="206"/>
      <c r="E85" s="149"/>
    </row>
    <row r="86" spans="1:5" ht="13.5" thickBot="1">
      <c r="A86" s="139" t="s">
        <v>368</v>
      </c>
      <c r="B86" s="355">
        <v>918784</v>
      </c>
      <c r="C86" s="306">
        <v>891505</v>
      </c>
      <c r="D86" s="206"/>
      <c r="E86" s="149"/>
    </row>
    <row r="87" spans="2:5" ht="13.5" thickBot="1">
      <c r="B87" s="127">
        <f>SUM(B76:B86)</f>
        <v>161570507</v>
      </c>
      <c r="C87" s="150">
        <f>SUM(C76:C86)</f>
        <v>194724582</v>
      </c>
      <c r="D87" s="206"/>
      <c r="E87" s="149"/>
    </row>
    <row r="88" spans="1:5" ht="12.75">
      <c r="A88" s="577"/>
      <c r="B88" s="577"/>
      <c r="C88" s="577"/>
      <c r="D88" s="149"/>
      <c r="E88" s="149"/>
    </row>
    <row r="89" spans="1:5" ht="12.75">
      <c r="A89" s="577"/>
      <c r="B89" s="577"/>
      <c r="C89" s="577"/>
      <c r="D89" s="149"/>
      <c r="E89" s="149"/>
    </row>
    <row r="90" spans="1:6" ht="12.75">
      <c r="A90" s="575" t="s">
        <v>506</v>
      </c>
      <c r="B90" s="575"/>
      <c r="C90" s="575"/>
      <c r="D90" s="575"/>
      <c r="E90" s="575"/>
      <c r="F90" s="575"/>
    </row>
    <row r="91" spans="1:3" ht="12.75">
      <c r="A91" s="121"/>
      <c r="B91" s="209" t="s">
        <v>564</v>
      </c>
      <c r="C91" s="209" t="s">
        <v>569</v>
      </c>
    </row>
    <row r="92" spans="1:3" ht="12.75">
      <c r="A92" s="164" t="s">
        <v>369</v>
      </c>
      <c r="B92" s="357">
        <v>17820668</v>
      </c>
      <c r="C92" s="308">
        <v>10364419</v>
      </c>
    </row>
    <row r="93" spans="1:3" ht="12.75">
      <c r="A93" s="164" t="s">
        <v>370</v>
      </c>
      <c r="B93" s="357">
        <v>13002332</v>
      </c>
      <c r="C93" s="308">
        <v>6149786</v>
      </c>
    </row>
    <row r="94" spans="1:3" ht="13.5" thickBot="1">
      <c r="A94" s="164" t="s">
        <v>371</v>
      </c>
      <c r="B94" s="356">
        <v>5112648</v>
      </c>
      <c r="C94" s="307">
        <v>2510651</v>
      </c>
    </row>
    <row r="95" spans="1:8" ht="13.5" thickBot="1">
      <c r="A95" s="147"/>
      <c r="B95" s="124">
        <f>SUM(B92:B94)</f>
        <v>35935648</v>
      </c>
      <c r="C95" s="124">
        <f>SUM(C92:C94)</f>
        <v>19024856</v>
      </c>
      <c r="H95" s="157"/>
    </row>
    <row r="96" spans="1:6" ht="12.75">
      <c r="A96" s="573"/>
      <c r="B96" s="573"/>
      <c r="C96" s="573"/>
      <c r="D96" s="573"/>
      <c r="E96" s="573"/>
      <c r="F96" s="573"/>
    </row>
    <row r="97" spans="1:3" ht="25.5">
      <c r="A97" s="211" t="s">
        <v>570</v>
      </c>
      <c r="B97" s="335">
        <v>209</v>
      </c>
      <c r="C97" s="335">
        <v>204</v>
      </c>
    </row>
    <row r="98" spans="1:6" ht="12.75">
      <c r="A98" s="594"/>
      <c r="B98" s="594"/>
      <c r="C98" s="594"/>
      <c r="D98" s="594"/>
      <c r="E98" s="594"/>
      <c r="F98" s="594"/>
    </row>
    <row r="99" spans="1:6" ht="12.75">
      <c r="A99" s="594"/>
      <c r="B99" s="594"/>
      <c r="C99" s="594"/>
      <c r="D99" s="594"/>
      <c r="E99" s="594"/>
      <c r="F99" s="594"/>
    </row>
    <row r="100" spans="1:6" ht="12.75">
      <c r="A100" s="593" t="s">
        <v>507</v>
      </c>
      <c r="B100" s="593"/>
      <c r="C100" s="593"/>
      <c r="D100" s="593"/>
      <c r="E100" s="593"/>
      <c r="F100" s="593"/>
    </row>
    <row r="101" spans="1:3" ht="12.75">
      <c r="A101" s="128" t="s">
        <v>338</v>
      </c>
      <c r="B101" s="209" t="s">
        <v>564</v>
      </c>
      <c r="C101" s="209" t="s">
        <v>569</v>
      </c>
    </row>
    <row r="102" spans="1:3" ht="25.5">
      <c r="A102" s="165" t="s">
        <v>374</v>
      </c>
      <c r="B102" s="343">
        <v>12603871</v>
      </c>
      <c r="C102" s="309">
        <v>2458443</v>
      </c>
    </row>
    <row r="103" spans="1:3" ht="26.25" thickBot="1">
      <c r="A103" s="165" t="s">
        <v>373</v>
      </c>
      <c r="B103" s="344">
        <v>25174353</v>
      </c>
      <c r="C103" s="310">
        <v>23982293</v>
      </c>
    </row>
    <row r="104" spans="1:3" ht="13.5" thickBot="1">
      <c r="A104" s="147"/>
      <c r="B104" s="124">
        <f>SUM(B102:B103)</f>
        <v>37778224</v>
      </c>
      <c r="C104" s="124">
        <f>SUM(C102:C103)</f>
        <v>26440736</v>
      </c>
    </row>
    <row r="105" spans="1:6" ht="12.75">
      <c r="A105" s="573"/>
      <c r="B105" s="573"/>
      <c r="C105" s="573"/>
      <c r="D105" s="573"/>
      <c r="E105" s="573"/>
      <c r="F105" s="573"/>
    </row>
    <row r="106" ht="12.75">
      <c r="A106" s="128"/>
    </row>
    <row r="107" ht="12.75">
      <c r="A107" s="146" t="s">
        <v>508</v>
      </c>
    </row>
    <row r="108" spans="1:3" ht="12.75">
      <c r="A108" s="146"/>
      <c r="B108" s="209" t="s">
        <v>564</v>
      </c>
      <c r="C108" s="209" t="s">
        <v>569</v>
      </c>
    </row>
    <row r="109" spans="1:3" ht="12.75">
      <c r="A109" s="135" t="s">
        <v>526</v>
      </c>
      <c r="B109" s="343">
        <v>897035</v>
      </c>
      <c r="C109" s="312">
        <v>783733</v>
      </c>
    </row>
    <row r="110" spans="1:3" ht="12.75">
      <c r="A110" s="135" t="s">
        <v>375</v>
      </c>
      <c r="B110" s="361">
        <v>456157</v>
      </c>
      <c r="C110" s="311">
        <v>559875</v>
      </c>
    </row>
    <row r="111" spans="1:3" ht="12.75">
      <c r="A111" s="135" t="s">
        <v>376</v>
      </c>
      <c r="B111" s="361">
        <v>593608</v>
      </c>
      <c r="C111" s="311">
        <v>576885</v>
      </c>
    </row>
    <row r="112" spans="1:3" ht="12.75">
      <c r="A112" s="135" t="s">
        <v>377</v>
      </c>
      <c r="B112" s="361">
        <v>292133</v>
      </c>
      <c r="C112" s="311">
        <v>1284634</v>
      </c>
    </row>
    <row r="113" spans="1:3" ht="12.75">
      <c r="A113" s="135" t="s">
        <v>378</v>
      </c>
      <c r="B113" s="361">
        <v>492736</v>
      </c>
      <c r="C113" s="311">
        <v>748289</v>
      </c>
    </row>
    <row r="114" spans="1:3" ht="25.5">
      <c r="A114" s="135" t="s">
        <v>379</v>
      </c>
      <c r="B114" s="361">
        <v>3532289</v>
      </c>
      <c r="C114" s="311">
        <v>1065683</v>
      </c>
    </row>
    <row r="115" spans="1:3" ht="12.75">
      <c r="A115" s="135" t="s">
        <v>380</v>
      </c>
      <c r="B115" s="361">
        <v>427159</v>
      </c>
      <c r="C115" s="311">
        <v>279620</v>
      </c>
    </row>
    <row r="116" spans="1:9" ht="25.5">
      <c r="A116" s="211" t="s">
        <v>553</v>
      </c>
      <c r="B116" s="361">
        <v>4736382</v>
      </c>
      <c r="C116" s="255">
        <v>0</v>
      </c>
      <c r="D116" s="246"/>
      <c r="E116" s="246"/>
      <c r="F116" s="246"/>
      <c r="G116" s="246"/>
      <c r="H116" s="246"/>
      <c r="I116" s="246"/>
    </row>
    <row r="117" spans="1:3" ht="13.5" thickBot="1">
      <c r="A117" s="135" t="s">
        <v>381</v>
      </c>
      <c r="B117" s="362">
        <v>1254931</v>
      </c>
      <c r="C117" s="313">
        <v>2076255</v>
      </c>
    </row>
    <row r="118" spans="2:3" ht="13.5" thickBot="1">
      <c r="B118" s="127">
        <f>SUM(B109:B117)</f>
        <v>12682430</v>
      </c>
      <c r="C118" s="127">
        <f>SUM(C109:C117)</f>
        <v>7374974</v>
      </c>
    </row>
    <row r="119" ht="12.75">
      <c r="A119" s="128"/>
    </row>
    <row r="120" spans="1:9" ht="27" customHeight="1">
      <c r="A120" s="555" t="s">
        <v>372</v>
      </c>
      <c r="B120" s="555"/>
      <c r="C120" s="555"/>
      <c r="D120" s="555"/>
      <c r="E120" s="555"/>
      <c r="F120" s="555"/>
      <c r="G120" s="555"/>
      <c r="H120" s="555"/>
      <c r="I120" s="555"/>
    </row>
    <row r="121" spans="1:9" ht="12.75">
      <c r="A121" s="243"/>
      <c r="B121" s="243"/>
      <c r="C121" s="243"/>
      <c r="D121" s="243"/>
      <c r="E121" s="243"/>
      <c r="F121" s="243"/>
      <c r="G121" s="243"/>
      <c r="H121" s="243"/>
      <c r="I121" s="243"/>
    </row>
    <row r="122" ht="12.75">
      <c r="A122" s="128"/>
    </row>
    <row r="123" ht="12.75">
      <c r="A123" s="146" t="s">
        <v>509</v>
      </c>
    </row>
    <row r="124" spans="1:4" ht="12.75">
      <c r="A124" s="149"/>
      <c r="B124" s="209" t="s">
        <v>564</v>
      </c>
      <c r="C124" s="209" t="s">
        <v>569</v>
      </c>
      <c r="D124" s="203"/>
    </row>
    <row r="125" spans="1:4" ht="25.5">
      <c r="A125" s="165" t="s">
        <v>500</v>
      </c>
      <c r="B125" s="238">
        <v>151092</v>
      </c>
      <c r="C125" s="314">
        <v>138014</v>
      </c>
      <c r="D125" s="203"/>
    </row>
    <row r="126" spans="1:7" ht="12.75">
      <c r="A126" s="165" t="s">
        <v>382</v>
      </c>
      <c r="B126" s="238">
        <v>3810612</v>
      </c>
      <c r="C126" s="314">
        <v>3450130</v>
      </c>
      <c r="D126" s="203"/>
      <c r="G126" s="157"/>
    </row>
    <row r="127" spans="1:9" ht="12.75">
      <c r="A127" s="342" t="s">
        <v>383</v>
      </c>
      <c r="B127" s="343">
        <v>3300309</v>
      </c>
      <c r="C127" s="343">
        <v>6254577</v>
      </c>
      <c r="D127" s="341"/>
      <c r="E127" s="338"/>
      <c r="F127" s="338"/>
      <c r="G127" s="340"/>
      <c r="H127" s="338"/>
      <c r="I127" s="338"/>
    </row>
    <row r="128" spans="1:4" ht="39" thickBot="1">
      <c r="A128" s="342" t="s">
        <v>627</v>
      </c>
      <c r="B128" s="239">
        <v>19452110</v>
      </c>
      <c r="C128" s="315">
        <v>0</v>
      </c>
      <c r="D128" s="203"/>
    </row>
    <row r="129" spans="1:4" ht="13.5" thickBot="1">
      <c r="A129" s="147"/>
      <c r="B129" s="124">
        <f>SUM(B125:B128)</f>
        <v>26714123</v>
      </c>
      <c r="C129" s="178">
        <f>SUM(C125:C128)</f>
        <v>9842721</v>
      </c>
      <c r="D129" s="203"/>
    </row>
    <row r="130" spans="1:6" ht="12.75">
      <c r="A130" s="146"/>
      <c r="C130" s="203"/>
      <c r="D130" s="203"/>
      <c r="F130" s="157"/>
    </row>
    <row r="131" spans="1:6" ht="12.75">
      <c r="A131" s="146"/>
      <c r="C131" s="203"/>
      <c r="D131" s="203"/>
      <c r="F131" s="157"/>
    </row>
    <row r="132" spans="1:4" ht="12.75">
      <c r="A132" s="146" t="s">
        <v>510</v>
      </c>
      <c r="C132" s="203"/>
      <c r="D132" s="203"/>
    </row>
    <row r="133" spans="1:4" ht="12.75">
      <c r="A133" s="149"/>
      <c r="B133" s="209" t="s">
        <v>564</v>
      </c>
      <c r="C133" s="209" t="s">
        <v>569</v>
      </c>
      <c r="D133" s="203"/>
    </row>
    <row r="134" spans="1:4" ht="12.75">
      <c r="A134" s="165" t="s">
        <v>384</v>
      </c>
      <c r="B134" s="343">
        <v>9151413</v>
      </c>
      <c r="C134" s="316">
        <v>49900316</v>
      </c>
      <c r="D134" s="203"/>
    </row>
    <row r="135" spans="1:4" ht="12.75">
      <c r="A135" s="165" t="s">
        <v>385</v>
      </c>
      <c r="B135" s="238">
        <v>7000</v>
      </c>
      <c r="C135" s="316">
        <v>263750</v>
      </c>
      <c r="D135" s="203"/>
    </row>
    <row r="136" spans="1:9" ht="12.75">
      <c r="A136" s="342" t="s">
        <v>386</v>
      </c>
      <c r="B136" s="343">
        <v>18391</v>
      </c>
      <c r="C136" s="343">
        <v>240061</v>
      </c>
      <c r="D136" s="341"/>
      <c r="E136" s="338"/>
      <c r="F136" s="338"/>
      <c r="G136" s="338"/>
      <c r="H136" s="338"/>
      <c r="I136" s="338"/>
    </row>
    <row r="137" spans="1:4" ht="26.25" thickBot="1">
      <c r="A137" s="342" t="s">
        <v>575</v>
      </c>
      <c r="B137" s="344">
        <v>2654163</v>
      </c>
      <c r="C137" s="317">
        <v>0</v>
      </c>
      <c r="D137" s="203"/>
    </row>
    <row r="138" spans="1:4" ht="13.5" thickBot="1">
      <c r="A138" s="147"/>
      <c r="B138" s="124">
        <f>SUM(B134:B137)</f>
        <v>11830967</v>
      </c>
      <c r="C138" s="124">
        <f>SUM(C134:C137)</f>
        <v>50404127</v>
      </c>
      <c r="D138" s="203"/>
    </row>
    <row r="139" ht="12.75">
      <c r="A139" s="128"/>
    </row>
    <row r="140" spans="1:9" ht="12.75">
      <c r="A140" s="259"/>
      <c r="B140" s="259"/>
      <c r="C140" s="259"/>
      <c r="D140" s="259"/>
      <c r="E140" s="259"/>
      <c r="F140" s="259"/>
      <c r="G140" s="259"/>
      <c r="H140" s="259"/>
      <c r="I140" s="259"/>
    </row>
    <row r="141" spans="1:9" ht="12.75">
      <c r="A141" s="249" t="s">
        <v>387</v>
      </c>
      <c r="B141" s="250"/>
      <c r="C141" s="250"/>
      <c r="D141" s="250"/>
      <c r="E141" s="250"/>
      <c r="F141" s="247"/>
      <c r="G141" s="247"/>
      <c r="H141" s="247"/>
      <c r="I141" s="247"/>
    </row>
    <row r="142" spans="1:10" ht="22.5">
      <c r="A142" s="262"/>
      <c r="B142" s="263" t="s">
        <v>388</v>
      </c>
      <c r="C142" s="263" t="s">
        <v>389</v>
      </c>
      <c r="D142" s="263" t="s">
        <v>391</v>
      </c>
      <c r="E142" s="263" t="s">
        <v>392</v>
      </c>
      <c r="F142" s="256"/>
      <c r="G142" s="256"/>
      <c r="H142" s="256"/>
      <c r="I142" s="256"/>
      <c r="J142" s="162"/>
    </row>
    <row r="143" spans="1:10" ht="13.5" thickBot="1">
      <c r="A143" s="264" t="s">
        <v>393</v>
      </c>
      <c r="B143" s="249"/>
      <c r="C143" s="249"/>
      <c r="D143" s="249"/>
      <c r="E143" s="249"/>
      <c r="F143" s="256"/>
      <c r="G143" s="256"/>
      <c r="H143" s="256"/>
      <c r="I143" s="256"/>
      <c r="J143" s="162"/>
    </row>
    <row r="144" spans="1:10" ht="13.5" thickBot="1">
      <c r="A144" s="264" t="s">
        <v>557</v>
      </c>
      <c r="B144" s="265">
        <v>62364332</v>
      </c>
      <c r="C144" s="265">
        <v>82680180</v>
      </c>
      <c r="D144" s="291">
        <v>0</v>
      </c>
      <c r="E144" s="265">
        <f>SUM(B144:D144)</f>
        <v>145044512</v>
      </c>
      <c r="F144" s="256"/>
      <c r="G144" s="256"/>
      <c r="H144" s="256"/>
      <c r="I144" s="256"/>
      <c r="J144" s="162"/>
    </row>
    <row r="145" spans="1:10" ht="12.75">
      <c r="A145" s="267" t="s">
        <v>394</v>
      </c>
      <c r="B145" s="368">
        <v>106867</v>
      </c>
      <c r="C145" s="365"/>
      <c r="D145" s="365">
        <v>1863531</v>
      </c>
      <c r="E145" s="268">
        <f>SUM(B145:D145)</f>
        <v>1970398</v>
      </c>
      <c r="F145" s="256"/>
      <c r="G145" s="256"/>
      <c r="H145" s="256"/>
      <c r="I145" s="256"/>
      <c r="J145" s="162"/>
    </row>
    <row r="146" spans="1:10" ht="12.75">
      <c r="A146" s="267" t="s">
        <v>395</v>
      </c>
      <c r="B146" s="364"/>
      <c r="C146" s="365">
        <v>1863531</v>
      </c>
      <c r="D146" s="365">
        <v>-1863531</v>
      </c>
      <c r="E146" s="268">
        <f>SUM(B146:D146)</f>
        <v>0</v>
      </c>
      <c r="F146" s="256"/>
      <c r="G146" s="256"/>
      <c r="H146" s="256"/>
      <c r="I146" s="256"/>
      <c r="J146" s="162"/>
    </row>
    <row r="147" spans="1:10" ht="13.5" thickBot="1">
      <c r="A147" s="267" t="s">
        <v>396</v>
      </c>
      <c r="B147" s="364"/>
      <c r="C147" s="365"/>
      <c r="D147" s="365"/>
      <c r="E147" s="250">
        <f>SUM(B147:D147)</f>
        <v>0</v>
      </c>
      <c r="F147" s="256"/>
      <c r="G147" s="256"/>
      <c r="H147" s="256"/>
      <c r="I147" s="256"/>
      <c r="J147" s="162"/>
    </row>
    <row r="148" spans="1:10" ht="13.5" thickBot="1">
      <c r="A148" s="264" t="s">
        <v>565</v>
      </c>
      <c r="B148" s="265">
        <f>SUM(B144:B147)</f>
        <v>62471199</v>
      </c>
      <c r="C148" s="265">
        <f>SUM(C144:C147)</f>
        <v>84543711</v>
      </c>
      <c r="D148" s="265">
        <f>SUM(D144:D147)</f>
        <v>0</v>
      </c>
      <c r="E148" s="265">
        <f>SUM(B148:D148)</f>
        <v>147014910</v>
      </c>
      <c r="F148" s="256"/>
      <c r="G148" s="256"/>
      <c r="H148" s="256"/>
      <c r="I148" s="218"/>
      <c r="J148" s="162"/>
    </row>
    <row r="149" spans="1:10" ht="12.75">
      <c r="A149" s="269"/>
      <c r="B149" s="249"/>
      <c r="C149" s="249"/>
      <c r="D149" s="249"/>
      <c r="E149" s="250"/>
      <c r="F149" s="256"/>
      <c r="G149" s="256"/>
      <c r="H149" s="256"/>
      <c r="I149" s="256"/>
      <c r="J149" s="162"/>
    </row>
    <row r="150" spans="1:10" ht="13.5" thickBot="1">
      <c r="A150" s="264" t="s">
        <v>397</v>
      </c>
      <c r="B150" s="249"/>
      <c r="C150" s="249"/>
      <c r="D150" s="249"/>
      <c r="E150" s="249"/>
      <c r="F150" s="256"/>
      <c r="G150" s="256"/>
      <c r="H150" s="256"/>
      <c r="I150" s="256"/>
      <c r="J150" s="162"/>
    </row>
    <row r="151" spans="1:10" ht="13.5" thickBot="1">
      <c r="A151" s="264" t="s">
        <v>557</v>
      </c>
      <c r="B151" s="265">
        <v>23258343</v>
      </c>
      <c r="C151" s="265">
        <v>70354289</v>
      </c>
      <c r="D151" s="266">
        <v>0</v>
      </c>
      <c r="E151" s="265">
        <f>SUM(B151:D151)</f>
        <v>93612632</v>
      </c>
      <c r="F151" s="256"/>
      <c r="G151" s="256"/>
      <c r="H151" s="256"/>
      <c r="I151" s="256"/>
      <c r="J151" s="162"/>
    </row>
    <row r="152" spans="1:10" ht="12.75">
      <c r="A152" s="267" t="s">
        <v>398</v>
      </c>
      <c r="B152" s="365">
        <v>10624674</v>
      </c>
      <c r="C152" s="365">
        <v>1979197</v>
      </c>
      <c r="D152" s="250"/>
      <c r="E152" s="268">
        <f>SUM(B152:D152)</f>
        <v>12603871</v>
      </c>
      <c r="F152" s="256"/>
      <c r="G152" s="256"/>
      <c r="H152" s="256"/>
      <c r="I152" s="256"/>
      <c r="J152" s="162"/>
    </row>
    <row r="153" spans="1:10" ht="13.5" thickBot="1">
      <c r="A153" s="267" t="s">
        <v>396</v>
      </c>
      <c r="B153" s="270"/>
      <c r="C153" s="268"/>
      <c r="D153" s="270"/>
      <c r="E153" s="268">
        <f>SUM(B153:D153)</f>
        <v>0</v>
      </c>
      <c r="F153" s="256"/>
      <c r="G153" s="256"/>
      <c r="H153" s="256"/>
      <c r="I153" s="256"/>
      <c r="J153" s="162"/>
    </row>
    <row r="154" spans="1:10" ht="13.5" thickBot="1">
      <c r="A154" s="264" t="s">
        <v>566</v>
      </c>
      <c r="B154" s="265">
        <f>SUM(B151:B153)</f>
        <v>33883017</v>
      </c>
      <c r="C154" s="265">
        <f>SUM(C151:C153)</f>
        <v>72333486</v>
      </c>
      <c r="D154" s="271">
        <f>SUM(D151:D153)</f>
        <v>0</v>
      </c>
      <c r="E154" s="265">
        <f>SUM(B154:D154)</f>
        <v>106216503</v>
      </c>
      <c r="F154" s="256"/>
      <c r="G154" s="256"/>
      <c r="H154" s="256"/>
      <c r="I154" s="256"/>
      <c r="J154" s="162"/>
    </row>
    <row r="155" spans="1:10" ht="12.75">
      <c r="A155" s="267"/>
      <c r="B155" s="250"/>
      <c r="C155" s="250"/>
      <c r="D155" s="250"/>
      <c r="E155" s="250"/>
      <c r="F155" s="256"/>
      <c r="G155" s="256"/>
      <c r="H155" s="256"/>
      <c r="I155" s="256"/>
      <c r="J155" s="162"/>
    </row>
    <row r="156" spans="1:10" ht="23.25" thickBot="1">
      <c r="A156" s="264" t="s">
        <v>399</v>
      </c>
      <c r="B156" s="250"/>
      <c r="C156" s="250"/>
      <c r="D156" s="250"/>
      <c r="E156" s="250"/>
      <c r="F156" s="256"/>
      <c r="G156" s="256"/>
      <c r="H156" s="256"/>
      <c r="I156" s="256"/>
      <c r="J156" s="162"/>
    </row>
    <row r="157" spans="1:10" ht="13.5" thickBot="1">
      <c r="A157" s="264" t="s">
        <v>567</v>
      </c>
      <c r="B157" s="272">
        <f>B148-B154</f>
        <v>28588182</v>
      </c>
      <c r="C157" s="272">
        <f>C148-C154</f>
        <v>12210225</v>
      </c>
      <c r="D157" s="271">
        <f>D148-D154</f>
        <v>0</v>
      </c>
      <c r="E157" s="265">
        <f>SUM(B157:D157)</f>
        <v>40798407</v>
      </c>
      <c r="F157" s="256"/>
      <c r="G157" s="256"/>
      <c r="H157" s="256"/>
      <c r="I157" s="256"/>
      <c r="J157" s="162"/>
    </row>
    <row r="158" spans="1:9" ht="12.75">
      <c r="A158" s="258"/>
      <c r="B158" s="256"/>
      <c r="C158" s="256"/>
      <c r="D158" s="256"/>
      <c r="E158" s="256"/>
      <c r="F158" s="256"/>
      <c r="G158" s="256"/>
      <c r="H158" s="256"/>
      <c r="I158" s="256"/>
    </row>
    <row r="159" spans="1:9" ht="12.75">
      <c r="A159" s="257"/>
      <c r="B159" s="256"/>
      <c r="C159" s="256"/>
      <c r="D159" s="256"/>
      <c r="E159" s="256"/>
      <c r="F159" s="256"/>
      <c r="G159" s="256"/>
      <c r="H159" s="256"/>
      <c r="I159" s="256"/>
    </row>
    <row r="160" spans="1:9" ht="12.75">
      <c r="A160" s="257" t="s">
        <v>511</v>
      </c>
      <c r="B160" s="256"/>
      <c r="C160" s="256"/>
      <c r="D160" s="256"/>
      <c r="E160" s="256"/>
      <c r="F160" s="256"/>
      <c r="G160" s="256"/>
      <c r="H160" s="256"/>
      <c r="I160" s="256"/>
    </row>
    <row r="161" spans="1:11" ht="56.25">
      <c r="A161" s="261"/>
      <c r="B161" s="263" t="s">
        <v>400</v>
      </c>
      <c r="C161" s="263" t="s">
        <v>401</v>
      </c>
      <c r="D161" s="263" t="s">
        <v>533</v>
      </c>
      <c r="E161" s="263" t="s">
        <v>402</v>
      </c>
      <c r="F161" s="263" t="s">
        <v>403</v>
      </c>
      <c r="G161" s="263" t="s">
        <v>391</v>
      </c>
      <c r="H161" s="263" t="s">
        <v>390</v>
      </c>
      <c r="I161" s="263" t="s">
        <v>392</v>
      </c>
      <c r="J161" s="159"/>
      <c r="K161" s="159"/>
    </row>
    <row r="162" spans="1:11" ht="12.75">
      <c r="A162" s="264" t="s">
        <v>393</v>
      </c>
      <c r="B162" s="273"/>
      <c r="C162" s="273"/>
      <c r="D162" s="273"/>
      <c r="E162" s="273"/>
      <c r="F162" s="273"/>
      <c r="G162" s="273"/>
      <c r="H162" s="273"/>
      <c r="I162" s="273"/>
      <c r="J162" s="159"/>
      <c r="K162" s="159"/>
    </row>
    <row r="163" spans="1:11" ht="13.5" thickBot="1">
      <c r="A163" s="264" t="s">
        <v>557</v>
      </c>
      <c r="B163" s="274">
        <v>23269</v>
      </c>
      <c r="C163" s="274">
        <v>18100210</v>
      </c>
      <c r="D163" s="274">
        <v>604001690</v>
      </c>
      <c r="E163" s="274">
        <v>5821046</v>
      </c>
      <c r="F163" s="274">
        <v>46822</v>
      </c>
      <c r="G163" s="274">
        <v>8640361</v>
      </c>
      <c r="H163" s="274">
        <v>4642720</v>
      </c>
      <c r="I163" s="274">
        <f>SUM(B163:H163)</f>
        <v>641276118</v>
      </c>
      <c r="J163" s="159"/>
      <c r="K163" s="160"/>
    </row>
    <row r="164" spans="1:11" ht="12.75">
      <c r="A164" s="267" t="s">
        <v>394</v>
      </c>
      <c r="B164" s="366"/>
      <c r="C164" s="366"/>
      <c r="D164" s="366">
        <v>1679798</v>
      </c>
      <c r="E164" s="366">
        <v>844989</v>
      </c>
      <c r="F164" s="366"/>
      <c r="G164" s="366">
        <v>13177554</v>
      </c>
      <c r="H164" s="366"/>
      <c r="I164" s="275">
        <f>SUM(B164:H164)</f>
        <v>15702341</v>
      </c>
      <c r="J164" s="159"/>
      <c r="K164" s="160"/>
    </row>
    <row r="165" spans="1:11" ht="12.75">
      <c r="A165" s="267" t="s">
        <v>395</v>
      </c>
      <c r="B165" s="366"/>
      <c r="C165" s="366">
        <v>76449</v>
      </c>
      <c r="D165" s="366">
        <v>13544986</v>
      </c>
      <c r="E165" s="366">
        <v>7230</v>
      </c>
      <c r="F165" s="366"/>
      <c r="G165" s="366">
        <v>-13634066</v>
      </c>
      <c r="H165" s="366">
        <v>5401</v>
      </c>
      <c r="I165" s="275">
        <f>SUM(B165:H165)</f>
        <v>0</v>
      </c>
      <c r="J165" s="159"/>
      <c r="K165" s="160"/>
    </row>
    <row r="166" spans="1:11" ht="13.5" thickBot="1">
      <c r="A166" s="267" t="s">
        <v>404</v>
      </c>
      <c r="B166" s="367"/>
      <c r="C166" s="367">
        <v>-6648273</v>
      </c>
      <c r="D166" s="367">
        <v>-1366382</v>
      </c>
      <c r="E166" s="367">
        <v>-2349319</v>
      </c>
      <c r="F166" s="367"/>
      <c r="G166" s="367"/>
      <c r="H166" s="367"/>
      <c r="I166" s="276">
        <f>SUM(B166:H166)</f>
        <v>-10363974</v>
      </c>
      <c r="J166" s="159"/>
      <c r="K166" s="160"/>
    </row>
    <row r="167" spans="1:11" ht="13.5" thickBot="1">
      <c r="A167" s="264" t="s">
        <v>565</v>
      </c>
      <c r="B167" s="277">
        <f aca="true" t="shared" si="0" ref="B167:H167">SUM(B163:B166)</f>
        <v>23269</v>
      </c>
      <c r="C167" s="277">
        <f t="shared" si="0"/>
        <v>11528386</v>
      </c>
      <c r="D167" s="277">
        <f t="shared" si="0"/>
        <v>617860092</v>
      </c>
      <c r="E167" s="277">
        <f t="shared" si="0"/>
        <v>4323946</v>
      </c>
      <c r="F167" s="277">
        <f t="shared" si="0"/>
        <v>46822</v>
      </c>
      <c r="G167" s="277">
        <f t="shared" si="0"/>
        <v>8183849</v>
      </c>
      <c r="H167" s="277">
        <f t="shared" si="0"/>
        <v>4648121</v>
      </c>
      <c r="I167" s="277">
        <f>SUM(B167:H167)</f>
        <v>646614485</v>
      </c>
      <c r="J167" s="159"/>
      <c r="K167" s="160"/>
    </row>
    <row r="168" spans="1:11" ht="12.75">
      <c r="A168" s="269"/>
      <c r="B168" s="278"/>
      <c r="C168" s="278"/>
      <c r="D168" s="278"/>
      <c r="E168" s="278"/>
      <c r="F168" s="278"/>
      <c r="G168" s="278"/>
      <c r="H168" s="278"/>
      <c r="I168" s="278"/>
      <c r="J168" s="159"/>
      <c r="K168" s="159"/>
    </row>
    <row r="169" spans="1:11" ht="12.75">
      <c r="A169" s="264" t="s">
        <v>397</v>
      </c>
      <c r="B169" s="275"/>
      <c r="C169" s="275"/>
      <c r="D169" s="275"/>
      <c r="E169" s="275"/>
      <c r="F169" s="275"/>
      <c r="G169" s="275"/>
      <c r="H169" s="275"/>
      <c r="I169" s="275"/>
      <c r="J169" s="159"/>
      <c r="K169" s="159"/>
    </row>
    <row r="170" spans="1:11" ht="13.5" thickBot="1">
      <c r="A170" s="264" t="s">
        <v>557</v>
      </c>
      <c r="B170" s="274">
        <v>0</v>
      </c>
      <c r="C170" s="274">
        <v>3517951</v>
      </c>
      <c r="D170" s="274">
        <v>287250469</v>
      </c>
      <c r="E170" s="274">
        <v>4383393</v>
      </c>
      <c r="F170" s="274">
        <v>0</v>
      </c>
      <c r="G170" s="274">
        <v>0</v>
      </c>
      <c r="H170" s="274">
        <v>4003748</v>
      </c>
      <c r="I170" s="274">
        <f>SUM(B170:H170)</f>
        <v>299155561</v>
      </c>
      <c r="J170" s="160"/>
      <c r="K170" s="160"/>
    </row>
    <row r="171" spans="1:12" ht="12.75">
      <c r="A171" s="267" t="s">
        <v>398</v>
      </c>
      <c r="B171" s="366"/>
      <c r="C171" s="366">
        <v>226987</v>
      </c>
      <c r="D171" s="366">
        <v>24565261</v>
      </c>
      <c r="E171" s="366">
        <v>290620</v>
      </c>
      <c r="F171" s="366"/>
      <c r="G171" s="366"/>
      <c r="H171" s="366">
        <v>91485</v>
      </c>
      <c r="I171" s="275">
        <f>SUM(B171:H171)</f>
        <v>25174353</v>
      </c>
      <c r="J171" s="159"/>
      <c r="K171" s="160"/>
      <c r="L171" s="179"/>
    </row>
    <row r="172" spans="1:13" ht="12.75">
      <c r="A172" s="267" t="s">
        <v>396</v>
      </c>
      <c r="B172" s="366"/>
      <c r="C172" s="366">
        <v>-1743042</v>
      </c>
      <c r="D172" s="366">
        <v>-581637</v>
      </c>
      <c r="E172" s="366">
        <v>-1386296</v>
      </c>
      <c r="F172" s="366"/>
      <c r="G172" s="366"/>
      <c r="H172" s="366"/>
      <c r="I172" s="275">
        <f>SUM(B172:H172)</f>
        <v>-3710975</v>
      </c>
      <c r="J172" s="159"/>
      <c r="K172" s="160"/>
      <c r="L172" s="179"/>
      <c r="M172" s="179"/>
    </row>
    <row r="173" spans="1:11" ht="13.5" thickBot="1">
      <c r="A173" s="264" t="s">
        <v>566</v>
      </c>
      <c r="B173" s="274">
        <f>SUM(B170:B172)</f>
        <v>0</v>
      </c>
      <c r="C173" s="274">
        <f aca="true" t="shared" si="1" ref="C173:H173">SUM(C170:C172)</f>
        <v>2001896</v>
      </c>
      <c r="D173" s="274">
        <f t="shared" si="1"/>
        <v>311234093</v>
      </c>
      <c r="E173" s="274">
        <f t="shared" si="1"/>
        <v>3287717</v>
      </c>
      <c r="F173" s="274">
        <f t="shared" si="1"/>
        <v>0</v>
      </c>
      <c r="G173" s="274">
        <f t="shared" si="1"/>
        <v>0</v>
      </c>
      <c r="H173" s="274">
        <f t="shared" si="1"/>
        <v>4095233</v>
      </c>
      <c r="I173" s="274">
        <f>SUM(B173:H173)</f>
        <v>320618939</v>
      </c>
      <c r="J173" s="159"/>
      <c r="K173" s="160"/>
    </row>
    <row r="174" spans="1:11" ht="12.75">
      <c r="A174" s="267"/>
      <c r="B174" s="275"/>
      <c r="C174" s="275"/>
      <c r="D174" s="275"/>
      <c r="E174" s="275"/>
      <c r="F174" s="275"/>
      <c r="G174" s="275"/>
      <c r="H174" s="275"/>
      <c r="I174" s="275"/>
      <c r="J174" s="159"/>
      <c r="K174" s="160"/>
    </row>
    <row r="175" spans="1:11" ht="22.5">
      <c r="A175" s="264" t="s">
        <v>405</v>
      </c>
      <c r="B175" s="275"/>
      <c r="C175" s="275"/>
      <c r="D175" s="275"/>
      <c r="E175" s="275"/>
      <c r="F175" s="275"/>
      <c r="G175" s="275"/>
      <c r="H175" s="275"/>
      <c r="I175" s="275"/>
      <c r="J175" s="159"/>
      <c r="K175" s="159"/>
    </row>
    <row r="176" spans="1:11" ht="13.5" thickBot="1">
      <c r="A176" s="264" t="s">
        <v>567</v>
      </c>
      <c r="B176" s="274">
        <f>B167-B173</f>
        <v>23269</v>
      </c>
      <c r="C176" s="274">
        <f aca="true" t="shared" si="2" ref="C176:H176">C167-C173</f>
        <v>9526490</v>
      </c>
      <c r="D176" s="274">
        <f t="shared" si="2"/>
        <v>306625999</v>
      </c>
      <c r="E176" s="274">
        <f t="shared" si="2"/>
        <v>1036229</v>
      </c>
      <c r="F176" s="274">
        <f t="shared" si="2"/>
        <v>46822</v>
      </c>
      <c r="G176" s="274">
        <f t="shared" si="2"/>
        <v>8183849</v>
      </c>
      <c r="H176" s="274">
        <f t="shared" si="2"/>
        <v>552888</v>
      </c>
      <c r="I176" s="274">
        <f>SUM(B176:H176)</f>
        <v>325995546</v>
      </c>
      <c r="J176" s="159"/>
      <c r="K176" s="160"/>
    </row>
    <row r="177" spans="1:10" ht="12.75">
      <c r="A177" s="251"/>
      <c r="B177" s="252"/>
      <c r="C177" s="252"/>
      <c r="D177" s="252"/>
      <c r="E177" s="252"/>
      <c r="F177" s="252"/>
      <c r="G177" s="252"/>
      <c r="H177" s="253"/>
      <c r="I177" s="254"/>
      <c r="J177" s="159"/>
    </row>
    <row r="179" spans="1:7" ht="12.75">
      <c r="A179" s="146" t="s">
        <v>512</v>
      </c>
      <c r="C179" s="157"/>
      <c r="D179" s="157"/>
      <c r="G179" s="157"/>
    </row>
    <row r="180" spans="1:4" ht="12.75">
      <c r="A180" s="149"/>
      <c r="B180" s="209" t="s">
        <v>564</v>
      </c>
      <c r="C180" s="283"/>
      <c r="D180" s="203"/>
    </row>
    <row r="181" spans="1:11" s="162" customFormat="1" ht="12.75">
      <c r="A181" s="118" t="s">
        <v>406</v>
      </c>
      <c r="B181" s="168">
        <v>5947159</v>
      </c>
      <c r="C181" s="285"/>
      <c r="D181" s="207"/>
      <c r="E181" s="161"/>
      <c r="F181" s="161"/>
      <c r="G181" s="161"/>
      <c r="H181" s="161"/>
      <c r="I181" s="161"/>
      <c r="J181" s="142"/>
      <c r="K181" s="142"/>
    </row>
    <row r="182" spans="1:11" s="162" customFormat="1" ht="25.5">
      <c r="A182" s="118" t="s">
        <v>407</v>
      </c>
      <c r="B182" s="168">
        <v>37322207</v>
      </c>
      <c r="C182" s="285"/>
      <c r="D182" s="207"/>
      <c r="E182" s="161"/>
      <c r="F182" s="161"/>
      <c r="G182" s="161"/>
      <c r="H182" s="161"/>
      <c r="I182" s="161"/>
      <c r="J182" s="142"/>
      <c r="K182" s="142"/>
    </row>
    <row r="183" spans="1:11" s="162" customFormat="1" ht="12.75">
      <c r="A183" s="118" t="s">
        <v>408</v>
      </c>
      <c r="B183" s="286">
        <v>3453618</v>
      </c>
      <c r="C183" s="286"/>
      <c r="D183" s="207"/>
      <c r="E183" s="161"/>
      <c r="F183" s="161"/>
      <c r="G183" s="161"/>
      <c r="H183" s="161"/>
      <c r="I183" s="161"/>
      <c r="J183" s="142"/>
      <c r="K183" s="142"/>
    </row>
    <row r="184" spans="1:11" s="162" customFormat="1" ht="13.5" thickBot="1">
      <c r="A184" s="118" t="s">
        <v>410</v>
      </c>
      <c r="B184" s="362">
        <v>4159160</v>
      </c>
      <c r="C184" s="212"/>
      <c r="D184" s="203"/>
      <c r="E184" s="161"/>
      <c r="F184" s="161"/>
      <c r="G184" s="161"/>
      <c r="H184" s="161"/>
      <c r="I184" s="161"/>
      <c r="J184" s="142"/>
      <c r="K184" s="142"/>
    </row>
    <row r="185" spans="1:11" s="162" customFormat="1" ht="12.75">
      <c r="A185" s="119"/>
      <c r="B185" s="345">
        <f>SUM(B181:B184)</f>
        <v>50882144</v>
      </c>
      <c r="C185" s="371"/>
      <c r="D185" s="207"/>
      <c r="E185" s="161"/>
      <c r="F185" s="161"/>
      <c r="G185" s="161"/>
      <c r="H185" s="161"/>
      <c r="I185" s="161"/>
      <c r="J185" s="142"/>
      <c r="K185" s="142"/>
    </row>
    <row r="186" spans="1:11" s="162" customFormat="1" ht="13.5" thickBot="1">
      <c r="A186" s="118" t="s">
        <v>409</v>
      </c>
      <c r="B186" s="346">
        <v>-45359460</v>
      </c>
      <c r="C186" s="372"/>
      <c r="D186" s="207"/>
      <c r="E186" s="161"/>
      <c r="F186" s="161"/>
      <c r="G186" s="161"/>
      <c r="H186" s="161"/>
      <c r="I186" s="161"/>
      <c r="J186" s="142"/>
      <c r="K186" s="142"/>
    </row>
    <row r="187" spans="1:11" s="162" customFormat="1" ht="12.75">
      <c r="A187" s="119" t="s">
        <v>411</v>
      </c>
      <c r="B187" s="170">
        <f>SUM(B185:B186)</f>
        <v>5522684</v>
      </c>
      <c r="C187" s="287"/>
      <c r="D187" s="203"/>
      <c r="E187" s="161"/>
      <c r="F187" s="161"/>
      <c r="G187" s="161"/>
      <c r="H187" s="161"/>
      <c r="I187" s="161"/>
      <c r="J187" s="142"/>
      <c r="K187" s="142"/>
    </row>
    <row r="188" spans="1:11" s="162" customFormat="1" ht="12.75">
      <c r="A188" s="118" t="s">
        <v>412</v>
      </c>
      <c r="B188" s="238">
        <v>15025162</v>
      </c>
      <c r="C188" s="284"/>
      <c r="D188" s="203"/>
      <c r="E188" s="161"/>
      <c r="F188" s="161"/>
      <c r="G188" s="161"/>
      <c r="H188" s="161"/>
      <c r="I188" s="161"/>
      <c r="J188" s="142"/>
      <c r="K188" s="142"/>
    </row>
    <row r="189" spans="1:11" s="162" customFormat="1" ht="13.5" thickBot="1">
      <c r="A189" s="118" t="s">
        <v>545</v>
      </c>
      <c r="B189" s="239">
        <v>35000</v>
      </c>
      <c r="C189" s="284"/>
      <c r="D189" s="203"/>
      <c r="E189" s="161"/>
      <c r="F189" s="161"/>
      <c r="G189" s="161"/>
      <c r="H189" s="161"/>
      <c r="I189" s="161"/>
      <c r="J189" s="142"/>
      <c r="K189" s="142"/>
    </row>
    <row r="190" spans="1:11" s="162" customFormat="1" ht="13.5" thickBot="1">
      <c r="A190" s="120"/>
      <c r="B190" s="221">
        <f>SUM(B187:B189)</f>
        <v>20582846</v>
      </c>
      <c r="C190" s="132"/>
      <c r="D190" s="203"/>
      <c r="E190" s="161"/>
      <c r="F190" s="161"/>
      <c r="G190" s="161"/>
      <c r="H190" s="161"/>
      <c r="I190" s="161"/>
      <c r="J190" s="142"/>
      <c r="K190" s="142"/>
    </row>
    <row r="191" spans="1:4" ht="12.75">
      <c r="A191" s="131"/>
      <c r="B191" s="132"/>
      <c r="C191" s="132"/>
      <c r="D191" s="282"/>
    </row>
    <row r="192" spans="1:11" s="162" customFormat="1" ht="27.75" customHeight="1">
      <c r="A192" s="555" t="s">
        <v>632</v>
      </c>
      <c r="B192" s="555"/>
      <c r="C192" s="555"/>
      <c r="D192" s="555"/>
      <c r="E192" s="555"/>
      <c r="F192" s="555"/>
      <c r="G192" s="555"/>
      <c r="H192" s="555"/>
      <c r="I192" s="555"/>
      <c r="J192" s="142"/>
      <c r="K192" s="142"/>
    </row>
    <row r="193" spans="1:11" s="162" customFormat="1" ht="12.75">
      <c r="A193" s="555" t="s">
        <v>547</v>
      </c>
      <c r="B193" s="555"/>
      <c r="C193" s="555"/>
      <c r="D193" s="555"/>
      <c r="E193" s="555"/>
      <c r="F193" s="555"/>
      <c r="G193" s="555"/>
      <c r="H193" s="555"/>
      <c r="I193" s="555"/>
      <c r="J193" s="142"/>
      <c r="K193" s="142"/>
    </row>
    <row r="194" spans="1:11" s="162" customFormat="1" ht="12.75">
      <c r="A194" s="229"/>
      <c r="B194" s="229"/>
      <c r="C194" s="229"/>
      <c r="D194" s="229"/>
      <c r="E194" s="229"/>
      <c r="F194" s="229"/>
      <c r="G194" s="229"/>
      <c r="H194" s="229"/>
      <c r="I194" s="229"/>
      <c r="J194" s="142"/>
      <c r="K194" s="142"/>
    </row>
    <row r="195" spans="1:11" ht="12.75">
      <c r="A195" s="555" t="s">
        <v>549</v>
      </c>
      <c r="B195" s="555"/>
      <c r="C195" s="555"/>
      <c r="D195" s="555"/>
      <c r="E195" s="555"/>
      <c r="F195" s="555"/>
      <c r="G195" s="555"/>
      <c r="H195" s="555"/>
      <c r="I195" s="555"/>
      <c r="J195" s="151"/>
      <c r="K195" s="151"/>
    </row>
    <row r="196" spans="1:11" ht="12.75">
      <c r="A196" s="121"/>
      <c r="B196" s="232" t="s">
        <v>564</v>
      </c>
      <c r="C196" s="281"/>
      <c r="D196" s="230"/>
      <c r="E196" s="230"/>
      <c r="F196" s="230"/>
      <c r="G196" s="230"/>
      <c r="H196" s="230"/>
      <c r="I196" s="230"/>
      <c r="J196" s="151"/>
      <c r="K196" s="151"/>
    </row>
    <row r="197" spans="1:11" ht="12.75">
      <c r="A197" s="164" t="s">
        <v>558</v>
      </c>
      <c r="B197" s="359">
        <v>42705297</v>
      </c>
      <c r="C197" s="219"/>
      <c r="D197" s="230"/>
      <c r="E197" s="230"/>
      <c r="F197" s="230"/>
      <c r="G197" s="230"/>
      <c r="H197" s="230"/>
      <c r="I197" s="218"/>
      <c r="J197" s="151"/>
      <c r="K197" s="151"/>
    </row>
    <row r="198" spans="1:11" ht="12.75">
      <c r="A198" s="164" t="s">
        <v>431</v>
      </c>
      <c r="B198" s="219">
        <v>0</v>
      </c>
      <c r="C198" s="219"/>
      <c r="D198" s="230"/>
      <c r="E198" s="230"/>
      <c r="F198" s="230"/>
      <c r="G198" s="230"/>
      <c r="H198" s="230"/>
      <c r="I198" s="230"/>
      <c r="J198" s="151"/>
      <c r="K198" s="151"/>
    </row>
    <row r="199" spans="1:11" ht="12.75" customHeight="1" thickBot="1">
      <c r="A199" s="164" t="s">
        <v>433</v>
      </c>
      <c r="B199" s="226">
        <v>2654163.000000006</v>
      </c>
      <c r="C199" s="219"/>
      <c r="D199" s="230"/>
      <c r="E199" s="230"/>
      <c r="F199" s="230"/>
      <c r="G199" s="230"/>
      <c r="H199" s="230"/>
      <c r="I199" s="230"/>
      <c r="J199" s="151"/>
      <c r="K199" s="151"/>
    </row>
    <row r="200" spans="1:11" ht="13.5" thickBot="1">
      <c r="A200" s="181" t="s">
        <v>434</v>
      </c>
      <c r="B200" s="231">
        <f>SUM(B197:B199)</f>
        <v>45359460.00000001</v>
      </c>
      <c r="C200" s="133"/>
      <c r="D200" s="230"/>
      <c r="E200" s="230"/>
      <c r="F200" s="230"/>
      <c r="G200" s="230"/>
      <c r="H200" s="230"/>
      <c r="I200" s="230"/>
      <c r="J200" s="151"/>
      <c r="K200" s="151"/>
    </row>
    <row r="201" spans="1:11" ht="12.75">
      <c r="A201" s="181"/>
      <c r="B201" s="133"/>
      <c r="C201" s="133"/>
      <c r="D201" s="230"/>
      <c r="E201" s="230"/>
      <c r="F201" s="230"/>
      <c r="G201" s="230"/>
      <c r="H201" s="230"/>
      <c r="I201" s="230"/>
      <c r="J201" s="151"/>
      <c r="K201" s="151"/>
    </row>
    <row r="202" spans="1:8" ht="12.75">
      <c r="A202" s="152"/>
      <c r="H202" s="157"/>
    </row>
    <row r="203" spans="1:8" ht="12.75">
      <c r="A203" s="163" t="s">
        <v>513</v>
      </c>
      <c r="H203" s="157"/>
    </row>
    <row r="204" spans="1:9" ht="27" customHeight="1">
      <c r="A204" s="555" t="s">
        <v>524</v>
      </c>
      <c r="B204" s="555"/>
      <c r="C204" s="555"/>
      <c r="D204" s="555"/>
      <c r="E204" s="555"/>
      <c r="F204" s="555"/>
      <c r="G204" s="555"/>
      <c r="H204" s="555"/>
      <c r="I204" s="555"/>
    </row>
    <row r="205" spans="1:9" ht="12.75">
      <c r="A205" s="555" t="s">
        <v>413</v>
      </c>
      <c r="B205" s="555"/>
      <c r="C205" s="555"/>
      <c r="D205" s="555"/>
      <c r="E205" s="555"/>
      <c r="F205" s="555"/>
      <c r="G205" s="555"/>
      <c r="H205" s="555"/>
      <c r="I205" s="555"/>
    </row>
    <row r="206" spans="1:9" ht="24.75" customHeight="1">
      <c r="A206" s="555" t="s">
        <v>414</v>
      </c>
      <c r="B206" s="555"/>
      <c r="C206" s="555"/>
      <c r="D206" s="555"/>
      <c r="E206" s="555"/>
      <c r="F206" s="555"/>
      <c r="G206" s="555"/>
      <c r="H206" s="555"/>
      <c r="I206" s="555"/>
    </row>
    <row r="207" spans="1:9" ht="12.75">
      <c r="A207" s="555"/>
      <c r="B207" s="555"/>
      <c r="C207" s="555"/>
      <c r="D207" s="555"/>
      <c r="E207" s="555"/>
      <c r="F207" s="555"/>
      <c r="G207" s="555"/>
      <c r="H207" s="555"/>
      <c r="I207" s="555"/>
    </row>
    <row r="208" spans="1:9" ht="12.75" customHeight="1">
      <c r="A208" s="555" t="s">
        <v>415</v>
      </c>
      <c r="B208" s="555"/>
      <c r="C208" s="555"/>
      <c r="D208" s="555"/>
      <c r="E208" s="555"/>
      <c r="F208" s="555"/>
      <c r="G208" s="555"/>
      <c r="H208" s="555"/>
      <c r="I208" s="555"/>
    </row>
    <row r="209" spans="1:9" ht="25.5" customHeight="1">
      <c r="A209" s="555" t="s">
        <v>544</v>
      </c>
      <c r="B209" s="555"/>
      <c r="C209" s="555"/>
      <c r="D209" s="555"/>
      <c r="E209" s="555"/>
      <c r="F209" s="555"/>
      <c r="G209" s="555"/>
      <c r="H209" s="555"/>
      <c r="I209" s="555"/>
    </row>
    <row r="210" spans="1:9" ht="12.75">
      <c r="A210" s="193"/>
      <c r="B210" s="193"/>
      <c r="C210" s="193"/>
      <c r="D210" s="193"/>
      <c r="E210" s="193"/>
      <c r="F210" s="193"/>
      <c r="G210" s="193"/>
      <c r="H210" s="193"/>
      <c r="I210" s="193"/>
    </row>
    <row r="211" spans="1:9" ht="12.75">
      <c r="A211" s="570" t="s">
        <v>568</v>
      </c>
      <c r="B211" s="570"/>
      <c r="C211" s="169"/>
      <c r="D211" s="169"/>
      <c r="E211" s="169"/>
      <c r="F211" s="169"/>
      <c r="G211" s="169"/>
      <c r="H211" s="169"/>
      <c r="I211" s="169"/>
    </row>
    <row r="212" spans="1:9" ht="25.5">
      <c r="A212" s="192" t="s">
        <v>416</v>
      </c>
      <c r="B212" s="191" t="s">
        <v>417</v>
      </c>
      <c r="C212" s="572"/>
      <c r="D212" s="572"/>
      <c r="E212" s="572"/>
      <c r="F212" s="572"/>
      <c r="G212" s="572"/>
      <c r="H212" s="572"/>
      <c r="I212" s="572"/>
    </row>
    <row r="213" spans="1:2" ht="12.75">
      <c r="A213" s="152" t="s">
        <v>418</v>
      </c>
      <c r="B213" s="190">
        <v>1</v>
      </c>
    </row>
    <row r="214" spans="1:2" ht="12.75">
      <c r="A214" s="152" t="s">
        <v>419</v>
      </c>
      <c r="B214" s="190">
        <v>1</v>
      </c>
    </row>
    <row r="215" spans="1:9" ht="25.5">
      <c r="A215" s="189" t="s">
        <v>537</v>
      </c>
      <c r="B215" s="190">
        <v>1</v>
      </c>
      <c r="C215" s="571"/>
      <c r="D215" s="571"/>
      <c r="E215" s="571"/>
      <c r="F215" s="571"/>
      <c r="G215" s="571"/>
      <c r="H215" s="571"/>
      <c r="I215" s="571"/>
    </row>
    <row r="216" spans="1:2" ht="12.75">
      <c r="A216" s="152"/>
      <c r="B216" s="152"/>
    </row>
    <row r="217" spans="1:9" ht="12.75">
      <c r="A217" s="555" t="s">
        <v>420</v>
      </c>
      <c r="B217" s="555"/>
      <c r="C217" s="555"/>
      <c r="D217" s="555"/>
      <c r="E217" s="555"/>
      <c r="F217" s="555"/>
      <c r="G217" s="555"/>
      <c r="H217" s="555"/>
      <c r="I217" s="555"/>
    </row>
    <row r="218" spans="1:9" ht="12.75">
      <c r="A218" s="227"/>
      <c r="B218" s="227"/>
      <c r="C218" s="227"/>
      <c r="D218" s="227"/>
      <c r="E218" s="227"/>
      <c r="F218" s="227"/>
      <c r="G218" s="227"/>
      <c r="H218" s="227"/>
      <c r="I218" s="227"/>
    </row>
    <row r="219" spans="1:7" ht="12.75">
      <c r="A219" s="128"/>
      <c r="G219" s="157"/>
    </row>
    <row r="220" spans="1:3" ht="12.75">
      <c r="A220" s="146" t="s">
        <v>514</v>
      </c>
      <c r="C220" s="203"/>
    </row>
    <row r="221" spans="2:3" ht="12.75">
      <c r="B221" s="209" t="s">
        <v>564</v>
      </c>
      <c r="C221" s="283"/>
    </row>
    <row r="222" spans="1:3" ht="25.5">
      <c r="A222" s="135" t="s">
        <v>551</v>
      </c>
      <c r="B222" s="361">
        <v>392123</v>
      </c>
      <c r="C222" s="212"/>
    </row>
    <row r="223" spans="1:9" ht="12.75">
      <c r="A223" s="211" t="s">
        <v>421</v>
      </c>
      <c r="B223" s="361">
        <v>82059633</v>
      </c>
      <c r="C223" s="212"/>
      <c r="D223" s="242"/>
      <c r="E223" s="242"/>
      <c r="F223" s="242"/>
      <c r="G223" s="242"/>
      <c r="H223" s="242"/>
      <c r="I223" s="242"/>
    </row>
    <row r="224" spans="1:8" ht="12.75">
      <c r="A224" s="165" t="s">
        <v>422</v>
      </c>
      <c r="B224" s="361">
        <v>25836</v>
      </c>
      <c r="C224" s="212"/>
      <c r="H224" s="126"/>
    </row>
    <row r="225" spans="1:3" ht="25.5">
      <c r="A225" s="165" t="s">
        <v>423</v>
      </c>
      <c r="B225" s="361">
        <v>437458</v>
      </c>
      <c r="C225" s="212"/>
    </row>
    <row r="226" spans="1:7" ht="13.5" thickBot="1">
      <c r="A226" s="165" t="s">
        <v>426</v>
      </c>
      <c r="B226" s="344">
        <v>11142960</v>
      </c>
      <c r="C226" s="284"/>
      <c r="G226" s="157"/>
    </row>
    <row r="227" spans="2:3" ht="13.5" thickBot="1">
      <c r="B227" s="221">
        <f>SUM(B222:B226)</f>
        <v>94058010</v>
      </c>
      <c r="C227" s="132"/>
    </row>
    <row r="228" spans="1:3" ht="12.75">
      <c r="A228" s="128"/>
      <c r="B228" s="260"/>
      <c r="C228" s="260"/>
    </row>
    <row r="229" spans="1:9" ht="12.75">
      <c r="A229" s="234"/>
      <c r="B229" s="260"/>
      <c r="C229" s="260"/>
      <c r="D229" s="233"/>
      <c r="E229" s="233"/>
      <c r="F229" s="233"/>
      <c r="G229" s="233"/>
      <c r="H229" s="233"/>
      <c r="I229" s="233"/>
    </row>
    <row r="230" spans="1:3" ht="12.75">
      <c r="A230" s="146" t="s">
        <v>515</v>
      </c>
      <c r="B230" s="260"/>
      <c r="C230" s="260"/>
    </row>
    <row r="231" spans="2:3" ht="12.75">
      <c r="B231" s="209" t="s">
        <v>564</v>
      </c>
      <c r="C231" s="283"/>
    </row>
    <row r="232" spans="1:3" ht="12.75">
      <c r="A232" s="135" t="s">
        <v>427</v>
      </c>
      <c r="B232" s="236">
        <v>103690482</v>
      </c>
      <c r="C232" s="212"/>
    </row>
    <row r="233" spans="1:9" ht="26.25" thickBot="1">
      <c r="A233" s="335" t="s">
        <v>428</v>
      </c>
      <c r="B233" s="237">
        <v>6242148</v>
      </c>
      <c r="C233" s="212"/>
      <c r="D233" s="260"/>
      <c r="E233" s="210"/>
      <c r="F233" s="210"/>
      <c r="G233" s="210"/>
      <c r="H233" s="210"/>
      <c r="I233" s="210"/>
    </row>
    <row r="234" spans="1:5" ht="12.75">
      <c r="A234" s="135"/>
      <c r="B234" s="170">
        <f>SUM(B232:B233)</f>
        <v>109932630</v>
      </c>
      <c r="C234" s="287"/>
      <c r="D234" s="260"/>
      <c r="E234" s="157"/>
    </row>
    <row r="235" spans="1:7" ht="26.25" thickBot="1">
      <c r="A235" s="135" t="s">
        <v>429</v>
      </c>
      <c r="B235" s="171">
        <v>-27872997</v>
      </c>
      <c r="C235" s="288"/>
      <c r="D235" s="218"/>
      <c r="G235" s="157"/>
    </row>
    <row r="236" spans="2:5" ht="13.5" thickBot="1">
      <c r="B236" s="221">
        <f>SUM(B234:B235)</f>
        <v>82059633</v>
      </c>
      <c r="C236" s="132"/>
      <c r="D236" s="260"/>
      <c r="E236" s="157"/>
    </row>
    <row r="237" spans="2:4" ht="12.75">
      <c r="B237" s="260"/>
      <c r="C237" s="203"/>
      <c r="D237" s="260"/>
    </row>
    <row r="238" spans="1:9" ht="12.75">
      <c r="A238" s="180" t="s">
        <v>338</v>
      </c>
      <c r="B238" s="180"/>
      <c r="C238" s="180"/>
      <c r="D238" s="180"/>
      <c r="E238" s="180"/>
      <c r="F238" s="180"/>
      <c r="G238" s="180"/>
      <c r="H238" s="180"/>
      <c r="I238" s="157"/>
    </row>
    <row r="239" spans="1:9" ht="12.75" customHeight="1">
      <c r="A239" s="555" t="s">
        <v>430</v>
      </c>
      <c r="B239" s="555"/>
      <c r="C239" s="555"/>
      <c r="D239" s="555"/>
      <c r="E239" s="555"/>
      <c r="F239" s="555"/>
      <c r="G239" s="555"/>
      <c r="H239" s="555"/>
      <c r="I239" s="555"/>
    </row>
    <row r="240" spans="1:9" ht="12.75">
      <c r="A240" s="121"/>
      <c r="B240" s="232">
        <v>41729</v>
      </c>
      <c r="C240" s="180"/>
      <c r="D240" s="180"/>
      <c r="E240" s="180"/>
      <c r="F240" s="180"/>
      <c r="G240" s="180"/>
      <c r="H240" s="180"/>
      <c r="I240" s="180"/>
    </row>
    <row r="241" spans="1:9" ht="12.75">
      <c r="A241" s="164" t="s">
        <v>559</v>
      </c>
      <c r="B241" s="359">
        <v>26610666</v>
      </c>
      <c r="C241" s="180"/>
      <c r="D241" s="180"/>
      <c r="E241" s="180"/>
      <c r="F241" s="180"/>
      <c r="G241" s="180"/>
      <c r="H241" s="180"/>
      <c r="I241" s="157"/>
    </row>
    <row r="242" spans="1:9" ht="12.75">
      <c r="A242" s="164" t="s">
        <v>431</v>
      </c>
      <c r="B242" s="359">
        <v>0</v>
      </c>
      <c r="C242" s="180"/>
      <c r="D242" s="180"/>
      <c r="E242" s="180"/>
      <c r="F242" s="180"/>
      <c r="G242" s="180"/>
      <c r="H242" s="180"/>
      <c r="I242" s="180"/>
    </row>
    <row r="243" spans="1:9" ht="12.75">
      <c r="A243" s="164" t="s">
        <v>432</v>
      </c>
      <c r="B243" s="359">
        <v>-575746</v>
      </c>
      <c r="C243" s="180"/>
      <c r="D243" s="180"/>
      <c r="E243" s="180"/>
      <c r="F243" s="180"/>
      <c r="G243" s="180"/>
      <c r="H243" s="180"/>
      <c r="I243" s="180"/>
    </row>
    <row r="244" spans="1:9" ht="13.5" thickBot="1">
      <c r="A244" s="164" t="s">
        <v>433</v>
      </c>
      <c r="B244" s="332">
        <v>1838077</v>
      </c>
      <c r="C244" s="180"/>
      <c r="D244" s="180"/>
      <c r="E244" s="180"/>
      <c r="F244" s="180"/>
      <c r="G244" s="180"/>
      <c r="H244" s="180"/>
      <c r="I244" s="180"/>
    </row>
    <row r="245" spans="1:9" ht="13.5" thickBot="1">
      <c r="A245" s="181" t="s">
        <v>434</v>
      </c>
      <c r="B245" s="124">
        <f>SUM(B241:B244)</f>
        <v>27872997</v>
      </c>
      <c r="C245" s="180"/>
      <c r="D245" s="180"/>
      <c r="E245" s="180"/>
      <c r="F245" s="180"/>
      <c r="G245" s="180"/>
      <c r="H245" s="180"/>
      <c r="I245" s="180"/>
    </row>
    <row r="246" spans="1:9" ht="12.75">
      <c r="A246" s="180"/>
      <c r="B246" s="180"/>
      <c r="C246" s="180"/>
      <c r="D246" s="180"/>
      <c r="E246" s="180"/>
      <c r="F246" s="180"/>
      <c r="G246" s="180"/>
      <c r="H246" s="180"/>
      <c r="I246" s="180"/>
    </row>
    <row r="247" spans="1:9" ht="12.75">
      <c r="A247" s="180"/>
      <c r="B247" s="180"/>
      <c r="C247" s="180"/>
      <c r="D247" s="180"/>
      <c r="E247" s="180"/>
      <c r="F247" s="180"/>
      <c r="G247" s="157"/>
      <c r="H247" s="180"/>
      <c r="I247" s="180"/>
    </row>
    <row r="248" spans="1:9" ht="12.75">
      <c r="A248" s="555" t="s">
        <v>546</v>
      </c>
      <c r="B248" s="555"/>
      <c r="C248" s="555"/>
      <c r="D248" s="555"/>
      <c r="E248" s="555"/>
      <c r="F248" s="555"/>
      <c r="G248" s="555"/>
      <c r="H248" s="555"/>
      <c r="I248" s="555"/>
    </row>
    <row r="249" spans="1:9" ht="12.75">
      <c r="A249" s="121"/>
      <c r="B249" s="209" t="s">
        <v>564</v>
      </c>
      <c r="C249" s="180"/>
      <c r="D249" s="180"/>
      <c r="E249" s="180"/>
      <c r="F249" s="180"/>
      <c r="G249" s="180"/>
      <c r="H249" s="180"/>
      <c r="I249" s="180"/>
    </row>
    <row r="250" spans="1:9" ht="12.75">
      <c r="A250" s="164" t="s">
        <v>435</v>
      </c>
      <c r="B250" s="357">
        <v>53788305</v>
      </c>
      <c r="C250" s="180"/>
      <c r="D250" s="180"/>
      <c r="E250" s="180"/>
      <c r="F250" s="157"/>
      <c r="G250" s="180"/>
      <c r="H250" s="157"/>
      <c r="I250" s="180"/>
    </row>
    <row r="251" spans="1:9" ht="12.75">
      <c r="A251" s="164" t="s">
        <v>436</v>
      </c>
      <c r="B251" s="357">
        <v>20869581</v>
      </c>
      <c r="C251" s="180"/>
      <c r="D251" s="180"/>
      <c r="E251" s="180"/>
      <c r="F251" s="180"/>
      <c r="G251" s="180"/>
      <c r="H251" s="180"/>
      <c r="I251" s="180"/>
    </row>
    <row r="252" spans="1:9" ht="12.75">
      <c r="A252" s="164" t="s">
        <v>437</v>
      </c>
      <c r="B252" s="357">
        <v>7152698</v>
      </c>
      <c r="C252" s="180"/>
      <c r="D252" s="180"/>
      <c r="E252" s="180"/>
      <c r="F252" s="180"/>
      <c r="G252" s="180"/>
      <c r="H252" s="180"/>
      <c r="I252" s="180"/>
    </row>
    <row r="253" spans="1:9" ht="13.5" thickBot="1">
      <c r="A253" s="164" t="s">
        <v>438</v>
      </c>
      <c r="B253" s="356">
        <v>28122046</v>
      </c>
      <c r="C253" s="180"/>
      <c r="D253" s="180"/>
      <c r="E253" s="180"/>
      <c r="F253" s="180"/>
      <c r="G253" s="180"/>
      <c r="H253" s="180"/>
      <c r="I253" s="180"/>
    </row>
    <row r="254" spans="1:10" ht="13.5" thickBot="1">
      <c r="A254" s="244"/>
      <c r="B254" s="124">
        <f>SUM(B250:B253)</f>
        <v>109932630</v>
      </c>
      <c r="C254" s="180"/>
      <c r="D254" s="180"/>
      <c r="E254" s="180"/>
      <c r="F254" s="180"/>
      <c r="G254" s="180"/>
      <c r="H254" s="180"/>
      <c r="I254" s="180"/>
      <c r="J254" s="156"/>
    </row>
    <row r="255" spans="1:10" ht="12.75">
      <c r="A255" s="197"/>
      <c r="B255" s="133"/>
      <c r="C255" s="198"/>
      <c r="D255" s="198"/>
      <c r="E255" s="198"/>
      <c r="F255" s="198"/>
      <c r="G255" s="198"/>
      <c r="H255" s="198"/>
      <c r="I255" s="198"/>
      <c r="J255" s="156"/>
    </row>
    <row r="256" spans="1:10" ht="12.75">
      <c r="A256" s="197"/>
      <c r="B256" s="133"/>
      <c r="C256" s="198"/>
      <c r="D256" s="198"/>
      <c r="E256" s="198"/>
      <c r="F256" s="198"/>
      <c r="G256" s="198"/>
      <c r="H256" s="198"/>
      <c r="I256" s="198"/>
      <c r="J256" s="156"/>
    </row>
    <row r="257" spans="1:9" ht="12.75">
      <c r="A257" s="196" t="s">
        <v>542</v>
      </c>
      <c r="B257" s="198"/>
      <c r="C257" s="198"/>
      <c r="D257" s="198"/>
      <c r="E257" s="198"/>
      <c r="F257" s="198"/>
      <c r="G257" s="198"/>
      <c r="H257" s="198"/>
      <c r="I257" s="198"/>
    </row>
    <row r="258" spans="1:9" ht="12.75">
      <c r="A258" s="122"/>
      <c r="B258" s="209" t="s">
        <v>564</v>
      </c>
      <c r="C258" s="283"/>
      <c r="D258" s="260"/>
      <c r="E258" s="198"/>
      <c r="F258" s="198"/>
      <c r="G258" s="198"/>
      <c r="H258" s="198"/>
      <c r="I258" s="198"/>
    </row>
    <row r="259" spans="1:9" ht="25.5">
      <c r="A259" s="165" t="s">
        <v>424</v>
      </c>
      <c r="B259" s="238">
        <v>5423125</v>
      </c>
      <c r="C259" s="284"/>
      <c r="D259" s="260"/>
      <c r="E259" s="198"/>
      <c r="F259" s="198"/>
      <c r="G259" s="198"/>
      <c r="H259" s="198"/>
      <c r="I259" s="198"/>
    </row>
    <row r="260" spans="1:9" ht="12.75">
      <c r="A260" s="165" t="s">
        <v>425</v>
      </c>
      <c r="B260" s="238">
        <v>8456571</v>
      </c>
      <c r="C260" s="284"/>
      <c r="D260" s="260"/>
      <c r="E260" s="256"/>
      <c r="F260" s="256"/>
      <c r="G260" s="256"/>
      <c r="H260" s="256"/>
      <c r="I260" s="256"/>
    </row>
    <row r="261" spans="1:9" ht="13.5" thickBot="1">
      <c r="A261" s="165" t="s">
        <v>426</v>
      </c>
      <c r="B261" s="344">
        <v>2399327</v>
      </c>
      <c r="C261" s="284"/>
      <c r="D261" s="260"/>
      <c r="E261" s="198"/>
      <c r="F261" s="198"/>
      <c r="G261" s="198"/>
      <c r="H261" s="198"/>
      <c r="I261" s="198"/>
    </row>
    <row r="262" spans="1:9" ht="13.5" thickBot="1">
      <c r="A262" s="198"/>
      <c r="B262" s="221">
        <f>SUM(B259:B261)</f>
        <v>16279023</v>
      </c>
      <c r="C262" s="132"/>
      <c r="D262" s="260"/>
      <c r="E262" s="198"/>
      <c r="F262" s="198"/>
      <c r="G262" s="198"/>
      <c r="H262" s="198"/>
      <c r="I262" s="198"/>
    </row>
    <row r="263" spans="1:9" ht="26.25" thickBot="1">
      <c r="A263" s="211" t="s">
        <v>554</v>
      </c>
      <c r="B263" s="347">
        <v>-5136063</v>
      </c>
      <c r="C263" s="288"/>
      <c r="D263" s="260"/>
      <c r="E263" s="256"/>
      <c r="F263" s="256"/>
      <c r="G263" s="256"/>
      <c r="H263" s="256"/>
      <c r="I263" s="256"/>
    </row>
    <row r="264" spans="1:9" ht="13.5" thickBot="1">
      <c r="A264" s="256"/>
      <c r="B264" s="221">
        <f>SUM(B262:B263)</f>
        <v>11142960</v>
      </c>
      <c r="C264" s="132"/>
      <c r="D264" s="260"/>
      <c r="E264" s="256"/>
      <c r="F264" s="256"/>
      <c r="G264" s="256"/>
      <c r="H264" s="256"/>
      <c r="I264" s="256"/>
    </row>
    <row r="265" spans="1:9" ht="12.75">
      <c r="A265" s="180"/>
      <c r="B265" s="180"/>
      <c r="C265" s="203"/>
      <c r="D265" s="180"/>
      <c r="E265" s="180"/>
      <c r="F265" s="180"/>
      <c r="G265" s="180"/>
      <c r="H265" s="180"/>
      <c r="I265" s="180"/>
    </row>
    <row r="267" ht="12.75">
      <c r="A267" s="146" t="s">
        <v>516</v>
      </c>
    </row>
    <row r="268" spans="1:3" ht="12.75">
      <c r="A268" s="149"/>
      <c r="B268" s="209" t="s">
        <v>564</v>
      </c>
      <c r="C268" s="283"/>
    </row>
    <row r="269" spans="1:3" ht="12.75">
      <c r="A269" s="165" t="s">
        <v>439</v>
      </c>
      <c r="B269" s="166">
        <v>33931204</v>
      </c>
      <c r="C269" s="284"/>
    </row>
    <row r="270" spans="1:3" ht="12.75">
      <c r="A270" s="165" t="s">
        <v>440</v>
      </c>
      <c r="B270" s="238">
        <v>874005</v>
      </c>
      <c r="C270" s="284"/>
    </row>
    <row r="271" spans="1:3" ht="13.5" thickBot="1">
      <c r="A271" s="165" t="s">
        <v>441</v>
      </c>
      <c r="B271" s="167">
        <v>14987</v>
      </c>
      <c r="C271" s="284"/>
    </row>
    <row r="272" spans="1:3" ht="13.5" thickBot="1">
      <c r="A272" s="147"/>
      <c r="B272" s="129">
        <f>SUM(B269:B271)</f>
        <v>34820196</v>
      </c>
      <c r="C272" s="133"/>
    </row>
    <row r="273" ht="12.75">
      <c r="C273" s="203"/>
    </row>
    <row r="274" ht="12.75">
      <c r="A274" s="146"/>
    </row>
    <row r="275" ht="12.75">
      <c r="A275" s="146" t="s">
        <v>517</v>
      </c>
    </row>
    <row r="276" spans="1:4" ht="12.75">
      <c r="A276" s="122"/>
      <c r="B276" s="209" t="s">
        <v>564</v>
      </c>
      <c r="C276" s="283"/>
      <c r="D276" s="260"/>
    </row>
    <row r="277" spans="1:4" ht="25.5">
      <c r="A277" s="165" t="s">
        <v>442</v>
      </c>
      <c r="B277" s="238">
        <v>21378443</v>
      </c>
      <c r="C277" s="284"/>
      <c r="D277" s="260"/>
    </row>
    <row r="278" spans="1:4" ht="13.5" thickBot="1">
      <c r="A278" s="165" t="s">
        <v>443</v>
      </c>
      <c r="B278" s="239">
        <v>15376091</v>
      </c>
      <c r="C278" s="284"/>
      <c r="D278" s="260"/>
    </row>
    <row r="279" spans="1:4" ht="13.5" thickBot="1">
      <c r="A279" s="147"/>
      <c r="B279" s="231">
        <f>SUM(B277:B278)</f>
        <v>36754534</v>
      </c>
      <c r="C279" s="133"/>
      <c r="D279" s="260"/>
    </row>
    <row r="280" spans="1:3" ht="12.75">
      <c r="A280" s="128"/>
      <c r="C280" s="203"/>
    </row>
    <row r="281" ht="12.75">
      <c r="A281" s="146"/>
    </row>
    <row r="282" ht="12.75">
      <c r="A282" s="146" t="s">
        <v>518</v>
      </c>
    </row>
    <row r="283" spans="1:9" ht="53.25" customHeight="1">
      <c r="A283" s="555" t="s">
        <v>602</v>
      </c>
      <c r="B283" s="555"/>
      <c r="C283" s="555"/>
      <c r="D283" s="555"/>
      <c r="E283" s="555"/>
      <c r="F283" s="555"/>
      <c r="G283" s="555"/>
      <c r="H283" s="555"/>
      <c r="I283" s="555"/>
    </row>
    <row r="284" spans="1:9" ht="54" customHeight="1">
      <c r="A284" s="555" t="s">
        <v>603</v>
      </c>
      <c r="B284" s="555"/>
      <c r="C284" s="555"/>
      <c r="D284" s="555"/>
      <c r="E284" s="555"/>
      <c r="F284" s="555"/>
      <c r="G284" s="555"/>
      <c r="H284" s="555"/>
      <c r="I284" s="555"/>
    </row>
    <row r="285" spans="1:9" ht="12.75">
      <c r="A285" s="555"/>
      <c r="B285" s="555"/>
      <c r="C285" s="555"/>
      <c r="D285" s="555"/>
      <c r="E285" s="555"/>
      <c r="F285" s="555"/>
      <c r="G285" s="555"/>
      <c r="H285" s="555"/>
      <c r="I285" s="555"/>
    </row>
    <row r="286" spans="1:9" ht="12.75" customHeight="1">
      <c r="A286" s="555" t="s">
        <v>572</v>
      </c>
      <c r="B286" s="555"/>
      <c r="C286" s="555"/>
      <c r="D286" s="555"/>
      <c r="E286" s="555"/>
      <c r="F286" s="555"/>
      <c r="G286" s="555"/>
      <c r="H286" s="555"/>
      <c r="I286" s="555"/>
    </row>
    <row r="287" spans="1:9" ht="12.75">
      <c r="A287" s="144"/>
      <c r="B287" s="144"/>
      <c r="C287" s="144"/>
      <c r="D287" s="144"/>
      <c r="E287" s="144"/>
      <c r="F287" s="144"/>
      <c r="G287" s="144"/>
      <c r="H287" s="144"/>
      <c r="I287" s="144"/>
    </row>
    <row r="288" spans="1:9" ht="12.75">
      <c r="A288" s="216" t="s">
        <v>576</v>
      </c>
      <c r="B288" s="351">
        <v>8788047</v>
      </c>
      <c r="C288" s="144"/>
      <c r="D288" s="144"/>
      <c r="E288" s="144"/>
      <c r="F288" s="144"/>
      <c r="G288" s="144"/>
      <c r="H288" s="144"/>
      <c r="I288" s="144"/>
    </row>
    <row r="289" spans="1:9" ht="12.75">
      <c r="A289" s="144" t="s">
        <v>444</v>
      </c>
      <c r="B289" s="351">
        <v>56378827</v>
      </c>
      <c r="C289" s="144"/>
      <c r="D289" s="144"/>
      <c r="E289" s="144"/>
      <c r="F289" s="144"/>
      <c r="G289" s="144"/>
      <c r="H289" s="144"/>
      <c r="I289" s="144"/>
    </row>
    <row r="290" spans="1:9" ht="12.75">
      <c r="A290" s="144" t="s">
        <v>577</v>
      </c>
      <c r="B290" s="195">
        <f>B288/B289</f>
        <v>0.15587495284355596</v>
      </c>
      <c r="C290" s="144"/>
      <c r="D290" s="144"/>
      <c r="E290" s="144"/>
      <c r="F290" s="144"/>
      <c r="G290" s="144"/>
      <c r="H290" s="144"/>
      <c r="I290" s="144"/>
    </row>
    <row r="291" spans="1:12" ht="12.75">
      <c r="A291" s="144"/>
      <c r="B291" s="144"/>
      <c r="C291" s="144"/>
      <c r="D291" s="144"/>
      <c r="E291" s="144"/>
      <c r="F291" s="144"/>
      <c r="G291" s="144"/>
      <c r="H291" s="144"/>
      <c r="I291" s="144"/>
      <c r="L291" s="179"/>
    </row>
    <row r="292" spans="1:9" ht="12.75" customHeight="1">
      <c r="A292" s="555" t="s">
        <v>578</v>
      </c>
      <c r="B292" s="555"/>
      <c r="C292" s="555"/>
      <c r="D292" s="555"/>
      <c r="E292" s="555"/>
      <c r="F292" s="555"/>
      <c r="G292" s="555"/>
      <c r="H292" s="555"/>
      <c r="I292" s="555"/>
    </row>
    <row r="293" spans="1:9" ht="12.75">
      <c r="A293" s="560"/>
      <c r="B293" s="560"/>
      <c r="C293" s="560"/>
      <c r="D293" s="560"/>
      <c r="E293" s="560"/>
      <c r="F293" s="136"/>
      <c r="G293" s="256"/>
      <c r="H293" s="256"/>
      <c r="I293" s="256"/>
    </row>
    <row r="294" spans="1:9" ht="13.5" thickBot="1">
      <c r="A294" s="292" t="s">
        <v>571</v>
      </c>
      <c r="B294" s="292"/>
      <c r="C294" s="292"/>
      <c r="D294" s="292"/>
      <c r="E294" s="292"/>
      <c r="F294" s="136"/>
      <c r="G294" s="292"/>
      <c r="H294" s="292"/>
      <c r="I294" s="256"/>
    </row>
    <row r="295" spans="1:9" s="194" customFormat="1" ht="12.75">
      <c r="A295" s="568"/>
      <c r="B295" s="569"/>
      <c r="C295" s="569"/>
      <c r="D295" s="569"/>
      <c r="E295" s="565" t="s">
        <v>539</v>
      </c>
      <c r="F295" s="566"/>
      <c r="G295" s="567" t="s">
        <v>540</v>
      </c>
      <c r="H295" s="566"/>
      <c r="I295" s="279"/>
    </row>
    <row r="296" spans="1:9" s="194" customFormat="1" ht="12.75">
      <c r="A296" s="545" t="s">
        <v>445</v>
      </c>
      <c r="B296" s="546"/>
      <c r="C296" s="546"/>
      <c r="D296" s="546"/>
      <c r="E296" s="561">
        <v>255830.44</v>
      </c>
      <c r="F296" s="562"/>
      <c r="G296" s="558">
        <v>45.377</v>
      </c>
      <c r="H296" s="559"/>
      <c r="I296" s="279"/>
    </row>
    <row r="297" spans="1:9" s="194" customFormat="1" ht="12.75">
      <c r="A297" s="551" t="s">
        <v>579</v>
      </c>
      <c r="B297" s="552"/>
      <c r="C297" s="552"/>
      <c r="D297" s="552"/>
      <c r="E297" s="549">
        <v>52030.98</v>
      </c>
      <c r="F297" s="550"/>
      <c r="G297" s="543">
        <v>9.2288</v>
      </c>
      <c r="H297" s="544"/>
      <c r="I297" s="279"/>
    </row>
    <row r="298" spans="1:9" s="194" customFormat="1" ht="12.75">
      <c r="A298" s="373" t="s">
        <v>580</v>
      </c>
      <c r="B298" s="374"/>
      <c r="C298" s="374"/>
      <c r="D298" s="375"/>
      <c r="E298" s="549">
        <v>23922.81</v>
      </c>
      <c r="F298" s="550"/>
      <c r="G298" s="543">
        <v>4.2432</v>
      </c>
      <c r="H298" s="544"/>
      <c r="I298" s="279"/>
    </row>
    <row r="299" spans="1:9" s="194" customFormat="1" ht="12.75" customHeight="1">
      <c r="A299" s="551" t="s">
        <v>581</v>
      </c>
      <c r="B299" s="552"/>
      <c r="C299" s="552"/>
      <c r="D299" s="553"/>
      <c r="E299" s="549">
        <v>21246.23</v>
      </c>
      <c r="F299" s="550"/>
      <c r="G299" s="543">
        <v>3.7685</v>
      </c>
      <c r="H299" s="544"/>
      <c r="I299" s="279"/>
    </row>
    <row r="300" spans="1:9" s="194" customFormat="1" ht="12.75" customHeight="1">
      <c r="A300" s="551" t="s">
        <v>582</v>
      </c>
      <c r="B300" s="552" t="s">
        <v>582</v>
      </c>
      <c r="C300" s="552" t="s">
        <v>582</v>
      </c>
      <c r="D300" s="553" t="s">
        <v>582</v>
      </c>
      <c r="E300" s="549">
        <v>18595.69</v>
      </c>
      <c r="F300" s="550"/>
      <c r="G300" s="543">
        <v>3.2983</v>
      </c>
      <c r="H300" s="544"/>
      <c r="I300" s="279"/>
    </row>
    <row r="301" spans="1:9" s="194" customFormat="1" ht="12.75">
      <c r="A301" s="551" t="s">
        <v>583</v>
      </c>
      <c r="B301" s="552" t="s">
        <v>583</v>
      </c>
      <c r="C301" s="552" t="s">
        <v>583</v>
      </c>
      <c r="D301" s="553" t="s">
        <v>583</v>
      </c>
      <c r="E301" s="549">
        <v>14759.16</v>
      </c>
      <c r="F301" s="550"/>
      <c r="G301" s="543">
        <v>2.6179</v>
      </c>
      <c r="H301" s="544"/>
      <c r="I301" s="279"/>
    </row>
    <row r="302" spans="1:9" s="194" customFormat="1" ht="12.75">
      <c r="A302" s="551" t="s">
        <v>584</v>
      </c>
      <c r="B302" s="552" t="s">
        <v>584</v>
      </c>
      <c r="C302" s="552" t="s">
        <v>584</v>
      </c>
      <c r="D302" s="553" t="s">
        <v>584</v>
      </c>
      <c r="E302" s="549">
        <v>10854.3</v>
      </c>
      <c r="F302" s="550"/>
      <c r="G302" s="543">
        <v>1.9252</v>
      </c>
      <c r="H302" s="544"/>
      <c r="I302" s="279"/>
    </row>
    <row r="303" spans="1:9" s="194" customFormat="1" ht="12.75">
      <c r="A303" s="551" t="s">
        <v>585</v>
      </c>
      <c r="B303" s="552" t="s">
        <v>585</v>
      </c>
      <c r="C303" s="552" t="s">
        <v>585</v>
      </c>
      <c r="D303" s="553" t="s">
        <v>585</v>
      </c>
      <c r="E303" s="549">
        <v>9873.39</v>
      </c>
      <c r="F303" s="550"/>
      <c r="G303" s="543">
        <v>1.7513</v>
      </c>
      <c r="H303" s="544"/>
      <c r="I303" s="279"/>
    </row>
    <row r="304" spans="1:9" s="350" customFormat="1" ht="12.75">
      <c r="A304" s="551" t="s">
        <v>586</v>
      </c>
      <c r="B304" s="552" t="s">
        <v>586</v>
      </c>
      <c r="C304" s="552" t="s">
        <v>586</v>
      </c>
      <c r="D304" s="553" t="s">
        <v>586</v>
      </c>
      <c r="E304" s="549">
        <v>9406.93</v>
      </c>
      <c r="F304" s="550"/>
      <c r="G304" s="543">
        <v>1.6685</v>
      </c>
      <c r="H304" s="544"/>
      <c r="I304" s="369"/>
    </row>
    <row r="305" spans="1:9" s="350" customFormat="1" ht="12.75">
      <c r="A305" s="551" t="s">
        <v>587</v>
      </c>
      <c r="B305" s="552" t="s">
        <v>587</v>
      </c>
      <c r="C305" s="552" t="s">
        <v>587</v>
      </c>
      <c r="D305" s="553" t="s">
        <v>587</v>
      </c>
      <c r="E305" s="549">
        <v>8109.43</v>
      </c>
      <c r="F305" s="550"/>
      <c r="G305" s="543">
        <v>1.4384</v>
      </c>
      <c r="H305" s="544"/>
      <c r="I305" s="369"/>
    </row>
    <row r="306" spans="1:9" s="350" customFormat="1" ht="12.75">
      <c r="A306" s="551" t="s">
        <v>588</v>
      </c>
      <c r="B306" s="552" t="s">
        <v>588</v>
      </c>
      <c r="C306" s="552" t="s">
        <v>588</v>
      </c>
      <c r="D306" s="553" t="s">
        <v>588</v>
      </c>
      <c r="E306" s="549">
        <v>6082.07</v>
      </c>
      <c r="F306" s="550"/>
      <c r="G306" s="543">
        <v>1.0788</v>
      </c>
      <c r="H306" s="544"/>
      <c r="I306" s="369"/>
    </row>
    <row r="307" spans="1:9" s="350" customFormat="1" ht="12.75">
      <c r="A307" s="551" t="s">
        <v>589</v>
      </c>
      <c r="B307" s="552" t="s">
        <v>589</v>
      </c>
      <c r="C307" s="552" t="s">
        <v>589</v>
      </c>
      <c r="D307" s="553" t="s">
        <v>589</v>
      </c>
      <c r="E307" s="549">
        <v>5838.78</v>
      </c>
      <c r="F307" s="550"/>
      <c r="G307" s="543">
        <v>1.0356</v>
      </c>
      <c r="H307" s="544"/>
      <c r="I307" s="369"/>
    </row>
    <row r="308" spans="1:9" s="350" customFormat="1" ht="12.75">
      <c r="A308" s="551" t="s">
        <v>590</v>
      </c>
      <c r="B308" s="552" t="s">
        <v>590</v>
      </c>
      <c r="C308" s="552" t="s">
        <v>590</v>
      </c>
      <c r="D308" s="553" t="s">
        <v>590</v>
      </c>
      <c r="E308" s="549">
        <v>5676.6</v>
      </c>
      <c r="F308" s="550"/>
      <c r="G308" s="543">
        <v>1.0069</v>
      </c>
      <c r="H308" s="544"/>
      <c r="I308" s="369"/>
    </row>
    <row r="309" spans="1:9" s="350" customFormat="1" ht="12.75">
      <c r="A309" s="551" t="s">
        <v>591</v>
      </c>
      <c r="B309" s="552" t="s">
        <v>591</v>
      </c>
      <c r="C309" s="552" t="s">
        <v>591</v>
      </c>
      <c r="D309" s="553" t="s">
        <v>591</v>
      </c>
      <c r="E309" s="549">
        <v>5676.6</v>
      </c>
      <c r="F309" s="550"/>
      <c r="G309" s="543">
        <v>1.0069</v>
      </c>
      <c r="H309" s="544"/>
      <c r="I309" s="369"/>
    </row>
    <row r="310" spans="1:9" s="350" customFormat="1" ht="12.75">
      <c r="A310" s="551" t="s">
        <v>592</v>
      </c>
      <c r="B310" s="552" t="s">
        <v>592</v>
      </c>
      <c r="C310" s="552" t="s">
        <v>592</v>
      </c>
      <c r="D310" s="553" t="s">
        <v>592</v>
      </c>
      <c r="E310" s="549">
        <v>5676.6</v>
      </c>
      <c r="F310" s="550"/>
      <c r="G310" s="543">
        <v>1.0069</v>
      </c>
      <c r="H310" s="544"/>
      <c r="I310" s="369"/>
    </row>
    <row r="311" spans="1:9" s="350" customFormat="1" ht="12.75">
      <c r="A311" s="551" t="s">
        <v>593</v>
      </c>
      <c r="B311" s="552" t="s">
        <v>593</v>
      </c>
      <c r="C311" s="552" t="s">
        <v>593</v>
      </c>
      <c r="D311" s="553" t="s">
        <v>593</v>
      </c>
      <c r="E311" s="549">
        <v>5473.86</v>
      </c>
      <c r="F311" s="550"/>
      <c r="G311" s="543">
        <v>0.9709</v>
      </c>
      <c r="H311" s="544"/>
      <c r="I311" s="369"/>
    </row>
    <row r="312" spans="1:9" s="350" customFormat="1" ht="12.75">
      <c r="A312" s="551" t="s">
        <v>594</v>
      </c>
      <c r="B312" s="552" t="s">
        <v>594</v>
      </c>
      <c r="C312" s="552" t="s">
        <v>594</v>
      </c>
      <c r="D312" s="553" t="s">
        <v>594</v>
      </c>
      <c r="E312" s="549">
        <v>5333.16</v>
      </c>
      <c r="F312" s="550"/>
      <c r="G312" s="543">
        <v>0.946</v>
      </c>
      <c r="H312" s="544"/>
      <c r="I312" s="369"/>
    </row>
    <row r="313" spans="1:9" s="350" customFormat="1" ht="12.75">
      <c r="A313" s="551" t="s">
        <v>595</v>
      </c>
      <c r="B313" s="552" t="s">
        <v>595</v>
      </c>
      <c r="C313" s="552" t="s">
        <v>595</v>
      </c>
      <c r="D313" s="553" t="s">
        <v>595</v>
      </c>
      <c r="E313" s="549">
        <v>4840.86</v>
      </c>
      <c r="F313" s="550"/>
      <c r="G313" s="543">
        <v>0.8586</v>
      </c>
      <c r="H313" s="544"/>
      <c r="I313" s="369"/>
    </row>
    <row r="314" spans="1:9" s="350" customFormat="1" ht="12.75">
      <c r="A314" s="551" t="s">
        <v>596</v>
      </c>
      <c r="B314" s="552" t="s">
        <v>596</v>
      </c>
      <c r="C314" s="552" t="s">
        <v>596</v>
      </c>
      <c r="D314" s="553" t="s">
        <v>596</v>
      </c>
      <c r="E314" s="549">
        <v>4836.97</v>
      </c>
      <c r="F314" s="550"/>
      <c r="G314" s="543">
        <v>0.8579</v>
      </c>
      <c r="H314" s="544"/>
      <c r="I314" s="369"/>
    </row>
    <row r="315" spans="1:9" s="194" customFormat="1" ht="12.75">
      <c r="A315" s="551" t="s">
        <v>597</v>
      </c>
      <c r="B315" s="552" t="s">
        <v>597</v>
      </c>
      <c r="C315" s="552" t="s">
        <v>597</v>
      </c>
      <c r="D315" s="553" t="s">
        <v>597</v>
      </c>
      <c r="E315" s="549">
        <v>4482.25</v>
      </c>
      <c r="F315" s="550"/>
      <c r="G315" s="543">
        <v>0.795</v>
      </c>
      <c r="H315" s="544"/>
      <c r="I315" s="279"/>
    </row>
    <row r="316" spans="1:9" s="194" customFormat="1" ht="12.75">
      <c r="A316" s="588"/>
      <c r="B316" s="589"/>
      <c r="C316" s="589"/>
      <c r="D316" s="589"/>
      <c r="E316" s="563">
        <f>SUM(E296:F315)</f>
        <v>478547.1099999998</v>
      </c>
      <c r="F316" s="564"/>
      <c r="G316" s="595">
        <f>SUM(G296:H315)</f>
        <v>84.88060000000002</v>
      </c>
      <c r="H316" s="596"/>
      <c r="I316" s="279"/>
    </row>
    <row r="317" spans="1:9" s="194" customFormat="1" ht="15.75" customHeight="1">
      <c r="A317" s="588" t="s">
        <v>598</v>
      </c>
      <c r="B317" s="589"/>
      <c r="C317" s="589"/>
      <c r="D317" s="589"/>
      <c r="E317" s="585">
        <v>85241.15999999974</v>
      </c>
      <c r="F317" s="586"/>
      <c r="G317" s="597">
        <v>15.118399999999905</v>
      </c>
      <c r="H317" s="598"/>
      <c r="I317" s="279"/>
    </row>
    <row r="318" spans="1:9" s="194" customFormat="1" ht="15.75" customHeight="1" thickBot="1">
      <c r="A318" s="590"/>
      <c r="B318" s="591"/>
      <c r="C318" s="591"/>
      <c r="D318" s="591"/>
      <c r="E318" s="547">
        <f>E317+E316</f>
        <v>563788.2699999996</v>
      </c>
      <c r="F318" s="548"/>
      <c r="G318" s="599">
        <f>G317+G316</f>
        <v>99.99899999999992</v>
      </c>
      <c r="H318" s="600"/>
      <c r="I318" s="280"/>
    </row>
    <row r="319" spans="1:9" ht="12.75">
      <c r="A319" s="248"/>
      <c r="B319" s="248"/>
      <c r="C319" s="248"/>
      <c r="D319" s="248"/>
      <c r="E319" s="248"/>
      <c r="F319" s="136"/>
      <c r="G319" s="247"/>
      <c r="H319" s="247"/>
      <c r="I319" s="218"/>
    </row>
    <row r="320" spans="1:9" ht="12.75">
      <c r="A320" s="337"/>
      <c r="B320" s="337"/>
      <c r="C320" s="337"/>
      <c r="D320" s="337"/>
      <c r="E320" s="337"/>
      <c r="F320" s="336"/>
      <c r="G320" s="338"/>
      <c r="H320" s="338"/>
      <c r="I320" s="340"/>
    </row>
    <row r="321" spans="1:9" ht="12.75">
      <c r="A321" s="337" t="s">
        <v>599</v>
      </c>
      <c r="B321" s="338"/>
      <c r="C321" s="338"/>
      <c r="D321" s="338"/>
      <c r="E321" s="338"/>
      <c r="F321" s="338"/>
      <c r="G321" s="338"/>
      <c r="H321" s="338"/>
      <c r="I321" s="338"/>
    </row>
    <row r="322" spans="1:9" ht="12.75">
      <c r="A322" s="338"/>
      <c r="B322" s="353" t="s">
        <v>564</v>
      </c>
      <c r="C322" s="370"/>
      <c r="D322" s="338"/>
      <c r="E322" s="338"/>
      <c r="F322" s="340"/>
      <c r="G322" s="338"/>
      <c r="H322" s="338"/>
      <c r="I322" s="338"/>
    </row>
    <row r="323" spans="1:9" ht="12.75">
      <c r="A323" s="335" t="s">
        <v>447</v>
      </c>
      <c r="B323" s="361">
        <v>4124499</v>
      </c>
      <c r="C323" s="354"/>
      <c r="D323" s="338"/>
      <c r="E323" s="338"/>
      <c r="F323" s="340"/>
      <c r="G323" s="338"/>
      <c r="H323" s="338"/>
      <c r="I323" s="338"/>
    </row>
    <row r="324" spans="1:9" ht="25.5">
      <c r="A324" s="335" t="s">
        <v>446</v>
      </c>
      <c r="B324" s="354">
        <v>337371086</v>
      </c>
      <c r="C324" s="354"/>
      <c r="D324" s="361"/>
      <c r="E324" s="338"/>
      <c r="F324" s="338"/>
      <c r="G324" s="338"/>
      <c r="H324" s="338"/>
      <c r="I324" s="338"/>
    </row>
    <row r="325" spans="1:9" ht="25.5">
      <c r="A325" s="335" t="s">
        <v>628</v>
      </c>
      <c r="B325" s="361">
        <v>69033020</v>
      </c>
      <c r="C325" s="354"/>
      <c r="D325" s="338"/>
      <c r="E325" s="338"/>
      <c r="F325" s="338"/>
      <c r="G325" s="338"/>
      <c r="H325" s="338"/>
      <c r="I325" s="338"/>
    </row>
    <row r="326" spans="1:9" ht="13.5" thickBot="1">
      <c r="A326" s="335" t="s">
        <v>527</v>
      </c>
      <c r="B326" s="362">
        <v>75334418</v>
      </c>
      <c r="C326" s="354"/>
      <c r="D326" s="338"/>
      <c r="E326" s="338"/>
      <c r="F326" s="338"/>
      <c r="G326" s="338"/>
      <c r="H326" s="338"/>
      <c r="I326" s="338"/>
    </row>
    <row r="327" spans="1:9" ht="13.5" thickBot="1">
      <c r="A327" s="338"/>
      <c r="B327" s="333">
        <f>SUM(B323:B326)</f>
        <v>485863023</v>
      </c>
      <c r="C327" s="334"/>
      <c r="D327" s="338"/>
      <c r="E327" s="338"/>
      <c r="F327" s="338"/>
      <c r="G327" s="338"/>
      <c r="H327" s="338"/>
      <c r="I327" s="338"/>
    </row>
    <row r="328" spans="1:6" ht="12.75">
      <c r="A328" s="146"/>
      <c r="B328" s="146"/>
      <c r="C328" s="146"/>
      <c r="D328" s="146"/>
      <c r="E328" s="146"/>
      <c r="F328" s="136"/>
    </row>
    <row r="329" ht="12.75">
      <c r="A329" s="136"/>
    </row>
    <row r="330" ht="12.75">
      <c r="A330" s="146" t="s">
        <v>519</v>
      </c>
    </row>
    <row r="331" spans="2:6" ht="12.75">
      <c r="B331" s="209" t="s">
        <v>564</v>
      </c>
      <c r="C331" s="283"/>
      <c r="F331" s="157"/>
    </row>
    <row r="332" spans="1:5" ht="25.5">
      <c r="A332" s="211" t="s">
        <v>446</v>
      </c>
      <c r="B332" s="354">
        <v>3664399</v>
      </c>
      <c r="C332" s="212"/>
      <c r="D332" s="236"/>
      <c r="E332" s="260"/>
    </row>
    <row r="333" spans="1:10" ht="25.5">
      <c r="A333" s="211" t="s">
        <v>448</v>
      </c>
      <c r="B333" s="361">
        <v>1709955</v>
      </c>
      <c r="C333" s="212"/>
      <c r="D333" s="260"/>
      <c r="E333" s="260"/>
      <c r="J333" s="156"/>
    </row>
    <row r="334" spans="1:11" ht="12.75">
      <c r="A334" s="211" t="s">
        <v>449</v>
      </c>
      <c r="B334" s="361">
        <v>84496477</v>
      </c>
      <c r="C334" s="212"/>
      <c r="D334" s="260"/>
      <c r="E334" s="260"/>
      <c r="J334" s="151"/>
      <c r="K334" s="151"/>
    </row>
    <row r="335" spans="1:11" ht="12.75">
      <c r="A335" s="165" t="s">
        <v>454</v>
      </c>
      <c r="B335" s="361">
        <v>1937049</v>
      </c>
      <c r="C335" s="212"/>
      <c r="D335" s="260"/>
      <c r="E335" s="260"/>
      <c r="J335" s="151"/>
      <c r="K335" s="151"/>
    </row>
    <row r="336" spans="1:11" ht="25.5">
      <c r="A336" s="165" t="s">
        <v>528</v>
      </c>
      <c r="B336" s="361">
        <v>6812671</v>
      </c>
      <c r="C336" s="212"/>
      <c r="D336" s="260"/>
      <c r="E336" s="260"/>
      <c r="J336" s="151"/>
      <c r="K336" s="151"/>
    </row>
    <row r="337" spans="1:11" ht="13.5" thickBot="1">
      <c r="A337" s="165" t="s">
        <v>455</v>
      </c>
      <c r="B337" s="362">
        <v>31660</v>
      </c>
      <c r="C337" s="212"/>
      <c r="J337" s="151"/>
      <c r="K337" s="151"/>
    </row>
    <row r="338" spans="2:11" ht="13.5" thickBot="1">
      <c r="B338" s="127">
        <f>SUM(B332:B337)</f>
        <v>98652211</v>
      </c>
      <c r="C338" s="132"/>
      <c r="J338" s="151"/>
      <c r="K338" s="151"/>
    </row>
    <row r="339" spans="1:11" ht="12.75">
      <c r="A339" s="136"/>
      <c r="C339" s="203"/>
      <c r="J339" s="151"/>
      <c r="K339" s="151"/>
    </row>
    <row r="340" spans="1:11" ht="12.75">
      <c r="A340" s="136"/>
      <c r="C340" s="203"/>
      <c r="J340" s="151"/>
      <c r="K340" s="151"/>
    </row>
    <row r="341" spans="1:11" ht="12.75">
      <c r="A341" s="146" t="s">
        <v>521</v>
      </c>
      <c r="J341" s="151"/>
      <c r="K341" s="151"/>
    </row>
    <row r="342" spans="1:11" ht="12.75">
      <c r="A342" s="149"/>
      <c r="B342" s="209" t="s">
        <v>564</v>
      </c>
      <c r="C342" s="283"/>
      <c r="J342" s="151"/>
      <c r="K342" s="151"/>
    </row>
    <row r="343" spans="1:11" ht="25.5">
      <c r="A343" s="130" t="s">
        <v>452</v>
      </c>
      <c r="B343" s="166">
        <v>55848894</v>
      </c>
      <c r="C343" s="284"/>
      <c r="J343" s="151"/>
      <c r="K343" s="151"/>
    </row>
    <row r="344" spans="1:11" ht="25.5">
      <c r="A344" s="130" t="s">
        <v>453</v>
      </c>
      <c r="B344" s="238">
        <v>4103069</v>
      </c>
      <c r="C344" s="284"/>
      <c r="D344" s="256"/>
      <c r="E344" s="256"/>
      <c r="F344" s="256"/>
      <c r="G344" s="256"/>
      <c r="H344" s="256"/>
      <c r="I344" s="256"/>
      <c r="J344" s="151"/>
      <c r="K344" s="151"/>
    </row>
    <row r="345" spans="1:11" ht="13.5" thickBot="1">
      <c r="A345" s="130" t="s">
        <v>555</v>
      </c>
      <c r="B345" s="344">
        <v>24544514</v>
      </c>
      <c r="C345" s="284"/>
      <c r="J345" s="151"/>
      <c r="K345" s="151"/>
    </row>
    <row r="346" spans="1:11" ht="13.5" thickBot="1">
      <c r="A346" s="147"/>
      <c r="B346" s="124">
        <f>SUM(B343:B345)</f>
        <v>84496477</v>
      </c>
      <c r="C346" s="133"/>
      <c r="J346" s="151"/>
      <c r="K346" s="151"/>
    </row>
    <row r="347" spans="1:11" ht="12.75">
      <c r="A347" s="147"/>
      <c r="B347" s="133"/>
      <c r="C347" s="133"/>
      <c r="J347" s="151"/>
      <c r="K347" s="151"/>
    </row>
    <row r="348" spans="1:11" ht="12.75">
      <c r="A348" s="128"/>
      <c r="J348" s="151"/>
      <c r="K348" s="151"/>
    </row>
    <row r="349" spans="1:11" ht="12.75">
      <c r="A349" s="593" t="s">
        <v>520</v>
      </c>
      <c r="B349" s="593"/>
      <c r="C349" s="593"/>
      <c r="D349" s="593"/>
      <c r="E349" s="593"/>
      <c r="J349" s="151"/>
      <c r="K349" s="151"/>
    </row>
    <row r="350" spans="1:9" ht="41.25" customHeight="1">
      <c r="A350" s="555" t="s">
        <v>630</v>
      </c>
      <c r="B350" s="555"/>
      <c r="C350" s="555"/>
      <c r="D350" s="555"/>
      <c r="E350" s="555"/>
      <c r="F350" s="555"/>
      <c r="G350" s="555"/>
      <c r="H350" s="555"/>
      <c r="I350" s="555"/>
    </row>
    <row r="351" spans="1:9" ht="66" customHeight="1">
      <c r="A351" s="555" t="s">
        <v>600</v>
      </c>
      <c r="B351" s="555"/>
      <c r="C351" s="555"/>
      <c r="D351" s="555"/>
      <c r="E351" s="555"/>
      <c r="F351" s="555"/>
      <c r="G351" s="555"/>
      <c r="H351" s="555"/>
      <c r="I351" s="555"/>
    </row>
    <row r="352" ht="12.75">
      <c r="A352" s="136"/>
    </row>
    <row r="353" spans="1:10" ht="12.75">
      <c r="A353" s="136"/>
      <c r="B353" s="209" t="s">
        <v>564</v>
      </c>
      <c r="C353" s="283"/>
      <c r="J353" s="143"/>
    </row>
    <row r="354" spans="1:10" ht="12.75">
      <c r="A354" s="172" t="s">
        <v>450</v>
      </c>
      <c r="B354" s="173">
        <v>75000000</v>
      </c>
      <c r="C354" s="289"/>
      <c r="D354" s="137"/>
      <c r="E354" s="137"/>
      <c r="F354" s="137"/>
      <c r="G354" s="137"/>
      <c r="H354" s="137"/>
      <c r="I354" s="137"/>
      <c r="J354" s="143"/>
    </row>
    <row r="355" spans="1:10" ht="26.25" thickBot="1">
      <c r="A355" s="172" t="s">
        <v>451</v>
      </c>
      <c r="B355" s="348">
        <v>334418</v>
      </c>
      <c r="C355" s="289"/>
      <c r="D355" s="137"/>
      <c r="E355" s="137"/>
      <c r="F355" s="137"/>
      <c r="G355" s="137"/>
      <c r="H355" s="137"/>
      <c r="I355" s="137"/>
      <c r="J355" s="143"/>
    </row>
    <row r="356" spans="1:10" ht="13.5" thickBot="1">
      <c r="A356" s="128"/>
      <c r="B356" s="134">
        <f>SUM(B354:B355)</f>
        <v>75334418</v>
      </c>
      <c r="C356" s="290"/>
      <c r="D356" s="137"/>
      <c r="E356" s="137"/>
      <c r="F356" s="137"/>
      <c r="G356" s="137"/>
      <c r="H356" s="137"/>
      <c r="I356" s="137"/>
      <c r="J356" s="143"/>
    </row>
    <row r="357" spans="1:9" ht="12.75">
      <c r="A357" s="128"/>
      <c r="B357" s="138"/>
      <c r="C357" s="208"/>
      <c r="D357" s="137"/>
      <c r="E357" s="137"/>
      <c r="F357" s="137"/>
      <c r="G357" s="137"/>
      <c r="H357" s="137"/>
      <c r="I357" s="137"/>
    </row>
    <row r="358" spans="1:3" ht="12.75">
      <c r="A358" s="128"/>
      <c r="C358" s="203"/>
    </row>
    <row r="359" ht="12.75">
      <c r="A359" s="146" t="s">
        <v>529</v>
      </c>
    </row>
    <row r="360" spans="1:3" ht="12.75">
      <c r="A360" s="149"/>
      <c r="B360" s="209" t="s">
        <v>564</v>
      </c>
      <c r="C360" s="283"/>
    </row>
    <row r="361" spans="1:3" ht="25.5">
      <c r="A361" s="130" t="s">
        <v>501</v>
      </c>
      <c r="B361" s="343">
        <v>5239622</v>
      </c>
      <c r="C361" s="284"/>
    </row>
    <row r="362" spans="1:3" ht="25.5">
      <c r="A362" s="130" t="s">
        <v>502</v>
      </c>
      <c r="B362" s="166">
        <v>1571494</v>
      </c>
      <c r="C362" s="284"/>
    </row>
    <row r="363" spans="1:3" ht="26.25" thickBot="1">
      <c r="A363" s="130" t="s">
        <v>503</v>
      </c>
      <c r="B363" s="167">
        <v>1555</v>
      </c>
      <c r="C363" s="284"/>
    </row>
    <row r="364" spans="1:10" ht="13.5" thickBot="1">
      <c r="A364" s="147"/>
      <c r="B364" s="124">
        <f>SUM(B361:B363)</f>
        <v>6812671</v>
      </c>
      <c r="C364" s="133"/>
      <c r="J364" s="156"/>
    </row>
    <row r="365" ht="12.75">
      <c r="A365" s="146"/>
    </row>
    <row r="366" spans="1:9" ht="12.75">
      <c r="A366" s="555" t="s">
        <v>629</v>
      </c>
      <c r="B366" s="555"/>
      <c r="C366" s="555"/>
      <c r="D366" s="555"/>
      <c r="E366" s="555"/>
      <c r="F366" s="555"/>
      <c r="G366" s="555"/>
      <c r="H366" s="555"/>
      <c r="I366" s="555"/>
    </row>
    <row r="367" spans="1:9" ht="12.75">
      <c r="A367" s="377"/>
      <c r="B367" s="378"/>
      <c r="C367" s="378"/>
      <c r="D367" s="378"/>
      <c r="E367" s="378"/>
      <c r="F367" s="378"/>
      <c r="G367" s="378"/>
      <c r="H367" s="378"/>
      <c r="I367" s="378"/>
    </row>
    <row r="368" spans="1:11" ht="12.75">
      <c r="A368" s="146"/>
      <c r="J368" s="151"/>
      <c r="K368" s="151"/>
    </row>
    <row r="369" spans="1:11" ht="12.75">
      <c r="A369" s="146" t="s">
        <v>522</v>
      </c>
      <c r="J369" s="151"/>
      <c r="K369" s="151"/>
    </row>
    <row r="370" spans="2:11" ht="12.75">
      <c r="B370" s="209" t="s">
        <v>564</v>
      </c>
      <c r="C370" s="283"/>
      <c r="J370" s="151"/>
      <c r="K370" s="151"/>
    </row>
    <row r="371" spans="1:11" ht="38.25">
      <c r="A371" s="135" t="s">
        <v>530</v>
      </c>
      <c r="B371" s="361">
        <v>9528347</v>
      </c>
      <c r="C371" s="212"/>
      <c r="J371" s="151"/>
      <c r="K371" s="151"/>
    </row>
    <row r="372" spans="1:11" ht="38.25">
      <c r="A372" s="135" t="s">
        <v>531</v>
      </c>
      <c r="B372" s="361">
        <v>3504561</v>
      </c>
      <c r="C372" s="212"/>
      <c r="J372" s="151"/>
      <c r="K372" s="151"/>
    </row>
    <row r="373" spans="1:11" ht="12.75">
      <c r="A373" s="135" t="s">
        <v>538</v>
      </c>
      <c r="B373" s="361">
        <v>21942262</v>
      </c>
      <c r="C373" s="212"/>
      <c r="D373" s="188"/>
      <c r="E373" s="188"/>
      <c r="F373" s="188"/>
      <c r="G373" s="188"/>
      <c r="H373" s="188"/>
      <c r="I373" s="188"/>
      <c r="J373" s="151"/>
      <c r="K373" s="151"/>
    </row>
    <row r="374" spans="1:11" ht="26.25" thickBot="1">
      <c r="A374" s="135" t="s">
        <v>456</v>
      </c>
      <c r="B374" s="362">
        <v>3704908</v>
      </c>
      <c r="C374" s="212"/>
      <c r="J374" s="151"/>
      <c r="K374" s="151"/>
    </row>
    <row r="375" spans="2:11" ht="13.5" thickBot="1">
      <c r="B375" s="127">
        <f>SUM(B371:B374)</f>
        <v>38680078</v>
      </c>
      <c r="C375" s="132"/>
      <c r="J375" s="151"/>
      <c r="K375" s="151"/>
    </row>
    <row r="376" spans="1:11" ht="12.75">
      <c r="A376" s="146"/>
      <c r="C376" s="203"/>
      <c r="J376" s="151"/>
      <c r="K376" s="151"/>
    </row>
    <row r="377" spans="1:11" ht="12.75">
      <c r="A377" s="128"/>
      <c r="J377" s="151"/>
      <c r="K377" s="151"/>
    </row>
    <row r="378" spans="1:11" ht="12.75">
      <c r="A378" s="146" t="s">
        <v>457</v>
      </c>
      <c r="J378" s="151"/>
      <c r="K378" s="151"/>
    </row>
    <row r="379" spans="1:11" ht="41.25" customHeight="1">
      <c r="A379" s="555" t="s">
        <v>458</v>
      </c>
      <c r="B379" s="555"/>
      <c r="C379" s="555"/>
      <c r="D379" s="555"/>
      <c r="E379" s="555"/>
      <c r="F379" s="555"/>
      <c r="G379" s="555"/>
      <c r="H379" s="555"/>
      <c r="I379" s="555"/>
      <c r="J379" s="151"/>
      <c r="K379" s="151"/>
    </row>
    <row r="380" spans="1:11" ht="12.75">
      <c r="A380" s="145"/>
      <c r="J380" s="151"/>
      <c r="K380" s="151"/>
    </row>
    <row r="381" spans="1:11" ht="12.75">
      <c r="A381" s="145"/>
      <c r="J381" s="151"/>
      <c r="K381" s="151"/>
    </row>
    <row r="382" spans="1:11" ht="12.75">
      <c r="A382" s="556" t="s">
        <v>459</v>
      </c>
      <c r="B382" s="556"/>
      <c r="C382" s="556"/>
      <c r="D382" s="556"/>
      <c r="E382" s="556"/>
      <c r="F382" s="556"/>
      <c r="G382" s="556"/>
      <c r="H382" s="556"/>
      <c r="I382" s="556"/>
      <c r="J382" s="151"/>
      <c r="K382" s="151"/>
    </row>
    <row r="383" spans="1:11" ht="52.5" customHeight="1">
      <c r="A383" s="555" t="s">
        <v>460</v>
      </c>
      <c r="B383" s="555"/>
      <c r="C383" s="555"/>
      <c r="D383" s="555"/>
      <c r="E383" s="555"/>
      <c r="F383" s="555"/>
      <c r="G383" s="555"/>
      <c r="H383" s="555"/>
      <c r="I383" s="555"/>
      <c r="J383" s="151"/>
      <c r="K383" s="151"/>
    </row>
    <row r="384" spans="1:11" ht="12.75">
      <c r="A384" s="555"/>
      <c r="B384" s="555"/>
      <c r="C384" s="555"/>
      <c r="D384" s="555"/>
      <c r="E384" s="555"/>
      <c r="F384" s="555"/>
      <c r="G384" s="555"/>
      <c r="H384" s="555"/>
      <c r="I384" s="555"/>
      <c r="J384" s="151"/>
      <c r="K384" s="151"/>
    </row>
    <row r="385" spans="1:11" ht="12.75" customHeight="1">
      <c r="A385" s="555" t="s">
        <v>461</v>
      </c>
      <c r="B385" s="555"/>
      <c r="C385" s="555"/>
      <c r="D385" s="555"/>
      <c r="E385" s="555"/>
      <c r="F385" s="555"/>
      <c r="G385" s="555"/>
      <c r="H385" s="555"/>
      <c r="I385" s="555"/>
      <c r="J385" s="151"/>
      <c r="K385" s="151"/>
    </row>
    <row r="386" spans="1:11" ht="12.75">
      <c r="A386" s="152"/>
      <c r="J386" s="151"/>
      <c r="K386" s="151"/>
    </row>
    <row r="387" spans="1:11" ht="12.75">
      <c r="A387" s="293"/>
      <c r="B387" s="557" t="s">
        <v>462</v>
      </c>
      <c r="C387" s="557"/>
      <c r="D387" s="557" t="s">
        <v>463</v>
      </c>
      <c r="E387" s="557"/>
      <c r="F387" s="295"/>
      <c r="G387" s="295"/>
      <c r="H387" s="295"/>
      <c r="I387" s="295"/>
      <c r="J387" s="151"/>
      <c r="K387" s="151"/>
    </row>
    <row r="388" spans="1:11" ht="12.75">
      <c r="A388" s="293"/>
      <c r="B388" s="297" t="s">
        <v>564</v>
      </c>
      <c r="C388" s="297" t="s">
        <v>569</v>
      </c>
      <c r="D388" s="297" t="s">
        <v>564</v>
      </c>
      <c r="E388" s="297" t="s">
        <v>569</v>
      </c>
      <c r="F388" s="295"/>
      <c r="G388" s="295"/>
      <c r="H388" s="295"/>
      <c r="I388" s="295"/>
      <c r="J388" s="151"/>
      <c r="K388" s="151"/>
    </row>
    <row r="389" spans="1:11" ht="12.75">
      <c r="A389" s="293"/>
      <c r="B389" s="294" t="s">
        <v>464</v>
      </c>
      <c r="C389" s="294" t="s">
        <v>464</v>
      </c>
      <c r="D389" s="294" t="s">
        <v>464</v>
      </c>
      <c r="E389" s="294" t="s">
        <v>464</v>
      </c>
      <c r="F389" s="295"/>
      <c r="G389" s="295"/>
      <c r="H389" s="295"/>
      <c r="I389" s="295"/>
      <c r="J389" s="151"/>
      <c r="K389" s="151"/>
    </row>
    <row r="390" spans="1:11" ht="12.75">
      <c r="A390" s="293"/>
      <c r="B390" s="297"/>
      <c r="C390" s="297"/>
      <c r="D390" s="297"/>
      <c r="E390" s="297"/>
      <c r="F390" s="295"/>
      <c r="G390" s="295"/>
      <c r="H390" s="295"/>
      <c r="I390" s="295"/>
      <c r="J390" s="151"/>
      <c r="K390" s="151"/>
    </row>
    <row r="391" spans="1:11" ht="12.75">
      <c r="A391" s="298" t="s">
        <v>465</v>
      </c>
      <c r="B391" s="241">
        <v>236583</v>
      </c>
      <c r="C391" s="318">
        <v>610410</v>
      </c>
      <c r="D391" s="241">
        <v>-15109</v>
      </c>
      <c r="E391" s="320">
        <v>-27093</v>
      </c>
      <c r="F391" s="295"/>
      <c r="G391" s="295"/>
      <c r="H391" s="295"/>
      <c r="I391" s="295"/>
      <c r="J391" s="151"/>
      <c r="K391" s="151"/>
    </row>
    <row r="392" spans="1:11" ht="12.75">
      <c r="A392" s="298" t="s">
        <v>466</v>
      </c>
      <c r="B392" s="241">
        <v>329</v>
      </c>
      <c r="C392" s="318">
        <v>1334</v>
      </c>
      <c r="D392" s="298">
        <v>0</v>
      </c>
      <c r="E392" s="319">
        <v>0</v>
      </c>
      <c r="F392" s="295"/>
      <c r="G392" s="295"/>
      <c r="H392" s="295"/>
      <c r="I392" s="295"/>
      <c r="J392" s="151"/>
      <c r="K392" s="151"/>
    </row>
    <row r="393" spans="1:11" ht="12.75">
      <c r="A393" s="298" t="s">
        <v>467</v>
      </c>
      <c r="B393" s="298"/>
      <c r="C393" s="295"/>
      <c r="D393" s="241"/>
      <c r="E393" s="298"/>
      <c r="F393" s="295"/>
      <c r="G393" s="295"/>
      <c r="H393" s="295"/>
      <c r="I393" s="295"/>
      <c r="J393" s="151"/>
      <c r="K393" s="151"/>
    </row>
    <row r="394" spans="1:11" ht="13.5" thickBot="1">
      <c r="A394" s="298" t="s">
        <v>468</v>
      </c>
      <c r="B394" s="299"/>
      <c r="C394" s="300"/>
      <c r="D394" s="300"/>
      <c r="E394" s="300"/>
      <c r="F394" s="295"/>
      <c r="G394" s="295"/>
      <c r="H394" s="295"/>
      <c r="I394" s="295"/>
      <c r="J394" s="151"/>
      <c r="K394" s="151"/>
    </row>
    <row r="395" spans="1:11" ht="13.5" thickBot="1">
      <c r="A395" s="295"/>
      <c r="B395" s="221">
        <f>SUM(B391:B394)</f>
        <v>236912</v>
      </c>
      <c r="C395" s="221">
        <f>SUM(C391:C394)</f>
        <v>611744</v>
      </c>
      <c r="D395" s="221">
        <f>SUM(D391:D394)</f>
        <v>-15109</v>
      </c>
      <c r="E395" s="221">
        <f>SUM(E391:E394)</f>
        <v>-27093</v>
      </c>
      <c r="F395" s="295"/>
      <c r="G395" s="295"/>
      <c r="H395" s="295"/>
      <c r="I395" s="295"/>
      <c r="J395" s="151"/>
      <c r="K395" s="151"/>
    </row>
    <row r="396" spans="1:11" ht="12.75">
      <c r="A396" s="215"/>
      <c r="B396" s="217"/>
      <c r="C396" s="203"/>
      <c r="D396" s="217"/>
      <c r="E396" s="203"/>
      <c r="F396" s="217"/>
      <c r="G396" s="217"/>
      <c r="H396" s="217"/>
      <c r="I396" s="217"/>
      <c r="J396" s="151"/>
      <c r="K396" s="151"/>
    </row>
    <row r="397" spans="1:11" ht="12.75">
      <c r="A397" s="215"/>
      <c r="B397" s="217"/>
      <c r="C397" s="217"/>
      <c r="D397" s="217"/>
      <c r="E397" s="217"/>
      <c r="F397" s="217"/>
      <c r="G397" s="217"/>
      <c r="H397" s="217"/>
      <c r="I397" s="217"/>
      <c r="J397" s="151"/>
      <c r="K397" s="151"/>
    </row>
    <row r="398" spans="1:11" ht="12.75" customHeight="1">
      <c r="A398" s="556" t="s">
        <v>469</v>
      </c>
      <c r="B398" s="556"/>
      <c r="C398" s="556"/>
      <c r="D398" s="556"/>
      <c r="E398" s="556"/>
      <c r="F398" s="556"/>
      <c r="G398" s="556"/>
      <c r="H398" s="556"/>
      <c r="I398" s="556"/>
      <c r="J398" s="151"/>
      <c r="K398" s="151"/>
    </row>
    <row r="399" spans="1:11" ht="12.75">
      <c r="A399" s="152"/>
      <c r="J399" s="151"/>
      <c r="K399" s="151"/>
    </row>
    <row r="400" spans="1:11" ht="12.75" customHeight="1">
      <c r="A400" s="592" t="s">
        <v>470</v>
      </c>
      <c r="B400" s="592"/>
      <c r="C400" s="592"/>
      <c r="D400" s="592"/>
      <c r="E400" s="592"/>
      <c r="F400" s="592"/>
      <c r="G400" s="592"/>
      <c r="H400" s="592"/>
      <c r="I400" s="592"/>
      <c r="J400" s="151"/>
      <c r="K400" s="151"/>
    </row>
    <row r="401" spans="1:11" ht="12" customHeight="1">
      <c r="A401" s="555" t="s">
        <v>471</v>
      </c>
      <c r="B401" s="555"/>
      <c r="C401" s="555"/>
      <c r="D401" s="555"/>
      <c r="E401" s="555"/>
      <c r="F401" s="555"/>
      <c r="G401" s="555"/>
      <c r="H401" s="555"/>
      <c r="I401" s="555"/>
      <c r="J401" s="151"/>
      <c r="K401" s="151"/>
    </row>
    <row r="402" spans="1:11" ht="68.25" customHeight="1">
      <c r="A402" s="555" t="s">
        <v>560</v>
      </c>
      <c r="B402" s="555"/>
      <c r="C402" s="555"/>
      <c r="D402" s="555"/>
      <c r="E402" s="555"/>
      <c r="F402" s="555"/>
      <c r="G402" s="555"/>
      <c r="H402" s="555"/>
      <c r="I402" s="555"/>
      <c r="J402" s="151"/>
      <c r="K402" s="151"/>
    </row>
    <row r="403" spans="1:11" ht="12.75">
      <c r="A403" s="152"/>
      <c r="J403" s="151"/>
      <c r="K403" s="151"/>
    </row>
    <row r="404" spans="1:11" ht="12.75">
      <c r="A404" s="293"/>
      <c r="B404" s="557" t="s">
        <v>462</v>
      </c>
      <c r="C404" s="557"/>
      <c r="D404" s="557" t="s">
        <v>463</v>
      </c>
      <c r="E404" s="557"/>
      <c r="F404" s="295"/>
      <c r="G404" s="295"/>
      <c r="H404" s="295"/>
      <c r="I404" s="295"/>
      <c r="J404" s="151"/>
      <c r="K404" s="151"/>
    </row>
    <row r="405" spans="1:11" ht="12.75">
      <c r="A405" s="293"/>
      <c r="B405" s="297" t="s">
        <v>564</v>
      </c>
      <c r="C405" s="297" t="s">
        <v>569</v>
      </c>
      <c r="D405" s="297" t="s">
        <v>564</v>
      </c>
      <c r="E405" s="297" t="s">
        <v>569</v>
      </c>
      <c r="F405" s="295"/>
      <c r="G405" s="295"/>
      <c r="H405" s="295"/>
      <c r="I405" s="295"/>
      <c r="J405" s="151"/>
      <c r="K405" s="151"/>
    </row>
    <row r="406" spans="1:11" ht="12.75">
      <c r="A406" s="293"/>
      <c r="B406" s="294" t="s">
        <v>464</v>
      </c>
      <c r="C406" s="294" t="s">
        <v>464</v>
      </c>
      <c r="D406" s="294" t="s">
        <v>464</v>
      </c>
      <c r="E406" s="294" t="s">
        <v>464</v>
      </c>
      <c r="F406" s="295"/>
      <c r="G406" s="295"/>
      <c r="H406" s="295"/>
      <c r="I406" s="295"/>
      <c r="J406" s="151"/>
      <c r="K406" s="151"/>
    </row>
    <row r="407" spans="1:11" ht="12.75">
      <c r="A407" s="293"/>
      <c r="B407" s="297"/>
      <c r="C407" s="297"/>
      <c r="D407" s="297"/>
      <c r="E407" s="297"/>
      <c r="F407" s="295"/>
      <c r="G407" s="295"/>
      <c r="H407" s="295"/>
      <c r="I407" s="295"/>
      <c r="J407" s="151"/>
      <c r="K407" s="151"/>
    </row>
    <row r="408" spans="1:11" ht="12.75">
      <c r="A408" s="298" t="s">
        <v>465</v>
      </c>
      <c r="B408" s="241">
        <v>23658</v>
      </c>
      <c r="C408" s="321">
        <v>61041</v>
      </c>
      <c r="D408" s="363">
        <v>-1511</v>
      </c>
      <c r="E408" s="322">
        <v>-2709.3</v>
      </c>
      <c r="F408" s="295"/>
      <c r="G408" s="295"/>
      <c r="H408" s="295"/>
      <c r="I408" s="295"/>
      <c r="J408" s="151"/>
      <c r="K408" s="151"/>
    </row>
    <row r="409" spans="1:11" ht="12.75">
      <c r="A409" s="298" t="s">
        <v>466</v>
      </c>
      <c r="B409" s="363">
        <v>33</v>
      </c>
      <c r="C409" s="321">
        <v>133.4</v>
      </c>
      <c r="D409" s="363">
        <v>0</v>
      </c>
      <c r="E409" s="322">
        <v>0</v>
      </c>
      <c r="F409" s="295"/>
      <c r="G409" s="295"/>
      <c r="H409" s="295"/>
      <c r="I409" s="295"/>
      <c r="J409" s="151"/>
      <c r="K409" s="151"/>
    </row>
    <row r="410" spans="1:11" ht="12.75">
      <c r="A410" s="298" t="s">
        <v>467</v>
      </c>
      <c r="B410" s="298"/>
      <c r="C410" s="295"/>
      <c r="D410" s="241"/>
      <c r="E410" s="298"/>
      <c r="F410" s="295"/>
      <c r="G410" s="295"/>
      <c r="H410" s="295"/>
      <c r="I410" s="295"/>
      <c r="J410" s="151"/>
      <c r="K410" s="151"/>
    </row>
    <row r="411" spans="1:11" ht="13.5" thickBot="1">
      <c r="A411" s="298" t="s">
        <v>468</v>
      </c>
      <c r="B411" s="299"/>
      <c r="C411" s="300"/>
      <c r="D411" s="300"/>
      <c r="E411" s="300"/>
      <c r="F411" s="295"/>
      <c r="G411" s="295"/>
      <c r="H411" s="295"/>
      <c r="I411" s="295"/>
      <c r="J411" s="151"/>
      <c r="K411" s="151"/>
    </row>
    <row r="412" spans="1:11" ht="13.5" thickBot="1">
      <c r="A412" s="295"/>
      <c r="B412" s="221">
        <f>SUM(B408:B411)</f>
        <v>23691</v>
      </c>
      <c r="C412" s="221">
        <f>SUM(C408:C411)</f>
        <v>61174.4</v>
      </c>
      <c r="D412" s="221">
        <f>SUM(D408:D411)</f>
        <v>-1511</v>
      </c>
      <c r="E412" s="221">
        <f>SUM(E408:E411)</f>
        <v>-2709.3</v>
      </c>
      <c r="F412" s="295"/>
      <c r="G412" s="295"/>
      <c r="H412" s="295"/>
      <c r="I412" s="295"/>
      <c r="J412" s="151"/>
      <c r="K412" s="151"/>
    </row>
    <row r="413" spans="1:11" ht="12.75">
      <c r="A413" s="149"/>
      <c r="B413" s="133"/>
      <c r="C413" s="133"/>
      <c r="D413" s="133"/>
      <c r="E413" s="133"/>
      <c r="J413" s="151"/>
      <c r="K413" s="151"/>
    </row>
    <row r="414" spans="1:11" ht="30" customHeight="1">
      <c r="A414" s="555" t="s">
        <v>472</v>
      </c>
      <c r="B414" s="555"/>
      <c r="C414" s="555"/>
      <c r="D414" s="555"/>
      <c r="E414" s="555"/>
      <c r="F414" s="555"/>
      <c r="G414" s="555"/>
      <c r="H414" s="555"/>
      <c r="I414" s="555"/>
      <c r="J414" s="151"/>
      <c r="K414" s="151"/>
    </row>
    <row r="415" spans="1:11" ht="12.75">
      <c r="A415" s="152"/>
      <c r="J415" s="151"/>
      <c r="K415" s="151"/>
    </row>
    <row r="416" spans="1:11" ht="12.75">
      <c r="A416" s="556" t="s">
        <v>473</v>
      </c>
      <c r="B416" s="556"/>
      <c r="C416" s="556"/>
      <c r="D416" s="556"/>
      <c r="E416" s="556"/>
      <c r="F416" s="556"/>
      <c r="G416" s="556"/>
      <c r="H416" s="556"/>
      <c r="I416" s="556"/>
      <c r="J416" s="151"/>
      <c r="K416" s="151"/>
    </row>
    <row r="417" spans="1:11" ht="12.75">
      <c r="A417" s="555" t="s">
        <v>601</v>
      </c>
      <c r="B417" s="555"/>
      <c r="C417" s="555"/>
      <c r="D417" s="555"/>
      <c r="E417" s="555"/>
      <c r="F417" s="555"/>
      <c r="G417" s="555"/>
      <c r="H417" s="555"/>
      <c r="I417" s="555"/>
      <c r="J417" s="151"/>
      <c r="K417" s="151"/>
    </row>
    <row r="418" spans="1:11" ht="12.75" customHeight="1">
      <c r="A418" s="555" t="s">
        <v>474</v>
      </c>
      <c r="B418" s="555"/>
      <c r="C418" s="555"/>
      <c r="D418" s="555"/>
      <c r="E418" s="555"/>
      <c r="F418" s="555"/>
      <c r="G418" s="555"/>
      <c r="H418" s="555"/>
      <c r="I418" s="555"/>
      <c r="J418" s="151"/>
      <c r="K418" s="151"/>
    </row>
    <row r="419" spans="1:11" ht="12.75">
      <c r="A419" s="145"/>
      <c r="J419" s="151"/>
      <c r="K419" s="151"/>
    </row>
    <row r="420" spans="1:11" ht="12.75">
      <c r="A420" s="145"/>
      <c r="J420" s="151"/>
      <c r="K420" s="151"/>
    </row>
    <row r="421" spans="1:11" ht="12.75">
      <c r="A421" s="556" t="s">
        <v>475</v>
      </c>
      <c r="B421" s="556"/>
      <c r="C421" s="556"/>
      <c r="D421" s="556"/>
      <c r="E421" s="556"/>
      <c r="F421" s="556"/>
      <c r="G421" s="556"/>
      <c r="H421" s="556"/>
      <c r="I421" s="556"/>
      <c r="J421" s="151"/>
      <c r="K421" s="151"/>
    </row>
    <row r="422" spans="1:11" ht="39" customHeight="1">
      <c r="A422" s="555" t="s">
        <v>476</v>
      </c>
      <c r="B422" s="555"/>
      <c r="C422" s="555"/>
      <c r="D422" s="555"/>
      <c r="E422" s="555"/>
      <c r="F422" s="555"/>
      <c r="G422" s="555"/>
      <c r="H422" s="555"/>
      <c r="I422" s="555"/>
      <c r="J422" s="151"/>
      <c r="K422" s="151"/>
    </row>
    <row r="423" spans="1:11" ht="29.25" customHeight="1">
      <c r="A423" s="555" t="s">
        <v>477</v>
      </c>
      <c r="B423" s="555"/>
      <c r="C423" s="555"/>
      <c r="D423" s="555"/>
      <c r="E423" s="555"/>
      <c r="F423" s="555"/>
      <c r="G423" s="555"/>
      <c r="H423" s="555"/>
      <c r="I423" s="555"/>
      <c r="J423" s="151"/>
      <c r="K423" s="151"/>
    </row>
    <row r="424" spans="1:11" ht="27.75" customHeight="1">
      <c r="A424" s="555" t="s">
        <v>478</v>
      </c>
      <c r="B424" s="555"/>
      <c r="C424" s="555"/>
      <c r="D424" s="555"/>
      <c r="E424" s="555"/>
      <c r="F424" s="555"/>
      <c r="G424" s="555"/>
      <c r="H424" s="555"/>
      <c r="I424" s="555"/>
      <c r="J424" s="151"/>
      <c r="K424" s="151"/>
    </row>
    <row r="425" spans="1:11" ht="12.75">
      <c r="A425" s="144"/>
      <c r="B425" s="144"/>
      <c r="C425" s="144"/>
      <c r="D425" s="144"/>
      <c r="E425" s="144"/>
      <c r="F425" s="144"/>
      <c r="G425" s="144"/>
      <c r="H425" s="144"/>
      <c r="I425" s="144"/>
      <c r="J425" s="151"/>
      <c r="K425" s="151"/>
    </row>
    <row r="426" spans="1:11" ht="12.75">
      <c r="A426" s="145"/>
      <c r="J426" s="151"/>
      <c r="K426" s="151"/>
    </row>
    <row r="427" spans="1:11" ht="12.75">
      <c r="A427" s="556" t="s">
        <v>479</v>
      </c>
      <c r="B427" s="556"/>
      <c r="C427" s="556"/>
      <c r="D427" s="556"/>
      <c r="E427" s="556"/>
      <c r="F427" s="556"/>
      <c r="G427" s="556"/>
      <c r="H427" s="556"/>
      <c r="I427" s="556"/>
      <c r="J427" s="151"/>
      <c r="K427" s="151"/>
    </row>
    <row r="428" spans="1:11" ht="42" customHeight="1">
      <c r="A428" s="555" t="s">
        <v>480</v>
      </c>
      <c r="B428" s="555"/>
      <c r="C428" s="555"/>
      <c r="D428" s="555"/>
      <c r="E428" s="555"/>
      <c r="F428" s="555"/>
      <c r="G428" s="555"/>
      <c r="H428" s="555"/>
      <c r="I428" s="555"/>
      <c r="J428" s="151"/>
      <c r="K428" s="151"/>
    </row>
    <row r="429" spans="1:11" ht="12.75">
      <c r="A429" s="555"/>
      <c r="B429" s="555"/>
      <c r="C429" s="555"/>
      <c r="D429" s="555"/>
      <c r="E429" s="555"/>
      <c r="F429" s="555"/>
      <c r="G429" s="555"/>
      <c r="H429" s="555"/>
      <c r="I429" s="555"/>
      <c r="J429" s="151"/>
      <c r="K429" s="151"/>
    </row>
    <row r="430" spans="1:11" ht="12.75" customHeight="1">
      <c r="A430" s="592" t="s">
        <v>481</v>
      </c>
      <c r="B430" s="592"/>
      <c r="C430" s="592"/>
      <c r="D430" s="592"/>
      <c r="E430" s="592"/>
      <c r="F430" s="592"/>
      <c r="G430" s="592"/>
      <c r="H430" s="592"/>
      <c r="I430" s="592"/>
      <c r="J430" s="151"/>
      <c r="K430" s="151"/>
    </row>
    <row r="431" spans="1:11" ht="12.75" customHeight="1">
      <c r="A431" s="555" t="s">
        <v>482</v>
      </c>
      <c r="B431" s="555"/>
      <c r="C431" s="555"/>
      <c r="D431" s="555"/>
      <c r="E431" s="555"/>
      <c r="F431" s="555"/>
      <c r="G431" s="555"/>
      <c r="H431" s="555"/>
      <c r="I431" s="555"/>
      <c r="J431" s="151"/>
      <c r="K431" s="151"/>
    </row>
    <row r="432" spans="1:11" ht="26.25" customHeight="1">
      <c r="A432" s="555" t="s">
        <v>483</v>
      </c>
      <c r="B432" s="555"/>
      <c r="C432" s="555"/>
      <c r="D432" s="555"/>
      <c r="E432" s="555"/>
      <c r="F432" s="555"/>
      <c r="G432" s="555"/>
      <c r="H432" s="555"/>
      <c r="I432" s="555"/>
      <c r="K432" s="151"/>
    </row>
    <row r="433" spans="1:11" ht="12.75">
      <c r="A433" s="152"/>
      <c r="K433" s="151"/>
    </row>
    <row r="434" spans="1:11" ht="12.75">
      <c r="A434" s="128"/>
      <c r="J434" s="156"/>
      <c r="K434" s="151"/>
    </row>
    <row r="435" spans="1:11" ht="25.5">
      <c r="A435" s="223" t="s">
        <v>484</v>
      </c>
      <c r="B435" s="224" t="s">
        <v>485</v>
      </c>
      <c r="C435" s="224" t="s">
        <v>486</v>
      </c>
      <c r="D435" s="224" t="s">
        <v>487</v>
      </c>
      <c r="E435" s="224" t="s">
        <v>488</v>
      </c>
      <c r="F435" s="222"/>
      <c r="G435" s="222"/>
      <c r="H435" s="222"/>
      <c r="I435" s="222"/>
      <c r="K435" s="151"/>
    </row>
    <row r="436" spans="1:11" ht="12.75">
      <c r="A436" s="223"/>
      <c r="B436" s="122"/>
      <c r="C436" s="223"/>
      <c r="D436" s="223"/>
      <c r="E436" s="223"/>
      <c r="F436" s="222"/>
      <c r="G436" s="222"/>
      <c r="H436" s="222"/>
      <c r="I436" s="222"/>
      <c r="K436" s="151"/>
    </row>
    <row r="437" spans="1:11" ht="12.75">
      <c r="A437" s="225" t="s">
        <v>564</v>
      </c>
      <c r="B437" s="122"/>
      <c r="C437" s="296"/>
      <c r="D437" s="296"/>
      <c r="E437" s="296"/>
      <c r="F437" s="222"/>
      <c r="G437" s="222"/>
      <c r="H437" s="222"/>
      <c r="I437" s="222"/>
      <c r="K437" s="151"/>
    </row>
    <row r="438" spans="1:11" ht="12.75">
      <c r="A438" s="223" t="s">
        <v>489</v>
      </c>
      <c r="B438" s="363">
        <v>155498</v>
      </c>
      <c r="C438" s="339"/>
      <c r="D438" s="339"/>
      <c r="E438" s="220">
        <f>SUM(B438:D438)</f>
        <v>155498</v>
      </c>
      <c r="F438" s="222"/>
      <c r="G438" s="222"/>
      <c r="H438" s="222"/>
      <c r="I438" s="222"/>
      <c r="K438" s="151"/>
    </row>
    <row r="439" spans="1:11" ht="13.5" thickBot="1">
      <c r="A439" s="223" t="s">
        <v>490</v>
      </c>
      <c r="B439" s="332">
        <v>78794</v>
      </c>
      <c r="C439" s="332">
        <v>155157</v>
      </c>
      <c r="D439" s="332">
        <v>188253</v>
      </c>
      <c r="E439" s="240">
        <f>SUM(B439:D439)</f>
        <v>422204</v>
      </c>
      <c r="F439" s="222"/>
      <c r="G439" s="222"/>
      <c r="H439" s="222"/>
      <c r="I439" s="222"/>
      <c r="K439" s="151"/>
    </row>
    <row r="440" spans="1:11" ht="13.5" thickBot="1">
      <c r="A440" s="223"/>
      <c r="B440" s="124">
        <f>SUM(B438:B439)</f>
        <v>234292</v>
      </c>
      <c r="C440" s="124">
        <f>SUM(C438:C439)</f>
        <v>155157</v>
      </c>
      <c r="D440" s="124">
        <f>SUM(D438:D439)</f>
        <v>188253</v>
      </c>
      <c r="E440" s="124">
        <f>SUM(B440:D440)</f>
        <v>577702</v>
      </c>
      <c r="F440" s="222"/>
      <c r="G440" s="222"/>
      <c r="H440" s="222"/>
      <c r="I440" s="222"/>
      <c r="K440" s="151"/>
    </row>
    <row r="441" spans="1:11" ht="12.75">
      <c r="A441" s="223"/>
      <c r="B441" s="122"/>
      <c r="C441" s="223"/>
      <c r="D441" s="223"/>
      <c r="E441" s="223"/>
      <c r="F441" s="222"/>
      <c r="G441" s="222"/>
      <c r="H441" s="222"/>
      <c r="I441" s="222"/>
      <c r="K441" s="151"/>
    </row>
    <row r="442" spans="1:11" ht="12.75">
      <c r="A442" s="225" t="s">
        <v>569</v>
      </c>
      <c r="B442" s="122"/>
      <c r="C442" s="223"/>
      <c r="D442" s="223"/>
      <c r="E442" s="223"/>
      <c r="F442" s="222"/>
      <c r="G442" s="222"/>
      <c r="H442" s="222"/>
      <c r="I442" s="222"/>
      <c r="K442" s="151"/>
    </row>
    <row r="443" spans="1:11" ht="12.75">
      <c r="A443" s="223" t="s">
        <v>489</v>
      </c>
      <c r="B443" s="325">
        <v>225239</v>
      </c>
      <c r="C443" s="324"/>
      <c r="D443" s="324"/>
      <c r="E443" s="220">
        <f>SUM(B443:D443)</f>
        <v>225239</v>
      </c>
      <c r="F443" s="222"/>
      <c r="G443" s="222"/>
      <c r="H443" s="222"/>
      <c r="I443" s="222"/>
      <c r="K443" s="151"/>
    </row>
    <row r="444" spans="1:11" ht="13.5" thickBot="1">
      <c r="A444" s="223" t="s">
        <v>490</v>
      </c>
      <c r="B444" s="323">
        <v>612282</v>
      </c>
      <c r="C444" s="323">
        <v>283906</v>
      </c>
      <c r="D444" s="323">
        <v>1686</v>
      </c>
      <c r="E444" s="226">
        <f>SUM(B444:D444)</f>
        <v>897874</v>
      </c>
      <c r="F444" s="222"/>
      <c r="G444" s="222"/>
      <c r="H444" s="222"/>
      <c r="I444" s="222"/>
      <c r="K444" s="151"/>
    </row>
    <row r="445" spans="1:11" ht="13.5" thickBot="1">
      <c r="A445" s="223"/>
      <c r="B445" s="124">
        <f>SUM(B443:B444)</f>
        <v>837521</v>
      </c>
      <c r="C445" s="124">
        <f>SUM(C443:C444)</f>
        <v>283906</v>
      </c>
      <c r="D445" s="124">
        <f>SUM(D443:D444)</f>
        <v>1686</v>
      </c>
      <c r="E445" s="124">
        <f>SUM(B445:D445)</f>
        <v>1123113</v>
      </c>
      <c r="F445" s="222"/>
      <c r="G445" s="222"/>
      <c r="H445" s="222"/>
      <c r="I445" s="222"/>
      <c r="K445" s="151"/>
    </row>
    <row r="446" spans="1:11" ht="12.75">
      <c r="A446" s="152"/>
      <c r="K446" s="151"/>
    </row>
    <row r="447" spans="1:11" ht="26.25" customHeight="1">
      <c r="A447" s="555" t="s">
        <v>631</v>
      </c>
      <c r="B447" s="555"/>
      <c r="C447" s="555"/>
      <c r="D447" s="555"/>
      <c r="E447" s="555"/>
      <c r="F447" s="555"/>
      <c r="G447" s="555"/>
      <c r="H447" s="555"/>
      <c r="I447" s="555"/>
      <c r="K447" s="151"/>
    </row>
    <row r="448" spans="1:11" ht="12.75" customHeight="1">
      <c r="A448" s="555" t="s">
        <v>491</v>
      </c>
      <c r="B448" s="555"/>
      <c r="C448" s="555"/>
      <c r="D448" s="555"/>
      <c r="E448" s="555"/>
      <c r="F448" s="555"/>
      <c r="G448" s="555"/>
      <c r="H448" s="555"/>
      <c r="I448" s="555"/>
      <c r="J448" s="151"/>
      <c r="K448" s="151"/>
    </row>
    <row r="449" spans="1:11" ht="12.75" customHeight="1">
      <c r="A449" s="555" t="s">
        <v>492</v>
      </c>
      <c r="B449" s="555"/>
      <c r="C449" s="555"/>
      <c r="D449" s="555"/>
      <c r="E449" s="555"/>
      <c r="F449" s="555"/>
      <c r="G449" s="555"/>
      <c r="H449" s="555"/>
      <c r="I449" s="555"/>
      <c r="J449" s="151"/>
      <c r="K449" s="151"/>
    </row>
    <row r="450" spans="1:11" ht="26.25" customHeight="1">
      <c r="A450" s="555" t="s">
        <v>493</v>
      </c>
      <c r="B450" s="555"/>
      <c r="C450" s="555"/>
      <c r="D450" s="555"/>
      <c r="E450" s="555"/>
      <c r="F450" s="555"/>
      <c r="G450" s="555"/>
      <c r="H450" s="555"/>
      <c r="I450" s="555"/>
      <c r="J450" s="151"/>
      <c r="K450" s="151"/>
    </row>
    <row r="451" spans="1:11" ht="12.75">
      <c r="A451" s="152"/>
      <c r="J451" s="151"/>
      <c r="K451" s="151"/>
    </row>
    <row r="452" spans="1:11" ht="12.75">
      <c r="A452" s="152"/>
      <c r="J452" s="151"/>
      <c r="K452" s="151"/>
    </row>
    <row r="453" spans="1:11" ht="12.75">
      <c r="A453" s="152"/>
      <c r="J453" s="151"/>
      <c r="K453" s="151"/>
    </row>
    <row r="454" spans="1:11" ht="25.5">
      <c r="A454" s="223" t="s">
        <v>484</v>
      </c>
      <c r="B454" s="224" t="s">
        <v>485</v>
      </c>
      <c r="C454" s="224" t="s">
        <v>486</v>
      </c>
      <c r="D454" s="224" t="s">
        <v>487</v>
      </c>
      <c r="E454" s="224" t="s">
        <v>488</v>
      </c>
      <c r="F454" s="222"/>
      <c r="G454" s="222"/>
      <c r="H454" s="222"/>
      <c r="I454" s="222"/>
      <c r="J454" s="151"/>
      <c r="K454" s="151"/>
    </row>
    <row r="455" spans="1:11" ht="12.75">
      <c r="A455" s="223"/>
      <c r="B455" s="122"/>
      <c r="C455" s="223"/>
      <c r="D455" s="223"/>
      <c r="E455" s="223"/>
      <c r="F455" s="222"/>
      <c r="G455" s="222"/>
      <c r="H455" s="222"/>
      <c r="I455" s="222"/>
      <c r="J455" s="151"/>
      <c r="K455" s="151"/>
    </row>
    <row r="456" spans="1:11" ht="12.75">
      <c r="A456" s="225" t="s">
        <v>564</v>
      </c>
      <c r="B456" s="122"/>
      <c r="C456" s="223"/>
      <c r="D456" s="223"/>
      <c r="E456" s="223"/>
      <c r="F456" s="222"/>
      <c r="G456" s="222"/>
      <c r="H456" s="222"/>
      <c r="I456" s="222"/>
      <c r="J456" s="151"/>
      <c r="K456" s="151"/>
    </row>
    <row r="457" spans="1:11" ht="12.75">
      <c r="A457" s="223" t="s">
        <v>494</v>
      </c>
      <c r="B457" s="363">
        <v>128441</v>
      </c>
      <c r="C457" s="339"/>
      <c r="D457" s="339"/>
      <c r="E457" s="220">
        <f>SUM(B457:D457)</f>
        <v>128441</v>
      </c>
      <c r="F457" s="222"/>
      <c r="G457" s="222"/>
      <c r="H457" s="222"/>
      <c r="I457" s="222"/>
      <c r="J457" s="151"/>
      <c r="K457" s="151"/>
    </row>
    <row r="458" spans="1:11" ht="13.5" thickBot="1">
      <c r="A458" s="223" t="s">
        <v>495</v>
      </c>
      <c r="B458" s="332">
        <v>5237</v>
      </c>
      <c r="C458" s="332">
        <v>2069</v>
      </c>
      <c r="D458" s="332">
        <v>0</v>
      </c>
      <c r="E458" s="123">
        <f>SUM(B458:D458)</f>
        <v>7306</v>
      </c>
      <c r="F458" s="222"/>
      <c r="G458" s="222"/>
      <c r="H458" s="222"/>
      <c r="I458" s="222"/>
      <c r="J458" s="151"/>
      <c r="K458" s="151"/>
    </row>
    <row r="459" spans="1:11" ht="13.5" thickBot="1">
      <c r="A459" s="223"/>
      <c r="B459" s="124">
        <f>SUM(B457:B458)</f>
        <v>133678</v>
      </c>
      <c r="C459" s="124">
        <f>SUM(C457:C458)</f>
        <v>2069</v>
      </c>
      <c r="D459" s="124">
        <f>SUM(D457:D458)</f>
        <v>0</v>
      </c>
      <c r="E459" s="124">
        <f>SUM(B459:D459)</f>
        <v>135747</v>
      </c>
      <c r="F459" s="222"/>
      <c r="G459" s="222"/>
      <c r="H459" s="222"/>
      <c r="I459" s="222"/>
      <c r="J459" s="151"/>
      <c r="K459" s="151"/>
    </row>
    <row r="460" spans="1:11" ht="12.75">
      <c r="A460" s="223"/>
      <c r="B460" s="122"/>
      <c r="C460" s="223"/>
      <c r="D460" s="223"/>
      <c r="E460" s="223"/>
      <c r="F460" s="222"/>
      <c r="G460" s="222"/>
      <c r="H460" s="222"/>
      <c r="I460" s="222"/>
      <c r="J460" s="151"/>
      <c r="K460" s="151"/>
    </row>
    <row r="461" spans="1:11" ht="12.75">
      <c r="A461" s="225" t="s">
        <v>569</v>
      </c>
      <c r="B461" s="122"/>
      <c r="C461" s="223"/>
      <c r="D461" s="223"/>
      <c r="E461" s="223"/>
      <c r="F461" s="222"/>
      <c r="G461" s="222"/>
      <c r="H461" s="222"/>
      <c r="I461" s="222"/>
      <c r="J461" s="151"/>
      <c r="K461" s="151"/>
    </row>
    <row r="462" spans="1:11" ht="12.75">
      <c r="A462" s="223" t="s">
        <v>494</v>
      </c>
      <c r="B462" s="328">
        <v>135401</v>
      </c>
      <c r="C462" s="327"/>
      <c r="D462" s="327"/>
      <c r="E462" s="220">
        <f>SUM(B462:D462)</f>
        <v>135401</v>
      </c>
      <c r="F462" s="222"/>
      <c r="G462" s="222"/>
      <c r="H462" s="222"/>
      <c r="I462" s="222"/>
      <c r="J462" s="151"/>
      <c r="K462" s="151"/>
    </row>
    <row r="463" spans="1:11" ht="13.5" thickBot="1">
      <c r="A463" s="223" t="s">
        <v>495</v>
      </c>
      <c r="B463" s="326">
        <v>1080</v>
      </c>
      <c r="C463" s="326">
        <v>8591</v>
      </c>
      <c r="D463" s="326">
        <v>0</v>
      </c>
      <c r="E463" s="226">
        <f>SUM(B463:D463)</f>
        <v>9671</v>
      </c>
      <c r="F463" s="222"/>
      <c r="G463" s="222"/>
      <c r="H463" s="222"/>
      <c r="I463" s="222"/>
      <c r="J463" s="151"/>
      <c r="K463" s="151"/>
    </row>
    <row r="464" spans="1:11" ht="13.5" thickBot="1">
      <c r="A464" s="223"/>
      <c r="B464" s="124">
        <f>SUM(B462:B463)</f>
        <v>136481</v>
      </c>
      <c r="C464" s="124">
        <f>SUM(C462:C463)</f>
        <v>8591</v>
      </c>
      <c r="D464" s="124">
        <f>SUM(D462:D463)</f>
        <v>0</v>
      </c>
      <c r="E464" s="124">
        <f>SUM(B464:D464)</f>
        <v>145072</v>
      </c>
      <c r="F464" s="222"/>
      <c r="G464" s="222"/>
      <c r="H464" s="222"/>
      <c r="I464" s="222"/>
      <c r="J464" s="151"/>
      <c r="K464" s="151"/>
    </row>
    <row r="465" spans="1:11" ht="12.75">
      <c r="A465" s="152"/>
      <c r="J465" s="151"/>
      <c r="K465" s="151"/>
    </row>
    <row r="466" spans="1:11" ht="12.75">
      <c r="A466" s="128"/>
      <c r="J466" s="151"/>
      <c r="K466" s="151"/>
    </row>
    <row r="467" spans="1:11" ht="12.75" customHeight="1">
      <c r="A467" s="555" t="s">
        <v>496</v>
      </c>
      <c r="B467" s="555"/>
      <c r="C467" s="555"/>
      <c r="D467" s="555"/>
      <c r="E467" s="555"/>
      <c r="F467" s="555"/>
      <c r="G467" s="555"/>
      <c r="H467" s="555"/>
      <c r="I467" s="555"/>
      <c r="J467" s="151"/>
      <c r="K467" s="151"/>
    </row>
    <row r="468" spans="1:11" ht="12.75">
      <c r="A468" s="144"/>
      <c r="B468" s="144"/>
      <c r="C468" s="144"/>
      <c r="D468" s="144"/>
      <c r="E468" s="144"/>
      <c r="F468" s="144"/>
      <c r="G468" s="144"/>
      <c r="H468" s="144"/>
      <c r="I468" s="144"/>
      <c r="J468" s="151"/>
      <c r="K468" s="151"/>
    </row>
    <row r="469" spans="1:11" ht="12.75">
      <c r="A469" s="144"/>
      <c r="B469" s="144"/>
      <c r="C469" s="144"/>
      <c r="D469" s="144"/>
      <c r="E469" s="144"/>
      <c r="F469" s="144"/>
      <c r="G469" s="144"/>
      <c r="H469" s="144"/>
      <c r="I469" s="144"/>
      <c r="J469" s="151"/>
      <c r="K469" s="151"/>
    </row>
    <row r="470" spans="1:11" ht="12.75">
      <c r="A470" s="152"/>
      <c r="J470" s="151"/>
      <c r="K470" s="151"/>
    </row>
    <row r="471" spans="1:11" ht="12.75">
      <c r="A471" s="554" t="s">
        <v>609</v>
      </c>
      <c r="B471" s="554"/>
      <c r="C471" s="554" t="s">
        <v>611</v>
      </c>
      <c r="D471" s="554"/>
      <c r="E471" s="554"/>
      <c r="F471" s="554" t="s">
        <v>342</v>
      </c>
      <c r="G471" s="554"/>
      <c r="H471" s="554"/>
      <c r="I471" s="554"/>
      <c r="J471" s="151"/>
      <c r="K471" s="151"/>
    </row>
    <row r="475" spans="1:11" ht="12.75">
      <c r="A475" s="128"/>
      <c r="J475" s="151"/>
      <c r="K475" s="151"/>
    </row>
    <row r="476" spans="1:11" ht="12.75">
      <c r="A476" s="128"/>
      <c r="J476" s="151"/>
      <c r="K476" s="151"/>
    </row>
  </sheetData>
  <sheetProtection/>
  <mergeCells count="166">
    <mergeCell ref="G310:H310"/>
    <mergeCell ref="G311:H311"/>
    <mergeCell ref="G312:H312"/>
    <mergeCell ref="E310:F310"/>
    <mergeCell ref="E311:F311"/>
    <mergeCell ref="E312:F312"/>
    <mergeCell ref="G313:H313"/>
    <mergeCell ref="G314:H314"/>
    <mergeCell ref="A351:I351"/>
    <mergeCell ref="G304:H304"/>
    <mergeCell ref="G305:H305"/>
    <mergeCell ref="G306:H306"/>
    <mergeCell ref="G307:H307"/>
    <mergeCell ref="G308:H308"/>
    <mergeCell ref="G309:H309"/>
    <mergeCell ref="E309:F309"/>
    <mergeCell ref="E314:F314"/>
    <mergeCell ref="A310:D310"/>
    <mergeCell ref="A311:D311"/>
    <mergeCell ref="A312:D312"/>
    <mergeCell ref="A313:D313"/>
    <mergeCell ref="A314:D314"/>
    <mergeCell ref="E313:F313"/>
    <mergeCell ref="E308:F308"/>
    <mergeCell ref="A304:D304"/>
    <mergeCell ref="A305:D305"/>
    <mergeCell ref="A306:D306"/>
    <mergeCell ref="A307:D307"/>
    <mergeCell ref="E304:F304"/>
    <mergeCell ref="A308:D308"/>
    <mergeCell ref="E306:F306"/>
    <mergeCell ref="E307:F307"/>
    <mergeCell ref="A100:F100"/>
    <mergeCell ref="A120:I120"/>
    <mergeCell ref="A195:I195"/>
    <mergeCell ref="A192:I192"/>
    <mergeCell ref="A303:D303"/>
    <mergeCell ref="E305:F305"/>
    <mergeCell ref="A284:I284"/>
    <mergeCell ref="A217:I217"/>
    <mergeCell ref="A286:I286"/>
    <mergeCell ref="A239:I239"/>
    <mergeCell ref="A98:F98"/>
    <mergeCell ref="A99:F99"/>
    <mergeCell ref="A309:D309"/>
    <mergeCell ref="A209:I209"/>
    <mergeCell ref="A285:I285"/>
    <mergeCell ref="D387:E387"/>
    <mergeCell ref="A383:I383"/>
    <mergeCell ref="G316:H316"/>
    <mergeCell ref="G317:H317"/>
    <mergeCell ref="G318:H318"/>
    <mergeCell ref="A422:I422"/>
    <mergeCell ref="B404:C404"/>
    <mergeCell ref="D404:E404"/>
    <mergeCell ref="A349:E349"/>
    <mergeCell ref="A400:I400"/>
    <mergeCell ref="A350:I350"/>
    <mergeCell ref="A385:I385"/>
    <mergeCell ref="A366:I366"/>
    <mergeCell ref="A379:I379"/>
    <mergeCell ref="A402:I402"/>
    <mergeCell ref="A432:I432"/>
    <mergeCell ref="A427:I427"/>
    <mergeCell ref="A417:I417"/>
    <mergeCell ref="A431:I431"/>
    <mergeCell ref="A424:I424"/>
    <mergeCell ref="A416:I416"/>
    <mergeCell ref="A423:I423"/>
    <mergeCell ref="A428:I428"/>
    <mergeCell ref="A429:I429"/>
    <mergeCell ref="A430:I430"/>
    <mergeCell ref="E317:F317"/>
    <mergeCell ref="A382:I382"/>
    <mergeCell ref="A398:I398"/>
    <mergeCell ref="A401:I401"/>
    <mergeCell ref="A3:I3"/>
    <mergeCell ref="A316:D316"/>
    <mergeCell ref="A317:D317"/>
    <mergeCell ref="A318:D318"/>
    <mergeCell ref="A18:I18"/>
    <mergeCell ref="A20:I20"/>
    <mergeCell ref="A1:I1"/>
    <mergeCell ref="A8:I8"/>
    <mergeCell ref="A10:I10"/>
    <mergeCell ref="A73:C73"/>
    <mergeCell ref="A88:C88"/>
    <mergeCell ref="A41:I41"/>
    <mergeCell ref="B24:I24"/>
    <mergeCell ref="A6:I6"/>
    <mergeCell ref="A5:I5"/>
    <mergeCell ref="A27:I27"/>
    <mergeCell ref="A43:I43"/>
    <mergeCell ref="A16:I16"/>
    <mergeCell ref="A11:I11"/>
    <mergeCell ref="A12:I12"/>
    <mergeCell ref="A13:I13"/>
    <mergeCell ref="B25:I25"/>
    <mergeCell ref="B23:I23"/>
    <mergeCell ref="A15:I15"/>
    <mergeCell ref="A46:I46"/>
    <mergeCell ref="A90:F90"/>
    <mergeCell ref="A96:F96"/>
    <mergeCell ref="B21:I21"/>
    <mergeCell ref="A89:C89"/>
    <mergeCell ref="A72:C72"/>
    <mergeCell ref="A74:C74"/>
    <mergeCell ref="A44:I44"/>
    <mergeCell ref="A47:I47"/>
    <mergeCell ref="A248:I248"/>
    <mergeCell ref="A211:B211"/>
    <mergeCell ref="C215:I215"/>
    <mergeCell ref="C212:I212"/>
    <mergeCell ref="A204:I204"/>
    <mergeCell ref="A105:F105"/>
    <mergeCell ref="A193:I193"/>
    <mergeCell ref="E316:F316"/>
    <mergeCell ref="E295:F295"/>
    <mergeCell ref="A207:I207"/>
    <mergeCell ref="A283:I283"/>
    <mergeCell ref="G295:H295"/>
    <mergeCell ref="A205:I205"/>
    <mergeCell ref="A206:I206"/>
    <mergeCell ref="A292:I292"/>
    <mergeCell ref="A295:D295"/>
    <mergeCell ref="A208:I208"/>
    <mergeCell ref="G296:H296"/>
    <mergeCell ref="A293:E293"/>
    <mergeCell ref="E302:F302"/>
    <mergeCell ref="G302:H302"/>
    <mergeCell ref="A297:D297"/>
    <mergeCell ref="E296:F296"/>
    <mergeCell ref="E297:F297"/>
    <mergeCell ref="G301:H301"/>
    <mergeCell ref="A300:D300"/>
    <mergeCell ref="E299:F299"/>
    <mergeCell ref="G300:H300"/>
    <mergeCell ref="A315:D315"/>
    <mergeCell ref="A418:I418"/>
    <mergeCell ref="G299:H299"/>
    <mergeCell ref="A384:I384"/>
    <mergeCell ref="A299:D299"/>
    <mergeCell ref="E303:F303"/>
    <mergeCell ref="A414:I414"/>
    <mergeCell ref="E301:F301"/>
    <mergeCell ref="B387:C387"/>
    <mergeCell ref="G303:H303"/>
    <mergeCell ref="A471:B471"/>
    <mergeCell ref="C471:E471"/>
    <mergeCell ref="F471:I471"/>
    <mergeCell ref="A450:I450"/>
    <mergeCell ref="A467:I467"/>
    <mergeCell ref="A447:I447"/>
    <mergeCell ref="A421:I421"/>
    <mergeCell ref="A449:I449"/>
    <mergeCell ref="A448:I448"/>
    <mergeCell ref="G297:H297"/>
    <mergeCell ref="A296:D296"/>
    <mergeCell ref="E318:F318"/>
    <mergeCell ref="G315:H315"/>
    <mergeCell ref="E298:F298"/>
    <mergeCell ref="E315:F315"/>
    <mergeCell ref="E300:F300"/>
    <mergeCell ref="A301:D301"/>
    <mergeCell ref="A302:D302"/>
    <mergeCell ref="G298:H298"/>
  </mergeCells>
  <printOptions/>
  <pageMargins left="0.75" right="0.75" top="1" bottom="1" header="0.5" footer="0.5"/>
  <pageSetup orientation="portrait" paperSize="9" scale="74" r:id="rId1"/>
  <rowBreaks count="7" manualBreakCount="7">
    <brk id="122" max="255" man="1"/>
    <brk id="178" max="255" man="1"/>
    <brk id="238" max="255" man="1"/>
    <brk id="293" max="255" man="1"/>
    <brk id="348" max="255" man="1"/>
    <brk id="397" max="255" man="1"/>
    <brk id="453" max="255" man="1"/>
  </rowBreaks>
  <ignoredErrors>
    <ignoredError sqref="B24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Nikolina Pavlic</cp:lastModifiedBy>
  <cp:lastPrinted>2014-07-23T08:10:03Z</cp:lastPrinted>
  <dcterms:created xsi:type="dcterms:W3CDTF">2008-10-17T11:51:54Z</dcterms:created>
  <dcterms:modified xsi:type="dcterms:W3CDTF">2014-07-25T09:05:58Z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