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21060" windowHeight="11880" activeTab="6"/>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'Bilješke'!$A$1:$I$477</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<sst xmlns="http://schemas.openxmlformats.org/spreadsheetml/2006/main" count="768" uniqueCount="621">
  <si>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</si>
  <si>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</si>
  <si>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</si>
  <si>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</si>
  <si>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</si>
  <si>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</si>
  <si>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</si>
  <si>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</si>
  <si>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</si>
  <si>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</si>
  <si>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</si>
  <si>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</si>
  <si>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</si>
  <si>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</si>
  <si>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</si>
  <si>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</si>
  <si>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</si>
  <si>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</si>
  <si>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</si>
  <si>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</si>
  <si>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</si>
  <si>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</si>
  <si>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</si>
  <si>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</si>
  <si>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</si>
  <si>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</si>
  <si>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</si>
  <si>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</si>
  <si>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</si>
  <si>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</si>
  <si>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</si>
  <si>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</si>
  <si>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</si>
  <si>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</si>
  <si>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</si>
  <si>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</si>
  <si>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</si>
  <si>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</si>
  <si>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</si>
  <si>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</si>
  <si>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</si>
  <si>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</si>
  <si>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</si>
  <si>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</si>
  <si>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</si>
  <si>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</si>
  <si>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</si>
  <si>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</si>
  <si>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</si>
  <si>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</si>
  <si>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</si>
  <si>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</si>
  <si>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</si>
  <si>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</si>
  <si>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</si>
  <si>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</si>
  <si>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</si>
  <si>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</si>
  <si>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</si>
  <si>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</si>
  <si>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</si>
  <si>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</si>
  <si>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</si>
  <si>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</si>
  <si>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</si>
  <si>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</si>
  <si>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</si>
  <si>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</si>
  <si>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</si>
  <si>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</si>
  <si>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</si>
  <si>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</si>
  <si>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</si>
  <si>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</si>
  <si>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</si>
  <si>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</si>
  <si>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</si>
  <si>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</si>
  <si>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</si>
  <si>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</si>
  <si>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</si>
  <si>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</si>
  <si>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</si>
  <si>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</si>
  <si>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</si>
  <si>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</si>
  <si>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</si>
  <si>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</si>
  <si>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</si>
  <si>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</si>
  <si>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</si>
  <si>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</si>
  <si>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</si>
  <si>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</si>
  <si>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</si>
  <si>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</si>
  <si>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</si>
  <si>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</si>
  <si>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</si>
  <si>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</si>
  <si>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</si>
  <si>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</si>
  <si>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</si>
  <si>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</si>
  <si>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</si>
  <si>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</si>
  <si>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</si>
  <si>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</si>
  <si>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</si>
  <si>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</si>
  <si>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</si>
  <si>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</si>
  <si>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</si>
  <si>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</si>
  <si>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</si>
  <si>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</si>
  <si>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</si>
  <si>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</si>
  <si>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</si>
  <si>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</si>
  <si>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</si>
  <si>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</si>
  <si>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</si>
  <si>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</si>
  <si>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</si>
  <si>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</si>
  <si>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</si>
  <si>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</si>
  <si>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</si>
  <si>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</si>
  <si>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</si>
  <si>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</si>
  <si>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</si>
  <si>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</si>
  <si>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</si>
  <si>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</si>
  <si>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</si>
  <si>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</si>
  <si>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</si>
  <si>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</si>
  <si>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</si>
  <si>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</si>
  <si>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</si>
  <si>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</si>
  <si>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</si>
  <si>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</si>
  <si>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</si>
  <si>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</si>
  <si>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</si>
  <si>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</si>
  <si>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</si>
  <si>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</si>
  <si>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</si>
  <si>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</si>
  <si>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</si>
  <si>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</si>
  <si>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</si>
  <si>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</si>
  <si>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</si>
  <si>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</si>
  <si>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</si>
  <si>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</si>
  <si>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</si>
  <si>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</si>
  <si>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</si>
  <si>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</si>
  <si>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</si>
  <si>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</si>
  <si>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</si>
  <si>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</si>
  <si>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</si>
  <si>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</si>
  <si>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</si>
  <si>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</si>
  <si>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</si>
  <si>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</si>
  <si>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</si>
  <si>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</si>
  <si>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</si>
  <si>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</si>
  <si>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</si>
  <si>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</si>
  <si>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</si>
  <si>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</si>
  <si>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</si>
  <si>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</si>
  <si>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</si>
  <si>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</si>
  <si>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</si>
  <si>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</si>
  <si>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</si>
  <si>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</si>
  <si>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</si>
  <si>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</si>
  <si>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</si>
  <si>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</si>
  <si>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</si>
  <si>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</si>
  <si>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</si>
  <si>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</si>
  <si>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</si>
  <si>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</si>
  <si>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</si>
  <si>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</si>
  <si>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</si>
  <si>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</si>
  <si>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</si>
  <si>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</si>
  <si>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</si>
  <si>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</si>
  <si>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</si>
  <si>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</si>
  <si>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</si>
  <si>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</si>
  <si>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</si>
  <si>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</si>
  <si>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</si>
  <si>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</si>
  <si>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</si>
  <si>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</si>
  <si>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</si>
  <si>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</si>
  <si>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</si>
  <si>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</si>
  <si>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</si>
  <si>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</si>
  <si>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</si>
  <si>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</si>
  <si>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</si>
  <si>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</si>
  <si>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</si>
  <si>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</si>
  <si>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</si>
  <si>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</si>
  <si>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</si>
  <si>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</si>
  <si>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</si>
  <si>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</si>
  <si>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</si>
  <si>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</si>
  <si>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</si>
  <si>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</si>
  <si>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</si>
  <si>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</si>
  <si>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</si>
  <si>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</si>
  <si>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</si>
  <si>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</si>
  <si>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</si>
  <si>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</si>
  <si>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</si>
  <si>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</si>
  <si>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</si>
  <si>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</si>
  <si>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</si>
  <si>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</si>
  <si>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</si>
  <si>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</si>
  <si>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</si>
  <si>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</si>
  <si>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</si>
  <si>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</si>
  <si>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</si>
  <si>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</si>
  <si>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</si>
  <si>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</si>
  <si>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</si>
  <si>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</si>
  <si>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</si>
  <si>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</si>
  <si>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</si>
  <si>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</si>
  <si>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</si>
  <si>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</si>
  <si>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</si>
  <si>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</si>
  <si>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</si>
  <si>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</si>
  <si>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</si>
  <si>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</si>
  <si>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</si>
  <si>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</si>
  <si>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</si>
  <si>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</si>
  <si>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</si>
  <si>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</si>
  <si>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</si>
  <si>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</si>
  <si>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</si>
  <si>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</si>
  <si>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</si>
  <si>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</si>
  <si>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</si>
  <si>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</si>
  <si>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</si>
  <si>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</si>
  <si>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</si>
  <si>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</si>
  <si>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</si>
  <si>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</si>
  <si>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</si>
  <si>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</si>
  <si>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</si>
  <si>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</si>
  <si>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</si>
  <si>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</si>
  <si>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</si>
  <si>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</si>
  <si>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</si>
  <si>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</si>
  <si>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</si>
  <si>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</si>
  <si>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</si>
  <si>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</si>
  <si>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</si>
  <si>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</si>
  <si>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</si>
  <si>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</si>
  <si>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</si>
  <si>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</si>
  <si>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</si>
  <si>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</si>
  <si>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</si>
  <si>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</si>
  <si>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</si>
  <si>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</si>
  <si>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</si>
  <si>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</si>
  <si>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</si>
  <si>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</si>
  <si>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</si>
  <si>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</si>
  <si>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</si>
  <si>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</si>
  <si>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</si>
  <si>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</si>
  <si>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</si>
  <si>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</si>
  <si>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</si>
  <si>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</si>
  <si>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</si>
  <si>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</si>
  <si>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</si>
  <si>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</si>
  <si>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</si>
  <si>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</si>
  <si>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</si>
  <si>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</si>
  <si>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</si>
  <si>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</si>
  <si>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</si>
  <si>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</si>
  <si>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</si>
  <si>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</si>
  <si>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</si>
  <si>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</si>
  <si>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</si>
  <si>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</si>
  <si>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</si>
  <si>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</si>
  <si>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</si>
  <si>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</si>
  <si>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</si>
  <si>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</si>
  <si>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</si>
  <si>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</si>
  <si>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</si>
  <si>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</si>
  <si>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</si>
  <si>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</si>
  <si>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</si>
  <si>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</si>
  <si>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</si>
  <si>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</si>
  <si>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</si>
  <si>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</si>
  <si>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</si>
  <si>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</si>
  <si>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</si>
  <si>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</si>
  <si>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</si>
  <si>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</si>
  <si>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</si>
  <si>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</si>
  <si>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</si>
  <si>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</si>
  <si>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</si>
  <si>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</si>
  <si>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</si>
  <si>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</si>
  <si>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</si>
  <si>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</si>
  <si>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</si>
  <si>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</si>
  <si>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</si>
  <si>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</si>
  <si>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</si>
  <si>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</si>
  <si>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</si>
  <si>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</si>
  <si>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</si>
  <si>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</si>
  <si>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</si>
  <si>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</si>
  <si>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</si>
  <si>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</si>
  <si>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</si>
  <si>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</si>
  <si>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</si>
  <si>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</si>
  <si>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</si>
  <si>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</si>
  <si>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</si>
  <si>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</si>
  <si>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</si>
  <si>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</si>
  <si>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</si>
  <si>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</si>
  <si>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</si>
  <si>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</si>
  <si>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</si>
  <si>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</si>
  <si>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</si>
  <si>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</si>
  <si>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</si>
  <si>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</si>
  <si>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</si>
  <si>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</si>
  <si>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</si>
  <si>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</si>
  <si>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</si>
  <si>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</si>
  <si>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</si>
  <si>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</si>
  <si>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</si>
  <si>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</si>
  <si>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</si>
  <si>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</si>
  <si>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</si>
  <si>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</si>
  <si>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</si>
  <si>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</si>
  <si>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</si>
  <si>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</si>
  <si>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</si>
  <si>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</si>
  <si>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</si>
  <si>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</si>
  <si>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</si>
  <si>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</si>
  <si>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</si>
  <si>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</si>
  <si>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</si>
  <si>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</si>
  <si>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</si>
  <si>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</si>
  <si>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</si>
  <si>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</si>
  <si>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</si>
  <si>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</si>
  <si>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</si>
  <si>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</si>
  <si>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</si>
  <si>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</si>
  <si>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</si>
  <si>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</si>
  <si>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</si>
  <si>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</si>
  <si>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</si>
  <si>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</si>
  <si>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</si>
  <si>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</si>
  <si>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</si>
  <si>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</si>
  <si>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</si>
  <si>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</si>
  <si>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</si>
  <si>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</si>
  <si>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</si>
  <si>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</si>
  <si>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</si>
  <si>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</si>
  <si>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</si>
  <si>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</si>
  <si>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</si>
  <si>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</si>
  <si>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</si>
  <si>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</si>
  <si>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</si>
  <si>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</si>
  <si>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</si>
  <si>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</si>
  <si>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</si>
  <si>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</si>
  <si>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</si>
  <si>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</si>
  <si>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</si>
  <si>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</si>
  <si>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</si>
  <si>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</si>
  <si>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</si>
  <si>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</si>
  <si>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</si>
  <si>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</si>
  <si>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</si>
  <si>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</si>
  <si>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</si>
  <si>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</si>
  <si>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</si>
  <si>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</si>
  <si>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</si>
  <si>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</si>
  <si>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</si>
  <si>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</si>
  <si>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</si>
  <si>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</si>
  <si>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</si>
  <si>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</si>
  <si>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</si>
  <si>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</si>
  <si>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</si>
  <si>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</si>
  <si>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</si>
  <si>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</si>
  <si>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</si>
  <si>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</si>
  <si>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</si>
  <si>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</si>
  <si>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</si>
  <si>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</si>
  <si>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</si>
  <si>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</si>
  <si>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</si>
  <si>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</si>
  <si>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</si>
  <si>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</si>
  <si>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</si>
  <si>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</si>
  <si>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</si>
  <si>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</si>
  <si>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</si>
  <si>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</si>
  <si>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</si>
  <si>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</si>
  <si>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</si>
  <si>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</si>
  <si>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</si>
  <si>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</si>
  <si>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</si>
  <si>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</si>
  <si>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</si>
  <si>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</si>
  <si>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</si>
  <si>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</si>
  <si>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</si>
  <si>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</si>
  <si>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</si>
  <si>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</si>
  <si>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</si>
  <si>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Odgođeni prihodi</t>
  </si>
  <si>
    <t>u 000 HRK</t>
  </si>
  <si>
    <t>%</t>
  </si>
  <si>
    <t xml:space="preserve">MARTIĆ MATIJA </t>
  </si>
  <si>
    <t>MALI DIONIČARI</t>
  </si>
  <si>
    <t>Prihodi od otpisa starih obveza i naknadnih popusta</t>
  </si>
  <si>
    <t>049. OSTALA POTRAŽIVANJA</t>
  </si>
  <si>
    <t>01/5492 019</t>
  </si>
  <si>
    <t>Član i Zamjenik Predsjednice</t>
  </si>
  <si>
    <t>Članica</t>
  </si>
  <si>
    <t>Potraživanja za kamate</t>
  </si>
  <si>
    <t>HRVATSKA POŠTANSKA BANKA D.D./ZBIRNI RAČUN ZA KLIJENTE BANKE</t>
  </si>
  <si>
    <t>Društvo je kao jedini vlasnik dana 16. kolovoza 2011. godine osnovalo društvo Optima telekom za upravljanje nekretninama i savjetovanje d.o.o., koje u izvještajnom periodu nije poslovalo, odnosno trenutno je u mirovanju.</t>
  </si>
  <si>
    <t>Sudjelujući interesi (udjeli)</t>
  </si>
  <si>
    <t xml:space="preserve">Starosna struktura potraživanja Društva bez potraživanja za kamate: </t>
  </si>
  <si>
    <t>Sudjelujući interesi odnose se na na udjele u tvrci Pevec d.d., stečene nenaplaćenim potraživanja od iste.</t>
  </si>
  <si>
    <t>Sukladno uputama HANFA-e iznosi u bilanci pod pozicijama prethodnog razdoblja predstavljaju stanje na dan 31.12.2012. godine</t>
  </si>
  <si>
    <t xml:space="preserve">Članovi Uprave Društva u 2013. godini: </t>
  </si>
  <si>
    <t>Stanje na dan 01.01. 2013.</t>
  </si>
  <si>
    <t xml:space="preserve"> 01. siječanj 2013. godine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</si>
  <si>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</si>
  <si>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</si>
  <si>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</si>
  <si>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01. siječanj 2013. godine</t>
  </si>
  <si>
    <t>Kretanje vrijednosnog usklađenja dugotrajne imovine</t>
  </si>
  <si>
    <t>Otvaranjem postupka predstečajne negodbe sve dugoročne obveze prema Zagrebačkoj banci su dospijele i klasificirane su kao kratkoročne obveze.</t>
  </si>
  <si>
    <t>119. OSTALI MATERIJALNI TROŠKOVI</t>
  </si>
  <si>
    <t>KONEČNY ZORAN (1/1)</t>
  </si>
  <si>
    <t>ČERNOŠEK KRUNOSLAV (1/1)</t>
  </si>
  <si>
    <t>Potraživanja od povezanih poduzeća</t>
  </si>
  <si>
    <t>Prihodi od prodaje imovine</t>
  </si>
  <si>
    <t>Dugoročni depoziti uključuju dva garantna devizna depozita  u Zagrebačkoj banci d.d. po osnovi izdavanje bankarske garancije i dospijevaju 16.02.2015.god. i 23.02.2015.godine.</t>
  </si>
  <si>
    <t>Otpisi nenaplaćenih potrživanja od kupca</t>
  </si>
  <si>
    <t>u razdoblju 01.01.2013. do 31.12.2013.</t>
  </si>
  <si>
    <t>stanje na dan 31.12.2013</t>
  </si>
  <si>
    <t>Financijski izvještaji Društva  pripremljeni su u kunama. Važeći tečaj hrvatske valute na dan 31. prosinac 2013. godine bio je 7,637643 kuna za 1 EUR i 5,549000 kuna za 1 USD.</t>
  </si>
  <si>
    <t>31.12.2013.</t>
  </si>
  <si>
    <t>31.12.2012.</t>
  </si>
  <si>
    <t>Broj zaposlenih na dan 31. prosinca 2013.</t>
  </si>
  <si>
    <t>Stanje na dan 31.12.2013.</t>
  </si>
  <si>
    <t>Amortizacija na dan 31.12.2013.</t>
  </si>
  <si>
    <t>Na dan 31.12.2013.</t>
  </si>
  <si>
    <t>Ulaganja u pridružena društva na 31.12.2013. godine:</t>
  </si>
  <si>
    <t xml:space="preserve">Zarada po dionici na dan 31. prosinca 2013. godine iznosila je: </t>
  </si>
  <si>
    <t>U razdoblju siječanj - prosinac 2013. Društvo nije otkupljivalo izdane dionice, odnosno ne posjeduje trezorske dionice.</t>
  </si>
  <si>
    <t>Gubitak po dionici u istom razdoblju prethodne godine iznosio je 34,16 kuna.</t>
  </si>
  <si>
    <t>Cijena dionica  kojima se trguje na burzi  u tekućem tromjesečju kretala se od 5,40 kune  (najniža cijena) do 8,46 kuna  (najviša cijena). Tržišna kapitalizacija u tisućama kuna na dan 31. prosinca  2013. god. Iznosi 21.968 tisuće kuna.</t>
  </si>
  <si>
    <t>Struktura dioničara na dan 31. prosinca 2013. godine:</t>
  </si>
  <si>
    <t>Prihodi od ukidanja dugoročnih rezerviranja</t>
  </si>
  <si>
    <t xml:space="preserve">Društvo  je na dan 31. prosinac 2013. godine imala 208 zaposlenika.  </t>
  </si>
  <si>
    <t>Vrijendosno usklađenje dugotrajne imovine</t>
  </si>
  <si>
    <t>Vrijendosno usklađenje kratkotrajne imovine</t>
  </si>
  <si>
    <t>Ispravak vrijednosti ostalih potraživanja</t>
  </si>
  <si>
    <t>Obračunate nefakturirane usluge</t>
  </si>
  <si>
    <t xml:space="preserve">Obveza po kreditima i zajmovima sa varijabilnim kamatnim stopama iznose 340,12 mio kn, te je izloženost Društva kamatnom riziku značajna. </t>
  </si>
  <si>
    <t>Beskamatne obveze Društva do godine dana najvećim dijelom sastoje se od obveza prema dobavljačima u iznosu od 270.524 tisuća kuna za razdoblje siječanj – prosinac 2013. godine (182.265 tisuće kuna na dan 31.12.2012. godine).</t>
  </si>
  <si>
    <t>145. OSTALI RASHODI</t>
  </si>
  <si>
    <t>Ostali rashodi odnose se na troškove restrukturiranja pri predstečajnoj nagodbi te ujedno i ostale troškove nevezane za core business</t>
  </si>
  <si>
    <t>Obveze prema povezanim poduzećima</t>
  </si>
  <si>
    <t>Obveze za predujmove</t>
  </si>
  <si>
    <t>Obračunate kamate</t>
  </si>
  <si>
    <t>OT – Optima Telekom d.d. (u daljnjem tekstu: Optima) je uslijed prezaduženosti, nelikvidnosti i nesolventnosti do trenutka objave ovog izvješća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05.studenog 2013. godine održano ročište za glasanje o planu financijskog i operativnog restrukturiranja na kojem je za plan glasala većina od 94,06% ukupnih vjerovnika. Sve informacije u vezi sa tijekom postupka predstečajne nagodbe javno se objavljuju sukladno Zakonu o financijskom poslovanju i predstečajnoj nagodbi na Internet stranicama Fina-e, www.fina.hr.</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</si>
</sst>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
    <numFmt numFmtId="175" formatCode="#,##0.000000000"/>
    <numFmt numFmtId="176" formatCode="0.000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8"/>
      <color indexed="8"/>
      <name val="Arial"/>
      <family val="2"/>
    </font>
    <font>
      <i/>
      <sz val="10"/>
      <name val="Arial"/>
      <family val="2"/>
    </font>
    <font>
      <b/>
      <sz val="10"/>
      <name val="Verdana"/>
      <family val="2"/>
    </font>
    <font>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right style="thin"/>
      <top style="medium"/>
      <bottom/>
    </border>
    <border>
      <left style="thin"/>
      <right/>
      <top style="thin"/>
      <bottom/>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right style="thin"/>
      <top style="thin"/>
      <bottom style="thin"/>
    </border>
    <border>
      <left style="medium"/>
      <right/>
      <top style="thin"/>
      <bottom style="thin"/>
    </border>
    <border>
      <left/>
      <right style="medium"/>
      <top style="thin"/>
      <bottom style="thin"/>
    </border>
    <border>
      <left style="medium"/>
      <right/>
      <top style="medium"/>
      <bottom/>
    </border>
    <border>
      <left/>
      <right style="medium"/>
      <top/>
      <bottom/>
    </border>
    <border>
      <left style="medium"/>
      <right/>
      <top/>
      <bottom style="medium"/>
    </border>
    <border>
      <left/>
      <right style="medium"/>
      <top/>
      <bottom style="medium"/>
    </border>
    <border>
      <left style="medium"/>
      <right/>
      <top/>
      <bottom/>
    </border>
    <border>
      <left/>
      <right style="medium"/>
      <top style="thin"/>
      <bottom/>
    </border>
    <border>
      <left style="medium"/>
      <right/>
      <top style="thin"/>
      <bottom/>
    </border>
    <border>
      <left/>
      <right style="medium"/>
      <top style="medium"/>
      <bottom/>
    </border>
  </borders>
  <cellStyleXfs count="3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25" fillId="34" borderId="8" applyNumberFormat="0" applyAlignment="0" applyProtection="0"/>
    <xf numFmtId="0" fontId="59" fillId="0" borderId="9" applyNumberFormat="0" applyFill="0" applyAlignment="0" applyProtection="0"/>
    <xf numFmtId="0" fontId="27"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21"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48"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6"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547">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303" applyFont="1" applyAlignment="1">
      <alignment/>
      <protection/>
    </xf>
    <xf numFmtId="0" fontId="0" fillId="0" borderId="0" xfId="303" applyFont="1" applyAlignment="1">
      <alignment/>
      <protection/>
    </xf>
    <xf numFmtId="0" fontId="4" fillId="0" borderId="18" xfId="303" applyFont="1" applyFill="1" applyBorder="1" applyAlignment="1" applyProtection="1">
      <alignment horizontal="center" vertical="center"/>
      <protection hidden="1" locked="0"/>
    </xf>
    <xf numFmtId="0" fontId="3" fillId="0" borderId="0" xfId="303" applyFont="1" applyFill="1" applyBorder="1" applyAlignment="1" applyProtection="1">
      <alignment horizontal="left" vertical="center"/>
      <protection hidden="1"/>
    </xf>
    <xf numFmtId="0" fontId="4" fillId="0" borderId="0" xfId="303" applyFont="1" applyFill="1" applyBorder="1" applyAlignment="1" applyProtection="1">
      <alignment vertical="center"/>
      <protection hidden="1"/>
    </xf>
    <xf numFmtId="0" fontId="4" fillId="0" borderId="0" xfId="303" applyFont="1" applyFill="1" applyBorder="1" applyAlignment="1" applyProtection="1">
      <alignment horizontal="center" vertical="center" wrapText="1"/>
      <protection hidden="1"/>
    </xf>
    <xf numFmtId="0" fontId="4" fillId="0" borderId="0" xfId="303" applyFont="1" applyBorder="1" applyAlignment="1" applyProtection="1">
      <alignment/>
      <protection hidden="1"/>
    </xf>
    <xf numFmtId="0" fontId="12" fillId="0" borderId="0" xfId="303" applyFont="1" applyBorder="1" applyAlignment="1" applyProtection="1">
      <alignment horizontal="right" vertical="center" wrapText="1"/>
      <protection hidden="1"/>
    </xf>
    <xf numFmtId="0" fontId="12" fillId="0" borderId="0" xfId="303" applyNumberFormat="1" applyFont="1" applyFill="1" applyBorder="1" applyAlignment="1" applyProtection="1">
      <alignment horizontal="right" vertical="center" shrinkToFit="1"/>
      <protection hidden="1" locked="0"/>
    </xf>
    <xf numFmtId="0" fontId="12" fillId="0" borderId="0" xfId="303" applyFont="1" applyFill="1" applyBorder="1" applyAlignment="1" applyProtection="1">
      <alignment horizontal="left" vertical="center"/>
      <protection hidden="1"/>
    </xf>
    <xf numFmtId="0" fontId="4" fillId="0" borderId="0" xfId="303" applyFont="1" applyBorder="1" applyAlignment="1" applyProtection="1">
      <alignment horizontal="left"/>
      <protection hidden="1"/>
    </xf>
    <xf numFmtId="0" fontId="4" fillId="0" borderId="0" xfId="303" applyFont="1" applyBorder="1" applyAlignment="1" applyProtection="1">
      <alignment vertical="top"/>
      <protection hidden="1"/>
    </xf>
    <xf numFmtId="0" fontId="4" fillId="0" borderId="0" xfId="303" applyFont="1" applyBorder="1" applyAlignment="1" applyProtection="1">
      <alignment horizontal="right"/>
      <protection hidden="1"/>
    </xf>
    <xf numFmtId="0" fontId="3" fillId="0" borderId="0" xfId="303" applyFont="1" applyFill="1" applyBorder="1" applyAlignment="1" applyProtection="1">
      <alignment horizontal="right" vertical="center"/>
      <protection hidden="1" locked="0"/>
    </xf>
    <xf numFmtId="0" fontId="4" fillId="0" borderId="0" xfId="303" applyFont="1" applyBorder="1" applyAlignment="1" applyProtection="1">
      <alignment/>
      <protection hidden="1"/>
    </xf>
    <xf numFmtId="0" fontId="3" fillId="0" borderId="0" xfId="303" applyFont="1" applyBorder="1" applyAlignment="1" applyProtection="1">
      <alignment vertical="top"/>
      <protection hidden="1"/>
    </xf>
    <xf numFmtId="0" fontId="4" fillId="0" borderId="0" xfId="303" applyFont="1" applyFill="1" applyBorder="1" applyAlignment="1" applyProtection="1">
      <alignment/>
      <protection hidden="1"/>
    </xf>
    <xf numFmtId="0" fontId="4" fillId="0" borderId="0" xfId="303" applyFont="1" applyBorder="1" applyAlignment="1" applyProtection="1">
      <alignment horizontal="center" vertical="center"/>
      <protection hidden="1" locked="0"/>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0" xfId="303" applyFont="1" applyBorder="1" applyAlignment="1" applyProtection="1">
      <alignment horizontal="right" vertical="top"/>
      <protection hidden="1"/>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0" xfId="303" applyFont="1" applyBorder="1" applyAlignment="1">
      <alignment/>
      <protection/>
    </xf>
    <xf numFmtId="0" fontId="4" fillId="0" borderId="0" xfId="303" applyFont="1" applyBorder="1" applyAlignment="1" applyProtection="1">
      <alignment horizontal="left" vertical="top"/>
      <protection hidden="1"/>
    </xf>
    <xf numFmtId="0" fontId="4" fillId="0" borderId="19" xfId="303" applyFont="1" applyBorder="1" applyAlignment="1" applyProtection="1">
      <alignment/>
      <protection hidden="1"/>
    </xf>
    <xf numFmtId="0" fontId="4" fillId="0" borderId="0" xfId="303" applyFont="1" applyBorder="1" applyAlignment="1" applyProtection="1">
      <alignment vertical="center"/>
      <protection hidden="1"/>
    </xf>
    <xf numFmtId="0" fontId="4" fillId="0" borderId="20" xfId="303" applyFont="1" applyBorder="1" applyAlignment="1" applyProtection="1">
      <alignment/>
      <protection hidden="1"/>
    </xf>
    <xf numFmtId="0" fontId="4" fillId="0" borderId="20" xfId="303" applyFont="1" applyBorder="1" applyAlignment="1">
      <alignment/>
      <protection/>
    </xf>
    <xf numFmtId="172"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340" applyFont="1" applyBorder="1" applyAlignment="1" applyProtection="1">
      <alignment vertical="center"/>
      <protection hidden="1"/>
    </xf>
    <xf numFmtId="0" fontId="4" fillId="0" borderId="0" xfId="303" applyFont="1" applyBorder="1" applyAlignment="1" applyProtection="1">
      <alignment horizontal="right" wrapText="1"/>
      <protection hidden="1"/>
    </xf>
    <xf numFmtId="0" fontId="4" fillId="0" borderId="0" xfId="30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340" applyFont="1" applyFill="1" applyAlignment="1">
      <alignment wrapText="1"/>
      <protection/>
    </xf>
    <xf numFmtId="0" fontId="0" fillId="0" borderId="0" xfId="0" applyFont="1" applyFill="1" applyAlignment="1">
      <alignment/>
    </xf>
    <xf numFmtId="0" fontId="0" fillId="0" borderId="0" xfId="340"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303" applyFont="1" applyBorder="1" applyAlignment="1">
      <alignment/>
      <protection/>
    </xf>
    <xf numFmtId="0" fontId="4" fillId="0" borderId="25" xfId="303" applyFont="1" applyBorder="1" applyAlignment="1">
      <alignment/>
      <protection/>
    </xf>
    <xf numFmtId="0" fontId="4" fillId="0" borderId="26" xfId="303" applyFont="1" applyFill="1" applyBorder="1" applyAlignment="1" applyProtection="1">
      <alignment horizontal="left" vertical="center" wrapText="1"/>
      <protection hidden="1"/>
    </xf>
    <xf numFmtId="0" fontId="4" fillId="0" borderId="18" xfId="303" applyFont="1" applyFill="1" applyBorder="1" applyAlignment="1" applyProtection="1">
      <alignment vertical="center"/>
      <protection hidden="1"/>
    </xf>
    <xf numFmtId="0" fontId="4" fillId="0" borderId="26" xfId="303" applyFont="1" applyBorder="1" applyAlignment="1" applyProtection="1">
      <alignment horizontal="left" vertical="center" wrapText="1"/>
      <protection hidden="1"/>
    </xf>
    <xf numFmtId="0" fontId="4" fillId="0" borderId="18" xfId="303" applyFont="1" applyBorder="1" applyAlignment="1" applyProtection="1">
      <alignment/>
      <protection hidden="1"/>
    </xf>
    <xf numFmtId="0" fontId="12" fillId="0" borderId="0" xfId="303" applyFont="1" applyBorder="1" applyAlignment="1" applyProtection="1">
      <alignment horizontal="right"/>
      <protection hidden="1"/>
    </xf>
    <xf numFmtId="0" fontId="4" fillId="0" borderId="26" xfId="303" applyFont="1" applyFill="1" applyBorder="1" applyAlignment="1" applyProtection="1">
      <alignment/>
      <protection hidden="1"/>
    </xf>
    <xf numFmtId="0" fontId="4" fillId="0" borderId="26" xfId="303" applyFont="1" applyBorder="1" applyAlignment="1" applyProtection="1">
      <alignment wrapText="1"/>
      <protection hidden="1"/>
    </xf>
    <xf numFmtId="0" fontId="4" fillId="0" borderId="18" xfId="303" applyFont="1" applyBorder="1" applyAlignment="1" applyProtection="1">
      <alignment horizontal="right"/>
      <protection hidden="1"/>
    </xf>
    <xf numFmtId="0" fontId="4" fillId="0" borderId="26" xfId="303" applyFont="1" applyBorder="1" applyAlignment="1" applyProtection="1">
      <alignment/>
      <protection hidden="1"/>
    </xf>
    <xf numFmtId="0" fontId="4" fillId="0" borderId="18" xfId="303" applyFont="1" applyBorder="1" applyAlignment="1" applyProtection="1">
      <alignment horizontal="right" wrapText="1"/>
      <protection hidden="1"/>
    </xf>
    <xf numFmtId="0" fontId="3" fillId="0" borderId="26" xfId="303" applyFont="1" applyFill="1" applyBorder="1" applyAlignment="1" applyProtection="1">
      <alignment horizontal="right" vertical="center"/>
      <protection hidden="1" locked="0"/>
    </xf>
    <xf numFmtId="0" fontId="4" fillId="0" borderId="26" xfId="303" applyFont="1" applyBorder="1" applyAlignment="1" applyProtection="1">
      <alignment vertical="top"/>
      <protection hidden="1"/>
    </xf>
    <xf numFmtId="0" fontId="4" fillId="0" borderId="26" xfId="303" applyFont="1" applyBorder="1" applyAlignment="1" applyProtection="1">
      <alignment horizontal="left" vertical="top" wrapText="1"/>
      <protection hidden="1"/>
    </xf>
    <xf numFmtId="0" fontId="4" fillId="0" borderId="18" xfId="303" applyFont="1" applyBorder="1" applyAlignment="1">
      <alignment/>
      <protection/>
    </xf>
    <xf numFmtId="0" fontId="4" fillId="0" borderId="26" xfId="303" applyFont="1" applyBorder="1" applyAlignment="1" applyProtection="1">
      <alignment horizontal="left" vertical="top" indent="2"/>
      <protection hidden="1"/>
    </xf>
    <xf numFmtId="0" fontId="4" fillId="0" borderId="26" xfId="303" applyFont="1" applyBorder="1" applyAlignment="1" applyProtection="1">
      <alignment horizontal="left" vertical="top" wrapText="1" indent="2"/>
      <protection hidden="1"/>
    </xf>
    <xf numFmtId="0" fontId="4" fillId="0" borderId="18" xfId="303" applyFont="1" applyBorder="1" applyAlignment="1" applyProtection="1">
      <alignment horizontal="right" vertical="top"/>
      <protection hidden="1"/>
    </xf>
    <xf numFmtId="49" fontId="3" fillId="0" borderId="26" xfId="303" applyNumberFormat="1" applyFont="1" applyBorder="1" applyAlignment="1" applyProtection="1">
      <alignment horizontal="center" vertical="center"/>
      <protection hidden="1" locked="0"/>
    </xf>
    <xf numFmtId="0" fontId="4" fillId="0" borderId="18" xfId="303" applyFont="1" applyBorder="1" applyAlignment="1" applyProtection="1">
      <alignment horizontal="left" vertical="top"/>
      <protection hidden="1"/>
    </xf>
    <xf numFmtId="0" fontId="4" fillId="0" borderId="26" xfId="303" applyFont="1" applyBorder="1" applyAlignment="1" applyProtection="1">
      <alignment horizontal="left"/>
      <protection hidden="1"/>
    </xf>
    <xf numFmtId="0" fontId="4" fillId="0" borderId="25" xfId="303" applyFont="1" applyBorder="1" applyAlignment="1" applyProtection="1">
      <alignment/>
      <protection hidden="1"/>
    </xf>
    <xf numFmtId="0" fontId="4" fillId="0" borderId="18" xfId="303" applyFont="1" applyBorder="1" applyAlignment="1" applyProtection="1">
      <alignment horizontal="left"/>
      <protection hidden="1"/>
    </xf>
    <xf numFmtId="0" fontId="4" fillId="0" borderId="26" xfId="303" applyFont="1" applyFill="1" applyBorder="1" applyAlignment="1" applyProtection="1">
      <alignment vertical="center"/>
      <protection hidden="1"/>
    </xf>
    <xf numFmtId="0" fontId="13" fillId="0" borderId="26" xfId="340" applyFont="1" applyFill="1" applyBorder="1" applyAlignment="1" applyProtection="1">
      <alignment vertical="center"/>
      <protection hidden="1"/>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3" fillId="0" borderId="18" xfId="303" applyFont="1" applyBorder="1" applyAlignment="1" applyProtection="1">
      <alignment vertical="center"/>
      <protection hidden="1"/>
    </xf>
    <xf numFmtId="0" fontId="4" fillId="0" borderId="27" xfId="303" applyFont="1" applyBorder="1" applyAlignment="1" applyProtection="1">
      <alignment/>
      <protection hidden="1"/>
    </xf>
    <xf numFmtId="0" fontId="4" fillId="0" borderId="28" xfId="303" applyFont="1" applyFill="1" applyBorder="1" applyAlignment="1" applyProtection="1">
      <alignment horizontal="right" vertical="top" wrapText="1"/>
      <protection hidden="1"/>
    </xf>
    <xf numFmtId="0" fontId="4" fillId="0" borderId="29" xfId="303" applyFont="1" applyFill="1" applyBorder="1" applyAlignment="1" applyProtection="1">
      <alignment horizontal="right" vertical="top" wrapText="1"/>
      <protection hidden="1"/>
    </xf>
    <xf numFmtId="0" fontId="4" fillId="0" borderId="29" xfId="303" applyFont="1" applyFill="1" applyBorder="1" applyAlignment="1" applyProtection="1">
      <alignment/>
      <protection hidden="1"/>
    </xf>
    <xf numFmtId="0" fontId="4" fillId="0" borderId="30" xfId="303" applyFont="1" applyFill="1" applyBorder="1" applyAlignment="1" applyProtection="1">
      <alignment/>
      <protection hidden="1"/>
    </xf>
    <xf numFmtId="14" fontId="3" fillId="0" borderId="22" xfId="303" applyNumberFormat="1" applyFont="1" applyFill="1" applyBorder="1" applyAlignment="1" applyProtection="1">
      <alignment horizontal="center" vertical="center"/>
      <protection hidden="1" locked="0"/>
    </xf>
    <xf numFmtId="1" fontId="3" fillId="0" borderId="21" xfId="303" applyNumberFormat="1" applyFont="1" applyFill="1" applyBorder="1" applyAlignment="1" applyProtection="1">
      <alignment horizontal="center" vertical="center"/>
      <protection hidden="1" locked="0"/>
    </xf>
    <xf numFmtId="0" fontId="3" fillId="0" borderId="21" xfId="303" applyFont="1" applyFill="1" applyBorder="1" applyAlignment="1" applyProtection="1">
      <alignment horizontal="center" vertical="center"/>
      <protection hidden="1" locked="0"/>
    </xf>
    <xf numFmtId="49" fontId="3" fillId="0" borderId="21" xfId="303" applyNumberFormat="1" applyFont="1" applyFill="1" applyBorder="1" applyAlignment="1" applyProtection="1">
      <alignment horizontal="right" vertical="center"/>
      <protection hidden="1" locked="0"/>
    </xf>
    <xf numFmtId="0" fontId="3" fillId="0" borderId="18" xfId="303" applyFont="1" applyFill="1" applyBorder="1" applyAlignment="1" applyProtection="1">
      <alignment horizontal="right" vertical="center"/>
      <protection hidden="1" locked="0"/>
    </xf>
    <xf numFmtId="0" fontId="4" fillId="0" borderId="0" xfId="303" applyFont="1" applyFill="1" applyBorder="1" applyAlignment="1">
      <alignment/>
      <protection/>
    </xf>
    <xf numFmtId="49" fontId="3" fillId="0" borderId="0" xfId="303"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23" fillId="37" borderId="0" xfId="0" applyFont="1" applyFill="1" applyAlignment="1">
      <alignment vertical="top"/>
    </xf>
    <xf numFmtId="3" fontId="7" fillId="37" borderId="20" xfId="0" applyNumberFormat="1" applyFont="1" applyFill="1" applyBorder="1" applyAlignment="1">
      <alignment horizontal="right" vertical="top"/>
    </xf>
    <xf numFmtId="0" fontId="19" fillId="37" borderId="0" xfId="0" applyFont="1" applyFill="1" applyAlignment="1">
      <alignment vertical="top"/>
    </xf>
    <xf numFmtId="3" fontId="16" fillId="37" borderId="31" xfId="0" applyNumberFormat="1" applyFont="1" applyFill="1" applyBorder="1" applyAlignment="1">
      <alignment horizontal="right" vertical="top"/>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0" fontId="0" fillId="37" borderId="0" xfId="0" applyFont="1" applyFill="1" applyAlignment="1">
      <alignment vertical="center" wrapText="1"/>
    </xf>
    <xf numFmtId="0" fontId="22"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0" fontId="9" fillId="37" borderId="0" xfId="0" applyFont="1" applyFill="1" applyAlignment="1">
      <alignment vertical="center"/>
    </xf>
    <xf numFmtId="3" fontId="0" fillId="0" borderId="0" xfId="0" applyNumberFormat="1" applyFill="1" applyAlignment="1">
      <alignment/>
    </xf>
    <xf numFmtId="3" fontId="65"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16" fillId="36" borderId="0" xfId="0" applyNumberFormat="1" applyFont="1" applyFill="1" applyAlignment="1">
      <alignment horizontal="right" vertical="center" wrapText="1"/>
    </xf>
    <xf numFmtId="3" fontId="66"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6" fillId="37" borderId="2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0" fontId="7" fillId="37" borderId="0" xfId="0" applyFont="1" applyFill="1" applyAlignment="1">
      <alignment vertical="top"/>
    </xf>
    <xf numFmtId="173" fontId="7" fillId="37" borderId="0" xfId="335" applyNumberFormat="1" applyFont="1" applyFill="1" applyAlignment="1">
      <alignment vertical="top"/>
    </xf>
    <xf numFmtId="3" fontId="7" fillId="37" borderId="0" xfId="0" applyNumberFormat="1" applyFont="1" applyFill="1" applyAlignment="1">
      <alignment vertical="top"/>
    </xf>
    <xf numFmtId="173" fontId="0" fillId="37" borderId="0" xfId="335"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335"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7"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340" applyFont="1" applyFill="1" applyBorder="1" applyAlignment="1">
      <alignment horizontal="center" vertical="center" wrapText="1"/>
      <protection/>
    </xf>
    <xf numFmtId="14" fontId="7" fillId="0" borderId="0" xfId="340" applyNumberFormat="1" applyFont="1" applyFill="1" applyBorder="1" applyAlignment="1" applyProtection="1">
      <alignment horizontal="center" vertical="center"/>
      <protection hidden="1" locked="0"/>
    </xf>
    <xf numFmtId="0" fontId="7" fillId="0" borderId="0" xfId="340" applyFont="1" applyFill="1" applyBorder="1" applyAlignment="1" applyProtection="1">
      <alignment horizontal="center" vertical="center"/>
      <protection hidden="1"/>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0" fontId="0" fillId="37" borderId="0" xfId="0" applyFont="1" applyFill="1" applyAlignment="1">
      <alignment vertical="top"/>
    </xf>
    <xf numFmtId="173" fontId="0" fillId="37" borderId="0" xfId="335" applyNumberFormat="1" applyFont="1" applyFill="1" applyBorder="1" applyAlignment="1">
      <alignment vertical="top"/>
    </xf>
    <xf numFmtId="0" fontId="9" fillId="37" borderId="0" xfId="0" applyFont="1" applyFill="1" applyBorder="1" applyAlignment="1">
      <alignment vertical="top"/>
    </xf>
    <xf numFmtId="0" fontId="0" fillId="36" borderId="0" xfId="0"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6" fillId="37" borderId="0" xfId="0" applyNumberFormat="1" applyFont="1" applyFill="1" applyAlignment="1">
      <alignment vertical="center" wrapText="1"/>
    </xf>
    <xf numFmtId="0" fontId="0" fillId="37" borderId="0" xfId="0" applyFont="1" applyFill="1" applyAlignment="1">
      <alignment vertical="top"/>
    </xf>
    <xf numFmtId="0" fontId="0" fillId="37" borderId="0" xfId="0" applyFont="1" applyFill="1" applyAlignment="1">
      <alignment horizontal="justify" vertical="top"/>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horizontal="justify" vertical="top" wrapText="1"/>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0" fillId="37" borderId="20" xfId="0" applyNumberFormat="1" applyFont="1" applyFill="1" applyBorder="1" applyAlignment="1">
      <alignment horizontal="right" vertical="center"/>
    </xf>
    <xf numFmtId="3" fontId="9" fillId="37" borderId="20" xfId="0" applyNumberFormat="1" applyFont="1" applyFill="1" applyBorder="1" applyAlignment="1">
      <alignment horizontal="right" vertical="center"/>
    </xf>
    <xf numFmtId="0" fontId="0" fillId="37" borderId="0" xfId="0" applyFont="1" applyFill="1" applyAlignment="1">
      <alignment horizontal="center"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0" fontId="0" fillId="37" borderId="0" xfId="0" applyFont="1" applyFill="1" applyAlignment="1">
      <alignment horizontal="left" vertical="top" wrapText="1"/>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Alignment="1">
      <alignment horizontal="right" vertical="center" wrapText="1"/>
    </xf>
    <xf numFmtId="3" fontId="9" fillId="37" borderId="0" xfId="0" applyNumberFormat="1" applyFont="1" applyFill="1" applyBorder="1" applyAlignment="1">
      <alignment horizontal="right" vertical="top"/>
    </xf>
    <xf numFmtId="0" fontId="7" fillId="37" borderId="0" xfId="0"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9" fillId="37" borderId="0" xfId="0" applyNumberFormat="1"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7" fillId="37" borderId="20" xfId="0" applyNumberFormat="1" applyFont="1" applyFill="1" applyBorder="1" applyAlignment="1">
      <alignment horizontal="right" vertical="top"/>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0" fillId="37" borderId="0" xfId="0" applyFont="1" applyFill="1" applyAlignment="1">
      <alignment horizontal="justify" vertical="top" wrapText="1"/>
    </xf>
    <xf numFmtId="3" fontId="2" fillId="0" borderId="17" xfId="300" applyNumberFormat="1" applyFont="1" applyFill="1" applyBorder="1" applyAlignment="1" applyProtection="1">
      <alignment vertical="center"/>
      <protection locked="0"/>
    </xf>
    <xf numFmtId="3" fontId="2" fillId="0" borderId="12" xfId="300" applyNumberFormat="1" applyFont="1" applyFill="1" applyBorder="1" applyAlignment="1" applyProtection="1">
      <alignment vertical="center"/>
      <protection locked="0"/>
    </xf>
    <xf numFmtId="0" fontId="0" fillId="37" borderId="0" xfId="0" applyFont="1" applyFill="1" applyAlignment="1">
      <alignment horizontal="justify" vertical="top" wrapText="1"/>
    </xf>
    <xf numFmtId="0" fontId="0" fillId="37" borderId="0" xfId="0" applyFont="1" applyFill="1" applyAlignment="1">
      <alignment vertical="top"/>
    </xf>
    <xf numFmtId="3" fontId="16" fillId="37" borderId="20" xfId="0" applyNumberFormat="1" applyFont="1" applyFill="1" applyBorder="1" applyAlignment="1">
      <alignment horizontal="right" vertical="top"/>
    </xf>
    <xf numFmtId="14" fontId="16" fillId="37" borderId="0" xfId="0" applyNumberFormat="1" applyFont="1" applyFill="1" applyAlignment="1">
      <alignment horizontal="center" vertical="top"/>
    </xf>
    <xf numFmtId="0" fontId="0" fillId="37" borderId="0" xfId="0" applyFont="1" applyFill="1" applyAlignment="1">
      <alignment vertical="top"/>
    </xf>
    <xf numFmtId="0" fontId="19" fillId="37" borderId="0" xfId="0" applyFont="1" applyFill="1" applyAlignment="1">
      <alignment vertical="top"/>
    </xf>
    <xf numFmtId="0" fontId="0" fillId="37" borderId="0" xfId="0" applyFont="1" applyFill="1" applyAlignment="1">
      <alignment horizontal="left" vertical="top"/>
    </xf>
    <xf numFmtId="3" fontId="0"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20" xfId="0" applyNumberFormat="1" applyFont="1" applyFill="1" applyBorder="1" applyAlignment="1">
      <alignment horizontal="right" vertical="top"/>
    </xf>
    <xf numFmtId="3" fontId="0" fillId="37" borderId="0" xfId="0" applyNumberFormat="1" applyFont="1" applyFill="1" applyAlignment="1">
      <alignment horizontal="right" vertical="top"/>
    </xf>
    <xf numFmtId="0" fontId="0" fillId="37" borderId="0" xfId="0" applyFont="1" applyFill="1" applyAlignment="1">
      <alignment vertical="top"/>
    </xf>
    <xf numFmtId="0" fontId="0" fillId="37" borderId="0" xfId="0" applyFont="1" applyFill="1" applyAlignment="1">
      <alignment horizontal="justify" vertical="top" wrapText="1"/>
    </xf>
    <xf numFmtId="0" fontId="16" fillId="37" borderId="0" xfId="0" applyFont="1" applyFill="1" applyAlignment="1">
      <alignment horizontal="justify" vertical="top"/>
    </xf>
    <xf numFmtId="0" fontId="0"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vertical="top"/>
    </xf>
    <xf numFmtId="0" fontId="7" fillId="37" borderId="0" xfId="0" applyFont="1" applyFill="1" applyAlignment="1">
      <alignment vertical="top"/>
    </xf>
    <xf numFmtId="0" fontId="6" fillId="37" borderId="0" xfId="0" applyFont="1" applyFill="1" applyAlignment="1">
      <alignment vertical="top"/>
    </xf>
    <xf numFmtId="0" fontId="2" fillId="37" borderId="0" xfId="0" applyFont="1" applyFill="1" applyAlignment="1">
      <alignment vertical="top"/>
    </xf>
    <xf numFmtId="14" fontId="20" fillId="37" borderId="0" xfId="0" applyNumberFormat="1" applyFont="1" applyFill="1" applyBorder="1" applyAlignment="1">
      <alignment/>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0" fillId="37" borderId="0" xfId="0" applyFont="1" applyFill="1" applyAlignment="1">
      <alignment vertical="top"/>
    </xf>
    <xf numFmtId="0" fontId="7" fillId="37" borderId="0" xfId="0" applyFont="1" applyFill="1" applyAlignment="1">
      <alignment horizontal="left" vertical="top"/>
    </xf>
    <xf numFmtId="0" fontId="9" fillId="37" borderId="0" xfId="0" applyFont="1" applyFill="1" applyAlignment="1">
      <alignment vertical="top"/>
    </xf>
    <xf numFmtId="3" fontId="0" fillId="0" borderId="0" xfId="0" applyNumberFormat="1" applyFont="1" applyFill="1" applyAlignment="1">
      <alignment horizontal="right" vertical="center" wrapText="1"/>
    </xf>
    <xf numFmtId="3" fontId="3" fillId="0" borderId="21" xfId="303" applyNumberFormat="1" applyFont="1" applyFill="1" applyBorder="1" applyAlignment="1" applyProtection="1">
      <alignment horizontal="right" vertical="center"/>
      <protection hidden="1" locked="0"/>
    </xf>
    <xf numFmtId="0" fontId="0" fillId="37" borderId="0" xfId="0" applyFont="1" applyFill="1" applyAlignment="1">
      <alignment vertical="top" wrapText="1"/>
    </xf>
    <xf numFmtId="0" fontId="0" fillId="37" borderId="0" xfId="0" applyFont="1" applyFill="1" applyAlignment="1">
      <alignment vertical="top"/>
    </xf>
    <xf numFmtId="0" fontId="7" fillId="37" borderId="0" xfId="0" applyFont="1" applyFill="1" applyAlignment="1">
      <alignment vertical="top"/>
    </xf>
    <xf numFmtId="0" fontId="19" fillId="37" borderId="0" xfId="0" applyFont="1" applyFill="1" applyAlignment="1">
      <alignment vertical="top"/>
    </xf>
    <xf numFmtId="0" fontId="9" fillId="37" borderId="0" xfId="0" applyFont="1" applyFill="1" applyAlignment="1">
      <alignment vertical="top"/>
    </xf>
    <xf numFmtId="0" fontId="0" fillId="37" borderId="0" xfId="0" applyFont="1" applyFill="1" applyAlignment="1">
      <alignment horizontal="justify" vertical="top" wrapText="1"/>
    </xf>
    <xf numFmtId="0" fontId="7"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horizontal="center" vertical="center" wrapText="1"/>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28"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29" fillId="37" borderId="31" xfId="0" applyNumberFormat="1" applyFont="1" applyFill="1" applyBorder="1" applyAlignment="1">
      <alignment horizontal="right" vertical="top"/>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3" fontId="2" fillId="37" borderId="0" xfId="0" applyNumberFormat="1" applyFont="1" applyFill="1" applyAlignment="1">
      <alignment vertical="top"/>
    </xf>
    <xf numFmtId="0" fontId="32" fillId="37" borderId="0" xfId="0" applyFont="1" applyFill="1" applyAlignment="1">
      <alignment/>
    </xf>
    <xf numFmtId="3" fontId="32" fillId="37" borderId="0" xfId="0" applyNumberFormat="1" applyFont="1" applyFill="1" applyAlignment="1">
      <alignment/>
    </xf>
    <xf numFmtId="14" fontId="16" fillId="37" borderId="0" xfId="0" applyNumberFormat="1" applyFont="1" applyFill="1" applyBorder="1" applyAlignment="1">
      <alignment horizontal="center" vertical="top"/>
    </xf>
    <xf numFmtId="0" fontId="0" fillId="37" borderId="0" xfId="0" applyFont="1" applyFill="1" applyAlignment="1">
      <alignment vertical="top"/>
    </xf>
    <xf numFmtId="0" fontId="4" fillId="0" borderId="18" xfId="303" applyFont="1" applyBorder="1" applyAlignment="1" applyProtection="1">
      <alignment horizontal="right" vertical="center"/>
      <protection hidden="1"/>
    </xf>
    <xf numFmtId="0" fontId="4" fillId="0" borderId="26" xfId="303" applyFont="1" applyBorder="1" applyAlignment="1" applyProtection="1">
      <alignment horizontal="right"/>
      <protection hidden="1"/>
    </xf>
    <xf numFmtId="0" fontId="3" fillId="0" borderId="28" xfId="303" applyFont="1" applyFill="1" applyBorder="1" applyAlignment="1" applyProtection="1">
      <alignment horizontal="left" vertical="center"/>
      <protection hidden="1" locked="0"/>
    </xf>
    <xf numFmtId="0" fontId="4" fillId="0" borderId="29" xfId="303" applyFont="1" applyFill="1" applyBorder="1" applyAlignment="1">
      <alignment horizontal="left" vertical="center"/>
      <protection/>
    </xf>
    <xf numFmtId="0" fontId="4" fillId="0" borderId="30" xfId="303" applyFont="1" applyFill="1" applyBorder="1" applyAlignment="1">
      <alignment horizontal="left" vertical="center"/>
      <protection/>
    </xf>
    <xf numFmtId="1" fontId="3" fillId="0" borderId="28" xfId="303" applyNumberFormat="1" applyFont="1" applyFill="1" applyBorder="1" applyAlignment="1" applyProtection="1">
      <alignment horizontal="center" vertical="center"/>
      <protection hidden="1" locked="0"/>
    </xf>
    <xf numFmtId="1" fontId="3" fillId="0" borderId="30" xfId="303" applyNumberFormat="1" applyFont="1" applyFill="1" applyBorder="1" applyAlignment="1" applyProtection="1">
      <alignment horizontal="center" vertical="center"/>
      <protection hidden="1" locked="0"/>
    </xf>
    <xf numFmtId="0" fontId="4" fillId="0" borderId="18" xfId="303" applyFont="1" applyBorder="1" applyAlignment="1" applyProtection="1">
      <alignment horizontal="right" vertical="center" wrapText="1"/>
      <protection hidden="1"/>
    </xf>
    <xf numFmtId="0" fontId="4" fillId="0" borderId="0" xfId="303" applyFont="1" applyBorder="1" applyAlignment="1" applyProtection="1">
      <alignment horizontal="right" wrapText="1"/>
      <protection hidden="1"/>
    </xf>
    <xf numFmtId="0" fontId="4" fillId="0" borderId="18" xfId="303" applyFont="1" applyBorder="1" applyAlignment="1" applyProtection="1">
      <alignment horizontal="right" wrapText="1"/>
      <protection hidden="1"/>
    </xf>
    <xf numFmtId="49" fontId="3" fillId="0" borderId="28" xfId="303" applyNumberFormat="1" applyFont="1" applyFill="1" applyBorder="1" applyAlignment="1" applyProtection="1">
      <alignment horizontal="center" vertical="center"/>
      <protection hidden="1" locked="0"/>
    </xf>
    <xf numFmtId="49" fontId="3" fillId="0" borderId="30" xfId="303" applyNumberFormat="1" applyFont="1" applyFill="1" applyBorder="1" applyAlignment="1" applyProtection="1">
      <alignment horizontal="center" vertical="center"/>
      <protection hidden="1" locked="0"/>
    </xf>
    <xf numFmtId="0" fontId="3" fillId="0" borderId="18" xfId="303" applyFont="1" applyFill="1" applyBorder="1" applyAlignment="1" applyProtection="1">
      <alignment horizontal="left" vertical="center" wrapText="1"/>
      <protection hidden="1"/>
    </xf>
    <xf numFmtId="0" fontId="3" fillId="0" borderId="0" xfId="303" applyFont="1" applyFill="1" applyBorder="1" applyAlignment="1" applyProtection="1">
      <alignment horizontal="left" vertical="center" wrapText="1"/>
      <protection hidden="1"/>
    </xf>
    <xf numFmtId="0" fontId="3" fillId="0" borderId="26" xfId="303" applyFont="1" applyFill="1" applyBorder="1" applyAlignment="1" applyProtection="1">
      <alignment horizontal="left" vertical="center" wrapText="1"/>
      <protection hidden="1"/>
    </xf>
    <xf numFmtId="0" fontId="11" fillId="0" borderId="18" xfId="303" applyFont="1" applyBorder="1" applyAlignment="1" applyProtection="1">
      <alignment horizontal="center" vertical="center" wrapText="1"/>
      <protection hidden="1"/>
    </xf>
    <xf numFmtId="0" fontId="11" fillId="0" borderId="0" xfId="303" applyFont="1" applyBorder="1" applyAlignment="1" applyProtection="1">
      <alignment horizontal="center" vertical="center" wrapText="1"/>
      <protection hidden="1"/>
    </xf>
    <xf numFmtId="0" fontId="11" fillId="0" borderId="26" xfId="303" applyFont="1" applyBorder="1" applyAlignment="1" applyProtection="1">
      <alignment horizontal="center" vertical="center" wrapText="1"/>
      <protection hidden="1"/>
    </xf>
    <xf numFmtId="0" fontId="2" fillId="0" borderId="18" xfId="303" applyFont="1" applyBorder="1" applyAlignment="1" applyProtection="1">
      <alignment horizontal="right" vertical="center" wrapText="1"/>
      <protection hidden="1"/>
    </xf>
    <xf numFmtId="0" fontId="2" fillId="0" borderId="26" xfId="303" applyFont="1" applyBorder="1" applyAlignment="1" applyProtection="1">
      <alignment horizontal="right" wrapText="1"/>
      <protection hidden="1"/>
    </xf>
    <xf numFmtId="0" fontId="5" fillId="0" borderId="28" xfId="251" applyFill="1" applyBorder="1" applyAlignment="1" applyProtection="1">
      <alignment/>
      <protection hidden="1" locked="0"/>
    </xf>
    <xf numFmtId="0" fontId="3" fillId="0" borderId="29" xfId="303" applyFont="1" applyFill="1" applyBorder="1" applyAlignment="1" applyProtection="1">
      <alignment/>
      <protection hidden="1" locked="0"/>
    </xf>
    <xf numFmtId="0" fontId="3" fillId="0" borderId="30" xfId="303" applyFont="1" applyFill="1" applyBorder="1" applyAlignment="1" applyProtection="1">
      <alignment/>
      <protection hidden="1" locked="0"/>
    </xf>
    <xf numFmtId="0" fontId="4" fillId="0" borderId="29" xfId="303" applyFont="1" applyFill="1" applyBorder="1" applyAlignment="1">
      <alignment horizontal="left"/>
      <protection/>
    </xf>
    <xf numFmtId="0" fontId="4" fillId="0" borderId="30" xfId="303" applyFont="1" applyFill="1" applyBorder="1" applyAlignment="1">
      <alignment horizontal="left"/>
      <protection/>
    </xf>
    <xf numFmtId="0" fontId="4" fillId="0" borderId="0" xfId="303" applyFont="1" applyBorder="1" applyAlignment="1" applyProtection="1">
      <alignment horizontal="right"/>
      <protection hidden="1"/>
    </xf>
    <xf numFmtId="0" fontId="4" fillId="0" borderId="0" xfId="303" applyFont="1" applyBorder="1" applyAlignment="1" applyProtection="1">
      <alignment horizontal="right" vertical="center"/>
      <protection hidden="1"/>
    </xf>
    <xf numFmtId="0" fontId="4" fillId="0" borderId="18" xfId="303" applyFont="1" applyBorder="1" applyAlignment="1" applyProtection="1">
      <alignment horizontal="center" vertical="center"/>
      <protection hidden="1"/>
    </xf>
    <xf numFmtId="0" fontId="4" fillId="0" borderId="0" xfId="303" applyFont="1" applyBorder="1" applyAlignment="1">
      <alignment horizontal="center" vertical="center"/>
      <protection/>
    </xf>
    <xf numFmtId="0" fontId="4" fillId="0" borderId="0" xfId="303" applyFont="1" applyBorder="1" applyAlignment="1">
      <alignment horizontal="center"/>
      <protection/>
    </xf>
    <xf numFmtId="0" fontId="4" fillId="0" borderId="0" xfId="303" applyFont="1" applyBorder="1" applyAlignment="1">
      <alignment horizontal="center" vertical="center"/>
      <protection/>
    </xf>
    <xf numFmtId="0" fontId="4" fillId="0" borderId="0" xfId="303" applyFont="1" applyBorder="1" applyAlignment="1">
      <alignment vertical="center"/>
      <protection/>
    </xf>
    <xf numFmtId="0" fontId="4" fillId="0" borderId="0" xfId="303" applyFont="1" applyBorder="1" applyAlignment="1">
      <alignment horizontal="center"/>
      <protection/>
    </xf>
    <xf numFmtId="0" fontId="4" fillId="0" borderId="26" xfId="303" applyFont="1" applyBorder="1" applyAlignment="1">
      <alignment horizontal="center"/>
      <protection/>
    </xf>
    <xf numFmtId="0" fontId="3" fillId="0" borderId="28" xfId="303" applyFont="1" applyFill="1" applyBorder="1" applyAlignment="1" applyProtection="1">
      <alignment horizontal="right" vertical="center"/>
      <protection hidden="1" locked="0"/>
    </xf>
    <xf numFmtId="0" fontId="4" fillId="0" borderId="29" xfId="303" applyFont="1" applyFill="1" applyBorder="1" applyAlignment="1">
      <alignment/>
      <protection/>
    </xf>
    <xf numFmtId="0" fontId="4" fillId="0" borderId="30" xfId="303" applyFont="1" applyFill="1" applyBorder="1" applyAlignment="1">
      <alignment/>
      <protection/>
    </xf>
    <xf numFmtId="0" fontId="4" fillId="0" borderId="0" xfId="303" applyFont="1" applyBorder="1" applyAlignment="1" applyProtection="1">
      <alignment vertical="top" wrapText="1"/>
      <protection hidden="1"/>
    </xf>
    <xf numFmtId="0" fontId="4" fillId="0" borderId="0" xfId="303" applyFont="1" applyBorder="1" applyAlignment="1" applyProtection="1">
      <alignment wrapText="1"/>
      <protection hidden="1"/>
    </xf>
    <xf numFmtId="0" fontId="4" fillId="0" borderId="0" xfId="303" applyFont="1" applyBorder="1" applyAlignment="1" applyProtection="1">
      <alignment horizontal="center" vertical="top"/>
      <protection hidden="1"/>
    </xf>
    <xf numFmtId="0" fontId="4" fillId="0" borderId="0" xfId="303" applyFont="1" applyBorder="1" applyAlignment="1" applyProtection="1">
      <alignment horizontal="center"/>
      <protection hidden="1"/>
    </xf>
    <xf numFmtId="0" fontId="4" fillId="0" borderId="19" xfId="303" applyFont="1" applyBorder="1" applyAlignment="1" applyProtection="1">
      <alignment horizontal="center"/>
      <protection hidden="1"/>
    </xf>
    <xf numFmtId="0" fontId="3" fillId="0" borderId="29" xfId="303" applyFont="1" applyFill="1" applyBorder="1" applyAlignment="1" applyProtection="1">
      <alignment horizontal="left" vertical="center"/>
      <protection hidden="1" locked="0"/>
    </xf>
    <xf numFmtId="0" fontId="3" fillId="0" borderId="30" xfId="303" applyFont="1" applyFill="1" applyBorder="1" applyAlignment="1" applyProtection="1">
      <alignment horizontal="left" vertical="center"/>
      <protection hidden="1" locked="0"/>
    </xf>
    <xf numFmtId="0" fontId="4" fillId="0" borderId="33" xfId="303" applyFont="1" applyBorder="1" applyAlignment="1" applyProtection="1">
      <alignment horizontal="center" vertical="top"/>
      <protection hidden="1"/>
    </xf>
    <xf numFmtId="0" fontId="4" fillId="0" borderId="33" xfId="303" applyFont="1" applyBorder="1" applyAlignment="1">
      <alignment horizontal="center"/>
      <protection/>
    </xf>
    <xf numFmtId="0" fontId="4" fillId="0" borderId="34" xfId="303" applyFont="1" applyBorder="1" applyAlignment="1">
      <alignment/>
      <protection/>
    </xf>
    <xf numFmtId="0" fontId="4" fillId="0" borderId="26" xfId="303" applyFont="1" applyBorder="1" applyAlignment="1" applyProtection="1">
      <alignment horizontal="right" wrapText="1"/>
      <protection hidden="1"/>
    </xf>
    <xf numFmtId="49" fontId="3" fillId="0" borderId="28" xfId="303" applyNumberFormat="1" applyFont="1" applyFill="1" applyBorder="1" applyAlignment="1" applyProtection="1">
      <alignment horizontal="left" vertical="center"/>
      <protection hidden="1" locked="0"/>
    </xf>
    <xf numFmtId="49" fontId="3" fillId="0" borderId="29" xfId="303" applyNumberFormat="1" applyFont="1" applyFill="1" applyBorder="1" applyAlignment="1" applyProtection="1">
      <alignment horizontal="left" vertical="center"/>
      <protection hidden="1" locked="0"/>
    </xf>
    <xf numFmtId="49" fontId="3" fillId="0" borderId="30" xfId="303" applyNumberFormat="1" applyFont="1" applyFill="1" applyBorder="1" applyAlignment="1" applyProtection="1">
      <alignment horizontal="left" vertical="center"/>
      <protection hidden="1" locked="0"/>
    </xf>
    <xf numFmtId="0" fontId="10" fillId="0" borderId="35" xfId="303" applyFont="1" applyBorder="1" applyAlignment="1">
      <alignment/>
      <protection/>
    </xf>
    <xf numFmtId="0" fontId="10" fillId="0" borderId="19" xfId="303" applyFont="1" applyBorder="1" applyAlignment="1">
      <alignment/>
      <protection/>
    </xf>
    <xf numFmtId="0" fontId="4" fillId="0" borderId="0" xfId="303" applyFont="1" applyBorder="1" applyAlignment="1" applyProtection="1">
      <alignment vertical="center"/>
      <protection hidden="1"/>
    </xf>
    <xf numFmtId="0" fontId="4" fillId="0" borderId="29" xfId="303" applyFont="1" applyFill="1" applyBorder="1" applyAlignment="1" applyProtection="1">
      <alignment horizontal="center" vertical="top"/>
      <protection hidden="1"/>
    </xf>
    <xf numFmtId="0" fontId="4" fillId="0" borderId="29" xfId="303" applyFont="1" applyFill="1" applyBorder="1" applyAlignment="1" applyProtection="1">
      <alignment horizontal="center"/>
      <protection hidden="1"/>
    </xf>
    <xf numFmtId="49" fontId="5" fillId="0" borderId="28" xfId="251" applyNumberFormat="1" applyFill="1" applyBorder="1" applyAlignment="1" applyProtection="1">
      <alignment horizontal="left" vertical="center"/>
      <protection hidden="1" locked="0"/>
    </xf>
    <xf numFmtId="0" fontId="15" fillId="0" borderId="0" xfId="340" applyFont="1" applyBorder="1" applyAlignment="1" applyProtection="1">
      <alignment horizontal="left"/>
      <protection hidden="1"/>
    </xf>
    <xf numFmtId="0" fontId="16" fillId="0" borderId="0" xfId="340" applyFont="1" applyBorder="1" applyAlignment="1">
      <alignment/>
      <protection/>
    </xf>
    <xf numFmtId="0" fontId="13" fillId="0" borderId="0" xfId="340" applyFont="1" applyBorder="1" applyAlignment="1" applyProtection="1">
      <alignment horizontal="left"/>
      <protection hidden="1"/>
    </xf>
    <xf numFmtId="0" fontId="9" fillId="0" borderId="0" xfId="340" applyBorder="1" applyAlignment="1">
      <alignment/>
      <protection/>
    </xf>
    <xf numFmtId="0" fontId="9" fillId="0" borderId="26" xfId="340" applyBorder="1" applyAlignment="1">
      <alignment/>
      <protection/>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4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2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2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3" xfId="0" applyFont="1" applyFill="1" applyBorder="1" applyAlignment="1">
      <alignment vertical="center"/>
    </xf>
    <xf numFmtId="0" fontId="0" fillId="0" borderId="47" xfId="0" applyFont="1" applyFill="1" applyBorder="1" applyAlignment="1">
      <alignment vertical="center"/>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43"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43"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0" fillId="0" borderId="43" xfId="0" applyFont="1" applyFill="1" applyBorder="1" applyAlignment="1">
      <alignment vertical="center" wrapText="1"/>
    </xf>
    <xf numFmtId="0" fontId="0" fillId="0" borderId="47" xfId="0"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0" fillId="0" borderId="41" xfId="0" applyFont="1" applyFill="1" applyBorder="1" applyAlignment="1">
      <alignment/>
    </xf>
    <xf numFmtId="0" fontId="0" fillId="0" borderId="42"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340" applyFont="1" applyFill="1" applyBorder="1" applyAlignment="1" applyProtection="1">
      <alignment horizontal="center" vertical="center"/>
      <protection hidden="1"/>
    </xf>
    <xf numFmtId="14" fontId="7" fillId="0" borderId="0" xfId="340" applyNumberFormat="1" applyFont="1" applyFill="1" applyBorder="1" applyAlignment="1" applyProtection="1">
      <alignment horizontal="center" vertical="center"/>
      <protection hidden="1" locked="0"/>
    </xf>
    <xf numFmtId="0" fontId="0" fillId="0" borderId="0" xfId="340"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34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7" xfId="0" applyFont="1" applyFill="1" applyBorder="1" applyAlignment="1">
      <alignment vertical="center" wrapText="1"/>
    </xf>
    <xf numFmtId="0" fontId="0" fillId="37" borderId="0" xfId="0" applyFont="1" applyFill="1" applyAlignment="1">
      <alignment horizontal="justify" vertical="top" wrapText="1"/>
    </xf>
    <xf numFmtId="3" fontId="32" fillId="37" borderId="48" xfId="0" applyNumberFormat="1" applyFont="1" applyFill="1" applyBorder="1" applyAlignment="1">
      <alignment horizontal="right"/>
    </xf>
    <xf numFmtId="3" fontId="32" fillId="37" borderId="49" xfId="0" applyNumberFormat="1" applyFont="1" applyFill="1" applyBorder="1" applyAlignment="1">
      <alignment horizontal="right"/>
    </xf>
    <xf numFmtId="0" fontId="31" fillId="37" borderId="50" xfId="0" applyFont="1" applyFill="1" applyBorder="1" applyAlignment="1">
      <alignment horizontal="left" vertical="center"/>
    </xf>
    <xf numFmtId="0" fontId="31" fillId="37" borderId="33" xfId="0" applyFont="1" applyFill="1" applyBorder="1" applyAlignment="1">
      <alignment horizontal="left" vertical="center"/>
    </xf>
    <xf numFmtId="4" fontId="31" fillId="37" borderId="0" xfId="0" applyNumberFormat="1" applyFont="1" applyFill="1" applyBorder="1" applyAlignment="1">
      <alignment horizontal="right"/>
    </xf>
    <xf numFmtId="4" fontId="31" fillId="37" borderId="51" xfId="0" applyNumberFormat="1" applyFont="1" applyFill="1" applyBorder="1" applyAlignment="1">
      <alignment horizontal="right"/>
    </xf>
    <xf numFmtId="3" fontId="31" fillId="37" borderId="52" xfId="0" applyNumberFormat="1" applyFont="1" applyFill="1" applyBorder="1" applyAlignment="1">
      <alignment horizontal="right"/>
    </xf>
    <xf numFmtId="3" fontId="31" fillId="37" borderId="53" xfId="0" applyNumberFormat="1" applyFont="1" applyFill="1" applyBorder="1" applyAlignment="1">
      <alignment horizontal="right"/>
    </xf>
    <xf numFmtId="4" fontId="32" fillId="37" borderId="0" xfId="0" applyNumberFormat="1" applyFont="1" applyFill="1" applyBorder="1" applyAlignment="1">
      <alignment horizontal="right"/>
    </xf>
    <xf numFmtId="4" fontId="32" fillId="37" borderId="51" xfId="0" applyNumberFormat="1" applyFont="1" applyFill="1" applyBorder="1" applyAlignment="1">
      <alignment horizontal="right"/>
    </xf>
    <xf numFmtId="3" fontId="32" fillId="37" borderId="54" xfId="0" applyNumberFormat="1" applyFont="1" applyFill="1" applyBorder="1" applyAlignment="1">
      <alignment horizontal="right"/>
    </xf>
    <xf numFmtId="3" fontId="32" fillId="37" borderId="51" xfId="0" applyNumberFormat="1" applyFont="1" applyFill="1" applyBorder="1" applyAlignment="1">
      <alignment horizontal="right"/>
    </xf>
    <xf numFmtId="0" fontId="32" fillId="37" borderId="54" xfId="0" applyFont="1" applyFill="1" applyBorder="1" applyAlignment="1">
      <alignment horizontal="left"/>
    </xf>
    <xf numFmtId="0" fontId="32" fillId="37" borderId="0" xfId="0" applyFont="1" applyFill="1" applyBorder="1" applyAlignment="1">
      <alignment horizontal="left"/>
    </xf>
    <xf numFmtId="4" fontId="32" fillId="37" borderId="54" xfId="0" applyNumberFormat="1" applyFont="1" applyFill="1" applyBorder="1" applyAlignment="1">
      <alignment horizontal="right"/>
    </xf>
    <xf numFmtId="0" fontId="32" fillId="37" borderId="54"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2" fillId="37" borderId="51" xfId="0" applyFont="1" applyFill="1" applyBorder="1" applyAlignment="1">
      <alignment horizontal="left" vertical="center" wrapText="1"/>
    </xf>
    <xf numFmtId="4" fontId="32" fillId="37" borderId="43" xfId="0" applyNumberFormat="1" applyFont="1" applyFill="1" applyBorder="1" applyAlignment="1">
      <alignment horizontal="right"/>
    </xf>
    <xf numFmtId="4" fontId="32" fillId="37" borderId="49" xfId="0" applyNumberFormat="1" applyFont="1" applyFill="1" applyBorder="1" applyAlignment="1">
      <alignment horizontal="right"/>
    </xf>
    <xf numFmtId="4" fontId="32" fillId="37" borderId="19" xfId="0" applyNumberFormat="1" applyFont="1" applyFill="1" applyBorder="1" applyAlignment="1">
      <alignment horizontal="right"/>
    </xf>
    <xf numFmtId="4" fontId="32" fillId="37" borderId="55" xfId="0" applyNumberFormat="1" applyFont="1" applyFill="1" applyBorder="1" applyAlignment="1">
      <alignment horizontal="right"/>
    </xf>
    <xf numFmtId="3" fontId="31" fillId="37" borderId="54" xfId="0" applyNumberFormat="1" applyFont="1" applyFill="1" applyBorder="1" applyAlignment="1">
      <alignment horizontal="right"/>
    </xf>
    <xf numFmtId="3" fontId="31" fillId="37" borderId="51" xfId="0" applyNumberFormat="1" applyFont="1" applyFill="1" applyBorder="1" applyAlignment="1">
      <alignment horizontal="right"/>
    </xf>
    <xf numFmtId="3" fontId="32" fillId="37" borderId="56" xfId="0" applyNumberFormat="1" applyFont="1" applyFill="1" applyBorder="1" applyAlignment="1">
      <alignment horizontal="right"/>
    </xf>
    <xf numFmtId="3" fontId="32" fillId="37" borderId="55" xfId="0" applyNumberFormat="1" applyFont="1" applyFill="1" applyBorder="1" applyAlignment="1">
      <alignment horizontal="right"/>
    </xf>
    <xf numFmtId="0" fontId="32" fillId="37" borderId="48" xfId="0" applyFont="1" applyFill="1" applyBorder="1" applyAlignment="1">
      <alignment horizontal="left"/>
    </xf>
    <xf numFmtId="0" fontId="32" fillId="37" borderId="43" xfId="0" applyFont="1" applyFill="1" applyBorder="1" applyAlignment="1">
      <alignment horizontal="left"/>
    </xf>
    <xf numFmtId="0" fontId="19" fillId="37" borderId="0" xfId="0" applyFont="1" applyFill="1" applyAlignment="1">
      <alignment vertical="top"/>
    </xf>
    <xf numFmtId="0" fontId="7" fillId="37" borderId="0" xfId="0" applyFont="1" applyFill="1" applyAlignment="1">
      <alignment horizontal="left" vertical="top"/>
    </xf>
    <xf numFmtId="0" fontId="0" fillId="37" borderId="0" xfId="0" applyFont="1" applyFill="1" applyAlignment="1">
      <alignment horizontal="center" vertical="top"/>
    </xf>
    <xf numFmtId="0" fontId="0" fillId="37" borderId="0" xfId="0" applyFont="1" applyFill="1" applyAlignment="1">
      <alignment vertical="top"/>
    </xf>
    <xf numFmtId="0" fontId="7" fillId="37" borderId="0" xfId="0" applyFont="1" applyFill="1" applyAlignment="1">
      <alignment horizontal="center" vertical="top"/>
    </xf>
    <xf numFmtId="0" fontId="0" fillId="37" borderId="0" xfId="0" applyFont="1" applyFill="1" applyBorder="1" applyAlignment="1">
      <alignment horizontal="left" vertical="top"/>
    </xf>
    <xf numFmtId="0" fontId="0" fillId="37" borderId="0" xfId="0" applyFont="1" applyFill="1" applyAlignment="1">
      <alignment horizontal="left" vertical="top"/>
    </xf>
    <xf numFmtId="0" fontId="0" fillId="37" borderId="0" xfId="0" applyFont="1" applyFill="1" applyAlignment="1">
      <alignment horizontal="justify" vertical="center" wrapText="1"/>
    </xf>
    <xf numFmtId="0" fontId="7" fillId="37" borderId="0" xfId="0" applyFont="1" applyFill="1" applyBorder="1" applyAlignment="1">
      <alignment horizontal="left" vertical="top" wrapText="1"/>
    </xf>
    <xf numFmtId="0" fontId="16" fillId="37" borderId="0" xfId="0" applyFont="1" applyFill="1" applyAlignment="1">
      <alignment horizontal="justify" vertical="top"/>
    </xf>
    <xf numFmtId="0" fontId="0" fillId="37" borderId="0" xfId="0" applyFont="1" applyFill="1" applyAlignment="1">
      <alignment horizontal="left" vertical="top" wrapText="1"/>
    </xf>
    <xf numFmtId="0" fontId="0" fillId="37" borderId="0" xfId="0" applyFont="1" applyFill="1" applyBorder="1" applyAlignment="1">
      <alignment horizontal="left" vertical="top" wrapText="1"/>
    </xf>
    <xf numFmtId="0" fontId="7" fillId="37" borderId="0" xfId="0" applyFont="1" applyFill="1" applyAlignment="1">
      <alignment horizontal="left" vertical="top" wrapText="1"/>
    </xf>
    <xf numFmtId="0" fontId="18" fillId="37" borderId="0" xfId="0" applyFont="1" applyFill="1" applyAlignment="1">
      <alignment horizontal="left" vertical="top"/>
    </xf>
    <xf numFmtId="0" fontId="9" fillId="37" borderId="0" xfId="0" applyFont="1" applyFill="1" applyAlignment="1">
      <alignment vertical="top"/>
    </xf>
    <xf numFmtId="0" fontId="7" fillId="37" borderId="0" xfId="0" applyFont="1" applyFill="1" applyBorder="1" applyAlignment="1">
      <alignment horizontal="left" vertical="top"/>
    </xf>
    <xf numFmtId="4" fontId="31" fillId="37" borderId="43" xfId="0" applyNumberFormat="1" applyFont="1" applyFill="1" applyBorder="1" applyAlignment="1">
      <alignment horizontal="right"/>
    </xf>
    <xf numFmtId="4" fontId="31" fillId="37" borderId="49" xfId="0" applyNumberFormat="1" applyFont="1" applyFill="1" applyBorder="1" applyAlignment="1">
      <alignment horizontal="right"/>
    </xf>
    <xf numFmtId="4" fontId="31" fillId="37" borderId="20" xfId="0" applyNumberFormat="1" applyFont="1" applyFill="1" applyBorder="1" applyAlignment="1">
      <alignment horizontal="right"/>
    </xf>
    <xf numFmtId="4" fontId="31" fillId="37" borderId="53" xfId="0" applyNumberFormat="1" applyFont="1" applyFill="1" applyBorder="1" applyAlignment="1">
      <alignment horizontal="right"/>
    </xf>
    <xf numFmtId="3" fontId="31" fillId="37" borderId="48" xfId="0" applyNumberFormat="1" applyFont="1" applyFill="1" applyBorder="1" applyAlignment="1">
      <alignment horizontal="right"/>
    </xf>
    <xf numFmtId="3" fontId="31" fillId="37" borderId="49" xfId="0" applyNumberFormat="1" applyFont="1" applyFill="1" applyBorder="1" applyAlignment="1">
      <alignment horizontal="right"/>
    </xf>
    <xf numFmtId="0" fontId="30" fillId="37" borderId="0" xfId="0" applyFont="1" applyFill="1" applyAlignment="1">
      <alignment horizontal="justify" vertical="top" wrapText="1"/>
    </xf>
    <xf numFmtId="0" fontId="7" fillId="37" borderId="0" xfId="0" applyFont="1" applyFill="1" applyAlignment="1">
      <alignment vertical="top"/>
    </xf>
    <xf numFmtId="0" fontId="32" fillId="37" borderId="52" xfId="0" applyFont="1" applyFill="1" applyBorder="1" applyAlignment="1">
      <alignment horizontal="left"/>
    </xf>
    <xf numFmtId="0" fontId="32" fillId="37" borderId="20" xfId="0" applyFont="1" applyFill="1" applyBorder="1" applyAlignment="1">
      <alignment horizontal="left"/>
    </xf>
    <xf numFmtId="0" fontId="7" fillId="37" borderId="0" xfId="0" applyFont="1" applyFill="1" applyAlignment="1">
      <alignment horizontal="justify" vertical="top"/>
    </xf>
    <xf numFmtId="0" fontId="0" fillId="37" borderId="0" xfId="0" applyFont="1" applyFill="1" applyAlignment="1">
      <alignment horizontal="justify" vertical="top"/>
    </xf>
    <xf numFmtId="0" fontId="0" fillId="37" borderId="0" xfId="0" applyFont="1" applyFill="1" applyAlignment="1">
      <alignment horizontal="left" vertical="center" wrapText="1"/>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3" fontId="31" fillId="37" borderId="50" xfId="0" applyNumberFormat="1" applyFont="1" applyFill="1" applyBorder="1" applyAlignment="1">
      <alignment horizontal="center"/>
    </xf>
    <xf numFmtId="3" fontId="31" fillId="37" borderId="57" xfId="0" applyNumberFormat="1" applyFont="1" applyFill="1" applyBorder="1" applyAlignment="1">
      <alignment horizontal="center"/>
    </xf>
    <xf numFmtId="3" fontId="31" fillId="37" borderId="33" xfId="0" applyNumberFormat="1" applyFont="1" applyFill="1" applyBorder="1" applyAlignment="1">
      <alignment horizontal="center"/>
    </xf>
    <xf numFmtId="0" fontId="32" fillId="37" borderId="56" xfId="0" applyFont="1" applyFill="1" applyBorder="1" applyAlignment="1">
      <alignment horizontal="left" vertical="center" wrapText="1"/>
    </xf>
    <xf numFmtId="0" fontId="32" fillId="37" borderId="19" xfId="0" applyFont="1" applyFill="1" applyBorder="1" applyAlignment="1">
      <alignment horizontal="left" vertical="center" wrapText="1"/>
    </xf>
  </cellXfs>
  <cellStyles count="349">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5" xfId="27"/>
    <cellStyle name="20% - Accent1 6" xfId="28"/>
    <cellStyle name="20% - Accent1 7" xfId="29"/>
    <cellStyle name="20% - Accent1 8" xfId="30"/>
    <cellStyle name="20% - Accent2" xfId="31"/>
    <cellStyle name="20% - Accent2 2" xfId="32"/>
    <cellStyle name="20% - Accent2 2 2" xfId="33"/>
    <cellStyle name="20% - Accent2 2 3" xfId="34"/>
    <cellStyle name="20% - Accent2 2 4" xfId="35"/>
    <cellStyle name="20% - Accent2 3" xfId="36"/>
    <cellStyle name="20% - Accent2 3 2" xfId="37"/>
    <cellStyle name="20% - Accent2 3 3" xfId="38"/>
    <cellStyle name="20% - Accent2 3 4" xfId="39"/>
    <cellStyle name="20% - Accent2 4" xfId="40"/>
    <cellStyle name="20% - Accent2 4 2" xfId="41"/>
    <cellStyle name="20% - Accent2 4 3" xfId="42"/>
    <cellStyle name="20% - Accent2 5" xfId="43"/>
    <cellStyle name="20% - Accent2 6" xfId="44"/>
    <cellStyle name="20% - Accent2 7" xfId="45"/>
    <cellStyle name="20% - Accent2 8" xfId="46"/>
    <cellStyle name="20% - Accent3" xfId="47"/>
    <cellStyle name="20% - Accent3 2" xfId="48"/>
    <cellStyle name="20% - Accent3 2 2" xfId="49"/>
    <cellStyle name="20% - Accent3 2 3" xfId="50"/>
    <cellStyle name="20% - Accent3 2 4" xfId="51"/>
    <cellStyle name="20% - Accent3 3" xfId="52"/>
    <cellStyle name="20% - Accent3 3 2" xfId="53"/>
    <cellStyle name="20% - Accent3 3 3" xfId="54"/>
    <cellStyle name="20% - Accent3 3 4" xfId="55"/>
    <cellStyle name="20% - Accent3 4" xfId="56"/>
    <cellStyle name="20% - Accent3 4 2" xfId="57"/>
    <cellStyle name="20% - Accent3 4 3" xfId="58"/>
    <cellStyle name="20% - Accent3 5" xfId="59"/>
    <cellStyle name="20% - Accent3 6" xfId="60"/>
    <cellStyle name="20% - Accent3 7" xfId="61"/>
    <cellStyle name="20% - Accent3 8" xfId="62"/>
    <cellStyle name="20% - Accent4" xfId="63"/>
    <cellStyle name="20% - Accent4 2" xfId="64"/>
    <cellStyle name="20% - Accent4 2 2" xfId="65"/>
    <cellStyle name="20% - Accent4 2 3" xfId="66"/>
    <cellStyle name="20% - Accent4 2 4" xfId="67"/>
    <cellStyle name="20% - Accent4 3" xfId="68"/>
    <cellStyle name="20% - Accent4 3 2" xfId="69"/>
    <cellStyle name="20% - Accent4 3 3" xfId="70"/>
    <cellStyle name="20% - Accent4 3 4" xfId="71"/>
    <cellStyle name="20% - Accent4 4" xfId="72"/>
    <cellStyle name="20% - Accent4 4 2" xfId="73"/>
    <cellStyle name="20% - Accent4 4 3" xfId="74"/>
    <cellStyle name="20% - Accent4 5" xfId="75"/>
    <cellStyle name="20% - Accent4 6" xfId="76"/>
    <cellStyle name="20% - Accent4 7" xfId="77"/>
    <cellStyle name="20% - Accent4 8" xfId="78"/>
    <cellStyle name="20% - Accent5" xfId="79"/>
    <cellStyle name="20% - Accent5 2" xfId="80"/>
    <cellStyle name="20% - Accent5 2 2" xfId="81"/>
    <cellStyle name="20% - Accent5 2 3" xfId="82"/>
    <cellStyle name="20% - Accent5 2 4" xfId="83"/>
    <cellStyle name="20% - Accent5 3" xfId="84"/>
    <cellStyle name="20% - Accent5 3 2" xfId="85"/>
    <cellStyle name="20% - Accent5 3 3" xfId="86"/>
    <cellStyle name="20% - Accent5 3 4" xfId="87"/>
    <cellStyle name="20% - Accent5 4" xfId="88"/>
    <cellStyle name="20% - Accent5 4 2" xfId="89"/>
    <cellStyle name="20% - Accent5 4 3" xfId="90"/>
    <cellStyle name="20% - Accent5 5" xfId="91"/>
    <cellStyle name="20% - Accent5 6" xfId="92"/>
    <cellStyle name="20% - Accent5 7" xfId="93"/>
    <cellStyle name="20% - Accent5 8" xfId="94"/>
    <cellStyle name="20% - Accent6" xfId="95"/>
    <cellStyle name="20% - Accent6 2" xfId="96"/>
    <cellStyle name="20% - Accent6 2 2" xfId="97"/>
    <cellStyle name="20% - Accent6 2 3" xfId="98"/>
    <cellStyle name="20% - Accent6 2 4" xfId="99"/>
    <cellStyle name="20% - Accent6 3" xfId="100"/>
    <cellStyle name="20% - Accent6 3 2" xfId="101"/>
    <cellStyle name="20% - Accent6 3 3" xfId="102"/>
    <cellStyle name="20% - Accent6 3 4" xfId="103"/>
    <cellStyle name="20% - Accent6 4" xfId="104"/>
    <cellStyle name="20% - Accent6 4 2" xfId="105"/>
    <cellStyle name="20% - Accent6 4 3" xfId="106"/>
    <cellStyle name="20% - Accent6 5" xfId="107"/>
    <cellStyle name="20% - Accent6 6" xfId="108"/>
    <cellStyle name="20% - Accent6 7" xfId="109"/>
    <cellStyle name="20% - Accent6 8" xfId="110"/>
    <cellStyle name="40% - Accent1" xfId="111"/>
    <cellStyle name="40% - Accent1 2" xfId="112"/>
    <cellStyle name="40% - Accent1 2 2" xfId="113"/>
    <cellStyle name="40% - Accent1 2 3" xfId="114"/>
    <cellStyle name="40% - Accent1 2 4" xfId="115"/>
    <cellStyle name="40% - Accent1 3" xfId="116"/>
    <cellStyle name="40% - Accent1 3 2" xfId="117"/>
    <cellStyle name="40% - Accent1 3 3" xfId="118"/>
    <cellStyle name="40% - Accent1 3 4" xfId="119"/>
    <cellStyle name="40% - Accent1 4" xfId="120"/>
    <cellStyle name="40% - Accent1 4 2" xfId="121"/>
    <cellStyle name="40% - Accent1 4 3" xfId="122"/>
    <cellStyle name="40% - Accent1 5" xfId="123"/>
    <cellStyle name="40% - Accent1 6" xfId="124"/>
    <cellStyle name="40% - Accent1 7" xfId="125"/>
    <cellStyle name="40% - Accent1 8" xfId="126"/>
    <cellStyle name="40% - Accent2" xfId="127"/>
    <cellStyle name="40% - Accent2 2" xfId="128"/>
    <cellStyle name="40% - Accent2 2 2" xfId="129"/>
    <cellStyle name="40% - Accent2 2 3" xfId="130"/>
    <cellStyle name="40% - Accent2 2 4" xfId="131"/>
    <cellStyle name="40% - Accent2 3" xfId="132"/>
    <cellStyle name="40% - Accent2 3 2" xfId="133"/>
    <cellStyle name="40% - Accent2 3 3" xfId="134"/>
    <cellStyle name="40% - Accent2 3 4" xfId="135"/>
    <cellStyle name="40% - Accent2 4" xfId="136"/>
    <cellStyle name="40% - Accent2 4 2" xfId="137"/>
    <cellStyle name="40% - Accent2 4 3" xfId="138"/>
    <cellStyle name="40% - Accent2 5" xfId="139"/>
    <cellStyle name="40% - Accent2 6" xfId="140"/>
    <cellStyle name="40% - Accent2 7" xfId="141"/>
    <cellStyle name="40% - Accent2 8" xfId="142"/>
    <cellStyle name="40% - Accent3" xfId="143"/>
    <cellStyle name="40% - Accent3 2" xfId="144"/>
    <cellStyle name="40% - Accent3 2 2" xfId="145"/>
    <cellStyle name="40% - Accent3 2 3" xfId="146"/>
    <cellStyle name="40% - Accent3 2 4" xfId="147"/>
    <cellStyle name="40% - Accent3 3" xfId="148"/>
    <cellStyle name="40% - Accent3 3 2" xfId="149"/>
    <cellStyle name="40% - Accent3 3 3" xfId="150"/>
    <cellStyle name="40% - Accent3 3 4" xfId="151"/>
    <cellStyle name="40% - Accent3 4" xfId="152"/>
    <cellStyle name="40% - Accent3 4 2" xfId="153"/>
    <cellStyle name="40% - Accent3 4 3" xfId="154"/>
    <cellStyle name="40% - Accent3 5" xfId="155"/>
    <cellStyle name="40% - Accent3 6" xfId="156"/>
    <cellStyle name="40% - Accent3 7" xfId="157"/>
    <cellStyle name="40% - Accent3 8" xfId="158"/>
    <cellStyle name="40% - Accent4" xfId="159"/>
    <cellStyle name="40% - Accent4 2" xfId="160"/>
    <cellStyle name="40% - Accent4 2 2" xfId="161"/>
    <cellStyle name="40% - Accent4 2 3" xfId="162"/>
    <cellStyle name="40% - Accent4 2 4" xfId="163"/>
    <cellStyle name="40% - Accent4 3" xfId="164"/>
    <cellStyle name="40% - Accent4 3 2" xfId="165"/>
    <cellStyle name="40% - Accent4 3 3" xfId="166"/>
    <cellStyle name="40% - Accent4 3 4" xfId="167"/>
    <cellStyle name="40% - Accent4 4" xfId="168"/>
    <cellStyle name="40% - Accent4 4 2" xfId="169"/>
    <cellStyle name="40% - Accent4 4 3" xfId="170"/>
    <cellStyle name="40% - Accent4 5" xfId="171"/>
    <cellStyle name="40% - Accent4 6" xfId="172"/>
    <cellStyle name="40% - Accent4 7" xfId="173"/>
    <cellStyle name="40% - Accent4 8" xfId="174"/>
    <cellStyle name="40% - Accent5" xfId="175"/>
    <cellStyle name="40% - Accent5 2" xfId="176"/>
    <cellStyle name="40% - Accent5 2 2" xfId="177"/>
    <cellStyle name="40% - Accent5 2 3" xfId="178"/>
    <cellStyle name="40% - Accent5 2 4" xfId="179"/>
    <cellStyle name="40% - Accent5 3" xfId="180"/>
    <cellStyle name="40% - Accent5 3 2" xfId="181"/>
    <cellStyle name="40% - Accent5 3 3" xfId="182"/>
    <cellStyle name="40% - Accent5 3 4" xfId="183"/>
    <cellStyle name="40% - Accent5 4" xfId="184"/>
    <cellStyle name="40% - Accent5 4 2" xfId="185"/>
    <cellStyle name="40% - Accent5 4 3" xfId="186"/>
    <cellStyle name="40% - Accent5 5" xfId="187"/>
    <cellStyle name="40% - Accent5 6" xfId="188"/>
    <cellStyle name="40% - Accent5 7" xfId="189"/>
    <cellStyle name="40% - Accent5 8" xfId="190"/>
    <cellStyle name="40% - Accent6" xfId="191"/>
    <cellStyle name="40% - Accent6 2" xfId="192"/>
    <cellStyle name="40% - Accent6 2 2" xfId="193"/>
    <cellStyle name="40% - Accent6 2 3" xfId="194"/>
    <cellStyle name="40% - Accent6 2 4" xfId="195"/>
    <cellStyle name="40% - Accent6 3" xfId="196"/>
    <cellStyle name="40% - Accent6 3 2" xfId="197"/>
    <cellStyle name="40% - Accent6 3 3" xfId="198"/>
    <cellStyle name="40% - Accent6 3 4" xfId="199"/>
    <cellStyle name="40% - Accent6 4" xfId="200"/>
    <cellStyle name="40% - Accent6 4 2" xfId="201"/>
    <cellStyle name="40% - Accent6 4 3" xfId="202"/>
    <cellStyle name="40% - Accent6 5" xfId="203"/>
    <cellStyle name="40% - Accent6 6" xfId="204"/>
    <cellStyle name="40% - Accent6 7" xfId="205"/>
    <cellStyle name="40% - Accent6 8" xfId="206"/>
    <cellStyle name="60% - Accent1" xfId="207"/>
    <cellStyle name="60% - Accent2" xfId="208"/>
    <cellStyle name="60% - Accent3" xfId="209"/>
    <cellStyle name="60% - Accent4" xfId="210"/>
    <cellStyle name="60% - Accent5" xfId="211"/>
    <cellStyle name="60% - Accent6" xfId="212"/>
    <cellStyle name="Accent1" xfId="213"/>
    <cellStyle name="Accent2" xfId="214"/>
    <cellStyle name="Accent3" xfId="215"/>
    <cellStyle name="Accent4" xfId="216"/>
    <cellStyle name="Accent5" xfId="217"/>
    <cellStyle name="Accent6" xfId="218"/>
    <cellStyle name="Bad" xfId="219"/>
    <cellStyle name="Bilješka" xfId="220"/>
    <cellStyle name="Bilješka 2" xfId="221"/>
    <cellStyle name="Bilješka 2 2" xfId="222"/>
    <cellStyle name="Bilješka 2 2 2" xfId="223"/>
    <cellStyle name="Bilješka 2 2 3" xfId="224"/>
    <cellStyle name="Bilješka 2 2 4" xfId="225"/>
    <cellStyle name="Bilješka 2 3" xfId="226"/>
    <cellStyle name="Bilješka 2 3 2" xfId="227"/>
    <cellStyle name="Bilješka 2 3 3" xfId="228"/>
    <cellStyle name="Bilješka 2 3 4" xfId="229"/>
    <cellStyle name="Bilješka 2 4" xfId="230"/>
    <cellStyle name="Bilješka 2 4 2" xfId="231"/>
    <cellStyle name="Bilješka 2 4 3" xfId="232"/>
    <cellStyle name="Bilješka 2 5" xfId="233"/>
    <cellStyle name="Bilješka 2 6" xfId="234"/>
    <cellStyle name="Bilješka 2 7" xfId="235"/>
    <cellStyle name="Bilješka 2 8" xfId="236"/>
    <cellStyle name="Calculation" xfId="237"/>
    <cellStyle name="Check Cell" xfId="238"/>
    <cellStyle name="Comma" xfId="239"/>
    <cellStyle name="Comma [0]" xfId="240"/>
    <cellStyle name="Comma 2" xfId="241"/>
    <cellStyle name="Currency" xfId="242"/>
    <cellStyle name="Currency [0]" xfId="243"/>
    <cellStyle name="Dobro" xfId="244"/>
    <cellStyle name="Explanatory Text" xfId="245"/>
    <cellStyle name="Good" xfId="246"/>
    <cellStyle name="Heading 1" xfId="247"/>
    <cellStyle name="Heading 2" xfId="248"/>
    <cellStyle name="Heading 3" xfId="249"/>
    <cellStyle name="Heading 4" xfId="250"/>
    <cellStyle name="Hyperlink" xfId="251"/>
    <cellStyle name="Hyperlink 2" xfId="252"/>
    <cellStyle name="Hyperlink 3" xfId="253"/>
    <cellStyle name="Hyperlink 3 2" xfId="254"/>
    <cellStyle name="Input" xfId="255"/>
    <cellStyle name="Izlaz" xfId="256"/>
    <cellStyle name="Linked Cell" xfId="257"/>
    <cellStyle name="Naslov" xfId="258"/>
    <cellStyle name="Neutral" xfId="259"/>
    <cellStyle name="Normal 2" xfId="260"/>
    <cellStyle name="Normal 2 10" xfId="261"/>
    <cellStyle name="Normal 2 11" xfId="262"/>
    <cellStyle name="Normal 2 12" xfId="263"/>
    <cellStyle name="Normal 2 2" xfId="264"/>
    <cellStyle name="Normal 2 3" xfId="265"/>
    <cellStyle name="Normal 2 3 2" xfId="266"/>
    <cellStyle name="Normal 2 3 2 2" xfId="267"/>
    <cellStyle name="Normal 2 3 2 3" xfId="268"/>
    <cellStyle name="Normal 2 3 2 4"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4" xfId="277"/>
    <cellStyle name="Normal 2 4 2" xfId="278"/>
    <cellStyle name="Normal 2 4 3" xfId="279"/>
    <cellStyle name="Normal 2 4 4" xfId="280"/>
    <cellStyle name="Normal 2 5" xfId="281"/>
    <cellStyle name="Normal 2 5 2" xfId="282"/>
    <cellStyle name="Normal 2 5 3" xfId="283"/>
    <cellStyle name="Normal 2 5 4" xfId="284"/>
    <cellStyle name="Normal 2 6" xfId="285"/>
    <cellStyle name="Normal 2 6 2" xfId="286"/>
    <cellStyle name="Normal 2 6 3" xfId="287"/>
    <cellStyle name="Normal 2 6 4" xfId="288"/>
    <cellStyle name="Normal 2 7" xfId="289"/>
    <cellStyle name="Normal 2 7 2" xfId="290"/>
    <cellStyle name="Normal 2 7 3" xfId="291"/>
    <cellStyle name="Normal 2 7 4" xfId="292"/>
    <cellStyle name="Normal 2 8" xfId="293"/>
    <cellStyle name="Normal 2 8 2" xfId="294"/>
    <cellStyle name="Normal 2 8 3" xfId="295"/>
    <cellStyle name="Normal 2 9" xfId="296"/>
    <cellStyle name="Normal 3" xfId="297"/>
    <cellStyle name="Normal 3 2" xfId="298"/>
    <cellStyle name="Normal 3 3" xfId="299"/>
    <cellStyle name="Normal 4" xfId="300"/>
    <cellStyle name="Normal 4 2" xfId="301"/>
    <cellStyle name="Normal 6" xfId="302"/>
    <cellStyle name="Normal_TFI-POD" xfId="303"/>
    <cellStyle name="Note" xfId="304"/>
    <cellStyle name="Note 2" xfId="305"/>
    <cellStyle name="Obično 10" xfId="306"/>
    <cellStyle name="Obično 11" xfId="307"/>
    <cellStyle name="Obično 13" xfId="308"/>
    <cellStyle name="Obično 14" xfId="309"/>
    <cellStyle name="Obično 2" xfId="310"/>
    <cellStyle name="Obično 2 2" xfId="311"/>
    <cellStyle name="Obično 2 2 2" xfId="312"/>
    <cellStyle name="Obično 2 2 3" xfId="313"/>
    <cellStyle name="Obično 2 2 4" xfId="314"/>
    <cellStyle name="Obično 2 3" xfId="315"/>
    <cellStyle name="Obično 2 4" xfId="316"/>
    <cellStyle name="Obično 2 4 2" xfId="317"/>
    <cellStyle name="Obično 2 4 3" xfId="318"/>
    <cellStyle name="Obično 2 4 4" xfId="319"/>
    <cellStyle name="Obično 2 5" xfId="320"/>
    <cellStyle name="Obično 2 5 2" xfId="321"/>
    <cellStyle name="Obično 2 5 3" xfId="322"/>
    <cellStyle name="Obično 2 6" xfId="323"/>
    <cellStyle name="Obično 2 7" xfId="324"/>
    <cellStyle name="Obično 2 8" xfId="325"/>
    <cellStyle name="Obično 2 9" xfId="326"/>
    <cellStyle name="Obično 3" xfId="327"/>
    <cellStyle name="Obično 5" xfId="328"/>
    <cellStyle name="Obično 6" xfId="329"/>
    <cellStyle name="Obično 7" xfId="330"/>
    <cellStyle name="Obično 8" xfId="331"/>
    <cellStyle name="Obično 9" xfId="332"/>
    <cellStyle name="Obično_Knjiga2" xfId="333"/>
    <cellStyle name="Output" xfId="334"/>
    <cellStyle name="Percent" xfId="335"/>
    <cellStyle name="Percent 2" xfId="336"/>
    <cellStyle name="Percent 3" xfId="337"/>
    <cellStyle name="Percent 3 2" xfId="338"/>
    <cellStyle name="Percent 4" xfId="339"/>
    <cellStyle name="Style 1" xfId="340"/>
    <cellStyle name="Style 1 2" xfId="341"/>
    <cellStyle name="Style 1 2 2" xfId="342"/>
    <cellStyle name="Tekst upozorenja" xfId="343"/>
    <cellStyle name="Title" xfId="344"/>
    <cellStyle name="Total" xfId="345"/>
    <cellStyle name="Warning Text" xfId="346"/>
    <cellStyle name="Zarez 2" xfId="347"/>
    <cellStyle name="Zarez 2 2" xfId="348"/>
    <cellStyle name="Zarez 2 2 2" xfId="349"/>
    <cellStyle name="Zarez 2 2 3" xfId="350"/>
    <cellStyle name="Zarez 2 2 4" xfId="351"/>
    <cellStyle name="Zarez 2 3" xfId="352"/>
    <cellStyle name="Zarez 2 3 2" xfId="353"/>
    <cellStyle name="Zarez 2 3 3" xfId="354"/>
    <cellStyle name="Zarez 2 3 4" xfId="355"/>
    <cellStyle name="Zarez 2 4" xfId="356"/>
    <cellStyle name="Zarez 2 4 2" xfId="357"/>
    <cellStyle name="Zarez 2 4 3" xfId="358"/>
    <cellStyle name="Zarez 2 5" xfId="359"/>
    <cellStyle name="Zarez 2 6" xfId="360"/>
    <cellStyle name="Zarez 2 7" xfId="361"/>
    <cellStyle name="Zarez 2 8" xfId="362"/>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SheetLayoutView="110" zoomScalePageLayoutView="0" workbookViewId="0" topLeftCell="A1">
      <selection activeCell="F23" sqref="F23"/>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68" t="s">
        <v>248</v>
      </c>
      <c r="B1" s="369"/>
      <c r="C1" s="369"/>
      <c r="D1" s="76"/>
      <c r="E1" s="76"/>
      <c r="F1" s="76"/>
      <c r="G1" s="76"/>
      <c r="H1" s="76"/>
      <c r="I1" s="77"/>
      <c r="J1" s="10"/>
      <c r="K1" s="10"/>
      <c r="L1" s="10"/>
    </row>
    <row r="2" spans="1:12" ht="12.75">
      <c r="A2" s="329" t="s">
        <v>249</v>
      </c>
      <c r="B2" s="330"/>
      <c r="C2" s="330"/>
      <c r="D2" s="331"/>
      <c r="E2" s="111">
        <v>41275</v>
      </c>
      <c r="F2" s="12"/>
      <c r="G2" s="13" t="s">
        <v>250</v>
      </c>
      <c r="H2" s="111">
        <v>41639</v>
      </c>
      <c r="I2" s="78"/>
      <c r="J2" s="10"/>
      <c r="K2" s="10"/>
      <c r="L2" s="10"/>
    </row>
    <row r="3" spans="1:12" ht="12.75">
      <c r="A3" s="79"/>
      <c r="B3" s="14"/>
      <c r="C3" s="14"/>
      <c r="D3" s="14"/>
      <c r="E3" s="15"/>
      <c r="F3" s="15"/>
      <c r="G3" s="14"/>
      <c r="H3" s="14"/>
      <c r="I3" s="80"/>
      <c r="J3" s="10"/>
      <c r="K3" s="10"/>
      <c r="L3" s="10"/>
    </row>
    <row r="4" spans="1:12" ht="15.75">
      <c r="A4" s="332" t="s">
        <v>316</v>
      </c>
      <c r="B4" s="333"/>
      <c r="C4" s="333"/>
      <c r="D4" s="333"/>
      <c r="E4" s="333"/>
      <c r="F4" s="333"/>
      <c r="G4" s="333"/>
      <c r="H4" s="333"/>
      <c r="I4" s="334"/>
      <c r="J4" s="10"/>
      <c r="K4" s="10"/>
      <c r="L4" s="10"/>
    </row>
    <row r="5" spans="1:12" ht="12.75">
      <c r="A5" s="81"/>
      <c r="B5" s="16"/>
      <c r="C5" s="16"/>
      <c r="D5" s="16"/>
      <c r="E5" s="17"/>
      <c r="F5" s="82"/>
      <c r="G5" s="18"/>
      <c r="H5" s="19"/>
      <c r="I5" s="83"/>
      <c r="J5" s="10"/>
      <c r="K5" s="10"/>
      <c r="L5" s="10"/>
    </row>
    <row r="6" spans="1:12" ht="12.75">
      <c r="A6" s="317" t="s">
        <v>251</v>
      </c>
      <c r="B6" s="318"/>
      <c r="C6" s="327" t="s">
        <v>322</v>
      </c>
      <c r="D6" s="328"/>
      <c r="E6" s="29"/>
      <c r="F6" s="29"/>
      <c r="G6" s="29"/>
      <c r="H6" s="29"/>
      <c r="I6" s="84"/>
      <c r="J6" s="10"/>
      <c r="K6" s="10"/>
      <c r="L6" s="10"/>
    </row>
    <row r="7" spans="1:12" ht="12.75">
      <c r="A7" s="85"/>
      <c r="B7" s="22"/>
      <c r="C7" s="16"/>
      <c r="D7" s="16"/>
      <c r="E7" s="29"/>
      <c r="F7" s="29"/>
      <c r="G7" s="29"/>
      <c r="H7" s="29"/>
      <c r="I7" s="84"/>
      <c r="J7" s="10"/>
      <c r="K7" s="10"/>
      <c r="L7" s="10"/>
    </row>
    <row r="8" spans="1:12" ht="12.75">
      <c r="A8" s="335" t="s">
        <v>252</v>
      </c>
      <c r="B8" s="336"/>
      <c r="C8" s="327" t="s">
        <v>323</v>
      </c>
      <c r="D8" s="328"/>
      <c r="E8" s="29"/>
      <c r="F8" s="29"/>
      <c r="G8" s="29"/>
      <c r="H8" s="29"/>
      <c r="I8" s="86"/>
      <c r="J8" s="10"/>
      <c r="K8" s="10"/>
      <c r="L8" s="10"/>
    </row>
    <row r="9" spans="1:12" ht="12.75">
      <c r="A9" s="87"/>
      <c r="B9" s="45"/>
      <c r="C9" s="20"/>
      <c r="D9" s="26"/>
      <c r="E9" s="16"/>
      <c r="F9" s="16"/>
      <c r="G9" s="16"/>
      <c r="H9" s="16"/>
      <c r="I9" s="86"/>
      <c r="J9" s="10"/>
      <c r="K9" s="10"/>
      <c r="L9" s="10"/>
    </row>
    <row r="10" spans="1:12" ht="12.75">
      <c r="A10" s="324" t="s">
        <v>253</v>
      </c>
      <c r="B10" s="325"/>
      <c r="C10" s="327" t="s">
        <v>324</v>
      </c>
      <c r="D10" s="328"/>
      <c r="E10" s="16"/>
      <c r="F10" s="16"/>
      <c r="G10" s="16"/>
      <c r="H10" s="16"/>
      <c r="I10" s="86"/>
      <c r="J10" s="10"/>
      <c r="K10" s="10"/>
      <c r="L10" s="10"/>
    </row>
    <row r="11" spans="1:12" ht="12.75">
      <c r="A11" s="326"/>
      <c r="B11" s="325"/>
      <c r="C11" s="16"/>
      <c r="D11" s="16"/>
      <c r="E11" s="16"/>
      <c r="F11" s="16"/>
      <c r="G11" s="16"/>
      <c r="H11" s="16"/>
      <c r="I11" s="86"/>
      <c r="J11" s="10"/>
      <c r="K11" s="10"/>
      <c r="L11" s="10"/>
    </row>
    <row r="12" spans="1:12" ht="12.75">
      <c r="A12" s="317" t="s">
        <v>254</v>
      </c>
      <c r="B12" s="318"/>
      <c r="C12" s="319" t="s">
        <v>325</v>
      </c>
      <c r="D12" s="320"/>
      <c r="E12" s="320"/>
      <c r="F12" s="320"/>
      <c r="G12" s="320"/>
      <c r="H12" s="320"/>
      <c r="I12" s="321"/>
      <c r="J12" s="10"/>
      <c r="K12" s="10"/>
      <c r="L12" s="10"/>
    </row>
    <row r="13" spans="1:12" ht="12.75">
      <c r="A13" s="85"/>
      <c r="B13" s="22"/>
      <c r="C13" s="21"/>
      <c r="D13" s="16"/>
      <c r="E13" s="16"/>
      <c r="F13" s="16"/>
      <c r="G13" s="16"/>
      <c r="H13" s="16"/>
      <c r="I13" s="86"/>
      <c r="J13" s="10"/>
      <c r="K13" s="10"/>
      <c r="L13" s="10"/>
    </row>
    <row r="14" spans="1:12" ht="12.75">
      <c r="A14" s="317" t="s">
        <v>255</v>
      </c>
      <c r="B14" s="318"/>
      <c r="C14" s="322">
        <v>10010</v>
      </c>
      <c r="D14" s="323"/>
      <c r="E14" s="16"/>
      <c r="F14" s="319" t="s">
        <v>326</v>
      </c>
      <c r="G14" s="320"/>
      <c r="H14" s="320"/>
      <c r="I14" s="321"/>
      <c r="J14" s="10"/>
      <c r="K14" s="10"/>
      <c r="L14" s="10"/>
    </row>
    <row r="15" spans="1:12" ht="12.75">
      <c r="A15" s="85"/>
      <c r="B15" s="22"/>
      <c r="C15" s="16"/>
      <c r="D15" s="16"/>
      <c r="E15" s="16"/>
      <c r="F15" s="16"/>
      <c r="G15" s="16"/>
      <c r="H15" s="16"/>
      <c r="I15" s="86"/>
      <c r="J15" s="10"/>
      <c r="K15" s="10"/>
      <c r="L15" s="10"/>
    </row>
    <row r="16" spans="1:12" ht="12.75">
      <c r="A16" s="317" t="s">
        <v>256</v>
      </c>
      <c r="B16" s="318"/>
      <c r="C16" s="319" t="s">
        <v>327</v>
      </c>
      <c r="D16" s="320"/>
      <c r="E16" s="320"/>
      <c r="F16" s="320"/>
      <c r="G16" s="320"/>
      <c r="H16" s="320"/>
      <c r="I16" s="321"/>
      <c r="J16" s="10"/>
      <c r="K16" s="10"/>
      <c r="L16" s="10"/>
    </row>
    <row r="17" spans="1:12" ht="12.75">
      <c r="A17" s="85"/>
      <c r="B17" s="22"/>
      <c r="C17" s="16"/>
      <c r="D17" s="16"/>
      <c r="E17" s="16"/>
      <c r="F17" s="16"/>
      <c r="G17" s="16"/>
      <c r="H17" s="16"/>
      <c r="I17" s="86"/>
      <c r="J17" s="10"/>
      <c r="K17" s="10"/>
      <c r="L17" s="10"/>
    </row>
    <row r="18" spans="1:12" ht="12.75">
      <c r="A18" s="317" t="s">
        <v>257</v>
      </c>
      <c r="B18" s="318"/>
      <c r="C18" s="337" t="s">
        <v>328</v>
      </c>
      <c r="D18" s="338"/>
      <c r="E18" s="338"/>
      <c r="F18" s="338"/>
      <c r="G18" s="338"/>
      <c r="H18" s="338"/>
      <c r="I18" s="339"/>
      <c r="J18" s="10"/>
      <c r="K18" s="10"/>
      <c r="L18" s="10"/>
    </row>
    <row r="19" spans="1:12" ht="12.75">
      <c r="A19" s="85"/>
      <c r="B19" s="22"/>
      <c r="C19" s="21"/>
      <c r="D19" s="16"/>
      <c r="E19" s="16"/>
      <c r="F19" s="16"/>
      <c r="G19" s="16"/>
      <c r="H19" s="16"/>
      <c r="I19" s="86"/>
      <c r="J19" s="10"/>
      <c r="K19" s="10"/>
      <c r="L19" s="10"/>
    </row>
    <row r="20" spans="1:12" ht="12.75">
      <c r="A20" s="317" t="s">
        <v>258</v>
      </c>
      <c r="B20" s="318"/>
      <c r="C20" s="337" t="s">
        <v>329</v>
      </c>
      <c r="D20" s="338"/>
      <c r="E20" s="338"/>
      <c r="F20" s="338"/>
      <c r="G20" s="338"/>
      <c r="H20" s="338"/>
      <c r="I20" s="339"/>
      <c r="J20" s="10"/>
      <c r="K20" s="10"/>
      <c r="L20" s="10"/>
    </row>
    <row r="21" spans="1:12" ht="12.75">
      <c r="A21" s="85"/>
      <c r="B21" s="22"/>
      <c r="C21" s="21"/>
      <c r="D21" s="16"/>
      <c r="E21" s="16"/>
      <c r="F21" s="16"/>
      <c r="G21" s="16"/>
      <c r="H21" s="16"/>
      <c r="I21" s="86"/>
      <c r="J21" s="10"/>
      <c r="K21" s="10"/>
      <c r="L21" s="10"/>
    </row>
    <row r="22" spans="1:12" ht="12.75">
      <c r="A22" s="317" t="s">
        <v>259</v>
      </c>
      <c r="B22" s="318"/>
      <c r="C22" s="112">
        <v>133</v>
      </c>
      <c r="D22" s="319"/>
      <c r="E22" s="340"/>
      <c r="F22" s="341"/>
      <c r="G22" s="317"/>
      <c r="H22" s="342"/>
      <c r="I22" s="88"/>
      <c r="J22" s="10"/>
      <c r="K22" s="10"/>
      <c r="L22" s="10"/>
    </row>
    <row r="23" spans="1:12" ht="12.75">
      <c r="A23" s="85"/>
      <c r="B23" s="22"/>
      <c r="C23" s="16"/>
      <c r="D23" s="24"/>
      <c r="E23" s="24"/>
      <c r="F23" s="24"/>
      <c r="G23" s="24"/>
      <c r="H23" s="16"/>
      <c r="I23" s="86"/>
      <c r="J23" s="10"/>
      <c r="L23" s="10"/>
    </row>
    <row r="24" spans="1:12" ht="12.75">
      <c r="A24" s="317" t="s">
        <v>260</v>
      </c>
      <c r="B24" s="318"/>
      <c r="C24" s="112">
        <v>21</v>
      </c>
      <c r="D24" s="319"/>
      <c r="E24" s="340"/>
      <c r="F24" s="340"/>
      <c r="G24" s="341"/>
      <c r="H24" s="46" t="s">
        <v>261</v>
      </c>
      <c r="I24" s="285">
        <v>208</v>
      </c>
      <c r="J24" s="10"/>
      <c r="K24" s="10"/>
      <c r="L24" s="10"/>
    </row>
    <row r="25" spans="1:12" ht="12.75">
      <c r="A25" s="85"/>
      <c r="B25" s="22"/>
      <c r="C25" s="16"/>
      <c r="D25" s="24"/>
      <c r="E25" s="24"/>
      <c r="F25" s="24"/>
      <c r="G25" s="22"/>
      <c r="H25" s="22" t="s">
        <v>317</v>
      </c>
      <c r="I25" s="89"/>
      <c r="J25" s="10"/>
      <c r="K25" s="10"/>
      <c r="L25" s="10"/>
    </row>
    <row r="26" spans="1:12" ht="12.75">
      <c r="A26" s="317" t="s">
        <v>262</v>
      </c>
      <c r="B26" s="318"/>
      <c r="C26" s="113" t="s">
        <v>330</v>
      </c>
      <c r="D26" s="25"/>
      <c r="E26" s="33"/>
      <c r="F26" s="24"/>
      <c r="G26" s="343" t="s">
        <v>263</v>
      </c>
      <c r="H26" s="318"/>
      <c r="I26" s="114" t="s">
        <v>556</v>
      </c>
      <c r="J26" s="10"/>
      <c r="K26" s="10"/>
      <c r="L26" s="10"/>
    </row>
    <row r="27" spans="1:12" ht="12.75">
      <c r="A27" s="85"/>
      <c r="B27" s="22"/>
      <c r="C27" s="16"/>
      <c r="D27" s="24"/>
      <c r="E27" s="24"/>
      <c r="F27" s="24"/>
      <c r="G27" s="24"/>
      <c r="H27" s="16"/>
      <c r="I27" s="90"/>
      <c r="J27" s="10"/>
      <c r="K27" s="10"/>
      <c r="L27" s="10"/>
    </row>
    <row r="28" spans="1:12" ht="12.75">
      <c r="A28" s="344" t="s">
        <v>264</v>
      </c>
      <c r="B28" s="345"/>
      <c r="C28" s="346"/>
      <c r="D28" s="346"/>
      <c r="E28" s="347" t="s">
        <v>265</v>
      </c>
      <c r="F28" s="348"/>
      <c r="G28" s="348"/>
      <c r="H28" s="349" t="s">
        <v>266</v>
      </c>
      <c r="I28" s="350"/>
      <c r="J28" s="10"/>
      <c r="K28" s="10"/>
      <c r="L28" s="10"/>
    </row>
    <row r="29" spans="1:12" ht="12.75">
      <c r="A29" s="91"/>
      <c r="B29" s="33"/>
      <c r="C29" s="33"/>
      <c r="D29" s="26"/>
      <c r="E29" s="16"/>
      <c r="F29" s="16"/>
      <c r="G29" s="16"/>
      <c r="H29" s="27"/>
      <c r="I29" s="90"/>
      <c r="J29" s="10"/>
      <c r="K29" s="10"/>
      <c r="L29" s="10"/>
    </row>
    <row r="30" spans="1:12" ht="12.75">
      <c r="A30" s="351"/>
      <c r="B30" s="352"/>
      <c r="C30" s="352"/>
      <c r="D30" s="353"/>
      <c r="E30" s="351"/>
      <c r="F30" s="352"/>
      <c r="G30" s="352"/>
      <c r="H30" s="327"/>
      <c r="I30" s="328"/>
      <c r="J30" s="10"/>
      <c r="K30" s="10"/>
      <c r="L30" s="10"/>
    </row>
    <row r="31" spans="1:12" ht="12.75">
      <c r="A31" s="85"/>
      <c r="B31" s="22"/>
      <c r="C31" s="21"/>
      <c r="D31" s="354"/>
      <c r="E31" s="354"/>
      <c r="F31" s="354"/>
      <c r="G31" s="355"/>
      <c r="H31" s="16"/>
      <c r="I31" s="92"/>
      <c r="J31" s="10"/>
      <c r="K31" s="10"/>
      <c r="L31" s="10"/>
    </row>
    <row r="32" spans="1:12" ht="12.75">
      <c r="A32" s="351"/>
      <c r="B32" s="352"/>
      <c r="C32" s="352"/>
      <c r="D32" s="353"/>
      <c r="E32" s="351"/>
      <c r="F32" s="352"/>
      <c r="G32" s="352"/>
      <c r="H32" s="327"/>
      <c r="I32" s="328"/>
      <c r="J32" s="10"/>
      <c r="K32" s="10"/>
      <c r="L32" s="10"/>
    </row>
    <row r="33" spans="1:12" ht="12.75">
      <c r="A33" s="85"/>
      <c r="B33" s="22"/>
      <c r="C33" s="21"/>
      <c r="D33" s="28"/>
      <c r="E33" s="28"/>
      <c r="F33" s="28"/>
      <c r="G33" s="29"/>
      <c r="H33" s="16"/>
      <c r="I33" s="93"/>
      <c r="J33" s="10"/>
      <c r="K33" s="10"/>
      <c r="L33" s="10"/>
    </row>
    <row r="34" spans="1:12" ht="12.75">
      <c r="A34" s="351"/>
      <c r="B34" s="352"/>
      <c r="C34" s="352"/>
      <c r="D34" s="353"/>
      <c r="E34" s="351"/>
      <c r="F34" s="352"/>
      <c r="G34" s="352"/>
      <c r="H34" s="327"/>
      <c r="I34" s="328"/>
      <c r="J34" s="10"/>
      <c r="K34" s="10"/>
      <c r="L34" s="10"/>
    </row>
    <row r="35" spans="1:12" ht="12.75">
      <c r="A35" s="85"/>
      <c r="B35" s="22"/>
      <c r="C35" s="21"/>
      <c r="D35" s="28"/>
      <c r="E35" s="28"/>
      <c r="F35" s="28"/>
      <c r="G35" s="29"/>
      <c r="H35" s="16"/>
      <c r="I35" s="93"/>
      <c r="J35" s="10"/>
      <c r="K35" s="10"/>
      <c r="L35" s="10"/>
    </row>
    <row r="36" spans="1:12" ht="12.75">
      <c r="A36" s="351"/>
      <c r="B36" s="352"/>
      <c r="C36" s="352"/>
      <c r="D36" s="353"/>
      <c r="E36" s="351"/>
      <c r="F36" s="352"/>
      <c r="G36" s="352"/>
      <c r="H36" s="327"/>
      <c r="I36" s="328"/>
      <c r="J36" s="10"/>
      <c r="K36" s="10"/>
      <c r="L36" s="10"/>
    </row>
    <row r="37" spans="1:12" ht="12.75">
      <c r="A37" s="94"/>
      <c r="B37" s="30"/>
      <c r="C37" s="356"/>
      <c r="D37" s="357"/>
      <c r="E37" s="16"/>
      <c r="F37" s="356"/>
      <c r="G37" s="357"/>
      <c r="H37" s="16"/>
      <c r="I37" s="86"/>
      <c r="J37" s="10"/>
      <c r="K37" s="10"/>
      <c r="L37" s="10"/>
    </row>
    <row r="38" spans="1:12" ht="12.75">
      <c r="A38" s="351"/>
      <c r="B38" s="352"/>
      <c r="C38" s="352"/>
      <c r="D38" s="353"/>
      <c r="E38" s="351"/>
      <c r="F38" s="352"/>
      <c r="G38" s="352"/>
      <c r="H38" s="327"/>
      <c r="I38" s="328"/>
      <c r="J38" s="10"/>
      <c r="K38" s="10"/>
      <c r="L38" s="10"/>
    </row>
    <row r="39" spans="1:12" ht="12.75">
      <c r="A39" s="94"/>
      <c r="B39" s="30"/>
      <c r="C39" s="31"/>
      <c r="D39" s="32"/>
      <c r="E39" s="16"/>
      <c r="F39" s="31"/>
      <c r="G39" s="32"/>
      <c r="H39" s="16"/>
      <c r="I39" s="86"/>
      <c r="J39" s="10"/>
      <c r="K39" s="10"/>
      <c r="L39" s="10"/>
    </row>
    <row r="40" spans="1:12" ht="12.75">
      <c r="A40" s="351"/>
      <c r="B40" s="352"/>
      <c r="C40" s="352"/>
      <c r="D40" s="353"/>
      <c r="E40" s="351"/>
      <c r="F40" s="352"/>
      <c r="G40" s="352"/>
      <c r="H40" s="327"/>
      <c r="I40" s="328"/>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24" t="s">
        <v>267</v>
      </c>
      <c r="B44" s="364"/>
      <c r="C44" s="327"/>
      <c r="D44" s="328"/>
      <c r="E44" s="26"/>
      <c r="F44" s="319"/>
      <c r="G44" s="352"/>
      <c r="H44" s="352"/>
      <c r="I44" s="353"/>
      <c r="J44" s="10"/>
      <c r="K44" s="10"/>
      <c r="L44" s="10"/>
    </row>
    <row r="45" spans="1:12" ht="12.75">
      <c r="A45" s="94"/>
      <c r="B45" s="30"/>
      <c r="C45" s="356"/>
      <c r="D45" s="357"/>
      <c r="E45" s="16"/>
      <c r="F45" s="356"/>
      <c r="G45" s="358"/>
      <c r="H45" s="35"/>
      <c r="I45" s="98"/>
      <c r="J45" s="10"/>
      <c r="K45" s="10"/>
      <c r="L45" s="10"/>
    </row>
    <row r="46" spans="1:12" ht="12.75">
      <c r="A46" s="324" t="s">
        <v>268</v>
      </c>
      <c r="B46" s="364"/>
      <c r="C46" s="319" t="s">
        <v>331</v>
      </c>
      <c r="D46" s="359"/>
      <c r="E46" s="359"/>
      <c r="F46" s="359"/>
      <c r="G46" s="359"/>
      <c r="H46" s="359"/>
      <c r="I46" s="360"/>
      <c r="J46" s="10"/>
      <c r="K46" s="10"/>
      <c r="L46" s="10"/>
    </row>
    <row r="47" spans="1:12" ht="12.75">
      <c r="A47" s="85"/>
      <c r="B47" s="22"/>
      <c r="C47" s="21" t="s">
        <v>269</v>
      </c>
      <c r="D47" s="16"/>
      <c r="E47" s="16"/>
      <c r="F47" s="16"/>
      <c r="G47" s="16"/>
      <c r="H47" s="16"/>
      <c r="I47" s="86"/>
      <c r="J47" s="10"/>
      <c r="K47" s="10"/>
      <c r="L47" s="10"/>
    </row>
    <row r="48" spans="1:12" ht="12.75">
      <c r="A48" s="324" t="s">
        <v>270</v>
      </c>
      <c r="B48" s="364"/>
      <c r="C48" s="365" t="s">
        <v>332</v>
      </c>
      <c r="D48" s="366"/>
      <c r="E48" s="367"/>
      <c r="F48" s="16"/>
      <c r="G48" s="46" t="s">
        <v>271</v>
      </c>
      <c r="H48" s="365" t="s">
        <v>566</v>
      </c>
      <c r="I48" s="367"/>
      <c r="J48" s="10"/>
      <c r="K48" s="10"/>
      <c r="L48" s="10"/>
    </row>
    <row r="49" spans="1:12" ht="12.75">
      <c r="A49" s="85"/>
      <c r="B49" s="22"/>
      <c r="C49" s="21"/>
      <c r="D49" s="16"/>
      <c r="E49" s="16"/>
      <c r="F49" s="16"/>
      <c r="G49" s="16"/>
      <c r="H49" s="16"/>
      <c r="I49" s="86"/>
      <c r="J49" s="10"/>
      <c r="K49" s="10"/>
      <c r="L49" s="10"/>
    </row>
    <row r="50" spans="1:12" ht="12.75">
      <c r="A50" s="324" t="s">
        <v>257</v>
      </c>
      <c r="B50" s="364"/>
      <c r="C50" s="373" t="s">
        <v>333</v>
      </c>
      <c r="D50" s="366"/>
      <c r="E50" s="366"/>
      <c r="F50" s="366"/>
      <c r="G50" s="366"/>
      <c r="H50" s="366"/>
      <c r="I50" s="367"/>
      <c r="J50" s="10"/>
      <c r="K50" s="10"/>
      <c r="L50" s="10"/>
    </row>
    <row r="51" spans="1:12" ht="12.75">
      <c r="A51" s="85"/>
      <c r="B51" s="22"/>
      <c r="C51" s="16"/>
      <c r="D51" s="16"/>
      <c r="E51" s="16"/>
      <c r="F51" s="16"/>
      <c r="G51" s="16"/>
      <c r="H51" s="16"/>
      <c r="I51" s="86"/>
      <c r="J51" s="10"/>
      <c r="K51" s="10"/>
      <c r="L51" s="10"/>
    </row>
    <row r="52" spans="1:12" ht="12.75">
      <c r="A52" s="317" t="s">
        <v>272</v>
      </c>
      <c r="B52" s="318"/>
      <c r="C52" s="365" t="s">
        <v>552</v>
      </c>
      <c r="D52" s="366"/>
      <c r="E52" s="366"/>
      <c r="F52" s="366"/>
      <c r="G52" s="366"/>
      <c r="H52" s="366"/>
      <c r="I52" s="321"/>
      <c r="J52" s="10"/>
      <c r="K52" s="10"/>
      <c r="L52" s="10"/>
    </row>
    <row r="53" spans="1:12" ht="12.75">
      <c r="A53" s="99"/>
      <c r="B53" s="20"/>
      <c r="C53" s="370" t="s">
        <v>273</v>
      </c>
      <c r="D53" s="370"/>
      <c r="E53" s="370"/>
      <c r="F53" s="370"/>
      <c r="G53" s="370"/>
      <c r="H53" s="370"/>
      <c r="I53" s="100"/>
      <c r="J53" s="10"/>
      <c r="K53" s="10"/>
      <c r="L53" s="10"/>
    </row>
    <row r="54" spans="1:12" ht="12.75">
      <c r="A54" s="99"/>
      <c r="B54" s="20"/>
      <c r="C54" s="36"/>
      <c r="D54" s="36"/>
      <c r="E54" s="36"/>
      <c r="F54" s="36"/>
      <c r="G54" s="36"/>
      <c r="H54" s="36"/>
      <c r="I54" s="100"/>
      <c r="J54" s="10"/>
      <c r="K54" s="10"/>
      <c r="L54" s="10"/>
    </row>
    <row r="55" spans="1:12" ht="12.75">
      <c r="A55" s="99"/>
      <c r="B55" s="374" t="s">
        <v>274</v>
      </c>
      <c r="C55" s="375"/>
      <c r="D55" s="375"/>
      <c r="E55" s="375"/>
      <c r="F55" s="44"/>
      <c r="G55" s="44"/>
      <c r="H55" s="44"/>
      <c r="I55" s="101"/>
      <c r="J55" s="10"/>
      <c r="K55" s="10"/>
      <c r="L55" s="10"/>
    </row>
    <row r="56" spans="1:12" ht="12.75">
      <c r="A56" s="99"/>
      <c r="B56" s="376" t="s">
        <v>306</v>
      </c>
      <c r="C56" s="377"/>
      <c r="D56" s="377"/>
      <c r="E56" s="377"/>
      <c r="F56" s="377"/>
      <c r="G56" s="377"/>
      <c r="H56" s="377"/>
      <c r="I56" s="378"/>
      <c r="J56" s="10"/>
      <c r="K56" s="10"/>
      <c r="L56" s="10"/>
    </row>
    <row r="57" spans="1:12" ht="12.75">
      <c r="A57" s="99"/>
      <c r="B57" s="376" t="s">
        <v>307</v>
      </c>
      <c r="C57" s="377"/>
      <c r="D57" s="377"/>
      <c r="E57" s="377"/>
      <c r="F57" s="377"/>
      <c r="G57" s="377"/>
      <c r="H57" s="377"/>
      <c r="I57" s="101"/>
      <c r="J57" s="10"/>
      <c r="K57" s="10"/>
      <c r="L57" s="10"/>
    </row>
    <row r="58" spans="1:12" ht="12.75">
      <c r="A58" s="99"/>
      <c r="B58" s="376" t="s">
        <v>308</v>
      </c>
      <c r="C58" s="377"/>
      <c r="D58" s="377"/>
      <c r="E58" s="377"/>
      <c r="F58" s="377"/>
      <c r="G58" s="377"/>
      <c r="H58" s="377"/>
      <c r="I58" s="378"/>
      <c r="J58" s="10"/>
      <c r="K58" s="10"/>
      <c r="L58" s="10"/>
    </row>
    <row r="59" spans="1:12" ht="12.75">
      <c r="A59" s="99"/>
      <c r="B59" s="376" t="s">
        <v>309</v>
      </c>
      <c r="C59" s="377"/>
      <c r="D59" s="377"/>
      <c r="E59" s="377"/>
      <c r="F59" s="377"/>
      <c r="G59" s="377"/>
      <c r="H59" s="377"/>
      <c r="I59" s="378"/>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361" t="s">
        <v>277</v>
      </c>
      <c r="H62" s="362"/>
      <c r="I62" s="363"/>
      <c r="J62" s="10"/>
      <c r="K62" s="10"/>
      <c r="L62" s="10"/>
    </row>
    <row r="63" spans="1:12" ht="12.75">
      <c r="A63" s="107"/>
      <c r="B63" s="108"/>
      <c r="C63" s="109"/>
      <c r="D63" s="109"/>
      <c r="E63" s="109"/>
      <c r="F63" s="109"/>
      <c r="G63" s="371"/>
      <c r="H63" s="372"/>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6">
      <selection activeCell="L50" sqref="L50"/>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20.28125" style="47" customWidth="1"/>
    <col min="15" max="16384" width="9.140625" style="47" customWidth="1"/>
  </cols>
  <sheetData>
    <row r="1" spans="1:13" ht="12.75" customHeight="1">
      <c r="A1" s="386" t="s">
        <v>154</v>
      </c>
      <c r="B1" s="386"/>
      <c r="C1" s="386"/>
      <c r="D1" s="386"/>
      <c r="E1" s="386"/>
      <c r="F1" s="386"/>
      <c r="G1" s="386"/>
      <c r="H1" s="386"/>
      <c r="I1" s="386"/>
      <c r="J1" s="386"/>
      <c r="K1" s="386"/>
      <c r="L1" s="386"/>
      <c r="M1" s="386"/>
    </row>
    <row r="2" spans="1:13" ht="12.75" customHeight="1">
      <c r="A2" s="385" t="s">
        <v>592</v>
      </c>
      <c r="B2" s="385"/>
      <c r="C2" s="385"/>
      <c r="D2" s="385"/>
      <c r="E2" s="385"/>
      <c r="F2" s="385"/>
      <c r="G2" s="385"/>
      <c r="H2" s="385"/>
      <c r="I2" s="385"/>
      <c r="J2" s="385"/>
      <c r="K2" s="385"/>
      <c r="L2" s="385"/>
      <c r="M2" s="385"/>
    </row>
    <row r="3" spans="1:13" ht="12.75" customHeight="1">
      <c r="A3" s="411" t="s">
        <v>334</v>
      </c>
      <c r="B3" s="411"/>
      <c r="C3" s="411"/>
      <c r="D3" s="411"/>
      <c r="E3" s="411"/>
      <c r="F3" s="411"/>
      <c r="G3" s="411"/>
      <c r="H3" s="411"/>
      <c r="I3" s="411"/>
      <c r="J3" s="411"/>
      <c r="K3" s="411"/>
      <c r="L3" s="411"/>
      <c r="M3" s="411"/>
    </row>
    <row r="4" spans="1:13" ht="23.25">
      <c r="A4" s="412" t="s">
        <v>59</v>
      </c>
      <c r="B4" s="412"/>
      <c r="C4" s="412"/>
      <c r="D4" s="412"/>
      <c r="E4" s="412"/>
      <c r="F4" s="412"/>
      <c r="G4" s="412"/>
      <c r="H4" s="412"/>
      <c r="I4" s="52" t="s">
        <v>279</v>
      </c>
      <c r="J4" s="413" t="s">
        <v>318</v>
      </c>
      <c r="K4" s="413"/>
      <c r="L4" s="413" t="s">
        <v>319</v>
      </c>
      <c r="M4" s="413"/>
    </row>
    <row r="5" spans="1:13" ht="22.5">
      <c r="A5" s="412"/>
      <c r="B5" s="412"/>
      <c r="C5" s="412"/>
      <c r="D5" s="412"/>
      <c r="E5" s="412"/>
      <c r="F5" s="412"/>
      <c r="G5" s="412"/>
      <c r="H5" s="412"/>
      <c r="I5" s="52"/>
      <c r="J5" s="54" t="s">
        <v>314</v>
      </c>
      <c r="K5" s="54" t="s">
        <v>315</v>
      </c>
      <c r="L5" s="54" t="s">
        <v>314</v>
      </c>
      <c r="M5" s="54" t="s">
        <v>315</v>
      </c>
    </row>
    <row r="6" spans="1:13" ht="12.75">
      <c r="A6" s="413">
        <v>1</v>
      </c>
      <c r="B6" s="413"/>
      <c r="C6" s="413"/>
      <c r="D6" s="413"/>
      <c r="E6" s="413"/>
      <c r="F6" s="413"/>
      <c r="G6" s="413"/>
      <c r="H6" s="413"/>
      <c r="I6" s="56">
        <v>2</v>
      </c>
      <c r="J6" s="54">
        <v>3</v>
      </c>
      <c r="K6" s="54">
        <v>4</v>
      </c>
      <c r="L6" s="54">
        <v>5</v>
      </c>
      <c r="M6" s="54">
        <v>6</v>
      </c>
    </row>
    <row r="7" spans="1:13" ht="12.75">
      <c r="A7" s="397" t="s">
        <v>26</v>
      </c>
      <c r="B7" s="398"/>
      <c r="C7" s="398"/>
      <c r="D7" s="398"/>
      <c r="E7" s="398"/>
      <c r="F7" s="398"/>
      <c r="G7" s="398"/>
      <c r="H7" s="399"/>
      <c r="I7" s="3">
        <v>111</v>
      </c>
      <c r="J7" s="49">
        <f>SUM(J8:J9)</f>
        <v>563046952</v>
      </c>
      <c r="K7" s="49">
        <f>SUM(K8:K9)</f>
        <v>137601082</v>
      </c>
      <c r="L7" s="49">
        <f>SUM(L8:L9)</f>
        <v>513231506</v>
      </c>
      <c r="M7" s="49">
        <f>SUM(M8:M9)</f>
        <v>119105366</v>
      </c>
    </row>
    <row r="8" spans="1:13" ht="12.75">
      <c r="A8" s="379" t="s">
        <v>152</v>
      </c>
      <c r="B8" s="380"/>
      <c r="C8" s="380"/>
      <c r="D8" s="380"/>
      <c r="E8" s="380"/>
      <c r="F8" s="380"/>
      <c r="G8" s="380"/>
      <c r="H8" s="381"/>
      <c r="I8" s="1">
        <v>112</v>
      </c>
      <c r="J8" s="7">
        <v>550644134</v>
      </c>
      <c r="K8" s="7">
        <v>130217768</v>
      </c>
      <c r="L8" s="7">
        <v>504069017</v>
      </c>
      <c r="M8" s="7">
        <v>116986694</v>
      </c>
    </row>
    <row r="9" spans="1:13" ht="12.75">
      <c r="A9" s="379" t="s">
        <v>103</v>
      </c>
      <c r="B9" s="380"/>
      <c r="C9" s="380"/>
      <c r="D9" s="380"/>
      <c r="E9" s="380"/>
      <c r="F9" s="380"/>
      <c r="G9" s="380"/>
      <c r="H9" s="381"/>
      <c r="I9" s="1">
        <v>113</v>
      </c>
      <c r="J9" s="7">
        <v>12402818</v>
      </c>
      <c r="K9" s="7">
        <v>7383314</v>
      </c>
      <c r="L9" s="7">
        <v>9162489</v>
      </c>
      <c r="M9" s="7">
        <v>2118672</v>
      </c>
    </row>
    <row r="10" spans="1:13" ht="12.75">
      <c r="A10" s="379" t="s">
        <v>12</v>
      </c>
      <c r="B10" s="380"/>
      <c r="C10" s="380"/>
      <c r="D10" s="380"/>
      <c r="E10" s="380"/>
      <c r="F10" s="380"/>
      <c r="G10" s="380"/>
      <c r="H10" s="381"/>
      <c r="I10" s="1">
        <v>114</v>
      </c>
      <c r="J10" s="48">
        <f>J11+J12+J16+J20+J21+J22+J25+J26</f>
        <v>584898489</v>
      </c>
      <c r="K10" s="48">
        <f>K11+K12+K16+K20+K21+K22+K25+K26</f>
        <v>174765664</v>
      </c>
      <c r="L10" s="48">
        <f>L11+L12+L16+L20+L21+L22+L25+L26</f>
        <v>488958181</v>
      </c>
      <c r="M10" s="48">
        <f>M11+M12+M16+M20+M21+M22+M25+M26</f>
        <v>113890132</v>
      </c>
    </row>
    <row r="11" spans="1:13" ht="12.75">
      <c r="A11" s="379" t="s">
        <v>104</v>
      </c>
      <c r="B11" s="380"/>
      <c r="C11" s="380"/>
      <c r="D11" s="380"/>
      <c r="E11" s="380"/>
      <c r="F11" s="380"/>
      <c r="G11" s="380"/>
      <c r="H11" s="381"/>
      <c r="I11" s="1">
        <v>115</v>
      </c>
      <c r="J11" s="7">
        <v>0</v>
      </c>
      <c r="K11" s="7">
        <v>0</v>
      </c>
      <c r="L11" s="7">
        <v>0</v>
      </c>
      <c r="M11" s="7">
        <v>0</v>
      </c>
    </row>
    <row r="12" spans="1:13" ht="12.75">
      <c r="A12" s="379" t="s">
        <v>22</v>
      </c>
      <c r="B12" s="380"/>
      <c r="C12" s="380"/>
      <c r="D12" s="380"/>
      <c r="E12" s="380"/>
      <c r="F12" s="380"/>
      <c r="G12" s="380"/>
      <c r="H12" s="381"/>
      <c r="I12" s="1">
        <v>116</v>
      </c>
      <c r="J12" s="48">
        <f>SUM(J13:J15)</f>
        <v>435692167</v>
      </c>
      <c r="K12" s="48">
        <f>SUM(K13:K15)</f>
        <v>104669888</v>
      </c>
      <c r="L12" s="48">
        <f>SUM(L13:L15)</f>
        <v>358849447</v>
      </c>
      <c r="M12" s="48">
        <f>SUM(M13:M15)</f>
        <v>67116044</v>
      </c>
    </row>
    <row r="13" spans="1:13" ht="12.75">
      <c r="A13" s="408" t="s">
        <v>146</v>
      </c>
      <c r="B13" s="409"/>
      <c r="C13" s="409"/>
      <c r="D13" s="409"/>
      <c r="E13" s="409"/>
      <c r="F13" s="409"/>
      <c r="G13" s="409"/>
      <c r="H13" s="410"/>
      <c r="I13" s="1">
        <v>117</v>
      </c>
      <c r="J13" s="7">
        <v>1995089</v>
      </c>
      <c r="K13" s="7">
        <v>555164</v>
      </c>
      <c r="L13" s="7">
        <v>1778478</v>
      </c>
      <c r="M13" s="7">
        <v>458772</v>
      </c>
    </row>
    <row r="14" spans="1:13" ht="12.75">
      <c r="A14" s="408" t="s">
        <v>147</v>
      </c>
      <c r="B14" s="409"/>
      <c r="C14" s="409"/>
      <c r="D14" s="409"/>
      <c r="E14" s="409"/>
      <c r="F14" s="409"/>
      <c r="G14" s="409"/>
      <c r="H14" s="410"/>
      <c r="I14" s="1">
        <v>118</v>
      </c>
      <c r="J14" s="7">
        <v>661277</v>
      </c>
      <c r="K14" s="7">
        <v>-2096140</v>
      </c>
      <c r="L14" s="7">
        <v>1859629</v>
      </c>
      <c r="M14" s="7">
        <v>478292</v>
      </c>
    </row>
    <row r="15" spans="1:13" ht="12.75">
      <c r="A15" s="408" t="s">
        <v>61</v>
      </c>
      <c r="B15" s="409"/>
      <c r="C15" s="409"/>
      <c r="D15" s="409"/>
      <c r="E15" s="409"/>
      <c r="F15" s="409"/>
      <c r="G15" s="409"/>
      <c r="H15" s="410"/>
      <c r="I15" s="1">
        <v>119</v>
      </c>
      <c r="J15" s="7">
        <v>433035801</v>
      </c>
      <c r="K15" s="7">
        <v>106210864</v>
      </c>
      <c r="L15" s="7">
        <v>355211340</v>
      </c>
      <c r="M15" s="7">
        <v>66178980</v>
      </c>
    </row>
    <row r="16" spans="1:13" ht="12.75">
      <c r="A16" s="379" t="s">
        <v>23</v>
      </c>
      <c r="B16" s="380"/>
      <c r="C16" s="380"/>
      <c r="D16" s="380"/>
      <c r="E16" s="380"/>
      <c r="F16" s="380"/>
      <c r="G16" s="380"/>
      <c r="H16" s="381"/>
      <c r="I16" s="1">
        <v>120</v>
      </c>
      <c r="J16" s="48">
        <f>SUM(J17:J19)</f>
        <v>36115701</v>
      </c>
      <c r="K16" s="48">
        <f>SUM(K17:K19)</f>
        <v>9508953</v>
      </c>
      <c r="L16" s="48">
        <f>SUM(L17:L19)</f>
        <v>38551105</v>
      </c>
      <c r="M16" s="48">
        <f>SUM(M17:M19)</f>
        <v>9878552</v>
      </c>
    </row>
    <row r="17" spans="1:13" ht="12.75">
      <c r="A17" s="408" t="s">
        <v>62</v>
      </c>
      <c r="B17" s="409"/>
      <c r="C17" s="409"/>
      <c r="D17" s="409"/>
      <c r="E17" s="409"/>
      <c r="F17" s="409"/>
      <c r="G17" s="409"/>
      <c r="H17" s="410"/>
      <c r="I17" s="1">
        <v>121</v>
      </c>
      <c r="J17" s="7">
        <v>19481465</v>
      </c>
      <c r="K17" s="7">
        <v>5189930</v>
      </c>
      <c r="L17" s="7">
        <v>21026969</v>
      </c>
      <c r="M17" s="7">
        <v>5411297</v>
      </c>
    </row>
    <row r="18" spans="1:13" ht="12.75">
      <c r="A18" s="408" t="s">
        <v>63</v>
      </c>
      <c r="B18" s="409"/>
      <c r="C18" s="409"/>
      <c r="D18" s="409"/>
      <c r="E18" s="409"/>
      <c r="F18" s="409"/>
      <c r="G18" s="409"/>
      <c r="H18" s="410"/>
      <c r="I18" s="1">
        <v>122</v>
      </c>
      <c r="J18" s="7">
        <v>11691282</v>
      </c>
      <c r="K18" s="7">
        <v>3064064</v>
      </c>
      <c r="L18" s="7">
        <v>12437105</v>
      </c>
      <c r="M18" s="7">
        <v>3163835</v>
      </c>
    </row>
    <row r="19" spans="1:13" ht="12.75">
      <c r="A19" s="408" t="s">
        <v>64</v>
      </c>
      <c r="B19" s="409"/>
      <c r="C19" s="409"/>
      <c r="D19" s="409"/>
      <c r="E19" s="409"/>
      <c r="F19" s="409"/>
      <c r="G19" s="409"/>
      <c r="H19" s="410"/>
      <c r="I19" s="1">
        <v>123</v>
      </c>
      <c r="J19" s="7">
        <v>4942954</v>
      </c>
      <c r="K19" s="7">
        <v>1254959</v>
      </c>
      <c r="L19" s="7">
        <v>5087031</v>
      </c>
      <c r="M19" s="7">
        <v>1303420</v>
      </c>
    </row>
    <row r="20" spans="1:13" ht="12.75">
      <c r="A20" s="379" t="s">
        <v>105</v>
      </c>
      <c r="B20" s="380"/>
      <c r="C20" s="380"/>
      <c r="D20" s="380"/>
      <c r="E20" s="380"/>
      <c r="F20" s="380"/>
      <c r="G20" s="380"/>
      <c r="H20" s="381"/>
      <c r="I20" s="1">
        <v>124</v>
      </c>
      <c r="J20" s="7">
        <v>54570270</v>
      </c>
      <c r="K20" s="7">
        <v>13735141</v>
      </c>
      <c r="L20" s="7">
        <v>74407234</v>
      </c>
      <c r="M20" s="7">
        <v>34570753</v>
      </c>
    </row>
    <row r="21" spans="1:13" ht="12.75">
      <c r="A21" s="379" t="s">
        <v>106</v>
      </c>
      <c r="B21" s="380"/>
      <c r="C21" s="380"/>
      <c r="D21" s="380"/>
      <c r="E21" s="380"/>
      <c r="F21" s="380"/>
      <c r="G21" s="380"/>
      <c r="H21" s="381"/>
      <c r="I21" s="1">
        <v>125</v>
      </c>
      <c r="J21" s="7">
        <v>10560367</v>
      </c>
      <c r="K21" s="7">
        <v>2868801</v>
      </c>
      <c r="L21" s="7">
        <v>12293400</v>
      </c>
      <c r="M21" s="7">
        <v>541270</v>
      </c>
    </row>
    <row r="22" spans="1:13" ht="12.75">
      <c r="A22" s="379" t="s">
        <v>24</v>
      </c>
      <c r="B22" s="380"/>
      <c r="C22" s="380"/>
      <c r="D22" s="380"/>
      <c r="E22" s="380"/>
      <c r="F22" s="380"/>
      <c r="G22" s="380"/>
      <c r="H22" s="381"/>
      <c r="I22" s="1">
        <v>126</v>
      </c>
      <c r="J22" s="48">
        <f>SUM(J23:J24)</f>
        <v>46216068</v>
      </c>
      <c r="K22" s="48">
        <f>SUM(K23:K24)</f>
        <v>42238965</v>
      </c>
      <c r="L22" s="48">
        <f>SUM(L23:L24)</f>
        <v>3073482</v>
      </c>
      <c r="M22" s="48">
        <f>SUM(M23:M24)</f>
        <v>0</v>
      </c>
    </row>
    <row r="23" spans="1:13" ht="12.75">
      <c r="A23" s="408" t="s">
        <v>137</v>
      </c>
      <c r="B23" s="409"/>
      <c r="C23" s="409"/>
      <c r="D23" s="409"/>
      <c r="E23" s="409"/>
      <c r="F23" s="409"/>
      <c r="G23" s="409"/>
      <c r="H23" s="410"/>
      <c r="I23" s="1">
        <v>127</v>
      </c>
      <c r="J23" s="7">
        <v>40633325</v>
      </c>
      <c r="K23" s="7">
        <v>40633325</v>
      </c>
      <c r="L23" s="7">
        <v>0</v>
      </c>
      <c r="M23" s="7">
        <v>0</v>
      </c>
    </row>
    <row r="24" spans="1:13" ht="12.75">
      <c r="A24" s="408" t="s">
        <v>138</v>
      </c>
      <c r="B24" s="409"/>
      <c r="C24" s="409"/>
      <c r="D24" s="409"/>
      <c r="E24" s="409"/>
      <c r="F24" s="409"/>
      <c r="G24" s="409"/>
      <c r="H24" s="410"/>
      <c r="I24" s="1">
        <v>128</v>
      </c>
      <c r="J24" s="7">
        <v>5582743</v>
      </c>
      <c r="K24" s="7">
        <v>1605640</v>
      </c>
      <c r="L24" s="7">
        <v>3073482</v>
      </c>
      <c r="M24" s="7">
        <v>0</v>
      </c>
    </row>
    <row r="25" spans="1:13" ht="12.75">
      <c r="A25" s="379" t="s">
        <v>107</v>
      </c>
      <c r="B25" s="380"/>
      <c r="C25" s="380"/>
      <c r="D25" s="380"/>
      <c r="E25" s="380"/>
      <c r="F25" s="380"/>
      <c r="G25" s="380"/>
      <c r="H25" s="381"/>
      <c r="I25" s="1">
        <v>129</v>
      </c>
      <c r="J25" s="7">
        <v>1743916</v>
      </c>
      <c r="K25" s="7">
        <v>1743916</v>
      </c>
      <c r="L25" s="7">
        <v>1783513</v>
      </c>
      <c r="M25" s="7">
        <v>1783513</v>
      </c>
    </row>
    <row r="26" spans="1:13" ht="12.75">
      <c r="A26" s="379" t="s">
        <v>50</v>
      </c>
      <c r="B26" s="380"/>
      <c r="C26" s="380"/>
      <c r="D26" s="380"/>
      <c r="E26" s="380"/>
      <c r="F26" s="380"/>
      <c r="G26" s="380"/>
      <c r="H26" s="381"/>
      <c r="I26" s="1">
        <v>130</v>
      </c>
      <c r="J26" s="7"/>
      <c r="K26" s="7">
        <v>0</v>
      </c>
      <c r="L26" s="7">
        <v>0</v>
      </c>
      <c r="M26" s="7">
        <v>0</v>
      </c>
    </row>
    <row r="27" spans="1:13" ht="12.75">
      <c r="A27" s="379" t="s">
        <v>213</v>
      </c>
      <c r="B27" s="380"/>
      <c r="C27" s="380"/>
      <c r="D27" s="380"/>
      <c r="E27" s="380"/>
      <c r="F27" s="380"/>
      <c r="G27" s="380"/>
      <c r="H27" s="381"/>
      <c r="I27" s="1">
        <v>131</v>
      </c>
      <c r="J27" s="48">
        <f>SUM(J28:J32)</f>
        <v>6951183</v>
      </c>
      <c r="K27" s="48">
        <f>SUM(K28:K32)</f>
        <v>-3003229</v>
      </c>
      <c r="L27" s="48">
        <f>SUM(L28:L32)</f>
        <v>8281672</v>
      </c>
      <c r="M27" s="48">
        <f>SUM(M28:M32)</f>
        <v>2147737</v>
      </c>
    </row>
    <row r="28" spans="1:13" ht="26.25" customHeight="1">
      <c r="A28" s="379" t="s">
        <v>227</v>
      </c>
      <c r="B28" s="380"/>
      <c r="C28" s="380"/>
      <c r="D28" s="380"/>
      <c r="E28" s="380"/>
      <c r="F28" s="380"/>
      <c r="G28" s="380"/>
      <c r="H28" s="381"/>
      <c r="I28" s="1">
        <v>132</v>
      </c>
      <c r="J28" s="7">
        <v>301228</v>
      </c>
      <c r="K28" s="7">
        <v>75199</v>
      </c>
      <c r="L28" s="7">
        <v>277673</v>
      </c>
      <c r="M28" s="7">
        <v>70288</v>
      </c>
    </row>
    <row r="29" spans="1:13" ht="25.5" customHeight="1">
      <c r="A29" s="379" t="s">
        <v>155</v>
      </c>
      <c r="B29" s="380"/>
      <c r="C29" s="380"/>
      <c r="D29" s="380"/>
      <c r="E29" s="380"/>
      <c r="F29" s="380"/>
      <c r="G29" s="380"/>
      <c r="H29" s="381"/>
      <c r="I29" s="1">
        <v>133</v>
      </c>
      <c r="J29" s="7">
        <v>6649955</v>
      </c>
      <c r="K29" s="7">
        <v>-3078428</v>
      </c>
      <c r="L29" s="7">
        <v>8003999</v>
      </c>
      <c r="M29" s="7">
        <v>2077449</v>
      </c>
    </row>
    <row r="30" spans="1:13" ht="12.75">
      <c r="A30" s="379" t="s">
        <v>139</v>
      </c>
      <c r="B30" s="380"/>
      <c r="C30" s="380"/>
      <c r="D30" s="380"/>
      <c r="E30" s="380"/>
      <c r="F30" s="380"/>
      <c r="G30" s="380"/>
      <c r="H30" s="381"/>
      <c r="I30" s="1">
        <v>134</v>
      </c>
      <c r="J30" s="7"/>
      <c r="K30" s="7">
        <v>0</v>
      </c>
      <c r="L30" s="7">
        <v>0</v>
      </c>
      <c r="M30" s="7">
        <v>0</v>
      </c>
    </row>
    <row r="31" spans="1:13" ht="12.75">
      <c r="A31" s="379" t="s">
        <v>223</v>
      </c>
      <c r="B31" s="380"/>
      <c r="C31" s="380"/>
      <c r="D31" s="380"/>
      <c r="E31" s="380"/>
      <c r="F31" s="380"/>
      <c r="G31" s="380"/>
      <c r="H31" s="381"/>
      <c r="I31" s="1">
        <v>135</v>
      </c>
      <c r="J31" s="7"/>
      <c r="K31" s="7">
        <v>0</v>
      </c>
      <c r="L31" s="7">
        <v>0</v>
      </c>
      <c r="M31" s="7">
        <v>0</v>
      </c>
    </row>
    <row r="32" spans="1:13" ht="12.75">
      <c r="A32" s="379" t="s">
        <v>140</v>
      </c>
      <c r="B32" s="380"/>
      <c r="C32" s="380"/>
      <c r="D32" s="380"/>
      <c r="E32" s="380"/>
      <c r="F32" s="380"/>
      <c r="G32" s="380"/>
      <c r="H32" s="381"/>
      <c r="I32" s="1">
        <v>136</v>
      </c>
      <c r="J32" s="7"/>
      <c r="K32" s="7">
        <v>0</v>
      </c>
      <c r="L32" s="7">
        <v>0</v>
      </c>
      <c r="M32" s="7">
        <v>0</v>
      </c>
    </row>
    <row r="33" spans="1:13" ht="12.75">
      <c r="A33" s="379" t="s">
        <v>214</v>
      </c>
      <c r="B33" s="380"/>
      <c r="C33" s="380"/>
      <c r="D33" s="380"/>
      <c r="E33" s="380"/>
      <c r="F33" s="380"/>
      <c r="G33" s="380"/>
      <c r="H33" s="381"/>
      <c r="I33" s="1">
        <v>137</v>
      </c>
      <c r="J33" s="48">
        <f>SUM(J34:J37)</f>
        <v>81444918</v>
      </c>
      <c r="K33" s="48">
        <f>SUM(K34:K37)</f>
        <v>24994058</v>
      </c>
      <c r="L33" s="48">
        <f>SUM(L34:L37)</f>
        <v>58563022</v>
      </c>
      <c r="M33" s="48">
        <f>SUM(M34:M37)</f>
        <v>-23103404</v>
      </c>
    </row>
    <row r="34" spans="1:13" ht="12.75">
      <c r="A34" s="379" t="s">
        <v>66</v>
      </c>
      <c r="B34" s="380"/>
      <c r="C34" s="380"/>
      <c r="D34" s="380"/>
      <c r="E34" s="380"/>
      <c r="F34" s="380"/>
      <c r="G34" s="380"/>
      <c r="H34" s="381"/>
      <c r="I34" s="1">
        <v>138</v>
      </c>
      <c r="J34" s="7"/>
      <c r="K34" s="7">
        <v>0</v>
      </c>
      <c r="L34" s="7">
        <v>0</v>
      </c>
      <c r="M34" s="7">
        <v>0</v>
      </c>
    </row>
    <row r="35" spans="1:13" ht="24.75" customHeight="1">
      <c r="A35" s="379" t="s">
        <v>65</v>
      </c>
      <c r="B35" s="380"/>
      <c r="C35" s="380"/>
      <c r="D35" s="380"/>
      <c r="E35" s="380"/>
      <c r="F35" s="380"/>
      <c r="G35" s="380"/>
      <c r="H35" s="381"/>
      <c r="I35" s="1">
        <v>139</v>
      </c>
      <c r="J35" s="7">
        <v>81444918</v>
      </c>
      <c r="K35" s="7">
        <v>24994058</v>
      </c>
      <c r="L35" s="7">
        <v>58563022</v>
      </c>
      <c r="M35" s="7">
        <v>-23103404</v>
      </c>
    </row>
    <row r="36" spans="1:13" ht="12.75">
      <c r="A36" s="379" t="s">
        <v>224</v>
      </c>
      <c r="B36" s="380"/>
      <c r="C36" s="380"/>
      <c r="D36" s="380"/>
      <c r="E36" s="380"/>
      <c r="F36" s="380"/>
      <c r="G36" s="380"/>
      <c r="H36" s="381"/>
      <c r="I36" s="1">
        <v>140</v>
      </c>
      <c r="J36" s="7"/>
      <c r="K36" s="7">
        <v>0</v>
      </c>
      <c r="L36" s="7">
        <v>0</v>
      </c>
      <c r="M36" s="7">
        <v>0</v>
      </c>
    </row>
    <row r="37" spans="1:13" ht="12.75">
      <c r="A37" s="379" t="s">
        <v>67</v>
      </c>
      <c r="B37" s="380"/>
      <c r="C37" s="380"/>
      <c r="D37" s="380"/>
      <c r="E37" s="380"/>
      <c r="F37" s="380"/>
      <c r="G37" s="380"/>
      <c r="H37" s="381"/>
      <c r="I37" s="1">
        <v>141</v>
      </c>
      <c r="J37" s="7"/>
      <c r="K37" s="7">
        <v>0</v>
      </c>
      <c r="L37" s="7">
        <v>0</v>
      </c>
      <c r="M37" s="7">
        <v>0</v>
      </c>
    </row>
    <row r="38" spans="1:13" ht="12.75">
      <c r="A38" s="379" t="s">
        <v>195</v>
      </c>
      <c r="B38" s="380"/>
      <c r="C38" s="380"/>
      <c r="D38" s="380"/>
      <c r="E38" s="380"/>
      <c r="F38" s="380"/>
      <c r="G38" s="380"/>
      <c r="H38" s="381"/>
      <c r="I38" s="1">
        <v>142</v>
      </c>
      <c r="J38" s="7"/>
      <c r="K38" s="7">
        <v>0</v>
      </c>
      <c r="L38" s="7">
        <v>0</v>
      </c>
      <c r="M38" s="7">
        <v>0</v>
      </c>
    </row>
    <row r="39" spans="1:13" ht="12.75">
      <c r="A39" s="379" t="s">
        <v>196</v>
      </c>
      <c r="B39" s="380"/>
      <c r="C39" s="380"/>
      <c r="D39" s="380"/>
      <c r="E39" s="380"/>
      <c r="F39" s="380"/>
      <c r="G39" s="380"/>
      <c r="H39" s="381"/>
      <c r="I39" s="1">
        <v>143</v>
      </c>
      <c r="J39" s="7"/>
      <c r="K39" s="7">
        <v>0</v>
      </c>
      <c r="L39" s="7">
        <v>0</v>
      </c>
      <c r="M39" s="7">
        <v>0</v>
      </c>
    </row>
    <row r="40" spans="1:13" ht="12.75">
      <c r="A40" s="379" t="s">
        <v>225</v>
      </c>
      <c r="B40" s="380"/>
      <c r="C40" s="380"/>
      <c r="D40" s="380"/>
      <c r="E40" s="380"/>
      <c r="F40" s="380"/>
      <c r="G40" s="380"/>
      <c r="H40" s="381"/>
      <c r="I40" s="1">
        <v>144</v>
      </c>
      <c r="J40" s="7"/>
      <c r="K40" s="7">
        <v>0</v>
      </c>
      <c r="L40" s="7">
        <v>0</v>
      </c>
      <c r="M40" s="7">
        <v>0</v>
      </c>
    </row>
    <row r="41" spans="1:17" ht="12.75">
      <c r="A41" s="379" t="s">
        <v>226</v>
      </c>
      <c r="B41" s="380"/>
      <c r="C41" s="380"/>
      <c r="D41" s="380"/>
      <c r="E41" s="380"/>
      <c r="F41" s="380"/>
      <c r="G41" s="380"/>
      <c r="H41" s="381"/>
      <c r="I41" s="1">
        <v>145</v>
      </c>
      <c r="J41" s="7"/>
      <c r="K41" s="7">
        <v>0</v>
      </c>
      <c r="L41" s="7">
        <v>9758342</v>
      </c>
      <c r="M41" s="7">
        <v>6490844.00000001</v>
      </c>
      <c r="O41" s="140"/>
      <c r="P41" s="140"/>
      <c r="Q41" s="140"/>
    </row>
    <row r="42" spans="1:14" ht="12.75">
      <c r="A42" s="379" t="s">
        <v>215</v>
      </c>
      <c r="B42" s="380"/>
      <c r="C42" s="380"/>
      <c r="D42" s="380"/>
      <c r="E42" s="380"/>
      <c r="F42" s="380"/>
      <c r="G42" s="380"/>
      <c r="H42" s="381"/>
      <c r="I42" s="1">
        <v>146</v>
      </c>
      <c r="J42" s="48">
        <f>J7+J27+J38+J40</f>
        <v>569998135</v>
      </c>
      <c r="K42" s="48">
        <f>K7+K27+K38+K40</f>
        <v>134597853</v>
      </c>
      <c r="L42" s="48">
        <f>L7+L27+L38+L40</f>
        <v>521513178</v>
      </c>
      <c r="M42" s="48">
        <f>M7+M27+M38+M40</f>
        <v>121253103</v>
      </c>
      <c r="N42" s="191"/>
    </row>
    <row r="43" spans="1:13" ht="12.75">
      <c r="A43" s="379" t="s">
        <v>216</v>
      </c>
      <c r="B43" s="380"/>
      <c r="C43" s="380"/>
      <c r="D43" s="380"/>
      <c r="E43" s="380"/>
      <c r="F43" s="380"/>
      <c r="G43" s="380"/>
      <c r="H43" s="381"/>
      <c r="I43" s="1">
        <v>147</v>
      </c>
      <c r="J43" s="48">
        <f>J10+J33+J39+J41</f>
        <v>666343407</v>
      </c>
      <c r="K43" s="48">
        <f>K10+K33+K39+K41</f>
        <v>199759722</v>
      </c>
      <c r="L43" s="48">
        <f>L10+L33+L39+L41</f>
        <v>557279545</v>
      </c>
      <c r="M43" s="48">
        <f>M10+M33+M39+M41</f>
        <v>97277572.00000001</v>
      </c>
    </row>
    <row r="44" spans="1:13" ht="12.75">
      <c r="A44" s="379" t="s">
        <v>236</v>
      </c>
      <c r="B44" s="380"/>
      <c r="C44" s="380"/>
      <c r="D44" s="380"/>
      <c r="E44" s="380"/>
      <c r="F44" s="380"/>
      <c r="G44" s="380"/>
      <c r="H44" s="381"/>
      <c r="I44" s="1">
        <v>148</v>
      </c>
      <c r="J44" s="48">
        <f>J42-J43</f>
        <v>-96345272</v>
      </c>
      <c r="K44" s="48">
        <f>K42-K43</f>
        <v>-65161869</v>
      </c>
      <c r="L44" s="48">
        <f>L42-L43</f>
        <v>-35766367</v>
      </c>
      <c r="M44" s="48">
        <f>M42-M43</f>
        <v>23975530.999999985</v>
      </c>
    </row>
    <row r="45" spans="1:13" ht="12.75">
      <c r="A45" s="405" t="s">
        <v>218</v>
      </c>
      <c r="B45" s="406"/>
      <c r="C45" s="406"/>
      <c r="D45" s="406"/>
      <c r="E45" s="406"/>
      <c r="F45" s="406"/>
      <c r="G45" s="406"/>
      <c r="H45" s="407"/>
      <c r="I45" s="1">
        <v>149</v>
      </c>
      <c r="J45" s="48">
        <f>IF(J42&gt;J43,J42-J43,0)</f>
        <v>0</v>
      </c>
      <c r="K45" s="48">
        <f>IF(K42&gt;K43,K42-K43,0)</f>
        <v>0</v>
      </c>
      <c r="L45" s="48">
        <f>IF(L42&gt;L43,L42-L43,0)</f>
        <v>0</v>
      </c>
      <c r="M45" s="48">
        <f>IF(M42&gt;M43,M42-M43,0)</f>
        <v>23975530.999999985</v>
      </c>
    </row>
    <row r="46" spans="1:13" ht="12.75">
      <c r="A46" s="405" t="s">
        <v>219</v>
      </c>
      <c r="B46" s="406"/>
      <c r="C46" s="406"/>
      <c r="D46" s="406"/>
      <c r="E46" s="406"/>
      <c r="F46" s="406"/>
      <c r="G46" s="406"/>
      <c r="H46" s="407"/>
      <c r="I46" s="1">
        <v>150</v>
      </c>
      <c r="J46" s="48">
        <f>IF(J43&gt;J42,J43-J42,0)</f>
        <v>96345272</v>
      </c>
      <c r="K46" s="48">
        <f>IF(K43&gt;K42,K43-K42,0)</f>
        <v>65161869</v>
      </c>
      <c r="L46" s="48">
        <f>IF(L43&gt;L42,L43-L42,0)</f>
        <v>35766367</v>
      </c>
      <c r="M46" s="48">
        <f>IF(M43&gt;M42,M43-M42,0)</f>
        <v>0</v>
      </c>
    </row>
    <row r="47" spans="1:13" ht="12.75">
      <c r="A47" s="379" t="s">
        <v>217</v>
      </c>
      <c r="B47" s="380"/>
      <c r="C47" s="380"/>
      <c r="D47" s="380"/>
      <c r="E47" s="380"/>
      <c r="F47" s="380"/>
      <c r="G47" s="380"/>
      <c r="H47" s="381"/>
      <c r="I47" s="1">
        <v>151</v>
      </c>
      <c r="J47" s="7">
        <v>0</v>
      </c>
      <c r="K47" s="7">
        <v>0</v>
      </c>
      <c r="L47" s="7">
        <v>0</v>
      </c>
      <c r="M47" s="7">
        <v>0</v>
      </c>
    </row>
    <row r="48" spans="1:13" ht="12.75">
      <c r="A48" s="379" t="s">
        <v>237</v>
      </c>
      <c r="B48" s="380"/>
      <c r="C48" s="380"/>
      <c r="D48" s="380"/>
      <c r="E48" s="380"/>
      <c r="F48" s="380"/>
      <c r="G48" s="380"/>
      <c r="H48" s="381"/>
      <c r="I48" s="1">
        <v>152</v>
      </c>
      <c r="J48" s="48">
        <f>J44-J47</f>
        <v>-96345272</v>
      </c>
      <c r="K48" s="48">
        <f>K44-K47</f>
        <v>-65161869</v>
      </c>
      <c r="L48" s="48">
        <f>L44-L47</f>
        <v>-35766367</v>
      </c>
      <c r="M48" s="48">
        <f>M44-M47</f>
        <v>23975530.999999985</v>
      </c>
    </row>
    <row r="49" spans="1:13" ht="12.75">
      <c r="A49" s="405" t="s">
        <v>192</v>
      </c>
      <c r="B49" s="406"/>
      <c r="C49" s="406"/>
      <c r="D49" s="406"/>
      <c r="E49" s="406"/>
      <c r="F49" s="406"/>
      <c r="G49" s="406"/>
      <c r="H49" s="407"/>
      <c r="I49" s="1">
        <v>153</v>
      </c>
      <c r="J49" s="48">
        <f>IF(J48&gt;0,J48,0)</f>
        <v>0</v>
      </c>
      <c r="K49" s="48">
        <f>IF(K48&gt;0,K48,0)</f>
        <v>0</v>
      </c>
      <c r="L49" s="48">
        <f>IF(L48&gt;0,L48,0)</f>
        <v>0</v>
      </c>
      <c r="M49" s="48">
        <f>IF(M48&gt;0,M48,0)</f>
        <v>23975530.999999985</v>
      </c>
    </row>
    <row r="50" spans="1:13" ht="12.75">
      <c r="A50" s="402" t="s">
        <v>220</v>
      </c>
      <c r="B50" s="403"/>
      <c r="C50" s="403"/>
      <c r="D50" s="403"/>
      <c r="E50" s="403"/>
      <c r="F50" s="403"/>
      <c r="G50" s="403"/>
      <c r="H50" s="404"/>
      <c r="I50" s="2">
        <v>154</v>
      </c>
      <c r="J50" s="55">
        <f>IF(J48&lt;0,-J48,0)</f>
        <v>96345272</v>
      </c>
      <c r="K50" s="55">
        <f>IF(K48&lt;0,-K48,0)</f>
        <v>65161869</v>
      </c>
      <c r="L50" s="55">
        <f>IF(L48&lt;0,-L48,0)</f>
        <v>35766367</v>
      </c>
      <c r="M50" s="55">
        <f>IF(M48&lt;0,-M48,0)</f>
        <v>0</v>
      </c>
    </row>
    <row r="51" spans="1:13" ht="12.75" customHeight="1">
      <c r="A51" s="400" t="s">
        <v>312</v>
      </c>
      <c r="B51" s="401"/>
      <c r="C51" s="401"/>
      <c r="D51" s="401"/>
      <c r="E51" s="401"/>
      <c r="F51" s="401"/>
      <c r="G51" s="401"/>
      <c r="H51" s="401"/>
      <c r="I51" s="401"/>
      <c r="J51" s="401"/>
      <c r="K51" s="401"/>
      <c r="L51" s="401"/>
      <c r="M51" s="401"/>
    </row>
    <row r="52" spans="1:13" ht="12.75" customHeight="1">
      <c r="A52" s="397" t="s">
        <v>187</v>
      </c>
      <c r="B52" s="398"/>
      <c r="C52" s="398"/>
      <c r="D52" s="398"/>
      <c r="E52" s="398"/>
      <c r="F52" s="398"/>
      <c r="G52" s="398"/>
      <c r="H52" s="398"/>
      <c r="I52" s="1"/>
      <c r="J52" s="7"/>
      <c r="K52" s="7"/>
      <c r="L52" s="7"/>
      <c r="M52" s="7"/>
    </row>
    <row r="53" spans="1:13" ht="12.75">
      <c r="A53" s="394" t="s">
        <v>234</v>
      </c>
      <c r="B53" s="395"/>
      <c r="C53" s="395"/>
      <c r="D53" s="395"/>
      <c r="E53" s="395"/>
      <c r="F53" s="395"/>
      <c r="G53" s="395"/>
      <c r="H53" s="396"/>
      <c r="I53" s="1">
        <v>155</v>
      </c>
      <c r="J53" s="7">
        <v>0</v>
      </c>
      <c r="K53" s="7">
        <v>0</v>
      </c>
      <c r="L53" s="7">
        <v>0</v>
      </c>
      <c r="M53" s="7">
        <v>0</v>
      </c>
    </row>
    <row r="54" spans="1:13" ht="12.75">
      <c r="A54" s="394" t="s">
        <v>235</v>
      </c>
      <c r="B54" s="395"/>
      <c r="C54" s="395"/>
      <c r="D54" s="395"/>
      <c r="E54" s="395"/>
      <c r="F54" s="395"/>
      <c r="G54" s="395"/>
      <c r="H54" s="396"/>
      <c r="I54" s="1">
        <v>156</v>
      </c>
      <c r="J54" s="8">
        <v>0</v>
      </c>
      <c r="K54" s="8">
        <v>0</v>
      </c>
      <c r="L54" s="8">
        <v>0</v>
      </c>
      <c r="M54" s="8">
        <v>0</v>
      </c>
    </row>
    <row r="55" spans="1:13" ht="12.75" customHeight="1">
      <c r="A55" s="400" t="s">
        <v>189</v>
      </c>
      <c r="B55" s="401"/>
      <c r="C55" s="401"/>
      <c r="D55" s="401"/>
      <c r="E55" s="401"/>
      <c r="F55" s="401"/>
      <c r="G55" s="401"/>
      <c r="H55" s="401"/>
      <c r="I55" s="401"/>
      <c r="J55" s="401"/>
      <c r="K55" s="401"/>
      <c r="L55" s="401"/>
      <c r="M55" s="401"/>
    </row>
    <row r="56" spans="1:13" ht="12.75">
      <c r="A56" s="397" t="s">
        <v>204</v>
      </c>
      <c r="B56" s="398"/>
      <c r="C56" s="398"/>
      <c r="D56" s="398"/>
      <c r="E56" s="398"/>
      <c r="F56" s="398"/>
      <c r="G56" s="398"/>
      <c r="H56" s="399"/>
      <c r="I56" s="9">
        <v>157</v>
      </c>
      <c r="J56" s="6">
        <f>J48</f>
        <v>-96345272</v>
      </c>
      <c r="K56" s="6">
        <f>K48</f>
        <v>-65161869</v>
      </c>
      <c r="L56" s="6">
        <f>L48</f>
        <v>-35766367</v>
      </c>
      <c r="M56" s="6">
        <f>M48</f>
        <v>23975530.999999985</v>
      </c>
    </row>
    <row r="57" spans="1:13" ht="12.75">
      <c r="A57" s="379" t="s">
        <v>221</v>
      </c>
      <c r="B57" s="380"/>
      <c r="C57" s="380"/>
      <c r="D57" s="380"/>
      <c r="E57" s="380"/>
      <c r="F57" s="380"/>
      <c r="G57" s="380"/>
      <c r="H57" s="381"/>
      <c r="I57" s="1">
        <v>158</v>
      </c>
      <c r="J57" s="48">
        <f>SUM(J58:J64)</f>
        <v>0</v>
      </c>
      <c r="K57" s="48">
        <f>SUM(K58:K64)</f>
        <v>0</v>
      </c>
      <c r="L57" s="48">
        <f>SUM(L58:L64)</f>
        <v>0</v>
      </c>
      <c r="M57" s="48">
        <f>SUM(M58:M64)</f>
        <v>0</v>
      </c>
    </row>
    <row r="58" spans="1:13" ht="12.75">
      <c r="A58" s="379" t="s">
        <v>228</v>
      </c>
      <c r="B58" s="380"/>
      <c r="C58" s="380"/>
      <c r="D58" s="380"/>
      <c r="E58" s="380"/>
      <c r="F58" s="380"/>
      <c r="G58" s="380"/>
      <c r="H58" s="381"/>
      <c r="I58" s="1">
        <v>159</v>
      </c>
      <c r="J58" s="7">
        <v>0</v>
      </c>
      <c r="K58" s="7">
        <v>0</v>
      </c>
      <c r="L58" s="7"/>
      <c r="M58" s="7"/>
    </row>
    <row r="59" spans="1:13" ht="12.75">
      <c r="A59" s="379" t="s">
        <v>229</v>
      </c>
      <c r="B59" s="380"/>
      <c r="C59" s="380"/>
      <c r="D59" s="380"/>
      <c r="E59" s="380"/>
      <c r="F59" s="380"/>
      <c r="G59" s="380"/>
      <c r="H59" s="381"/>
      <c r="I59" s="1">
        <v>160</v>
      </c>
      <c r="J59" s="7">
        <v>0</v>
      </c>
      <c r="K59" s="7">
        <v>0</v>
      </c>
      <c r="L59" s="7"/>
      <c r="M59" s="7"/>
    </row>
    <row r="60" spans="1:13" ht="12.75">
      <c r="A60" s="379" t="s">
        <v>45</v>
      </c>
      <c r="B60" s="380"/>
      <c r="C60" s="380"/>
      <c r="D60" s="380"/>
      <c r="E60" s="380"/>
      <c r="F60" s="380"/>
      <c r="G60" s="380"/>
      <c r="H60" s="381"/>
      <c r="I60" s="1">
        <v>161</v>
      </c>
      <c r="J60" s="7">
        <v>0</v>
      </c>
      <c r="K60" s="7">
        <v>0</v>
      </c>
      <c r="L60" s="7"/>
      <c r="M60" s="7"/>
    </row>
    <row r="61" spans="1:13" ht="12.75">
      <c r="A61" s="379" t="s">
        <v>230</v>
      </c>
      <c r="B61" s="380"/>
      <c r="C61" s="380"/>
      <c r="D61" s="380"/>
      <c r="E61" s="380"/>
      <c r="F61" s="380"/>
      <c r="G61" s="380"/>
      <c r="H61" s="381"/>
      <c r="I61" s="1">
        <v>162</v>
      </c>
      <c r="J61" s="7">
        <v>0</v>
      </c>
      <c r="K61" s="7">
        <v>0</v>
      </c>
      <c r="L61" s="7"/>
      <c r="M61" s="7"/>
    </row>
    <row r="62" spans="1:13" ht="12.75">
      <c r="A62" s="379" t="s">
        <v>231</v>
      </c>
      <c r="B62" s="380"/>
      <c r="C62" s="380"/>
      <c r="D62" s="380"/>
      <c r="E62" s="380"/>
      <c r="F62" s="380"/>
      <c r="G62" s="380"/>
      <c r="H62" s="381"/>
      <c r="I62" s="1">
        <v>163</v>
      </c>
      <c r="J62" s="7">
        <v>0</v>
      </c>
      <c r="K62" s="7">
        <v>0</v>
      </c>
      <c r="L62" s="7"/>
      <c r="M62" s="7"/>
    </row>
    <row r="63" spans="1:13" ht="12.75">
      <c r="A63" s="379" t="s">
        <v>232</v>
      </c>
      <c r="B63" s="380"/>
      <c r="C63" s="380"/>
      <c r="D63" s="380"/>
      <c r="E63" s="380"/>
      <c r="F63" s="380"/>
      <c r="G63" s="380"/>
      <c r="H63" s="381"/>
      <c r="I63" s="1">
        <v>164</v>
      </c>
      <c r="J63" s="7">
        <v>0</v>
      </c>
      <c r="K63" s="7">
        <v>0</v>
      </c>
      <c r="L63" s="7"/>
      <c r="M63" s="7"/>
    </row>
    <row r="64" spans="1:13" ht="12.75">
      <c r="A64" s="379" t="s">
        <v>233</v>
      </c>
      <c r="B64" s="380"/>
      <c r="C64" s="380"/>
      <c r="D64" s="380"/>
      <c r="E64" s="380"/>
      <c r="F64" s="380"/>
      <c r="G64" s="380"/>
      <c r="H64" s="381"/>
      <c r="I64" s="1">
        <v>165</v>
      </c>
      <c r="J64" s="7">
        <v>0</v>
      </c>
      <c r="K64" s="7">
        <v>0</v>
      </c>
      <c r="L64" s="7"/>
      <c r="M64" s="7"/>
    </row>
    <row r="65" spans="1:13" ht="12.75">
      <c r="A65" s="379" t="s">
        <v>222</v>
      </c>
      <c r="B65" s="380"/>
      <c r="C65" s="380"/>
      <c r="D65" s="380"/>
      <c r="E65" s="380"/>
      <c r="F65" s="380"/>
      <c r="G65" s="380"/>
      <c r="H65" s="381"/>
      <c r="I65" s="1">
        <v>166</v>
      </c>
      <c r="J65" s="7">
        <v>0</v>
      </c>
      <c r="K65" s="7">
        <v>0</v>
      </c>
      <c r="L65" s="7"/>
      <c r="M65" s="7"/>
    </row>
    <row r="66" spans="1:13" ht="12.75">
      <c r="A66" s="379" t="s">
        <v>193</v>
      </c>
      <c r="B66" s="380"/>
      <c r="C66" s="380"/>
      <c r="D66" s="380"/>
      <c r="E66" s="380"/>
      <c r="F66" s="380"/>
      <c r="G66" s="380"/>
      <c r="H66" s="381"/>
      <c r="I66" s="1">
        <v>167</v>
      </c>
      <c r="J66" s="48">
        <f>J57-J65</f>
        <v>0</v>
      </c>
      <c r="K66" s="48">
        <f>K57-K65</f>
        <v>0</v>
      </c>
      <c r="L66" s="48">
        <f>L57-L65</f>
        <v>0</v>
      </c>
      <c r="M66" s="48">
        <f>M57-M65</f>
        <v>0</v>
      </c>
    </row>
    <row r="67" spans="1:13" ht="12.75">
      <c r="A67" s="379" t="s">
        <v>194</v>
      </c>
      <c r="B67" s="380"/>
      <c r="C67" s="380"/>
      <c r="D67" s="380"/>
      <c r="E67" s="380"/>
      <c r="F67" s="380"/>
      <c r="G67" s="380"/>
      <c r="H67" s="381"/>
      <c r="I67" s="1">
        <v>168</v>
      </c>
      <c r="J67" s="55">
        <f>J56+J66</f>
        <v>-96345272</v>
      </c>
      <c r="K67" s="55">
        <f>K56+K66</f>
        <v>-65161869</v>
      </c>
      <c r="L67" s="55">
        <f>L56+L66</f>
        <v>-35766367</v>
      </c>
      <c r="M67" s="55">
        <f>M56+M66</f>
        <v>23975530.999999985</v>
      </c>
    </row>
    <row r="68" spans="1:13" ht="12.75" customHeight="1">
      <c r="A68" s="390" t="s">
        <v>313</v>
      </c>
      <c r="B68" s="391"/>
      <c r="C68" s="391"/>
      <c r="D68" s="391"/>
      <c r="E68" s="391"/>
      <c r="F68" s="391"/>
      <c r="G68" s="391"/>
      <c r="H68" s="391"/>
      <c r="I68" s="391"/>
      <c r="J68" s="391"/>
      <c r="K68" s="391"/>
      <c r="L68" s="391"/>
      <c r="M68" s="391"/>
    </row>
    <row r="69" spans="1:13" ht="12.75" customHeight="1">
      <c r="A69" s="392" t="s">
        <v>188</v>
      </c>
      <c r="B69" s="393"/>
      <c r="C69" s="393"/>
      <c r="D69" s="393"/>
      <c r="E69" s="393"/>
      <c r="F69" s="393"/>
      <c r="G69" s="393"/>
      <c r="H69" s="393"/>
      <c r="I69" s="393"/>
      <c r="J69" s="393"/>
      <c r="K69" s="393"/>
      <c r="L69" s="393"/>
      <c r="M69" s="393"/>
    </row>
    <row r="70" spans="1:13" ht="12.75">
      <c r="A70" s="382" t="s">
        <v>234</v>
      </c>
      <c r="B70" s="383"/>
      <c r="C70" s="383"/>
      <c r="D70" s="383"/>
      <c r="E70" s="383"/>
      <c r="F70" s="383"/>
      <c r="G70" s="383"/>
      <c r="H70" s="384"/>
      <c r="I70" s="9">
        <v>169</v>
      </c>
      <c r="J70" s="6">
        <v>0</v>
      </c>
      <c r="K70" s="6">
        <v>0</v>
      </c>
      <c r="L70" s="6">
        <v>0</v>
      </c>
      <c r="M70" s="6">
        <v>0</v>
      </c>
    </row>
    <row r="71" spans="1:13" ht="12.75">
      <c r="A71" s="387" t="s">
        <v>235</v>
      </c>
      <c r="B71" s="388"/>
      <c r="C71" s="388"/>
      <c r="D71" s="388"/>
      <c r="E71" s="388"/>
      <c r="F71" s="388"/>
      <c r="G71" s="388"/>
      <c r="H71" s="389"/>
      <c r="I71" s="4">
        <v>170</v>
      </c>
      <c r="J71" s="8">
        <v>0</v>
      </c>
      <c r="K71" s="8">
        <v>0</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47:L47 J70:L71 J56:M67 J53:M54">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M41 K22:M22 J8:K9 K27:M27 L25:L26 K33:M33 L30:L32 J7:M7 J12:M12 K16:K21 L23 K23:K26 K28:K32 L34 J13:K15 L16:M16">
      <formula1>0</formula1>
    </dataValidation>
  </dataValidations>
  <printOptions/>
  <pageMargins left="0.75" right="0.75" top="1" bottom="1" header="0.5" footer="0.5"/>
  <pageSetup orientation="portrait" paperSize="9" scale="69" r:id="rId1"/>
  <ignoredErrors>
    <ignoredError sqref="J57:M57 J16:K16 J22:K22 J33:K33 L22 L33:M33 L16 M16 M22"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52">
      <selection activeCell="K100" sqref="K100"/>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386" t="s">
        <v>153</v>
      </c>
      <c r="B1" s="386"/>
      <c r="C1" s="386"/>
      <c r="D1" s="386"/>
      <c r="E1" s="386"/>
      <c r="F1" s="386"/>
      <c r="G1" s="386"/>
      <c r="H1" s="386"/>
      <c r="I1" s="386"/>
      <c r="J1" s="386"/>
      <c r="K1" s="386"/>
    </row>
    <row r="2" spans="1:11" ht="12.75" customHeight="1">
      <c r="A2" s="437" t="s">
        <v>593</v>
      </c>
      <c r="B2" s="437"/>
      <c r="C2" s="437"/>
      <c r="D2" s="437"/>
      <c r="E2" s="437"/>
      <c r="F2" s="437"/>
      <c r="G2" s="437"/>
      <c r="H2" s="437"/>
      <c r="I2" s="437"/>
      <c r="J2" s="437"/>
      <c r="K2" s="437"/>
    </row>
    <row r="3" spans="1:11" ht="12.75">
      <c r="A3" s="438" t="s">
        <v>334</v>
      </c>
      <c r="B3" s="439"/>
      <c r="C3" s="439"/>
      <c r="D3" s="439"/>
      <c r="E3" s="439"/>
      <c r="F3" s="439"/>
      <c r="G3" s="439"/>
      <c r="H3" s="439"/>
      <c r="I3" s="439"/>
      <c r="J3" s="439"/>
      <c r="K3" s="440"/>
    </row>
    <row r="4" spans="1:11" ht="22.5">
      <c r="A4" s="441" t="s">
        <v>59</v>
      </c>
      <c r="B4" s="442"/>
      <c r="C4" s="442"/>
      <c r="D4" s="442"/>
      <c r="E4" s="442"/>
      <c r="F4" s="442"/>
      <c r="G4" s="442"/>
      <c r="H4" s="443"/>
      <c r="I4" s="52" t="s">
        <v>278</v>
      </c>
      <c r="J4" s="53" t="s">
        <v>318</v>
      </c>
      <c r="K4" s="54" t="s">
        <v>319</v>
      </c>
    </row>
    <row r="5" spans="1:11" ht="12.75">
      <c r="A5" s="433">
        <v>1</v>
      </c>
      <c r="B5" s="433"/>
      <c r="C5" s="433"/>
      <c r="D5" s="433"/>
      <c r="E5" s="433"/>
      <c r="F5" s="433"/>
      <c r="G5" s="433"/>
      <c r="H5" s="433"/>
      <c r="I5" s="51">
        <v>2</v>
      </c>
      <c r="J5" s="50">
        <v>3</v>
      </c>
      <c r="K5" s="50">
        <v>4</v>
      </c>
    </row>
    <row r="6" spans="1:11" ht="12.75">
      <c r="A6" s="434"/>
      <c r="B6" s="435"/>
      <c r="C6" s="435"/>
      <c r="D6" s="435"/>
      <c r="E6" s="435"/>
      <c r="F6" s="435"/>
      <c r="G6" s="435"/>
      <c r="H6" s="435"/>
      <c r="I6" s="435"/>
      <c r="J6" s="435"/>
      <c r="K6" s="436"/>
    </row>
    <row r="7" spans="1:11" ht="12.75">
      <c r="A7" s="397" t="s">
        <v>60</v>
      </c>
      <c r="B7" s="398"/>
      <c r="C7" s="398"/>
      <c r="D7" s="398"/>
      <c r="E7" s="398"/>
      <c r="F7" s="398"/>
      <c r="G7" s="398"/>
      <c r="H7" s="399"/>
      <c r="I7" s="3">
        <v>1</v>
      </c>
      <c r="J7" s="6">
        <v>0</v>
      </c>
      <c r="K7" s="6">
        <v>0</v>
      </c>
    </row>
    <row r="8" spans="1:11" ht="12.75">
      <c r="A8" s="379" t="s">
        <v>13</v>
      </c>
      <c r="B8" s="380"/>
      <c r="C8" s="380"/>
      <c r="D8" s="380"/>
      <c r="E8" s="380"/>
      <c r="F8" s="380"/>
      <c r="G8" s="380"/>
      <c r="H8" s="381"/>
      <c r="I8" s="1">
        <v>2</v>
      </c>
      <c r="J8" s="48">
        <f>J9+J16+J26+J35+J39</f>
        <v>410861169</v>
      </c>
      <c r="K8" s="48">
        <f>K9+K16+K26+K35+K39</f>
        <v>421127672</v>
      </c>
    </row>
    <row r="9" spans="1:13" ht="12.75">
      <c r="A9" s="408" t="s">
        <v>205</v>
      </c>
      <c r="B9" s="409"/>
      <c r="C9" s="409"/>
      <c r="D9" s="409"/>
      <c r="E9" s="409"/>
      <c r="F9" s="409"/>
      <c r="G9" s="409"/>
      <c r="H9" s="410"/>
      <c r="I9" s="1">
        <v>3</v>
      </c>
      <c r="J9" s="48">
        <f>SUM(J10:J15)</f>
        <v>20868771</v>
      </c>
      <c r="K9" s="48">
        <f>SUM(K10:K15)</f>
        <v>51431880</v>
      </c>
      <c r="L9" s="140"/>
      <c r="M9" s="140"/>
    </row>
    <row r="10" spans="1:11" ht="12.75">
      <c r="A10" s="408" t="s">
        <v>112</v>
      </c>
      <c r="B10" s="409"/>
      <c r="C10" s="409"/>
      <c r="D10" s="409"/>
      <c r="E10" s="409"/>
      <c r="F10" s="409"/>
      <c r="G10" s="409"/>
      <c r="H10" s="410"/>
      <c r="I10" s="1">
        <v>4</v>
      </c>
      <c r="J10" s="7">
        <v>0</v>
      </c>
      <c r="K10" s="7">
        <v>0</v>
      </c>
    </row>
    <row r="11" spans="1:11" ht="12.75">
      <c r="A11" s="408" t="s">
        <v>14</v>
      </c>
      <c r="B11" s="409"/>
      <c r="C11" s="409"/>
      <c r="D11" s="409"/>
      <c r="E11" s="409"/>
      <c r="F11" s="409"/>
      <c r="G11" s="409"/>
      <c r="H11" s="410"/>
      <c r="I11" s="1">
        <v>5</v>
      </c>
      <c r="J11" s="7">
        <v>20868771</v>
      </c>
      <c r="K11" s="7">
        <v>51431880</v>
      </c>
    </row>
    <row r="12" spans="1:11" ht="12.75">
      <c r="A12" s="408" t="s">
        <v>113</v>
      </c>
      <c r="B12" s="409"/>
      <c r="C12" s="409"/>
      <c r="D12" s="409"/>
      <c r="E12" s="409"/>
      <c r="F12" s="409"/>
      <c r="G12" s="409"/>
      <c r="H12" s="410"/>
      <c r="I12" s="1">
        <v>6</v>
      </c>
      <c r="J12" s="7">
        <v>0</v>
      </c>
      <c r="K12" s="7">
        <v>0</v>
      </c>
    </row>
    <row r="13" spans="1:11" ht="12.75">
      <c r="A13" s="408" t="s">
        <v>208</v>
      </c>
      <c r="B13" s="409"/>
      <c r="C13" s="409"/>
      <c r="D13" s="409"/>
      <c r="E13" s="409"/>
      <c r="F13" s="409"/>
      <c r="G13" s="409"/>
      <c r="H13" s="410"/>
      <c r="I13" s="1">
        <v>7</v>
      </c>
      <c r="J13" s="7">
        <v>0</v>
      </c>
      <c r="K13" s="7">
        <v>0</v>
      </c>
    </row>
    <row r="14" spans="1:11" ht="12.75">
      <c r="A14" s="408" t="s">
        <v>209</v>
      </c>
      <c r="B14" s="409"/>
      <c r="C14" s="409"/>
      <c r="D14" s="409"/>
      <c r="E14" s="409"/>
      <c r="F14" s="409"/>
      <c r="G14" s="409"/>
      <c r="H14" s="410"/>
      <c r="I14" s="1">
        <v>8</v>
      </c>
      <c r="J14" s="7">
        <v>0</v>
      </c>
      <c r="K14" s="7">
        <v>0</v>
      </c>
    </row>
    <row r="15" spans="1:11" ht="12.75">
      <c r="A15" s="408" t="s">
        <v>210</v>
      </c>
      <c r="B15" s="409"/>
      <c r="C15" s="409"/>
      <c r="D15" s="409"/>
      <c r="E15" s="409"/>
      <c r="F15" s="409"/>
      <c r="G15" s="409"/>
      <c r="H15" s="410"/>
      <c r="I15" s="1">
        <v>9</v>
      </c>
      <c r="J15" s="7">
        <v>0</v>
      </c>
      <c r="K15" s="7">
        <v>0</v>
      </c>
    </row>
    <row r="16" spans="1:11" ht="12.75">
      <c r="A16" s="408" t="s">
        <v>206</v>
      </c>
      <c r="B16" s="409"/>
      <c r="C16" s="409"/>
      <c r="D16" s="409"/>
      <c r="E16" s="409"/>
      <c r="F16" s="409"/>
      <c r="G16" s="409"/>
      <c r="H16" s="410"/>
      <c r="I16" s="1">
        <v>10</v>
      </c>
      <c r="J16" s="48">
        <f>SUM(J17:J25)</f>
        <v>361452805</v>
      </c>
      <c r="K16" s="48">
        <f>SUM(K17:K25)</f>
        <v>342120557</v>
      </c>
    </row>
    <row r="17" spans="1:11" ht="12.75">
      <c r="A17" s="408" t="s">
        <v>211</v>
      </c>
      <c r="B17" s="409"/>
      <c r="C17" s="409"/>
      <c r="D17" s="409"/>
      <c r="E17" s="409"/>
      <c r="F17" s="409"/>
      <c r="G17" s="409"/>
      <c r="H17" s="410"/>
      <c r="I17" s="1">
        <v>11</v>
      </c>
      <c r="J17" s="7">
        <v>23269</v>
      </c>
      <c r="K17" s="7">
        <v>23269</v>
      </c>
    </row>
    <row r="18" spans="1:11" ht="12.75">
      <c r="A18" s="408" t="s">
        <v>247</v>
      </c>
      <c r="B18" s="409"/>
      <c r="C18" s="409"/>
      <c r="D18" s="409"/>
      <c r="E18" s="409"/>
      <c r="F18" s="409"/>
      <c r="G18" s="409"/>
      <c r="H18" s="410"/>
      <c r="I18" s="1">
        <v>12</v>
      </c>
      <c r="J18" s="7">
        <v>15034764</v>
      </c>
      <c r="K18" s="7">
        <v>14582259</v>
      </c>
    </row>
    <row r="19" spans="1:11" ht="12.75">
      <c r="A19" s="408" t="s">
        <v>212</v>
      </c>
      <c r="B19" s="409"/>
      <c r="C19" s="409"/>
      <c r="D19" s="409"/>
      <c r="E19" s="409"/>
      <c r="F19" s="409"/>
      <c r="G19" s="409"/>
      <c r="H19" s="410"/>
      <c r="I19" s="1">
        <v>13</v>
      </c>
      <c r="J19" s="7">
        <v>335646028</v>
      </c>
      <c r="K19" s="7">
        <v>316751221</v>
      </c>
    </row>
    <row r="20" spans="1:11" ht="12.75">
      <c r="A20" s="408" t="s">
        <v>27</v>
      </c>
      <c r="B20" s="409"/>
      <c r="C20" s="409"/>
      <c r="D20" s="409"/>
      <c r="E20" s="409"/>
      <c r="F20" s="409"/>
      <c r="G20" s="409"/>
      <c r="H20" s="410"/>
      <c r="I20" s="1">
        <v>14</v>
      </c>
      <c r="J20" s="7">
        <v>921349</v>
      </c>
      <c r="K20" s="7">
        <v>1437653</v>
      </c>
    </row>
    <row r="21" spans="1:11" ht="12.75">
      <c r="A21" s="408" t="s">
        <v>28</v>
      </c>
      <c r="B21" s="409"/>
      <c r="C21" s="409"/>
      <c r="D21" s="409"/>
      <c r="E21" s="409"/>
      <c r="F21" s="409"/>
      <c r="G21" s="409"/>
      <c r="H21" s="410"/>
      <c r="I21" s="1">
        <v>15</v>
      </c>
      <c r="J21" s="7">
        <v>0</v>
      </c>
      <c r="K21" s="7">
        <v>0</v>
      </c>
    </row>
    <row r="22" spans="1:11" ht="12.75">
      <c r="A22" s="408" t="s">
        <v>72</v>
      </c>
      <c r="B22" s="409"/>
      <c r="C22" s="409"/>
      <c r="D22" s="409"/>
      <c r="E22" s="409"/>
      <c r="F22" s="409"/>
      <c r="G22" s="409"/>
      <c r="H22" s="410"/>
      <c r="I22" s="1">
        <v>16</v>
      </c>
      <c r="J22" s="7">
        <v>0</v>
      </c>
      <c r="K22" s="7">
        <v>0</v>
      </c>
    </row>
    <row r="23" spans="1:11" ht="12.75">
      <c r="A23" s="408" t="s">
        <v>73</v>
      </c>
      <c r="B23" s="409"/>
      <c r="C23" s="409"/>
      <c r="D23" s="409"/>
      <c r="E23" s="409"/>
      <c r="F23" s="409"/>
      <c r="G23" s="409"/>
      <c r="H23" s="410"/>
      <c r="I23" s="1">
        <v>17</v>
      </c>
      <c r="J23" s="7">
        <v>9087578</v>
      </c>
      <c r="K23" s="7">
        <v>8640361</v>
      </c>
    </row>
    <row r="24" spans="1:11" ht="12.75">
      <c r="A24" s="408" t="s">
        <v>74</v>
      </c>
      <c r="B24" s="409"/>
      <c r="C24" s="409"/>
      <c r="D24" s="409"/>
      <c r="E24" s="409"/>
      <c r="F24" s="409"/>
      <c r="G24" s="409"/>
      <c r="H24" s="410"/>
      <c r="I24" s="1">
        <v>18</v>
      </c>
      <c r="J24" s="7">
        <v>46822</v>
      </c>
      <c r="K24" s="7">
        <v>46822</v>
      </c>
    </row>
    <row r="25" spans="1:11" ht="12.75">
      <c r="A25" s="408" t="s">
        <v>75</v>
      </c>
      <c r="B25" s="409"/>
      <c r="C25" s="409"/>
      <c r="D25" s="409"/>
      <c r="E25" s="409"/>
      <c r="F25" s="409"/>
      <c r="G25" s="409"/>
      <c r="H25" s="410"/>
      <c r="I25" s="1">
        <v>19</v>
      </c>
      <c r="J25" s="7">
        <v>692995</v>
      </c>
      <c r="K25" s="7">
        <v>638972</v>
      </c>
    </row>
    <row r="26" spans="1:11" ht="12.75">
      <c r="A26" s="408" t="s">
        <v>190</v>
      </c>
      <c r="B26" s="409"/>
      <c r="C26" s="409"/>
      <c r="D26" s="409"/>
      <c r="E26" s="409"/>
      <c r="F26" s="409"/>
      <c r="G26" s="409"/>
      <c r="H26" s="410"/>
      <c r="I26" s="1">
        <v>20</v>
      </c>
      <c r="J26" s="48">
        <f>SUM(J27:J34)</f>
        <v>28539593</v>
      </c>
      <c r="K26" s="48">
        <f>SUM(K27:K34)</f>
        <v>27575235</v>
      </c>
    </row>
    <row r="27" spans="1:11" ht="12.75">
      <c r="A27" s="408" t="s">
        <v>76</v>
      </c>
      <c r="B27" s="409"/>
      <c r="C27" s="409"/>
      <c r="D27" s="409"/>
      <c r="E27" s="409"/>
      <c r="F27" s="409"/>
      <c r="G27" s="409"/>
      <c r="H27" s="410"/>
      <c r="I27" s="1">
        <v>21</v>
      </c>
      <c r="J27" s="7">
        <v>19302400</v>
      </c>
      <c r="K27" s="7">
        <v>19303206</v>
      </c>
    </row>
    <row r="28" spans="1:11" ht="12.75">
      <c r="A28" s="408" t="s">
        <v>77</v>
      </c>
      <c r="B28" s="409"/>
      <c r="C28" s="409"/>
      <c r="D28" s="409"/>
      <c r="E28" s="409"/>
      <c r="F28" s="409"/>
      <c r="G28" s="409"/>
      <c r="H28" s="410"/>
      <c r="I28" s="1">
        <v>22</v>
      </c>
      <c r="J28" s="7">
        <v>5708908</v>
      </c>
      <c r="K28" s="7">
        <v>4753183</v>
      </c>
    </row>
    <row r="29" spans="1:11" ht="12.75">
      <c r="A29" s="408" t="s">
        <v>78</v>
      </c>
      <c r="B29" s="409"/>
      <c r="C29" s="409"/>
      <c r="D29" s="409"/>
      <c r="E29" s="409"/>
      <c r="F29" s="409"/>
      <c r="G29" s="409"/>
      <c r="H29" s="410"/>
      <c r="I29" s="1">
        <v>23</v>
      </c>
      <c r="J29" s="7">
        <v>35000</v>
      </c>
      <c r="K29" s="7">
        <v>35000</v>
      </c>
    </row>
    <row r="30" spans="1:11" ht="12.75">
      <c r="A30" s="408" t="s">
        <v>83</v>
      </c>
      <c r="B30" s="409"/>
      <c r="C30" s="409"/>
      <c r="D30" s="409"/>
      <c r="E30" s="409"/>
      <c r="F30" s="409"/>
      <c r="G30" s="409"/>
      <c r="H30" s="410"/>
      <c r="I30" s="1">
        <v>24</v>
      </c>
      <c r="J30" s="7">
        <v>0</v>
      </c>
      <c r="K30" s="7">
        <v>0</v>
      </c>
    </row>
    <row r="31" spans="1:11" ht="12.75">
      <c r="A31" s="408" t="s">
        <v>84</v>
      </c>
      <c r="B31" s="409"/>
      <c r="C31" s="409"/>
      <c r="D31" s="409"/>
      <c r="E31" s="409"/>
      <c r="F31" s="409"/>
      <c r="G31" s="409"/>
      <c r="H31" s="410"/>
      <c r="I31" s="1">
        <v>25</v>
      </c>
      <c r="J31" s="7">
        <v>0</v>
      </c>
      <c r="K31" s="7">
        <v>0</v>
      </c>
    </row>
    <row r="32" spans="1:11" ht="12.75">
      <c r="A32" s="408" t="s">
        <v>85</v>
      </c>
      <c r="B32" s="409"/>
      <c r="C32" s="409"/>
      <c r="D32" s="409"/>
      <c r="E32" s="409"/>
      <c r="F32" s="409"/>
      <c r="G32" s="409"/>
      <c r="H32" s="410"/>
      <c r="I32" s="1">
        <v>26</v>
      </c>
      <c r="J32" s="7">
        <v>3493285</v>
      </c>
      <c r="K32" s="7">
        <v>3483846</v>
      </c>
    </row>
    <row r="33" spans="1:11" ht="12.75">
      <c r="A33" s="408" t="s">
        <v>79</v>
      </c>
      <c r="B33" s="409"/>
      <c r="C33" s="409"/>
      <c r="D33" s="409"/>
      <c r="E33" s="409"/>
      <c r="F33" s="409"/>
      <c r="G33" s="409"/>
      <c r="H33" s="410"/>
      <c r="I33" s="1">
        <v>27</v>
      </c>
      <c r="J33" s="7">
        <v>0</v>
      </c>
      <c r="K33" s="7">
        <v>0</v>
      </c>
    </row>
    <row r="34" spans="1:11" ht="12.75">
      <c r="A34" s="408" t="s">
        <v>183</v>
      </c>
      <c r="B34" s="409"/>
      <c r="C34" s="409"/>
      <c r="D34" s="409"/>
      <c r="E34" s="409"/>
      <c r="F34" s="409"/>
      <c r="G34" s="409"/>
      <c r="H34" s="410"/>
      <c r="I34" s="1">
        <v>28</v>
      </c>
      <c r="J34" s="7">
        <v>0</v>
      </c>
      <c r="K34" s="7">
        <v>0</v>
      </c>
    </row>
    <row r="35" spans="1:11" ht="12.75">
      <c r="A35" s="408" t="s">
        <v>184</v>
      </c>
      <c r="B35" s="409"/>
      <c r="C35" s="409"/>
      <c r="D35" s="409"/>
      <c r="E35" s="409"/>
      <c r="F35" s="409"/>
      <c r="G35" s="409"/>
      <c r="H35" s="410"/>
      <c r="I35" s="1">
        <v>29</v>
      </c>
      <c r="J35" s="48">
        <f>SUM(J36:J38)</f>
        <v>0</v>
      </c>
      <c r="K35" s="48">
        <f>SUM(K36:K38)</f>
        <v>0</v>
      </c>
    </row>
    <row r="36" spans="1:11" ht="12.75">
      <c r="A36" s="408" t="s">
        <v>80</v>
      </c>
      <c r="B36" s="409"/>
      <c r="C36" s="409"/>
      <c r="D36" s="409"/>
      <c r="E36" s="409"/>
      <c r="F36" s="409"/>
      <c r="G36" s="409"/>
      <c r="H36" s="410"/>
      <c r="I36" s="1">
        <v>30</v>
      </c>
      <c r="J36" s="7">
        <v>0</v>
      </c>
      <c r="K36" s="7">
        <v>0</v>
      </c>
    </row>
    <row r="37" spans="1:11" ht="12.75">
      <c r="A37" s="408" t="s">
        <v>81</v>
      </c>
      <c r="B37" s="409"/>
      <c r="C37" s="409"/>
      <c r="D37" s="409"/>
      <c r="E37" s="409"/>
      <c r="F37" s="409"/>
      <c r="G37" s="409"/>
      <c r="H37" s="410"/>
      <c r="I37" s="1">
        <v>31</v>
      </c>
      <c r="J37" s="7">
        <v>0</v>
      </c>
      <c r="K37" s="7">
        <v>0</v>
      </c>
    </row>
    <row r="38" spans="1:11" ht="12.75">
      <c r="A38" s="408" t="s">
        <v>82</v>
      </c>
      <c r="B38" s="409"/>
      <c r="C38" s="409"/>
      <c r="D38" s="409"/>
      <c r="E38" s="409"/>
      <c r="F38" s="409"/>
      <c r="G38" s="409"/>
      <c r="H38" s="410"/>
      <c r="I38" s="1">
        <v>32</v>
      </c>
      <c r="J38" s="7">
        <v>0</v>
      </c>
      <c r="K38" s="7">
        <v>0</v>
      </c>
    </row>
    <row r="39" spans="1:11" ht="12.75">
      <c r="A39" s="408" t="s">
        <v>185</v>
      </c>
      <c r="B39" s="409"/>
      <c r="C39" s="409"/>
      <c r="D39" s="409"/>
      <c r="E39" s="409"/>
      <c r="F39" s="409"/>
      <c r="G39" s="409"/>
      <c r="H39" s="410"/>
      <c r="I39" s="1">
        <v>33</v>
      </c>
      <c r="J39" s="7">
        <v>0</v>
      </c>
      <c r="K39" s="7">
        <v>0</v>
      </c>
    </row>
    <row r="40" spans="1:11" ht="12.75">
      <c r="A40" s="379" t="s">
        <v>240</v>
      </c>
      <c r="B40" s="380"/>
      <c r="C40" s="380"/>
      <c r="D40" s="380"/>
      <c r="E40" s="380"/>
      <c r="F40" s="380"/>
      <c r="G40" s="380"/>
      <c r="H40" s="381"/>
      <c r="I40" s="1">
        <v>34</v>
      </c>
      <c r="J40" s="48">
        <f>J41+J49+J56+J64</f>
        <v>85611337</v>
      </c>
      <c r="K40" s="48">
        <f>K41+K49+K56+K64</f>
        <v>162160762</v>
      </c>
    </row>
    <row r="41" spans="1:11" ht="12.75">
      <c r="A41" s="408" t="s">
        <v>100</v>
      </c>
      <c r="B41" s="409"/>
      <c r="C41" s="409"/>
      <c r="D41" s="409"/>
      <c r="E41" s="409"/>
      <c r="F41" s="409"/>
      <c r="G41" s="409"/>
      <c r="H41" s="410"/>
      <c r="I41" s="1">
        <v>35</v>
      </c>
      <c r="J41" s="48">
        <f>SUM(J42:J48)</f>
        <v>2438088</v>
      </c>
      <c r="K41" s="48">
        <f>SUM(K42:K48)</f>
        <v>1343689</v>
      </c>
    </row>
    <row r="42" spans="1:11" ht="12.75">
      <c r="A42" s="408" t="s">
        <v>117</v>
      </c>
      <c r="B42" s="409"/>
      <c r="C42" s="409"/>
      <c r="D42" s="409"/>
      <c r="E42" s="409"/>
      <c r="F42" s="409"/>
      <c r="G42" s="409"/>
      <c r="H42" s="410"/>
      <c r="I42" s="1">
        <v>36</v>
      </c>
      <c r="J42" s="7">
        <v>0</v>
      </c>
      <c r="K42" s="7">
        <v>0</v>
      </c>
    </row>
    <row r="43" spans="1:11" ht="12.75">
      <c r="A43" s="408" t="s">
        <v>118</v>
      </c>
      <c r="B43" s="409"/>
      <c r="C43" s="409"/>
      <c r="D43" s="409"/>
      <c r="E43" s="409"/>
      <c r="F43" s="409"/>
      <c r="G43" s="409"/>
      <c r="H43" s="410"/>
      <c r="I43" s="1">
        <v>37</v>
      </c>
      <c r="J43" s="7">
        <v>0</v>
      </c>
      <c r="K43" s="7">
        <v>0</v>
      </c>
    </row>
    <row r="44" spans="1:11" ht="12.75">
      <c r="A44" s="408" t="s">
        <v>86</v>
      </c>
      <c r="B44" s="409"/>
      <c r="C44" s="409"/>
      <c r="D44" s="409"/>
      <c r="E44" s="409"/>
      <c r="F44" s="409"/>
      <c r="G44" s="409"/>
      <c r="H44" s="410"/>
      <c r="I44" s="1">
        <v>38</v>
      </c>
      <c r="J44" s="7">
        <v>0</v>
      </c>
      <c r="K44" s="7">
        <v>0</v>
      </c>
    </row>
    <row r="45" spans="1:11" ht="12.75">
      <c r="A45" s="408" t="s">
        <v>87</v>
      </c>
      <c r="B45" s="409"/>
      <c r="C45" s="409"/>
      <c r="D45" s="409"/>
      <c r="E45" s="409"/>
      <c r="F45" s="409"/>
      <c r="G45" s="409"/>
      <c r="H45" s="410"/>
      <c r="I45" s="1">
        <v>39</v>
      </c>
      <c r="J45" s="7">
        <v>2438088</v>
      </c>
      <c r="K45" s="7">
        <v>1343689</v>
      </c>
    </row>
    <row r="46" spans="1:11" ht="12.75">
      <c r="A46" s="408" t="s">
        <v>88</v>
      </c>
      <c r="B46" s="409"/>
      <c r="C46" s="409"/>
      <c r="D46" s="409"/>
      <c r="E46" s="409"/>
      <c r="F46" s="409"/>
      <c r="G46" s="409"/>
      <c r="H46" s="410"/>
      <c r="I46" s="1">
        <v>40</v>
      </c>
      <c r="J46" s="7">
        <v>0</v>
      </c>
      <c r="K46" s="7">
        <v>0</v>
      </c>
    </row>
    <row r="47" spans="1:11" ht="12.75">
      <c r="A47" s="408" t="s">
        <v>89</v>
      </c>
      <c r="B47" s="409"/>
      <c r="C47" s="409"/>
      <c r="D47" s="409"/>
      <c r="E47" s="409"/>
      <c r="F47" s="409"/>
      <c r="G47" s="409"/>
      <c r="H47" s="410"/>
      <c r="I47" s="1">
        <v>41</v>
      </c>
      <c r="J47" s="7">
        <v>0</v>
      </c>
      <c r="K47" s="7">
        <v>0</v>
      </c>
    </row>
    <row r="48" spans="1:11" ht="12.75">
      <c r="A48" s="408" t="s">
        <v>90</v>
      </c>
      <c r="B48" s="409"/>
      <c r="C48" s="409"/>
      <c r="D48" s="409"/>
      <c r="E48" s="409"/>
      <c r="F48" s="409"/>
      <c r="G48" s="409"/>
      <c r="H48" s="410"/>
      <c r="I48" s="1">
        <v>42</v>
      </c>
      <c r="J48" s="7">
        <v>0</v>
      </c>
      <c r="K48" s="7">
        <v>0</v>
      </c>
    </row>
    <row r="49" spans="1:13" ht="12.75">
      <c r="A49" s="408" t="s">
        <v>101</v>
      </c>
      <c r="B49" s="409"/>
      <c r="C49" s="409"/>
      <c r="D49" s="409"/>
      <c r="E49" s="409"/>
      <c r="F49" s="409"/>
      <c r="G49" s="409"/>
      <c r="H49" s="410"/>
      <c r="I49" s="1">
        <v>43</v>
      </c>
      <c r="J49" s="48">
        <f>SUM(J50:J55)</f>
        <v>80837192</v>
      </c>
      <c r="K49" s="48">
        <f>SUM(K50:K55)</f>
        <v>91695530</v>
      </c>
      <c r="M49" s="140"/>
    </row>
    <row r="50" spans="1:13" ht="12.75">
      <c r="A50" s="408" t="s">
        <v>200</v>
      </c>
      <c r="B50" s="409"/>
      <c r="C50" s="409"/>
      <c r="D50" s="409"/>
      <c r="E50" s="409"/>
      <c r="F50" s="409"/>
      <c r="G50" s="409"/>
      <c r="H50" s="410"/>
      <c r="I50" s="1">
        <v>44</v>
      </c>
      <c r="J50" s="7">
        <v>99245</v>
      </c>
      <c r="K50" s="7">
        <v>624005</v>
      </c>
      <c r="M50" s="140"/>
    </row>
    <row r="51" spans="1:13" ht="12.75">
      <c r="A51" s="408" t="s">
        <v>201</v>
      </c>
      <c r="B51" s="409"/>
      <c r="C51" s="409"/>
      <c r="D51" s="409"/>
      <c r="E51" s="409"/>
      <c r="F51" s="409"/>
      <c r="G51" s="409"/>
      <c r="H51" s="410"/>
      <c r="I51" s="1">
        <v>45</v>
      </c>
      <c r="J51" s="7">
        <v>79295564</v>
      </c>
      <c r="K51" s="7">
        <v>84568706</v>
      </c>
      <c r="M51" s="140"/>
    </row>
    <row r="52" spans="1:13" ht="12.75">
      <c r="A52" s="408" t="s">
        <v>202</v>
      </c>
      <c r="B52" s="409"/>
      <c r="C52" s="409"/>
      <c r="D52" s="409"/>
      <c r="E52" s="409"/>
      <c r="F52" s="409"/>
      <c r="G52" s="409"/>
      <c r="H52" s="410"/>
      <c r="I52" s="1">
        <v>46</v>
      </c>
      <c r="J52" s="7">
        <v>0</v>
      </c>
      <c r="K52" s="7">
        <v>0</v>
      </c>
      <c r="M52" s="140"/>
    </row>
    <row r="53" spans="1:11" ht="12.75">
      <c r="A53" s="408" t="s">
        <v>203</v>
      </c>
      <c r="B53" s="409"/>
      <c r="C53" s="409"/>
      <c r="D53" s="409"/>
      <c r="E53" s="409"/>
      <c r="F53" s="409"/>
      <c r="G53" s="409"/>
      <c r="H53" s="410"/>
      <c r="I53" s="1">
        <v>47</v>
      </c>
      <c r="J53" s="7">
        <v>39010</v>
      </c>
      <c r="K53" s="7">
        <v>40629</v>
      </c>
    </row>
    <row r="54" spans="1:11" ht="12.75">
      <c r="A54" s="408" t="s">
        <v>10</v>
      </c>
      <c r="B54" s="409"/>
      <c r="C54" s="409"/>
      <c r="D54" s="409"/>
      <c r="E54" s="409"/>
      <c r="F54" s="409"/>
      <c r="G54" s="409"/>
      <c r="H54" s="410"/>
      <c r="I54" s="1">
        <v>48</v>
      </c>
      <c r="J54" s="7">
        <v>304987</v>
      </c>
      <c r="K54" s="7">
        <v>79094</v>
      </c>
    </row>
    <row r="55" spans="1:11" ht="12.75">
      <c r="A55" s="408" t="s">
        <v>11</v>
      </c>
      <c r="B55" s="409"/>
      <c r="C55" s="409"/>
      <c r="D55" s="409"/>
      <c r="E55" s="409"/>
      <c r="F55" s="409"/>
      <c r="G55" s="409"/>
      <c r="H55" s="410"/>
      <c r="I55" s="1">
        <v>49</v>
      </c>
      <c r="J55" s="7">
        <v>1098386</v>
      </c>
      <c r="K55" s="7">
        <v>6383096</v>
      </c>
    </row>
    <row r="56" spans="1:11" ht="12.75">
      <c r="A56" s="408" t="s">
        <v>102</v>
      </c>
      <c r="B56" s="409"/>
      <c r="C56" s="409"/>
      <c r="D56" s="409"/>
      <c r="E56" s="409"/>
      <c r="F56" s="409"/>
      <c r="G56" s="409"/>
      <c r="H56" s="410"/>
      <c r="I56" s="1">
        <v>50</v>
      </c>
      <c r="J56" s="48">
        <f>SUM(J57:J63)</f>
        <v>588199</v>
      </c>
      <c r="K56" s="48">
        <f>SUM(K57:K63)</f>
        <v>1248271</v>
      </c>
    </row>
    <row r="57" spans="1:16" ht="12.75">
      <c r="A57" s="408" t="s">
        <v>76</v>
      </c>
      <c r="B57" s="409"/>
      <c r="C57" s="409"/>
      <c r="D57" s="409"/>
      <c r="E57" s="409"/>
      <c r="F57" s="409"/>
      <c r="G57" s="409"/>
      <c r="H57" s="410"/>
      <c r="I57" s="1">
        <v>51</v>
      </c>
      <c r="J57" s="7">
        <v>0</v>
      </c>
      <c r="K57" s="7">
        <v>0</v>
      </c>
      <c r="P57" s="140"/>
    </row>
    <row r="58" spans="1:11" ht="12.75">
      <c r="A58" s="408" t="s">
        <v>77</v>
      </c>
      <c r="B58" s="409"/>
      <c r="C58" s="409"/>
      <c r="D58" s="409"/>
      <c r="E58" s="409"/>
      <c r="F58" s="409"/>
      <c r="G58" s="409"/>
      <c r="H58" s="410"/>
      <c r="I58" s="1">
        <v>52</v>
      </c>
      <c r="J58" s="7">
        <v>0</v>
      </c>
      <c r="K58" s="7">
        <v>0</v>
      </c>
    </row>
    <row r="59" spans="1:11" ht="12.75">
      <c r="A59" s="408" t="s">
        <v>242</v>
      </c>
      <c r="B59" s="409"/>
      <c r="C59" s="409"/>
      <c r="D59" s="409"/>
      <c r="E59" s="409"/>
      <c r="F59" s="409"/>
      <c r="G59" s="409"/>
      <c r="H59" s="410"/>
      <c r="I59" s="1">
        <v>53</v>
      </c>
      <c r="J59" s="7">
        <v>0</v>
      </c>
      <c r="K59" s="7">
        <v>0</v>
      </c>
    </row>
    <row r="60" spans="1:11" ht="12.75">
      <c r="A60" s="408" t="s">
        <v>83</v>
      </c>
      <c r="B60" s="409"/>
      <c r="C60" s="409"/>
      <c r="D60" s="409"/>
      <c r="E60" s="409"/>
      <c r="F60" s="409"/>
      <c r="G60" s="409"/>
      <c r="H60" s="410"/>
      <c r="I60" s="1">
        <v>54</v>
      </c>
      <c r="J60" s="7">
        <v>0</v>
      </c>
      <c r="K60" s="7">
        <v>0</v>
      </c>
    </row>
    <row r="61" spans="1:11" ht="12.75">
      <c r="A61" s="408" t="s">
        <v>84</v>
      </c>
      <c r="B61" s="409"/>
      <c r="C61" s="409"/>
      <c r="D61" s="409"/>
      <c r="E61" s="409"/>
      <c r="F61" s="409"/>
      <c r="G61" s="409"/>
      <c r="H61" s="410"/>
      <c r="I61" s="1">
        <v>55</v>
      </c>
      <c r="J61" s="7">
        <v>0</v>
      </c>
      <c r="K61" s="7">
        <v>0</v>
      </c>
    </row>
    <row r="62" spans="1:11" ht="12.75">
      <c r="A62" s="408" t="s">
        <v>85</v>
      </c>
      <c r="B62" s="409"/>
      <c r="C62" s="409"/>
      <c r="D62" s="409"/>
      <c r="E62" s="409"/>
      <c r="F62" s="409"/>
      <c r="G62" s="409"/>
      <c r="H62" s="410"/>
      <c r="I62" s="1">
        <v>56</v>
      </c>
      <c r="J62" s="7">
        <v>588199</v>
      </c>
      <c r="K62" s="7">
        <v>1248271</v>
      </c>
    </row>
    <row r="63" spans="1:11" ht="12.75">
      <c r="A63" s="408" t="s">
        <v>46</v>
      </c>
      <c r="B63" s="409"/>
      <c r="C63" s="409"/>
      <c r="D63" s="409"/>
      <c r="E63" s="409"/>
      <c r="F63" s="409"/>
      <c r="G63" s="409"/>
      <c r="H63" s="410"/>
      <c r="I63" s="1">
        <v>57</v>
      </c>
      <c r="J63" s="7">
        <v>0</v>
      </c>
      <c r="K63" s="7">
        <v>0</v>
      </c>
    </row>
    <row r="64" spans="1:11" ht="12.75">
      <c r="A64" s="408" t="s">
        <v>207</v>
      </c>
      <c r="B64" s="409"/>
      <c r="C64" s="409"/>
      <c r="D64" s="409"/>
      <c r="E64" s="409"/>
      <c r="F64" s="409"/>
      <c r="G64" s="409"/>
      <c r="H64" s="410"/>
      <c r="I64" s="1">
        <v>58</v>
      </c>
      <c r="J64" s="7">
        <v>1747858</v>
      </c>
      <c r="K64" s="7">
        <v>67873272</v>
      </c>
    </row>
    <row r="65" spans="1:11" ht="12.75">
      <c r="A65" s="379" t="s">
        <v>56</v>
      </c>
      <c r="B65" s="380"/>
      <c r="C65" s="380"/>
      <c r="D65" s="380"/>
      <c r="E65" s="380"/>
      <c r="F65" s="380"/>
      <c r="G65" s="380"/>
      <c r="H65" s="381"/>
      <c r="I65" s="1">
        <v>59</v>
      </c>
      <c r="J65" s="7">
        <v>50117196</v>
      </c>
      <c r="K65" s="7">
        <v>38049824</v>
      </c>
    </row>
    <row r="66" spans="1:11" ht="12.75">
      <c r="A66" s="379" t="s">
        <v>241</v>
      </c>
      <c r="B66" s="380"/>
      <c r="C66" s="380"/>
      <c r="D66" s="380"/>
      <c r="E66" s="380"/>
      <c r="F66" s="380"/>
      <c r="G66" s="380"/>
      <c r="H66" s="381"/>
      <c r="I66" s="1">
        <v>60</v>
      </c>
      <c r="J66" s="48">
        <f>J7+J8+J40+J65</f>
        <v>546589702</v>
      </c>
      <c r="K66" s="48">
        <f>K7+K8+K40+K65</f>
        <v>621338258</v>
      </c>
    </row>
    <row r="67" spans="1:11" ht="12.75">
      <c r="A67" s="428" t="s">
        <v>91</v>
      </c>
      <c r="B67" s="429"/>
      <c r="C67" s="429"/>
      <c r="D67" s="429"/>
      <c r="E67" s="429"/>
      <c r="F67" s="429"/>
      <c r="G67" s="429"/>
      <c r="H67" s="430"/>
      <c r="I67" s="4">
        <v>61</v>
      </c>
      <c r="J67" s="8">
        <v>1035973547</v>
      </c>
      <c r="K67" s="8">
        <v>1724426417</v>
      </c>
    </row>
    <row r="68" spans="1:11" ht="12.75">
      <c r="A68" s="400" t="s">
        <v>58</v>
      </c>
      <c r="B68" s="431"/>
      <c r="C68" s="431"/>
      <c r="D68" s="431"/>
      <c r="E68" s="431"/>
      <c r="F68" s="431"/>
      <c r="G68" s="431"/>
      <c r="H68" s="431"/>
      <c r="I68" s="431"/>
      <c r="J68" s="431"/>
      <c r="K68" s="432"/>
    </row>
    <row r="69" spans="1:11" ht="12.75">
      <c r="A69" s="397" t="s">
        <v>191</v>
      </c>
      <c r="B69" s="398"/>
      <c r="C69" s="398"/>
      <c r="D69" s="398"/>
      <c r="E69" s="398"/>
      <c r="F69" s="398"/>
      <c r="G69" s="398"/>
      <c r="H69" s="399"/>
      <c r="I69" s="3">
        <v>62</v>
      </c>
      <c r="J69" s="49">
        <f>J70+J71+J72+J78+J79+J82+J85</f>
        <v>-562552094</v>
      </c>
      <c r="K69" s="49">
        <f>K70+K71+K72+K78+K79+K82+K85</f>
        <v>-598318461</v>
      </c>
    </row>
    <row r="70" spans="1:11" ht="12.75">
      <c r="A70" s="408" t="s">
        <v>141</v>
      </c>
      <c r="B70" s="409"/>
      <c r="C70" s="409"/>
      <c r="D70" s="409"/>
      <c r="E70" s="409"/>
      <c r="F70" s="409"/>
      <c r="G70" s="409"/>
      <c r="H70" s="410"/>
      <c r="I70" s="1">
        <v>63</v>
      </c>
      <c r="J70" s="7">
        <v>28200700</v>
      </c>
      <c r="K70" s="7">
        <v>28200700</v>
      </c>
    </row>
    <row r="71" spans="1:11" ht="12.75">
      <c r="A71" s="408" t="s">
        <v>142</v>
      </c>
      <c r="B71" s="409"/>
      <c r="C71" s="409"/>
      <c r="D71" s="409"/>
      <c r="E71" s="409"/>
      <c r="F71" s="409"/>
      <c r="G71" s="409"/>
      <c r="H71" s="410"/>
      <c r="I71" s="1">
        <v>64</v>
      </c>
      <c r="J71" s="7">
        <v>194354000</v>
      </c>
      <c r="K71" s="7">
        <v>194354000</v>
      </c>
    </row>
    <row r="72" spans="1:11" ht="12.75">
      <c r="A72" s="408" t="s">
        <v>143</v>
      </c>
      <c r="B72" s="409"/>
      <c r="C72" s="409"/>
      <c r="D72" s="409"/>
      <c r="E72" s="409"/>
      <c r="F72" s="409"/>
      <c r="G72" s="409"/>
      <c r="H72" s="410"/>
      <c r="I72" s="1">
        <v>65</v>
      </c>
      <c r="J72" s="48">
        <f>J73+J74-J75+J76+J77</f>
        <v>0</v>
      </c>
      <c r="K72" s="48">
        <f>K73+K74-K75+K76+K77</f>
        <v>0</v>
      </c>
    </row>
    <row r="73" spans="1:11" ht="12.75">
      <c r="A73" s="408" t="s">
        <v>144</v>
      </c>
      <c r="B73" s="409"/>
      <c r="C73" s="409"/>
      <c r="D73" s="409"/>
      <c r="E73" s="409"/>
      <c r="F73" s="409"/>
      <c r="G73" s="409"/>
      <c r="H73" s="410"/>
      <c r="I73" s="1">
        <v>66</v>
      </c>
      <c r="J73" s="7">
        <v>0</v>
      </c>
      <c r="K73" s="7">
        <v>0</v>
      </c>
    </row>
    <row r="74" spans="1:11" ht="12.75">
      <c r="A74" s="408" t="s">
        <v>145</v>
      </c>
      <c r="B74" s="409"/>
      <c r="C74" s="409"/>
      <c r="D74" s="409"/>
      <c r="E74" s="409"/>
      <c r="F74" s="409"/>
      <c r="G74" s="409"/>
      <c r="H74" s="410"/>
      <c r="I74" s="1">
        <v>67</v>
      </c>
      <c r="J74" s="7">
        <v>0</v>
      </c>
      <c r="K74" s="7">
        <v>0</v>
      </c>
    </row>
    <row r="75" spans="1:11" ht="12.75">
      <c r="A75" s="408" t="s">
        <v>133</v>
      </c>
      <c r="B75" s="409"/>
      <c r="C75" s="409"/>
      <c r="D75" s="409"/>
      <c r="E75" s="409"/>
      <c r="F75" s="409"/>
      <c r="G75" s="409"/>
      <c r="H75" s="410"/>
      <c r="I75" s="1">
        <v>68</v>
      </c>
      <c r="J75" s="7">
        <v>0</v>
      </c>
      <c r="K75" s="7">
        <v>0</v>
      </c>
    </row>
    <row r="76" spans="1:11" ht="12.75">
      <c r="A76" s="408" t="s">
        <v>134</v>
      </c>
      <c r="B76" s="409"/>
      <c r="C76" s="409"/>
      <c r="D76" s="409"/>
      <c r="E76" s="409"/>
      <c r="F76" s="409"/>
      <c r="G76" s="409"/>
      <c r="H76" s="410"/>
      <c r="I76" s="1">
        <v>69</v>
      </c>
      <c r="J76" s="7">
        <v>0</v>
      </c>
      <c r="K76" s="7">
        <v>0</v>
      </c>
    </row>
    <row r="77" spans="1:11" ht="12.75">
      <c r="A77" s="408" t="s">
        <v>135</v>
      </c>
      <c r="B77" s="409"/>
      <c r="C77" s="409"/>
      <c r="D77" s="409"/>
      <c r="E77" s="409"/>
      <c r="F77" s="409"/>
      <c r="G77" s="409"/>
      <c r="H77" s="410"/>
      <c r="I77" s="1">
        <v>70</v>
      </c>
      <c r="J77" s="7">
        <v>0</v>
      </c>
      <c r="K77" s="7">
        <v>0</v>
      </c>
    </row>
    <row r="78" spans="1:11" ht="12.75">
      <c r="A78" s="408" t="s">
        <v>136</v>
      </c>
      <c r="B78" s="409"/>
      <c r="C78" s="409"/>
      <c r="D78" s="409"/>
      <c r="E78" s="409"/>
      <c r="F78" s="409"/>
      <c r="G78" s="409"/>
      <c r="H78" s="410"/>
      <c r="I78" s="1">
        <v>71</v>
      </c>
      <c r="J78" s="7">
        <v>0</v>
      </c>
      <c r="K78" s="7">
        <v>0</v>
      </c>
    </row>
    <row r="79" spans="1:11" ht="12.75">
      <c r="A79" s="408" t="s">
        <v>238</v>
      </c>
      <c r="B79" s="409"/>
      <c r="C79" s="409"/>
      <c r="D79" s="409"/>
      <c r="E79" s="409"/>
      <c r="F79" s="409"/>
      <c r="G79" s="409"/>
      <c r="H79" s="410"/>
      <c r="I79" s="1">
        <v>72</v>
      </c>
      <c r="J79" s="48">
        <f>J80-J81</f>
        <v>-688761522</v>
      </c>
      <c r="K79" s="48">
        <f>K80-K81</f>
        <v>-785106794</v>
      </c>
    </row>
    <row r="80" spans="1:11" ht="12.75">
      <c r="A80" s="405" t="s">
        <v>169</v>
      </c>
      <c r="B80" s="406"/>
      <c r="C80" s="406"/>
      <c r="D80" s="406"/>
      <c r="E80" s="406"/>
      <c r="F80" s="406"/>
      <c r="G80" s="406"/>
      <c r="H80" s="407"/>
      <c r="I80" s="1">
        <v>73</v>
      </c>
      <c r="J80" s="7"/>
      <c r="K80" s="7">
        <v>0</v>
      </c>
    </row>
    <row r="81" spans="1:11" ht="12.75">
      <c r="A81" s="405" t="s">
        <v>170</v>
      </c>
      <c r="B81" s="406"/>
      <c r="C81" s="406"/>
      <c r="D81" s="406"/>
      <c r="E81" s="406"/>
      <c r="F81" s="406"/>
      <c r="G81" s="406"/>
      <c r="H81" s="407"/>
      <c r="I81" s="1">
        <v>74</v>
      </c>
      <c r="J81" s="7">
        <v>688761522</v>
      </c>
      <c r="K81" s="7">
        <v>785106794</v>
      </c>
    </row>
    <row r="82" spans="1:11" ht="12.75">
      <c r="A82" s="408" t="s">
        <v>239</v>
      </c>
      <c r="B82" s="409"/>
      <c r="C82" s="409"/>
      <c r="D82" s="409"/>
      <c r="E82" s="409"/>
      <c r="F82" s="409"/>
      <c r="G82" s="409"/>
      <c r="H82" s="410"/>
      <c r="I82" s="1">
        <v>75</v>
      </c>
      <c r="J82" s="48">
        <f>J83-J84</f>
        <v>-96345272</v>
      </c>
      <c r="K82" s="48">
        <f>K83-K84</f>
        <v>-35766367</v>
      </c>
    </row>
    <row r="83" spans="1:11" ht="12.75">
      <c r="A83" s="405" t="s">
        <v>171</v>
      </c>
      <c r="B83" s="406"/>
      <c r="C83" s="406"/>
      <c r="D83" s="406"/>
      <c r="E83" s="406"/>
      <c r="F83" s="406"/>
      <c r="G83" s="406"/>
      <c r="H83" s="407"/>
      <c r="I83" s="1">
        <v>76</v>
      </c>
      <c r="J83" s="7">
        <v>0</v>
      </c>
      <c r="K83" s="7">
        <v>0</v>
      </c>
    </row>
    <row r="84" spans="1:11" ht="12.75">
      <c r="A84" s="405" t="s">
        <v>172</v>
      </c>
      <c r="B84" s="406"/>
      <c r="C84" s="406"/>
      <c r="D84" s="406"/>
      <c r="E84" s="406"/>
      <c r="F84" s="406"/>
      <c r="G84" s="406"/>
      <c r="H84" s="407"/>
      <c r="I84" s="1">
        <v>77</v>
      </c>
      <c r="J84" s="7">
        <v>96345272</v>
      </c>
      <c r="K84" s="7">
        <v>35766367</v>
      </c>
    </row>
    <row r="85" spans="1:11" ht="12.75">
      <c r="A85" s="408" t="s">
        <v>173</v>
      </c>
      <c r="B85" s="409"/>
      <c r="C85" s="409"/>
      <c r="D85" s="409"/>
      <c r="E85" s="409"/>
      <c r="F85" s="409"/>
      <c r="G85" s="409"/>
      <c r="H85" s="410"/>
      <c r="I85" s="1">
        <v>78</v>
      </c>
      <c r="J85" s="7">
        <v>0</v>
      </c>
      <c r="K85" s="7">
        <v>0</v>
      </c>
    </row>
    <row r="86" spans="1:11" ht="12.75">
      <c r="A86" s="379" t="s">
        <v>19</v>
      </c>
      <c r="B86" s="380"/>
      <c r="C86" s="380"/>
      <c r="D86" s="380"/>
      <c r="E86" s="380"/>
      <c r="F86" s="380"/>
      <c r="G86" s="380"/>
      <c r="H86" s="381"/>
      <c r="I86" s="1">
        <v>79</v>
      </c>
      <c r="J86" s="48">
        <f>SUM(J87:J89)</f>
        <v>1743916</v>
      </c>
      <c r="K86" s="48">
        <f>SUM(K87:K89)</f>
        <v>1783513</v>
      </c>
    </row>
    <row r="87" spans="1:11" ht="12.75">
      <c r="A87" s="408" t="s">
        <v>129</v>
      </c>
      <c r="B87" s="409"/>
      <c r="C87" s="409"/>
      <c r="D87" s="409"/>
      <c r="E87" s="409"/>
      <c r="F87" s="409"/>
      <c r="G87" s="409"/>
      <c r="H87" s="410"/>
      <c r="I87" s="1">
        <v>80</v>
      </c>
      <c r="J87" s="7">
        <v>1743916</v>
      </c>
      <c r="K87" s="7">
        <v>1783513</v>
      </c>
    </row>
    <row r="88" spans="1:11" ht="12.75">
      <c r="A88" s="408" t="s">
        <v>130</v>
      </c>
      <c r="B88" s="409"/>
      <c r="C88" s="409"/>
      <c r="D88" s="409"/>
      <c r="E88" s="409"/>
      <c r="F88" s="409"/>
      <c r="G88" s="409"/>
      <c r="H88" s="410"/>
      <c r="I88" s="1">
        <v>81</v>
      </c>
      <c r="J88" s="7">
        <v>0</v>
      </c>
      <c r="K88" s="7">
        <v>0</v>
      </c>
    </row>
    <row r="89" spans="1:11" ht="12.75">
      <c r="A89" s="408" t="s">
        <v>131</v>
      </c>
      <c r="B89" s="409"/>
      <c r="C89" s="409"/>
      <c r="D89" s="409"/>
      <c r="E89" s="409"/>
      <c r="F89" s="409"/>
      <c r="G89" s="409"/>
      <c r="H89" s="410"/>
      <c r="I89" s="1">
        <v>82</v>
      </c>
      <c r="J89" s="7">
        <v>0</v>
      </c>
      <c r="K89" s="7">
        <v>0</v>
      </c>
    </row>
    <row r="90" spans="1:11" ht="12.75">
      <c r="A90" s="379" t="s">
        <v>20</v>
      </c>
      <c r="B90" s="380"/>
      <c r="C90" s="380"/>
      <c r="D90" s="380"/>
      <c r="E90" s="380"/>
      <c r="F90" s="380"/>
      <c r="G90" s="380"/>
      <c r="H90" s="381"/>
      <c r="I90" s="1">
        <v>83</v>
      </c>
      <c r="J90" s="48">
        <f>SUM(J91:J99)</f>
        <v>538294528</v>
      </c>
      <c r="K90" s="48">
        <f>SUM(K91:K99)</f>
        <v>13664931</v>
      </c>
    </row>
    <row r="91" spans="1:11" ht="12.75">
      <c r="A91" s="408" t="s">
        <v>132</v>
      </c>
      <c r="B91" s="409"/>
      <c r="C91" s="409"/>
      <c r="D91" s="409"/>
      <c r="E91" s="409"/>
      <c r="F91" s="409"/>
      <c r="G91" s="409"/>
      <c r="H91" s="410"/>
      <c r="I91" s="1">
        <v>84</v>
      </c>
      <c r="J91" s="7">
        <v>0</v>
      </c>
      <c r="K91" s="7">
        <v>0</v>
      </c>
    </row>
    <row r="92" spans="1:13" ht="12.75">
      <c r="A92" s="408" t="s">
        <v>243</v>
      </c>
      <c r="B92" s="409"/>
      <c r="C92" s="409"/>
      <c r="D92" s="409"/>
      <c r="E92" s="409"/>
      <c r="F92" s="409"/>
      <c r="G92" s="409"/>
      <c r="H92" s="410"/>
      <c r="I92" s="1">
        <v>85</v>
      </c>
      <c r="J92" s="7">
        <v>24398086</v>
      </c>
      <c r="K92" s="7">
        <v>13664931</v>
      </c>
      <c r="L92" s="140"/>
      <c r="M92" s="140"/>
    </row>
    <row r="93" spans="1:11" ht="12.75">
      <c r="A93" s="408" t="s">
        <v>0</v>
      </c>
      <c r="B93" s="409"/>
      <c r="C93" s="409"/>
      <c r="D93" s="409"/>
      <c r="E93" s="409"/>
      <c r="F93" s="409"/>
      <c r="G93" s="409"/>
      <c r="H93" s="410"/>
      <c r="I93" s="1">
        <v>86</v>
      </c>
      <c r="J93" s="7">
        <v>513896442</v>
      </c>
      <c r="K93" s="7">
        <v>0</v>
      </c>
    </row>
    <row r="94" spans="1:11" ht="12.75">
      <c r="A94" s="408" t="s">
        <v>244</v>
      </c>
      <c r="B94" s="409"/>
      <c r="C94" s="409"/>
      <c r="D94" s="409"/>
      <c r="E94" s="409"/>
      <c r="F94" s="409"/>
      <c r="G94" s="409"/>
      <c r="H94" s="410"/>
      <c r="I94" s="1">
        <v>87</v>
      </c>
      <c r="J94" s="7">
        <v>0</v>
      </c>
      <c r="K94" s="7">
        <v>0</v>
      </c>
    </row>
    <row r="95" spans="1:11" ht="12.75">
      <c r="A95" s="408" t="s">
        <v>245</v>
      </c>
      <c r="B95" s="409"/>
      <c r="C95" s="409"/>
      <c r="D95" s="409"/>
      <c r="E95" s="409"/>
      <c r="F95" s="409"/>
      <c r="G95" s="409"/>
      <c r="H95" s="410"/>
      <c r="I95" s="1">
        <v>88</v>
      </c>
      <c r="J95" s="7">
        <v>0</v>
      </c>
      <c r="K95" s="7">
        <v>0</v>
      </c>
    </row>
    <row r="96" spans="1:11" ht="12.75">
      <c r="A96" s="408" t="s">
        <v>246</v>
      </c>
      <c r="B96" s="409"/>
      <c r="C96" s="409"/>
      <c r="D96" s="409"/>
      <c r="E96" s="409"/>
      <c r="F96" s="409"/>
      <c r="G96" s="409"/>
      <c r="H96" s="410"/>
      <c r="I96" s="1">
        <v>89</v>
      </c>
      <c r="J96" s="7">
        <v>0</v>
      </c>
      <c r="K96" s="7">
        <v>0</v>
      </c>
    </row>
    <row r="97" spans="1:11" ht="12.75">
      <c r="A97" s="408" t="s">
        <v>94</v>
      </c>
      <c r="B97" s="409"/>
      <c r="C97" s="409"/>
      <c r="D97" s="409"/>
      <c r="E97" s="409"/>
      <c r="F97" s="409"/>
      <c r="G97" s="409"/>
      <c r="H97" s="410"/>
      <c r="I97" s="1">
        <v>90</v>
      </c>
      <c r="J97" s="7">
        <v>0</v>
      </c>
      <c r="K97" s="7">
        <v>0</v>
      </c>
    </row>
    <row r="98" spans="1:11" ht="12.75">
      <c r="A98" s="408" t="s">
        <v>92</v>
      </c>
      <c r="B98" s="409"/>
      <c r="C98" s="409"/>
      <c r="D98" s="409"/>
      <c r="E98" s="409"/>
      <c r="F98" s="409"/>
      <c r="G98" s="409"/>
      <c r="H98" s="410"/>
      <c r="I98" s="1">
        <v>91</v>
      </c>
      <c r="J98" s="7">
        <v>0</v>
      </c>
      <c r="K98" s="7">
        <v>0</v>
      </c>
    </row>
    <row r="99" spans="1:11" ht="12.75">
      <c r="A99" s="408" t="s">
        <v>93</v>
      </c>
      <c r="B99" s="409"/>
      <c r="C99" s="409"/>
      <c r="D99" s="409"/>
      <c r="E99" s="409"/>
      <c r="F99" s="409"/>
      <c r="G99" s="409"/>
      <c r="H99" s="410"/>
      <c r="I99" s="1">
        <v>92</v>
      </c>
      <c r="J99" s="7">
        <v>0</v>
      </c>
      <c r="K99" s="7">
        <v>0</v>
      </c>
    </row>
    <row r="100" spans="1:13" ht="12.75">
      <c r="A100" s="379" t="s">
        <v>21</v>
      </c>
      <c r="B100" s="380"/>
      <c r="C100" s="380"/>
      <c r="D100" s="380"/>
      <c r="E100" s="380"/>
      <c r="F100" s="380"/>
      <c r="G100" s="380"/>
      <c r="H100" s="381"/>
      <c r="I100" s="1">
        <v>93</v>
      </c>
      <c r="J100" s="48">
        <f>SUM(J101:J112)</f>
        <v>503725557</v>
      </c>
      <c r="K100" s="48">
        <f>SUM(K101:K112)</f>
        <v>1177157134</v>
      </c>
      <c r="L100" s="140"/>
      <c r="M100" s="140"/>
    </row>
    <row r="101" spans="1:12" ht="12.75">
      <c r="A101" s="408" t="s">
        <v>132</v>
      </c>
      <c r="B101" s="409"/>
      <c r="C101" s="409"/>
      <c r="D101" s="409"/>
      <c r="E101" s="409"/>
      <c r="F101" s="409"/>
      <c r="G101" s="409"/>
      <c r="H101" s="410"/>
      <c r="I101" s="1">
        <v>94</v>
      </c>
      <c r="J101" s="7">
        <v>7897392</v>
      </c>
      <c r="K101" s="7">
        <v>0</v>
      </c>
      <c r="L101" s="189"/>
    </row>
    <row r="102" spans="1:12" ht="12.75">
      <c r="A102" s="408" t="s">
        <v>243</v>
      </c>
      <c r="B102" s="409"/>
      <c r="C102" s="409"/>
      <c r="D102" s="409"/>
      <c r="E102" s="409"/>
      <c r="F102" s="409"/>
      <c r="G102" s="409"/>
      <c r="H102" s="410"/>
      <c r="I102" s="1">
        <v>95</v>
      </c>
      <c r="J102" s="7">
        <v>7083573</v>
      </c>
      <c r="K102" s="7">
        <v>2902951</v>
      </c>
      <c r="L102" s="189"/>
    </row>
    <row r="103" spans="1:12" ht="12.75">
      <c r="A103" s="408" t="s">
        <v>0</v>
      </c>
      <c r="B103" s="409"/>
      <c r="C103" s="409"/>
      <c r="D103" s="409"/>
      <c r="E103" s="409"/>
      <c r="F103" s="409"/>
      <c r="G103" s="409"/>
      <c r="H103" s="410"/>
      <c r="I103" s="1">
        <v>96</v>
      </c>
      <c r="J103" s="7">
        <v>22241499</v>
      </c>
      <c r="K103" s="7">
        <v>596164277</v>
      </c>
      <c r="L103" s="189"/>
    </row>
    <row r="104" spans="1:13" ht="12.75">
      <c r="A104" s="408" t="s">
        <v>244</v>
      </c>
      <c r="B104" s="409"/>
      <c r="C104" s="409"/>
      <c r="D104" s="409"/>
      <c r="E104" s="409"/>
      <c r="F104" s="409"/>
      <c r="G104" s="409"/>
      <c r="H104" s="410"/>
      <c r="I104" s="1">
        <v>97</v>
      </c>
      <c r="J104" s="7">
        <v>7452575</v>
      </c>
      <c r="K104" s="7">
        <v>0</v>
      </c>
      <c r="L104" s="189"/>
      <c r="M104" s="140"/>
    </row>
    <row r="105" spans="1:12" ht="12.75">
      <c r="A105" s="408" t="s">
        <v>245</v>
      </c>
      <c r="B105" s="409"/>
      <c r="C105" s="409"/>
      <c r="D105" s="409"/>
      <c r="E105" s="409"/>
      <c r="F105" s="409"/>
      <c r="G105" s="409"/>
      <c r="H105" s="410"/>
      <c r="I105" s="1">
        <v>98</v>
      </c>
      <c r="J105" s="7">
        <v>182265259</v>
      </c>
      <c r="K105" s="7">
        <v>270523565</v>
      </c>
      <c r="L105" s="189"/>
    </row>
    <row r="106" spans="1:12" ht="12.75">
      <c r="A106" s="408" t="s">
        <v>246</v>
      </c>
      <c r="B106" s="409"/>
      <c r="C106" s="409"/>
      <c r="D106" s="409"/>
      <c r="E106" s="409"/>
      <c r="F106" s="409"/>
      <c r="G106" s="409"/>
      <c r="H106" s="410"/>
      <c r="I106" s="1">
        <v>99</v>
      </c>
      <c r="J106" s="7">
        <v>269413750</v>
      </c>
      <c r="K106" s="7">
        <v>293687500</v>
      </c>
      <c r="L106" s="189"/>
    </row>
    <row r="107" spans="1:12" ht="12.75">
      <c r="A107" s="408" t="s">
        <v>94</v>
      </c>
      <c r="B107" s="409"/>
      <c r="C107" s="409"/>
      <c r="D107" s="409"/>
      <c r="E107" s="409"/>
      <c r="F107" s="409"/>
      <c r="G107" s="409"/>
      <c r="H107" s="410"/>
      <c r="I107" s="1">
        <v>100</v>
      </c>
      <c r="J107" s="7">
        <v>0</v>
      </c>
      <c r="K107" s="7">
        <v>0</v>
      </c>
      <c r="L107" s="189"/>
    </row>
    <row r="108" spans="1:12" ht="12.75">
      <c r="A108" s="408" t="s">
        <v>95</v>
      </c>
      <c r="B108" s="409"/>
      <c r="C108" s="409"/>
      <c r="D108" s="409"/>
      <c r="E108" s="409"/>
      <c r="F108" s="409"/>
      <c r="G108" s="409"/>
      <c r="H108" s="410"/>
      <c r="I108" s="1">
        <v>101</v>
      </c>
      <c r="J108" s="7">
        <v>1860118</v>
      </c>
      <c r="K108" s="7">
        <v>1887355</v>
      </c>
      <c r="L108" s="189"/>
    </row>
    <row r="109" spans="1:12" ht="12.75">
      <c r="A109" s="408" t="s">
        <v>96</v>
      </c>
      <c r="B109" s="409"/>
      <c r="C109" s="409"/>
      <c r="D109" s="409"/>
      <c r="E109" s="409"/>
      <c r="F109" s="409"/>
      <c r="G109" s="409"/>
      <c r="H109" s="410"/>
      <c r="I109" s="1">
        <v>102</v>
      </c>
      <c r="J109" s="7">
        <v>5316322</v>
      </c>
      <c r="K109" s="7">
        <v>11920898</v>
      </c>
      <c r="L109" s="189"/>
    </row>
    <row r="110" spans="1:12" ht="12.75">
      <c r="A110" s="408" t="s">
        <v>99</v>
      </c>
      <c r="B110" s="409"/>
      <c r="C110" s="409"/>
      <c r="D110" s="409"/>
      <c r="E110" s="409"/>
      <c r="F110" s="409"/>
      <c r="G110" s="409"/>
      <c r="H110" s="410"/>
      <c r="I110" s="1">
        <v>103</v>
      </c>
      <c r="J110" s="7">
        <v>0</v>
      </c>
      <c r="K110" s="7">
        <v>0</v>
      </c>
      <c r="L110" s="190"/>
    </row>
    <row r="111" spans="1:12" ht="12.75">
      <c r="A111" s="408" t="s">
        <v>97</v>
      </c>
      <c r="B111" s="409"/>
      <c r="C111" s="409"/>
      <c r="D111" s="409"/>
      <c r="E111" s="409"/>
      <c r="F111" s="409"/>
      <c r="G111" s="409"/>
      <c r="H111" s="410"/>
      <c r="I111" s="1">
        <v>104</v>
      </c>
      <c r="J111" s="7">
        <v>0</v>
      </c>
      <c r="K111" s="7">
        <v>0</v>
      </c>
      <c r="L111" s="190"/>
    </row>
    <row r="112" spans="1:12" ht="12.75">
      <c r="A112" s="408" t="s">
        <v>98</v>
      </c>
      <c r="B112" s="409"/>
      <c r="C112" s="409"/>
      <c r="D112" s="409"/>
      <c r="E112" s="409"/>
      <c r="F112" s="409"/>
      <c r="G112" s="409"/>
      <c r="H112" s="410"/>
      <c r="I112" s="1">
        <v>105</v>
      </c>
      <c r="J112" s="7">
        <v>195069</v>
      </c>
      <c r="K112" s="7">
        <v>70588</v>
      </c>
      <c r="L112" s="190"/>
    </row>
    <row r="113" spans="1:12" ht="12.75">
      <c r="A113" s="379" t="s">
        <v>1</v>
      </c>
      <c r="B113" s="380"/>
      <c r="C113" s="380"/>
      <c r="D113" s="380"/>
      <c r="E113" s="380"/>
      <c r="F113" s="380"/>
      <c r="G113" s="380"/>
      <c r="H113" s="381"/>
      <c r="I113" s="1">
        <v>106</v>
      </c>
      <c r="J113" s="7">
        <v>65377795</v>
      </c>
      <c r="K113" s="7">
        <v>27051141</v>
      </c>
      <c r="L113" s="190"/>
    </row>
    <row r="114" spans="1:12" ht="12.75">
      <c r="A114" s="379" t="s">
        <v>25</v>
      </c>
      <c r="B114" s="380"/>
      <c r="C114" s="380"/>
      <c r="D114" s="380"/>
      <c r="E114" s="380"/>
      <c r="F114" s="380"/>
      <c r="G114" s="380"/>
      <c r="H114" s="381"/>
      <c r="I114" s="1">
        <v>107</v>
      </c>
      <c r="J114" s="48">
        <f>J69+J86+J90+J100+J113</f>
        <v>546589702</v>
      </c>
      <c r="K114" s="48">
        <f>K69+K86+K90+K100+K113</f>
        <v>621338258</v>
      </c>
      <c r="L114" s="190"/>
    </row>
    <row r="115" spans="1:12" ht="12.75">
      <c r="A115" s="416" t="s">
        <v>57</v>
      </c>
      <c r="B115" s="417"/>
      <c r="C115" s="417"/>
      <c r="D115" s="417"/>
      <c r="E115" s="417"/>
      <c r="F115" s="417"/>
      <c r="G115" s="417"/>
      <c r="H115" s="418"/>
      <c r="I115" s="2">
        <v>108</v>
      </c>
      <c r="J115" s="7">
        <v>1035973547</v>
      </c>
      <c r="K115" s="8">
        <v>1724426417</v>
      </c>
      <c r="L115" s="189"/>
    </row>
    <row r="116" spans="1:11" ht="12.75">
      <c r="A116" s="400" t="s">
        <v>310</v>
      </c>
      <c r="B116" s="401"/>
      <c r="C116" s="401"/>
      <c r="D116" s="401"/>
      <c r="E116" s="401"/>
      <c r="F116" s="401"/>
      <c r="G116" s="401"/>
      <c r="H116" s="401"/>
      <c r="I116" s="419"/>
      <c r="J116" s="419"/>
      <c r="K116" s="420"/>
    </row>
    <row r="117" spans="1:11" ht="12.75">
      <c r="A117" s="397" t="s">
        <v>186</v>
      </c>
      <c r="B117" s="398"/>
      <c r="C117" s="398"/>
      <c r="D117" s="398"/>
      <c r="E117" s="398"/>
      <c r="F117" s="398"/>
      <c r="G117" s="398"/>
      <c r="H117" s="398"/>
      <c r="I117" s="421"/>
      <c r="J117" s="421"/>
      <c r="K117" s="422"/>
    </row>
    <row r="118" spans="1:11" ht="12.75">
      <c r="A118" s="408" t="s">
        <v>8</v>
      </c>
      <c r="B118" s="409"/>
      <c r="C118" s="409"/>
      <c r="D118" s="409"/>
      <c r="E118" s="409"/>
      <c r="F118" s="409"/>
      <c r="G118" s="409"/>
      <c r="H118" s="410"/>
      <c r="I118" s="1">
        <v>109</v>
      </c>
      <c r="J118" s="7">
        <v>0</v>
      </c>
      <c r="K118" s="7">
        <v>0</v>
      </c>
    </row>
    <row r="119" spans="1:11" ht="12.75">
      <c r="A119" s="423" t="s">
        <v>9</v>
      </c>
      <c r="B119" s="424"/>
      <c r="C119" s="424"/>
      <c r="D119" s="424"/>
      <c r="E119" s="424"/>
      <c r="F119" s="424"/>
      <c r="G119" s="424"/>
      <c r="H119" s="425"/>
      <c r="I119" s="4">
        <v>110</v>
      </c>
      <c r="J119" s="8">
        <v>0</v>
      </c>
      <c r="K119" s="8">
        <v>0</v>
      </c>
    </row>
    <row r="120" spans="1:11" ht="12.75">
      <c r="A120" s="426" t="s">
        <v>311</v>
      </c>
      <c r="B120" s="427"/>
      <c r="C120" s="427"/>
      <c r="D120" s="427"/>
      <c r="E120" s="427"/>
      <c r="F120" s="427"/>
      <c r="G120" s="427"/>
      <c r="H120" s="427"/>
      <c r="I120" s="427"/>
      <c r="J120" s="427"/>
      <c r="K120" s="427"/>
    </row>
    <row r="121" spans="1:11" ht="12.75">
      <c r="A121" s="414"/>
      <c r="B121" s="415"/>
      <c r="C121" s="415"/>
      <c r="D121" s="415"/>
      <c r="E121" s="415"/>
      <c r="F121" s="415"/>
      <c r="G121" s="415"/>
      <c r="H121" s="415"/>
      <c r="I121" s="415"/>
      <c r="J121" s="415"/>
      <c r="K121" s="415"/>
    </row>
    <row r="123" spans="10:11" ht="12.75">
      <c r="J123" s="140">
        <f>IF(J66-J114=0,"",J114-J66)</f>
      </c>
      <c r="K123" s="140">
        <f>IF(K66-K114=0,"",K114-K66)</f>
      </c>
    </row>
    <row r="124" spans="10:11" ht="12.75">
      <c r="J124" s="140">
        <f>IF(J67-J115=0,"",J115-J67)</f>
      </c>
      <c r="K124" s="140">
        <f>IF(K67-K115=0,"",K115-K67)</f>
      </c>
    </row>
    <row r="125" spans="10:11" ht="12.75">
      <c r="J125" s="140">
        <f>IF(RDG!J56-J82=0,"",J82-RDG!J56)</f>
      </c>
      <c r="K125" s="140">
        <f>IF(RDG!L56-K82=0,"",K82-RDG!L56)</f>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K86:K111 J7:K67 J79:K84 L115 J86:J115 J72:K77 K113:K115 J70:K70">
      <formula1>0</formula1>
    </dataValidation>
  </dataValidations>
  <printOptions/>
  <pageMargins left="0.75" right="0.75" top="1" bottom="1" header="0.5" footer="0.5"/>
  <pageSetup orientation="portrait" paperSize="9" scale="80" r:id="rId1"/>
  <rowBreaks count="1" manualBreakCount="1">
    <brk id="67" max="255" man="1"/>
  </rowBreaks>
  <ignoredErrors>
    <ignoredError sqref="J56:K56 J100:K100"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40">
      <selection activeCell="S33" sqref="S33"/>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3" width="9.140625" style="47" customWidth="1"/>
    <col min="14" max="16" width="10.140625" style="47" bestFit="1" customWidth="1"/>
    <col min="17" max="16384" width="9.140625" style="47" customWidth="1"/>
  </cols>
  <sheetData>
    <row r="1" spans="1:11" ht="12.75" customHeight="1">
      <c r="A1" s="450" t="s">
        <v>164</v>
      </c>
      <c r="B1" s="450"/>
      <c r="C1" s="450"/>
      <c r="D1" s="450"/>
      <c r="E1" s="450"/>
      <c r="F1" s="450"/>
      <c r="G1" s="450"/>
      <c r="H1" s="450"/>
      <c r="I1" s="450"/>
      <c r="J1" s="450"/>
      <c r="K1" s="450"/>
    </row>
    <row r="2" spans="1:11" ht="12.75" customHeight="1">
      <c r="A2" s="451" t="s">
        <v>592</v>
      </c>
      <c r="B2" s="451"/>
      <c r="C2" s="451"/>
      <c r="D2" s="451"/>
      <c r="E2" s="451"/>
      <c r="F2" s="451"/>
      <c r="G2" s="451"/>
      <c r="H2" s="451"/>
      <c r="I2" s="451"/>
      <c r="J2" s="451"/>
      <c r="K2" s="451"/>
    </row>
    <row r="3" spans="1:11" ht="12.75">
      <c r="A3" s="447" t="s">
        <v>334</v>
      </c>
      <c r="B3" s="448"/>
      <c r="C3" s="448"/>
      <c r="D3" s="448"/>
      <c r="E3" s="448"/>
      <c r="F3" s="448"/>
      <c r="G3" s="448"/>
      <c r="H3" s="448"/>
      <c r="I3" s="448"/>
      <c r="J3" s="448"/>
      <c r="K3" s="449"/>
    </row>
    <row r="4" spans="1:11" ht="23.25">
      <c r="A4" s="452" t="s">
        <v>59</v>
      </c>
      <c r="B4" s="452"/>
      <c r="C4" s="452"/>
      <c r="D4" s="452"/>
      <c r="E4" s="452"/>
      <c r="F4" s="452"/>
      <c r="G4" s="452"/>
      <c r="H4" s="452"/>
      <c r="I4" s="59" t="s">
        <v>279</v>
      </c>
      <c r="J4" s="60" t="s">
        <v>318</v>
      </c>
      <c r="K4" s="60" t="s">
        <v>319</v>
      </c>
    </row>
    <row r="5" spans="1:11" ht="12.75">
      <c r="A5" s="446">
        <v>1</v>
      </c>
      <c r="B5" s="446"/>
      <c r="C5" s="446"/>
      <c r="D5" s="446"/>
      <c r="E5" s="446"/>
      <c r="F5" s="446"/>
      <c r="G5" s="446"/>
      <c r="H5" s="446"/>
      <c r="I5" s="61">
        <v>2</v>
      </c>
      <c r="J5" s="62" t="s">
        <v>283</v>
      </c>
      <c r="K5" s="62" t="s">
        <v>284</v>
      </c>
    </row>
    <row r="6" spans="1:11" ht="12.75">
      <c r="A6" s="400" t="s">
        <v>156</v>
      </c>
      <c r="B6" s="401"/>
      <c r="C6" s="401"/>
      <c r="D6" s="401"/>
      <c r="E6" s="401"/>
      <c r="F6" s="401"/>
      <c r="G6" s="401"/>
      <c r="H6" s="401"/>
      <c r="I6" s="444"/>
      <c r="J6" s="444"/>
      <c r="K6" s="445"/>
    </row>
    <row r="7" spans="1:11" ht="12.75">
      <c r="A7" s="408" t="s">
        <v>40</v>
      </c>
      <c r="B7" s="409"/>
      <c r="C7" s="409"/>
      <c r="D7" s="409"/>
      <c r="E7" s="409"/>
      <c r="F7" s="409"/>
      <c r="G7" s="409"/>
      <c r="H7" s="409"/>
      <c r="I7" s="1">
        <v>1</v>
      </c>
      <c r="J7" s="7">
        <v>-96345273</v>
      </c>
      <c r="K7" s="7">
        <v>-35766367</v>
      </c>
    </row>
    <row r="8" spans="1:11" ht="12.75">
      <c r="A8" s="408" t="s">
        <v>41</v>
      </c>
      <c r="B8" s="409"/>
      <c r="C8" s="409"/>
      <c r="D8" s="409"/>
      <c r="E8" s="409"/>
      <c r="F8" s="409"/>
      <c r="G8" s="409"/>
      <c r="H8" s="409"/>
      <c r="I8" s="1">
        <v>2</v>
      </c>
      <c r="J8" s="7">
        <v>54570270</v>
      </c>
      <c r="K8" s="7">
        <v>74407234</v>
      </c>
    </row>
    <row r="9" spans="1:11" ht="12.75">
      <c r="A9" s="408" t="s">
        <v>42</v>
      </c>
      <c r="B9" s="409"/>
      <c r="C9" s="409"/>
      <c r="D9" s="409"/>
      <c r="E9" s="409"/>
      <c r="F9" s="409"/>
      <c r="G9" s="409"/>
      <c r="H9" s="409"/>
      <c r="I9" s="1">
        <v>3</v>
      </c>
      <c r="J9" s="7">
        <v>96801197</v>
      </c>
      <c r="K9" s="7">
        <v>103689425</v>
      </c>
    </row>
    <row r="10" spans="1:11" ht="12.75">
      <c r="A10" s="408" t="s">
        <v>43</v>
      </c>
      <c r="B10" s="409"/>
      <c r="C10" s="409"/>
      <c r="D10" s="409"/>
      <c r="E10" s="409"/>
      <c r="F10" s="409"/>
      <c r="G10" s="409"/>
      <c r="H10" s="409"/>
      <c r="I10" s="1">
        <v>4</v>
      </c>
      <c r="J10" s="7">
        <v>2853859</v>
      </c>
      <c r="K10" s="7">
        <v>0</v>
      </c>
    </row>
    <row r="11" spans="1:11" ht="12.75">
      <c r="A11" s="408" t="s">
        <v>44</v>
      </c>
      <c r="B11" s="409"/>
      <c r="C11" s="409"/>
      <c r="D11" s="409"/>
      <c r="E11" s="409"/>
      <c r="F11" s="409"/>
      <c r="G11" s="409"/>
      <c r="H11" s="409"/>
      <c r="I11" s="1">
        <v>5</v>
      </c>
      <c r="J11" s="7">
        <v>147783</v>
      </c>
      <c r="K11" s="7">
        <v>1094399</v>
      </c>
    </row>
    <row r="12" spans="1:16" ht="12.75">
      <c r="A12" s="408" t="s">
        <v>51</v>
      </c>
      <c r="B12" s="409"/>
      <c r="C12" s="409"/>
      <c r="D12" s="409"/>
      <c r="E12" s="409"/>
      <c r="F12" s="409"/>
      <c r="G12" s="409"/>
      <c r="H12" s="409"/>
      <c r="I12" s="1">
        <v>6</v>
      </c>
      <c r="J12" s="7">
        <v>67037115</v>
      </c>
      <c r="K12" s="7">
        <v>13071328</v>
      </c>
      <c r="M12" s="140"/>
      <c r="N12" s="140"/>
      <c r="O12" s="140"/>
      <c r="P12" s="140"/>
    </row>
    <row r="13" spans="1:11" ht="12.75">
      <c r="A13" s="379" t="s">
        <v>157</v>
      </c>
      <c r="B13" s="380"/>
      <c r="C13" s="380"/>
      <c r="D13" s="380"/>
      <c r="E13" s="380"/>
      <c r="F13" s="380"/>
      <c r="G13" s="380"/>
      <c r="H13" s="380"/>
      <c r="I13" s="1">
        <v>7</v>
      </c>
      <c r="J13" s="48">
        <f>SUM(J7:J12)</f>
        <v>125064951</v>
      </c>
      <c r="K13" s="48">
        <f>SUM(K7:K12)</f>
        <v>156496019</v>
      </c>
    </row>
    <row r="14" spans="1:11" ht="12.75">
      <c r="A14" s="408" t="s">
        <v>52</v>
      </c>
      <c r="B14" s="409"/>
      <c r="C14" s="409"/>
      <c r="D14" s="409"/>
      <c r="E14" s="409"/>
      <c r="F14" s="409"/>
      <c r="G14" s="409"/>
      <c r="H14" s="409"/>
      <c r="I14" s="1">
        <v>8</v>
      </c>
      <c r="J14" s="7">
        <v>0</v>
      </c>
      <c r="K14" s="7">
        <v>0</v>
      </c>
    </row>
    <row r="15" spans="1:11" ht="12.75">
      <c r="A15" s="408" t="s">
        <v>53</v>
      </c>
      <c r="B15" s="409"/>
      <c r="C15" s="409"/>
      <c r="D15" s="409"/>
      <c r="E15" s="409"/>
      <c r="F15" s="409"/>
      <c r="G15" s="409"/>
      <c r="H15" s="409"/>
      <c r="I15" s="1">
        <v>9</v>
      </c>
      <c r="J15" s="7">
        <v>0</v>
      </c>
      <c r="K15" s="7">
        <v>10858338</v>
      </c>
    </row>
    <row r="16" spans="1:11" ht="12.75">
      <c r="A16" s="408" t="s">
        <v>54</v>
      </c>
      <c r="B16" s="409"/>
      <c r="C16" s="409"/>
      <c r="D16" s="409"/>
      <c r="E16" s="409"/>
      <c r="F16" s="409"/>
      <c r="G16" s="409"/>
      <c r="H16" s="409"/>
      <c r="I16" s="1">
        <v>10</v>
      </c>
      <c r="J16" s="7">
        <v>0</v>
      </c>
      <c r="K16" s="7">
        <v>0</v>
      </c>
    </row>
    <row r="17" spans="1:16" ht="12.75">
      <c r="A17" s="408" t="s">
        <v>55</v>
      </c>
      <c r="B17" s="409"/>
      <c r="C17" s="409"/>
      <c r="D17" s="409"/>
      <c r="E17" s="409"/>
      <c r="F17" s="409"/>
      <c r="G17" s="409"/>
      <c r="H17" s="409"/>
      <c r="I17" s="1">
        <v>11</v>
      </c>
      <c r="J17" s="7">
        <v>355001</v>
      </c>
      <c r="K17" s="7">
        <v>38986731</v>
      </c>
      <c r="M17" s="140"/>
      <c r="N17" s="140"/>
      <c r="O17" s="140"/>
      <c r="P17" s="140"/>
    </row>
    <row r="18" spans="1:11" ht="12.75">
      <c r="A18" s="379" t="s">
        <v>158</v>
      </c>
      <c r="B18" s="380"/>
      <c r="C18" s="380"/>
      <c r="D18" s="380"/>
      <c r="E18" s="380"/>
      <c r="F18" s="380"/>
      <c r="G18" s="380"/>
      <c r="H18" s="380"/>
      <c r="I18" s="1">
        <v>12</v>
      </c>
      <c r="J18" s="48">
        <f>SUM(J14:J17)</f>
        <v>355001</v>
      </c>
      <c r="K18" s="48">
        <f>SUM(K14:K17)</f>
        <v>49845069</v>
      </c>
    </row>
    <row r="19" spans="1:11" ht="12.75">
      <c r="A19" s="379" t="s">
        <v>36</v>
      </c>
      <c r="B19" s="380"/>
      <c r="C19" s="380"/>
      <c r="D19" s="380"/>
      <c r="E19" s="380"/>
      <c r="F19" s="380"/>
      <c r="G19" s="380"/>
      <c r="H19" s="380"/>
      <c r="I19" s="1">
        <v>13</v>
      </c>
      <c r="J19" s="48">
        <f>IF(J13&gt;J18,J13-J18,0)</f>
        <v>124709950</v>
      </c>
      <c r="K19" s="48">
        <f>IF(K13&gt;K18,K13-K18,0)</f>
        <v>106650950</v>
      </c>
    </row>
    <row r="20" spans="1:11" ht="12.75">
      <c r="A20" s="379" t="s">
        <v>37</v>
      </c>
      <c r="B20" s="380"/>
      <c r="C20" s="380"/>
      <c r="D20" s="380"/>
      <c r="E20" s="380"/>
      <c r="F20" s="380"/>
      <c r="G20" s="380"/>
      <c r="H20" s="380"/>
      <c r="I20" s="1">
        <v>14</v>
      </c>
      <c r="J20" s="48">
        <f>IF(J18&gt;J13,J18-J13,0)</f>
        <v>0</v>
      </c>
      <c r="K20" s="48">
        <f>IF(K18&gt;K13,K18-K13,0)</f>
        <v>0</v>
      </c>
    </row>
    <row r="21" spans="1:11" ht="12.75">
      <c r="A21" s="400" t="s">
        <v>159</v>
      </c>
      <c r="B21" s="401"/>
      <c r="C21" s="401"/>
      <c r="D21" s="401"/>
      <c r="E21" s="401"/>
      <c r="F21" s="401"/>
      <c r="G21" s="401"/>
      <c r="H21" s="401"/>
      <c r="I21" s="444"/>
      <c r="J21" s="444"/>
      <c r="K21" s="445"/>
    </row>
    <row r="22" spans="1:11" ht="12.75">
      <c r="A22" s="408" t="s">
        <v>178</v>
      </c>
      <c r="B22" s="409"/>
      <c r="C22" s="409"/>
      <c r="D22" s="409"/>
      <c r="E22" s="409"/>
      <c r="F22" s="409"/>
      <c r="G22" s="409"/>
      <c r="H22" s="409"/>
      <c r="I22" s="1">
        <v>15</v>
      </c>
      <c r="J22" s="7">
        <v>0</v>
      </c>
      <c r="K22" s="7">
        <v>0</v>
      </c>
    </row>
    <row r="23" spans="1:11" ht="12.75">
      <c r="A23" s="408" t="s">
        <v>179</v>
      </c>
      <c r="B23" s="409"/>
      <c r="C23" s="409"/>
      <c r="D23" s="409"/>
      <c r="E23" s="409"/>
      <c r="F23" s="409"/>
      <c r="G23" s="409"/>
      <c r="H23" s="409"/>
      <c r="I23" s="1">
        <v>16</v>
      </c>
      <c r="J23" s="7">
        <v>0</v>
      </c>
      <c r="K23" s="7">
        <v>0</v>
      </c>
    </row>
    <row r="24" spans="1:11" ht="12.75">
      <c r="A24" s="408" t="s">
        <v>180</v>
      </c>
      <c r="B24" s="409"/>
      <c r="C24" s="409"/>
      <c r="D24" s="409"/>
      <c r="E24" s="409"/>
      <c r="F24" s="409"/>
      <c r="G24" s="409"/>
      <c r="H24" s="409"/>
      <c r="I24" s="1">
        <v>17</v>
      </c>
      <c r="J24" s="7">
        <v>0</v>
      </c>
      <c r="K24" s="7">
        <v>0</v>
      </c>
    </row>
    <row r="25" spans="1:11" ht="12.75">
      <c r="A25" s="408" t="s">
        <v>181</v>
      </c>
      <c r="B25" s="409"/>
      <c r="C25" s="409"/>
      <c r="D25" s="409"/>
      <c r="E25" s="409"/>
      <c r="F25" s="409"/>
      <c r="G25" s="409"/>
      <c r="H25" s="409"/>
      <c r="I25" s="1">
        <v>18</v>
      </c>
      <c r="J25" s="7">
        <v>0</v>
      </c>
      <c r="K25" s="7">
        <v>0</v>
      </c>
    </row>
    <row r="26" spans="1:11" ht="12.75">
      <c r="A26" s="408" t="s">
        <v>182</v>
      </c>
      <c r="B26" s="409"/>
      <c r="C26" s="409"/>
      <c r="D26" s="409"/>
      <c r="E26" s="409"/>
      <c r="F26" s="409"/>
      <c r="G26" s="409"/>
      <c r="H26" s="409"/>
      <c r="I26" s="1">
        <v>19</v>
      </c>
      <c r="J26" s="7">
        <v>0</v>
      </c>
      <c r="K26" s="7">
        <v>0</v>
      </c>
    </row>
    <row r="27" spans="1:11" ht="12.75">
      <c r="A27" s="379" t="s">
        <v>168</v>
      </c>
      <c r="B27" s="380"/>
      <c r="C27" s="380"/>
      <c r="D27" s="380"/>
      <c r="E27" s="380"/>
      <c r="F27" s="380"/>
      <c r="G27" s="380"/>
      <c r="H27" s="380"/>
      <c r="I27" s="1">
        <v>20</v>
      </c>
      <c r="J27" s="48">
        <f>SUM(J22:J26)</f>
        <v>0</v>
      </c>
      <c r="K27" s="48">
        <f>SUM(K22:K26)</f>
        <v>0</v>
      </c>
    </row>
    <row r="28" spans="1:11" ht="12.75">
      <c r="A28" s="408" t="s">
        <v>115</v>
      </c>
      <c r="B28" s="409"/>
      <c r="C28" s="409"/>
      <c r="D28" s="409"/>
      <c r="E28" s="409"/>
      <c r="F28" s="409"/>
      <c r="G28" s="409"/>
      <c r="H28" s="409"/>
      <c r="I28" s="1">
        <v>21</v>
      </c>
      <c r="J28" s="7">
        <v>50231351</v>
      </c>
      <c r="K28" s="7">
        <v>85638095</v>
      </c>
    </row>
    <row r="29" spans="1:11" ht="12.75">
      <c r="A29" s="408" t="s">
        <v>116</v>
      </c>
      <c r="B29" s="409"/>
      <c r="C29" s="409"/>
      <c r="D29" s="409"/>
      <c r="E29" s="409"/>
      <c r="F29" s="409"/>
      <c r="G29" s="409"/>
      <c r="H29" s="409"/>
      <c r="I29" s="1">
        <v>22</v>
      </c>
      <c r="J29" s="7">
        <v>0</v>
      </c>
      <c r="K29" s="7">
        <v>0</v>
      </c>
    </row>
    <row r="30" spans="1:11" ht="12.75">
      <c r="A30" s="408" t="s">
        <v>16</v>
      </c>
      <c r="B30" s="409"/>
      <c r="C30" s="409"/>
      <c r="D30" s="409"/>
      <c r="E30" s="409"/>
      <c r="F30" s="409"/>
      <c r="G30" s="409"/>
      <c r="H30" s="409"/>
      <c r="I30" s="1">
        <v>23</v>
      </c>
      <c r="J30" s="7">
        <v>0</v>
      </c>
      <c r="K30" s="7">
        <v>0</v>
      </c>
    </row>
    <row r="31" spans="1:11" ht="12.75">
      <c r="A31" s="379" t="s">
        <v>5</v>
      </c>
      <c r="B31" s="380"/>
      <c r="C31" s="380"/>
      <c r="D31" s="380"/>
      <c r="E31" s="380"/>
      <c r="F31" s="380"/>
      <c r="G31" s="380"/>
      <c r="H31" s="380"/>
      <c r="I31" s="1">
        <v>24</v>
      </c>
      <c r="J31" s="48">
        <f>SUM(J28:J30)</f>
        <v>50231351</v>
      </c>
      <c r="K31" s="48">
        <f>SUM(K28:K30)</f>
        <v>85638095</v>
      </c>
    </row>
    <row r="32" spans="1:11" ht="12.75">
      <c r="A32" s="379" t="s">
        <v>38</v>
      </c>
      <c r="B32" s="380"/>
      <c r="C32" s="380"/>
      <c r="D32" s="380"/>
      <c r="E32" s="380"/>
      <c r="F32" s="380"/>
      <c r="G32" s="380"/>
      <c r="H32" s="380"/>
      <c r="I32" s="1">
        <v>25</v>
      </c>
      <c r="J32" s="48">
        <v>0</v>
      </c>
      <c r="K32" s="48">
        <f>IF(K27&gt;K31,K27-K31,0)</f>
        <v>0</v>
      </c>
    </row>
    <row r="33" spans="1:11" ht="12.75">
      <c r="A33" s="379" t="s">
        <v>39</v>
      </c>
      <c r="B33" s="380"/>
      <c r="C33" s="380"/>
      <c r="D33" s="380"/>
      <c r="E33" s="380"/>
      <c r="F33" s="380"/>
      <c r="G33" s="380"/>
      <c r="H33" s="380"/>
      <c r="I33" s="1">
        <v>26</v>
      </c>
      <c r="J33" s="48">
        <f>IF(J31&gt;J27,J31-J27,0)</f>
        <v>50231351</v>
      </c>
      <c r="K33" s="48">
        <f>IF(K31&gt;K27,K31-K27,0)</f>
        <v>85638095</v>
      </c>
    </row>
    <row r="34" spans="1:11" ht="12.75">
      <c r="A34" s="400" t="s">
        <v>160</v>
      </c>
      <c r="B34" s="401"/>
      <c r="C34" s="401"/>
      <c r="D34" s="401"/>
      <c r="E34" s="401"/>
      <c r="F34" s="401"/>
      <c r="G34" s="401"/>
      <c r="H34" s="401"/>
      <c r="I34" s="444"/>
      <c r="J34" s="444"/>
      <c r="K34" s="445"/>
    </row>
    <row r="35" spans="1:11" ht="12.75">
      <c r="A35" s="408" t="s">
        <v>174</v>
      </c>
      <c r="B35" s="409"/>
      <c r="C35" s="409"/>
      <c r="D35" s="409"/>
      <c r="E35" s="409"/>
      <c r="F35" s="409"/>
      <c r="G35" s="409"/>
      <c r="H35" s="409"/>
      <c r="I35" s="1">
        <v>27</v>
      </c>
      <c r="J35" s="7">
        <v>0</v>
      </c>
      <c r="K35" s="7">
        <v>0</v>
      </c>
    </row>
    <row r="36" spans="1:11" ht="12.75">
      <c r="A36" s="408" t="s">
        <v>29</v>
      </c>
      <c r="B36" s="409"/>
      <c r="C36" s="409"/>
      <c r="D36" s="409"/>
      <c r="E36" s="409"/>
      <c r="F36" s="409"/>
      <c r="G36" s="409"/>
      <c r="H36" s="409"/>
      <c r="I36" s="1">
        <v>28</v>
      </c>
      <c r="J36" s="7">
        <v>0</v>
      </c>
      <c r="K36" s="7">
        <v>45112559</v>
      </c>
    </row>
    <row r="37" spans="1:11" ht="12.75">
      <c r="A37" s="408" t="s">
        <v>30</v>
      </c>
      <c r="B37" s="409"/>
      <c r="C37" s="409"/>
      <c r="D37" s="409"/>
      <c r="E37" s="409"/>
      <c r="F37" s="409"/>
      <c r="G37" s="409"/>
      <c r="H37" s="409"/>
      <c r="I37" s="1">
        <v>29</v>
      </c>
      <c r="J37" s="7">
        <v>0</v>
      </c>
      <c r="K37" s="7">
        <v>0</v>
      </c>
    </row>
    <row r="38" spans="1:11" ht="12.75">
      <c r="A38" s="379" t="s">
        <v>68</v>
      </c>
      <c r="B38" s="380"/>
      <c r="C38" s="380"/>
      <c r="D38" s="380"/>
      <c r="E38" s="380"/>
      <c r="F38" s="380"/>
      <c r="G38" s="380"/>
      <c r="H38" s="380"/>
      <c r="I38" s="1">
        <v>30</v>
      </c>
      <c r="J38" s="48">
        <f>SUM(J35:J37)</f>
        <v>0</v>
      </c>
      <c r="K38" s="48">
        <f>SUM(K35:K37)</f>
        <v>45112559</v>
      </c>
    </row>
    <row r="39" spans="1:11" ht="12.75">
      <c r="A39" s="408" t="s">
        <v>31</v>
      </c>
      <c r="B39" s="409"/>
      <c r="C39" s="409"/>
      <c r="D39" s="409"/>
      <c r="E39" s="409"/>
      <c r="F39" s="409"/>
      <c r="G39" s="409"/>
      <c r="H39" s="409"/>
      <c r="I39" s="1">
        <v>31</v>
      </c>
      <c r="J39" s="7">
        <v>74103167</v>
      </c>
      <c r="K39" s="7">
        <v>0</v>
      </c>
    </row>
    <row r="40" spans="1:11" ht="12.75">
      <c r="A40" s="408" t="s">
        <v>32</v>
      </c>
      <c r="B40" s="409"/>
      <c r="C40" s="409"/>
      <c r="D40" s="409"/>
      <c r="E40" s="409"/>
      <c r="F40" s="409"/>
      <c r="G40" s="409"/>
      <c r="H40" s="409"/>
      <c r="I40" s="1">
        <v>32</v>
      </c>
      <c r="J40" s="7">
        <v>0</v>
      </c>
      <c r="K40" s="7">
        <v>0</v>
      </c>
    </row>
    <row r="41" spans="1:11" ht="12.75">
      <c r="A41" s="408" t="s">
        <v>33</v>
      </c>
      <c r="B41" s="409"/>
      <c r="C41" s="409"/>
      <c r="D41" s="409"/>
      <c r="E41" s="409"/>
      <c r="F41" s="409"/>
      <c r="G41" s="409"/>
      <c r="H41" s="409"/>
      <c r="I41" s="1">
        <v>33</v>
      </c>
      <c r="J41" s="7">
        <v>0</v>
      </c>
      <c r="K41" s="7">
        <v>0</v>
      </c>
    </row>
    <row r="42" spans="1:11" ht="12.75">
      <c r="A42" s="408" t="s">
        <v>34</v>
      </c>
      <c r="B42" s="409"/>
      <c r="C42" s="409"/>
      <c r="D42" s="409"/>
      <c r="E42" s="409"/>
      <c r="F42" s="409"/>
      <c r="G42" s="409"/>
      <c r="H42" s="409"/>
      <c r="I42" s="1">
        <v>34</v>
      </c>
      <c r="J42" s="7">
        <v>0</v>
      </c>
      <c r="K42" s="7">
        <v>0</v>
      </c>
    </row>
    <row r="43" spans="1:11" ht="12.75">
      <c r="A43" s="408" t="s">
        <v>35</v>
      </c>
      <c r="B43" s="409"/>
      <c r="C43" s="409"/>
      <c r="D43" s="409"/>
      <c r="E43" s="409"/>
      <c r="F43" s="409"/>
      <c r="G43" s="409"/>
      <c r="H43" s="409"/>
      <c r="I43" s="1">
        <v>35</v>
      </c>
      <c r="J43" s="7">
        <v>0</v>
      </c>
      <c r="K43" s="7">
        <v>0</v>
      </c>
    </row>
    <row r="44" spans="1:11" ht="12.75">
      <c r="A44" s="379" t="s">
        <v>69</v>
      </c>
      <c r="B44" s="380"/>
      <c r="C44" s="380"/>
      <c r="D44" s="380"/>
      <c r="E44" s="380"/>
      <c r="F44" s="380"/>
      <c r="G44" s="380"/>
      <c r="H44" s="380"/>
      <c r="I44" s="1">
        <v>36</v>
      </c>
      <c r="J44" s="57">
        <f>SUM(J39:J43)</f>
        <v>74103167</v>
      </c>
      <c r="K44" s="48">
        <f>SUM(K39:K43)</f>
        <v>0</v>
      </c>
    </row>
    <row r="45" spans="1:11" ht="12.75">
      <c r="A45" s="379" t="s">
        <v>17</v>
      </c>
      <c r="B45" s="380"/>
      <c r="C45" s="380"/>
      <c r="D45" s="380"/>
      <c r="E45" s="380"/>
      <c r="F45" s="380"/>
      <c r="G45" s="380"/>
      <c r="H45" s="380"/>
      <c r="I45" s="1">
        <v>37</v>
      </c>
      <c r="J45" s="57">
        <f>IF(J38&gt;J44,J38-J44,0)</f>
        <v>0</v>
      </c>
      <c r="K45" s="48">
        <f>IF(K38&gt;K44,K38-K44,0)</f>
        <v>45112559</v>
      </c>
    </row>
    <row r="46" spans="1:11" ht="12.75">
      <c r="A46" s="379" t="s">
        <v>18</v>
      </c>
      <c r="B46" s="380"/>
      <c r="C46" s="380"/>
      <c r="D46" s="380"/>
      <c r="E46" s="380"/>
      <c r="F46" s="380"/>
      <c r="G46" s="380"/>
      <c r="H46" s="380"/>
      <c r="I46" s="1">
        <v>38</v>
      </c>
      <c r="J46" s="57">
        <f>IF(J44&gt;J38,J44-J38,0)</f>
        <v>74103167</v>
      </c>
      <c r="K46" s="48">
        <f>IF(K44&gt;K38,K44-K38,0)</f>
        <v>0</v>
      </c>
    </row>
    <row r="47" spans="1:11" ht="12.75">
      <c r="A47" s="408" t="s">
        <v>70</v>
      </c>
      <c r="B47" s="409"/>
      <c r="C47" s="409"/>
      <c r="D47" s="409"/>
      <c r="E47" s="409"/>
      <c r="F47" s="409"/>
      <c r="G47" s="409"/>
      <c r="H47" s="409"/>
      <c r="I47" s="1">
        <v>39</v>
      </c>
      <c r="J47" s="57">
        <f>IF(J19-J20+J32-J33+J45-J46&gt;0,J19-J20+J32-J33+J45-J46,0)</f>
        <v>375432</v>
      </c>
      <c r="K47" s="48">
        <f>IF(K19-K20+K32-K33+K45-K46&gt;0,K19-K20+K32-K33+K45-K46,0)</f>
        <v>66125414</v>
      </c>
    </row>
    <row r="48" spans="1:11" ht="12.75">
      <c r="A48" s="408" t="s">
        <v>71</v>
      </c>
      <c r="B48" s="409"/>
      <c r="C48" s="409"/>
      <c r="D48" s="409"/>
      <c r="E48" s="409"/>
      <c r="F48" s="409"/>
      <c r="G48" s="409"/>
      <c r="H48" s="409"/>
      <c r="I48" s="1">
        <v>40</v>
      </c>
      <c r="J48" s="57">
        <f>IF(J20-J19+J33-J32+J46-J45&gt;0,J20-J19+J33-J32+J46-J45,0)</f>
        <v>0</v>
      </c>
      <c r="K48" s="48">
        <f>IF(K20-K19+K33-K32+K46-K45&gt;0,K20-K19+K33-K32+K46-K45,0)</f>
        <v>0</v>
      </c>
    </row>
    <row r="49" spans="1:11" ht="12.75">
      <c r="A49" s="408" t="s">
        <v>161</v>
      </c>
      <c r="B49" s="409"/>
      <c r="C49" s="409"/>
      <c r="D49" s="409"/>
      <c r="E49" s="409"/>
      <c r="F49" s="409"/>
      <c r="G49" s="409"/>
      <c r="H49" s="409"/>
      <c r="I49" s="1">
        <v>41</v>
      </c>
      <c r="J49" s="7">
        <v>1372426</v>
      </c>
      <c r="K49" s="7">
        <v>1747858</v>
      </c>
    </row>
    <row r="50" spans="1:11" ht="12.75">
      <c r="A50" s="408" t="s">
        <v>175</v>
      </c>
      <c r="B50" s="409"/>
      <c r="C50" s="409"/>
      <c r="D50" s="409"/>
      <c r="E50" s="409"/>
      <c r="F50" s="409"/>
      <c r="G50" s="409"/>
      <c r="H50" s="409"/>
      <c r="I50" s="1">
        <v>42</v>
      </c>
      <c r="J50" s="5">
        <f>IF(J47=0,0,J47)</f>
        <v>375432</v>
      </c>
      <c r="K50" s="48">
        <f>IF(K47=0,0,K47)</f>
        <v>66125414</v>
      </c>
    </row>
    <row r="51" spans="1:11" ht="12.75">
      <c r="A51" s="408" t="s">
        <v>176</v>
      </c>
      <c r="B51" s="409"/>
      <c r="C51" s="409"/>
      <c r="D51" s="409"/>
      <c r="E51" s="409"/>
      <c r="F51" s="409"/>
      <c r="G51" s="409"/>
      <c r="H51" s="409"/>
      <c r="I51" s="1">
        <v>43</v>
      </c>
      <c r="J51" s="5">
        <f>IF(J48=0,0,J48)</f>
        <v>0</v>
      </c>
      <c r="K51" s="7">
        <f>IF(K48=0,0,K48)</f>
        <v>0</v>
      </c>
    </row>
    <row r="52" spans="1:12" ht="12.75">
      <c r="A52" s="423" t="s">
        <v>177</v>
      </c>
      <c r="B52" s="424"/>
      <c r="C52" s="424"/>
      <c r="D52" s="424"/>
      <c r="E52" s="424"/>
      <c r="F52" s="424"/>
      <c r="G52" s="424"/>
      <c r="H52" s="424"/>
      <c r="I52" s="4">
        <v>44</v>
      </c>
      <c r="J52" s="58">
        <f>J49+J50-J51</f>
        <v>1747858</v>
      </c>
      <c r="K52" s="55">
        <f>K49+K50-K51</f>
        <v>67873272</v>
      </c>
      <c r="L52" s="141">
        <f>K52-Bilanca!K64</f>
        <v>0</v>
      </c>
    </row>
    <row r="55" ht="12.75">
      <c r="K55" s="140"/>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7:K12 J49:K51 J14:K17 J22:K26 J39:K43 J35:K37 J28:K30">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450" t="s">
        <v>197</v>
      </c>
      <c r="B1" s="450"/>
      <c r="C1" s="450"/>
      <c r="D1" s="450"/>
      <c r="E1" s="450"/>
      <c r="F1" s="450"/>
      <c r="G1" s="450"/>
      <c r="H1" s="450"/>
      <c r="I1" s="450"/>
      <c r="J1" s="450"/>
      <c r="K1" s="450"/>
    </row>
    <row r="2" spans="1:11" ht="12.75" customHeight="1">
      <c r="A2" s="459" t="s">
        <v>6</v>
      </c>
      <c r="B2" s="459"/>
      <c r="C2" s="459"/>
      <c r="D2" s="459"/>
      <c r="E2" s="459"/>
      <c r="F2" s="459"/>
      <c r="G2" s="459"/>
      <c r="H2" s="459"/>
      <c r="I2" s="459"/>
      <c r="J2" s="459"/>
      <c r="K2" s="459"/>
    </row>
    <row r="3" spans="1:11" ht="12.75">
      <c r="A3" s="458" t="s">
        <v>7</v>
      </c>
      <c r="B3" s="458"/>
      <c r="C3" s="458"/>
      <c r="D3" s="458"/>
      <c r="E3" s="458"/>
      <c r="F3" s="458"/>
      <c r="G3" s="458"/>
      <c r="H3" s="458"/>
      <c r="I3" s="458"/>
      <c r="J3" s="458"/>
      <c r="K3" s="458"/>
    </row>
    <row r="4" spans="1:11" ht="33.75">
      <c r="A4" s="452" t="s">
        <v>59</v>
      </c>
      <c r="B4" s="452"/>
      <c r="C4" s="452"/>
      <c r="D4" s="452"/>
      <c r="E4" s="452"/>
      <c r="F4" s="452"/>
      <c r="G4" s="452"/>
      <c r="H4" s="452"/>
      <c r="I4" s="59" t="s">
        <v>279</v>
      </c>
      <c r="J4" s="60" t="s">
        <v>318</v>
      </c>
      <c r="K4" s="60" t="s">
        <v>319</v>
      </c>
    </row>
    <row r="5" spans="1:11" ht="12.75">
      <c r="A5" s="457">
        <v>1</v>
      </c>
      <c r="B5" s="457"/>
      <c r="C5" s="457"/>
      <c r="D5" s="457"/>
      <c r="E5" s="457"/>
      <c r="F5" s="457"/>
      <c r="G5" s="457"/>
      <c r="H5" s="457"/>
      <c r="I5" s="65">
        <v>2</v>
      </c>
      <c r="J5" s="66" t="s">
        <v>283</v>
      </c>
      <c r="K5" s="66" t="s">
        <v>284</v>
      </c>
    </row>
    <row r="6" spans="1:11" ht="12.75">
      <c r="A6" s="400" t="s">
        <v>156</v>
      </c>
      <c r="B6" s="401"/>
      <c r="C6" s="401"/>
      <c r="D6" s="401"/>
      <c r="E6" s="401"/>
      <c r="F6" s="401"/>
      <c r="G6" s="401"/>
      <c r="H6" s="401"/>
      <c r="I6" s="444"/>
      <c r="J6" s="444"/>
      <c r="K6" s="445"/>
    </row>
    <row r="7" spans="1:11" ht="12.75">
      <c r="A7" s="408" t="s">
        <v>199</v>
      </c>
      <c r="B7" s="409"/>
      <c r="C7" s="409"/>
      <c r="D7" s="409"/>
      <c r="E7" s="409"/>
      <c r="F7" s="409"/>
      <c r="G7" s="409"/>
      <c r="H7" s="409"/>
      <c r="I7" s="1">
        <v>1</v>
      </c>
      <c r="J7" s="5"/>
      <c r="K7" s="7"/>
    </row>
    <row r="8" spans="1:11" ht="12.75">
      <c r="A8" s="408" t="s">
        <v>119</v>
      </c>
      <c r="B8" s="409"/>
      <c r="C8" s="409"/>
      <c r="D8" s="409"/>
      <c r="E8" s="409"/>
      <c r="F8" s="409"/>
      <c r="G8" s="409"/>
      <c r="H8" s="409"/>
      <c r="I8" s="1">
        <v>2</v>
      </c>
      <c r="J8" s="5"/>
      <c r="K8" s="7"/>
    </row>
    <row r="9" spans="1:11" ht="12.75">
      <c r="A9" s="408" t="s">
        <v>120</v>
      </c>
      <c r="B9" s="409"/>
      <c r="C9" s="409"/>
      <c r="D9" s="409"/>
      <c r="E9" s="409"/>
      <c r="F9" s="409"/>
      <c r="G9" s="409"/>
      <c r="H9" s="409"/>
      <c r="I9" s="1">
        <v>3</v>
      </c>
      <c r="J9" s="5"/>
      <c r="K9" s="7"/>
    </row>
    <row r="10" spans="1:11" ht="12.75">
      <c r="A10" s="408" t="s">
        <v>121</v>
      </c>
      <c r="B10" s="409"/>
      <c r="C10" s="409"/>
      <c r="D10" s="409"/>
      <c r="E10" s="409"/>
      <c r="F10" s="409"/>
      <c r="G10" s="409"/>
      <c r="H10" s="409"/>
      <c r="I10" s="1">
        <v>4</v>
      </c>
      <c r="J10" s="5"/>
      <c r="K10" s="7"/>
    </row>
    <row r="11" spans="1:11" ht="12.75">
      <c r="A11" s="408" t="s">
        <v>122</v>
      </c>
      <c r="B11" s="409"/>
      <c r="C11" s="409"/>
      <c r="D11" s="409"/>
      <c r="E11" s="409"/>
      <c r="F11" s="409"/>
      <c r="G11" s="409"/>
      <c r="H11" s="409"/>
      <c r="I11" s="1">
        <v>5</v>
      </c>
      <c r="J11" s="5"/>
      <c r="K11" s="7"/>
    </row>
    <row r="12" spans="1:11" ht="12.75">
      <c r="A12" s="379" t="s">
        <v>198</v>
      </c>
      <c r="B12" s="380"/>
      <c r="C12" s="380"/>
      <c r="D12" s="380"/>
      <c r="E12" s="380"/>
      <c r="F12" s="380"/>
      <c r="G12" s="380"/>
      <c r="H12" s="380"/>
      <c r="I12" s="1">
        <v>6</v>
      </c>
      <c r="J12" s="57">
        <f>SUM(J7:J11)</f>
        <v>0</v>
      </c>
      <c r="K12" s="48">
        <f>SUM(K7:K11)</f>
        <v>0</v>
      </c>
    </row>
    <row r="13" spans="1:11" ht="12.75">
      <c r="A13" s="408" t="s">
        <v>123</v>
      </c>
      <c r="B13" s="409"/>
      <c r="C13" s="409"/>
      <c r="D13" s="409"/>
      <c r="E13" s="409"/>
      <c r="F13" s="409"/>
      <c r="G13" s="409"/>
      <c r="H13" s="409"/>
      <c r="I13" s="1">
        <v>7</v>
      </c>
      <c r="J13" s="5"/>
      <c r="K13" s="7"/>
    </row>
    <row r="14" spans="1:11" ht="12.75">
      <c r="A14" s="408" t="s">
        <v>124</v>
      </c>
      <c r="B14" s="409"/>
      <c r="C14" s="409"/>
      <c r="D14" s="409"/>
      <c r="E14" s="409"/>
      <c r="F14" s="409"/>
      <c r="G14" s="409"/>
      <c r="H14" s="409"/>
      <c r="I14" s="1">
        <v>8</v>
      </c>
      <c r="J14" s="5"/>
      <c r="K14" s="7"/>
    </row>
    <row r="15" spans="1:11" ht="12.75">
      <c r="A15" s="408" t="s">
        <v>125</v>
      </c>
      <c r="B15" s="409"/>
      <c r="C15" s="409"/>
      <c r="D15" s="409"/>
      <c r="E15" s="409"/>
      <c r="F15" s="409"/>
      <c r="G15" s="409"/>
      <c r="H15" s="409"/>
      <c r="I15" s="1">
        <v>9</v>
      </c>
      <c r="J15" s="5"/>
      <c r="K15" s="7"/>
    </row>
    <row r="16" spans="1:11" ht="12.75">
      <c r="A16" s="408" t="s">
        <v>126</v>
      </c>
      <c r="B16" s="409"/>
      <c r="C16" s="409"/>
      <c r="D16" s="409"/>
      <c r="E16" s="409"/>
      <c r="F16" s="409"/>
      <c r="G16" s="409"/>
      <c r="H16" s="409"/>
      <c r="I16" s="1">
        <v>10</v>
      </c>
      <c r="J16" s="5"/>
      <c r="K16" s="7"/>
    </row>
    <row r="17" spans="1:11" ht="12.75">
      <c r="A17" s="408" t="s">
        <v>127</v>
      </c>
      <c r="B17" s="409"/>
      <c r="C17" s="409"/>
      <c r="D17" s="409"/>
      <c r="E17" s="409"/>
      <c r="F17" s="409"/>
      <c r="G17" s="409"/>
      <c r="H17" s="409"/>
      <c r="I17" s="1">
        <v>11</v>
      </c>
      <c r="J17" s="5"/>
      <c r="K17" s="7"/>
    </row>
    <row r="18" spans="1:11" ht="12.75">
      <c r="A18" s="408" t="s">
        <v>128</v>
      </c>
      <c r="B18" s="409"/>
      <c r="C18" s="409"/>
      <c r="D18" s="409"/>
      <c r="E18" s="409"/>
      <c r="F18" s="409"/>
      <c r="G18" s="409"/>
      <c r="H18" s="409"/>
      <c r="I18" s="1">
        <v>12</v>
      </c>
      <c r="J18" s="5"/>
      <c r="K18" s="7"/>
    </row>
    <row r="19" spans="1:11" ht="12.75">
      <c r="A19" s="379" t="s">
        <v>47</v>
      </c>
      <c r="B19" s="380"/>
      <c r="C19" s="380"/>
      <c r="D19" s="380"/>
      <c r="E19" s="380"/>
      <c r="F19" s="380"/>
      <c r="G19" s="380"/>
      <c r="H19" s="380"/>
      <c r="I19" s="1">
        <v>13</v>
      </c>
      <c r="J19" s="57">
        <f>SUM(J13:J18)</f>
        <v>0</v>
      </c>
      <c r="K19" s="48">
        <f>SUM(K13:K18)</f>
        <v>0</v>
      </c>
    </row>
    <row r="20" spans="1:11" ht="12.75">
      <c r="A20" s="379" t="s">
        <v>108</v>
      </c>
      <c r="B20" s="455"/>
      <c r="C20" s="455"/>
      <c r="D20" s="455"/>
      <c r="E20" s="455"/>
      <c r="F20" s="455"/>
      <c r="G20" s="455"/>
      <c r="H20" s="456"/>
      <c r="I20" s="1">
        <v>14</v>
      </c>
      <c r="J20" s="57">
        <f>IF(J12&gt;J19,J12-J19,0)</f>
        <v>0</v>
      </c>
      <c r="K20" s="48">
        <f>IF(K12&gt;K19,K12-K19,0)</f>
        <v>0</v>
      </c>
    </row>
    <row r="21" spans="1:11" ht="12.75">
      <c r="A21" s="428" t="s">
        <v>109</v>
      </c>
      <c r="B21" s="453"/>
      <c r="C21" s="453"/>
      <c r="D21" s="453"/>
      <c r="E21" s="453"/>
      <c r="F21" s="453"/>
      <c r="G21" s="453"/>
      <c r="H21" s="454"/>
      <c r="I21" s="1">
        <v>15</v>
      </c>
      <c r="J21" s="57">
        <f>IF(J19&gt;J12,J19-J12,0)</f>
        <v>0</v>
      </c>
      <c r="K21" s="48">
        <f>IF(K19&gt;K12,K19-K12,0)</f>
        <v>0</v>
      </c>
    </row>
    <row r="22" spans="1:11" ht="12.75">
      <c r="A22" s="400" t="s">
        <v>159</v>
      </c>
      <c r="B22" s="401"/>
      <c r="C22" s="401"/>
      <c r="D22" s="401"/>
      <c r="E22" s="401"/>
      <c r="F22" s="401"/>
      <c r="G22" s="401"/>
      <c r="H22" s="401"/>
      <c r="I22" s="444"/>
      <c r="J22" s="444"/>
      <c r="K22" s="445"/>
    </row>
    <row r="23" spans="1:11" ht="12.75">
      <c r="A23" s="408" t="s">
        <v>165</v>
      </c>
      <c r="B23" s="409"/>
      <c r="C23" s="409"/>
      <c r="D23" s="409"/>
      <c r="E23" s="409"/>
      <c r="F23" s="409"/>
      <c r="G23" s="409"/>
      <c r="H23" s="409"/>
      <c r="I23" s="1">
        <v>16</v>
      </c>
      <c r="J23" s="5"/>
      <c r="K23" s="7"/>
    </row>
    <row r="24" spans="1:11" ht="12.75">
      <c r="A24" s="408" t="s">
        <v>166</v>
      </c>
      <c r="B24" s="409"/>
      <c r="C24" s="409"/>
      <c r="D24" s="409"/>
      <c r="E24" s="409"/>
      <c r="F24" s="409"/>
      <c r="G24" s="409"/>
      <c r="H24" s="409"/>
      <c r="I24" s="1">
        <v>17</v>
      </c>
      <c r="J24" s="5"/>
      <c r="K24" s="7"/>
    </row>
    <row r="25" spans="1:11" ht="12.75">
      <c r="A25" s="408" t="s">
        <v>320</v>
      </c>
      <c r="B25" s="409"/>
      <c r="C25" s="409"/>
      <c r="D25" s="409"/>
      <c r="E25" s="409"/>
      <c r="F25" s="409"/>
      <c r="G25" s="409"/>
      <c r="H25" s="409"/>
      <c r="I25" s="1">
        <v>18</v>
      </c>
      <c r="J25" s="5"/>
      <c r="K25" s="7"/>
    </row>
    <row r="26" spans="1:11" ht="12.75">
      <c r="A26" s="408" t="s">
        <v>321</v>
      </c>
      <c r="B26" s="409"/>
      <c r="C26" s="409"/>
      <c r="D26" s="409"/>
      <c r="E26" s="409"/>
      <c r="F26" s="409"/>
      <c r="G26" s="409"/>
      <c r="H26" s="409"/>
      <c r="I26" s="1">
        <v>19</v>
      </c>
      <c r="J26" s="5"/>
      <c r="K26" s="7"/>
    </row>
    <row r="27" spans="1:11" ht="12.75">
      <c r="A27" s="408" t="s">
        <v>167</v>
      </c>
      <c r="B27" s="409"/>
      <c r="C27" s="409"/>
      <c r="D27" s="409"/>
      <c r="E27" s="409"/>
      <c r="F27" s="409"/>
      <c r="G27" s="409"/>
      <c r="H27" s="409"/>
      <c r="I27" s="1">
        <v>20</v>
      </c>
      <c r="J27" s="5"/>
      <c r="K27" s="7"/>
    </row>
    <row r="28" spans="1:11" ht="12.75">
      <c r="A28" s="379" t="s">
        <v>114</v>
      </c>
      <c r="B28" s="380"/>
      <c r="C28" s="380"/>
      <c r="D28" s="380"/>
      <c r="E28" s="380"/>
      <c r="F28" s="380"/>
      <c r="G28" s="380"/>
      <c r="H28" s="380"/>
      <c r="I28" s="1">
        <v>21</v>
      </c>
      <c r="J28" s="57">
        <f>SUM(J23:J27)</f>
        <v>0</v>
      </c>
      <c r="K28" s="48">
        <f>SUM(K23:K27)</f>
        <v>0</v>
      </c>
    </row>
    <row r="29" spans="1:11" ht="12.75">
      <c r="A29" s="408" t="s">
        <v>2</v>
      </c>
      <c r="B29" s="409"/>
      <c r="C29" s="409"/>
      <c r="D29" s="409"/>
      <c r="E29" s="409"/>
      <c r="F29" s="409"/>
      <c r="G29" s="409"/>
      <c r="H29" s="409"/>
      <c r="I29" s="1">
        <v>22</v>
      </c>
      <c r="J29" s="5"/>
      <c r="K29" s="7"/>
    </row>
    <row r="30" spans="1:11" ht="12.75">
      <c r="A30" s="408" t="s">
        <v>3</v>
      </c>
      <c r="B30" s="409"/>
      <c r="C30" s="409"/>
      <c r="D30" s="409"/>
      <c r="E30" s="409"/>
      <c r="F30" s="409"/>
      <c r="G30" s="409"/>
      <c r="H30" s="409"/>
      <c r="I30" s="1">
        <v>23</v>
      </c>
      <c r="J30" s="5"/>
      <c r="K30" s="7"/>
    </row>
    <row r="31" spans="1:11" ht="12.75">
      <c r="A31" s="408" t="s">
        <v>4</v>
      </c>
      <c r="B31" s="409"/>
      <c r="C31" s="409"/>
      <c r="D31" s="409"/>
      <c r="E31" s="409"/>
      <c r="F31" s="409"/>
      <c r="G31" s="409"/>
      <c r="H31" s="409"/>
      <c r="I31" s="1">
        <v>24</v>
      </c>
      <c r="J31" s="5"/>
      <c r="K31" s="7"/>
    </row>
    <row r="32" spans="1:11" ht="12.75">
      <c r="A32" s="379" t="s">
        <v>48</v>
      </c>
      <c r="B32" s="380"/>
      <c r="C32" s="380"/>
      <c r="D32" s="380"/>
      <c r="E32" s="380"/>
      <c r="F32" s="380"/>
      <c r="G32" s="380"/>
      <c r="H32" s="380"/>
      <c r="I32" s="1">
        <v>25</v>
      </c>
      <c r="J32" s="57">
        <f>SUM(J29:J31)</f>
        <v>0</v>
      </c>
      <c r="K32" s="48">
        <f>SUM(K29:K31)</f>
        <v>0</v>
      </c>
    </row>
    <row r="33" spans="1:11" ht="12.75">
      <c r="A33" s="379" t="s">
        <v>110</v>
      </c>
      <c r="B33" s="380"/>
      <c r="C33" s="380"/>
      <c r="D33" s="380"/>
      <c r="E33" s="380"/>
      <c r="F33" s="380"/>
      <c r="G33" s="380"/>
      <c r="H33" s="380"/>
      <c r="I33" s="1">
        <v>26</v>
      </c>
      <c r="J33" s="57">
        <f>IF(J28&gt;J32,J28-J32,0)</f>
        <v>0</v>
      </c>
      <c r="K33" s="48">
        <f>IF(K28&gt;K32,K28-K32,0)</f>
        <v>0</v>
      </c>
    </row>
    <row r="34" spans="1:11" ht="12.75">
      <c r="A34" s="379" t="s">
        <v>111</v>
      </c>
      <c r="B34" s="380"/>
      <c r="C34" s="380"/>
      <c r="D34" s="380"/>
      <c r="E34" s="380"/>
      <c r="F34" s="380"/>
      <c r="G34" s="380"/>
      <c r="H34" s="380"/>
      <c r="I34" s="1">
        <v>27</v>
      </c>
      <c r="J34" s="57">
        <f>IF(J32&gt;J28,J32-J28,0)</f>
        <v>0</v>
      </c>
      <c r="K34" s="48">
        <f>IF(K32&gt;K28,K32-K28,0)</f>
        <v>0</v>
      </c>
    </row>
    <row r="35" spans="1:11" ht="12.75">
      <c r="A35" s="400" t="s">
        <v>160</v>
      </c>
      <c r="B35" s="401"/>
      <c r="C35" s="401"/>
      <c r="D35" s="401"/>
      <c r="E35" s="401"/>
      <c r="F35" s="401"/>
      <c r="G35" s="401"/>
      <c r="H35" s="401"/>
      <c r="I35" s="444">
        <v>0</v>
      </c>
      <c r="J35" s="444"/>
      <c r="K35" s="445"/>
    </row>
    <row r="36" spans="1:11" ht="12.75">
      <c r="A36" s="408" t="s">
        <v>174</v>
      </c>
      <c r="B36" s="409"/>
      <c r="C36" s="409"/>
      <c r="D36" s="409"/>
      <c r="E36" s="409"/>
      <c r="F36" s="409"/>
      <c r="G36" s="409"/>
      <c r="H36" s="409"/>
      <c r="I36" s="1">
        <v>28</v>
      </c>
      <c r="J36" s="5"/>
      <c r="K36" s="7"/>
    </row>
    <row r="37" spans="1:11" ht="12.75">
      <c r="A37" s="408" t="s">
        <v>29</v>
      </c>
      <c r="B37" s="409"/>
      <c r="C37" s="409"/>
      <c r="D37" s="409"/>
      <c r="E37" s="409"/>
      <c r="F37" s="409"/>
      <c r="G37" s="409"/>
      <c r="H37" s="409"/>
      <c r="I37" s="1">
        <v>29</v>
      </c>
      <c r="J37" s="5"/>
      <c r="K37" s="7"/>
    </row>
    <row r="38" spans="1:11" ht="12.75">
      <c r="A38" s="408" t="s">
        <v>30</v>
      </c>
      <c r="B38" s="409"/>
      <c r="C38" s="409"/>
      <c r="D38" s="409"/>
      <c r="E38" s="409"/>
      <c r="F38" s="409"/>
      <c r="G38" s="409"/>
      <c r="H38" s="409"/>
      <c r="I38" s="1">
        <v>30</v>
      </c>
      <c r="J38" s="5"/>
      <c r="K38" s="7"/>
    </row>
    <row r="39" spans="1:11" ht="12.75">
      <c r="A39" s="379" t="s">
        <v>49</v>
      </c>
      <c r="B39" s="380"/>
      <c r="C39" s="380"/>
      <c r="D39" s="380"/>
      <c r="E39" s="380"/>
      <c r="F39" s="380"/>
      <c r="G39" s="380"/>
      <c r="H39" s="380"/>
      <c r="I39" s="1">
        <v>31</v>
      </c>
      <c r="J39" s="57">
        <f>SUM(J36:J38)</f>
        <v>0</v>
      </c>
      <c r="K39" s="48">
        <f>SUM(K36:K38)</f>
        <v>0</v>
      </c>
    </row>
    <row r="40" spans="1:11" ht="12.75">
      <c r="A40" s="408" t="s">
        <v>31</v>
      </c>
      <c r="B40" s="409"/>
      <c r="C40" s="409"/>
      <c r="D40" s="409"/>
      <c r="E40" s="409"/>
      <c r="F40" s="409"/>
      <c r="G40" s="409"/>
      <c r="H40" s="409"/>
      <c r="I40" s="1">
        <v>32</v>
      </c>
      <c r="J40" s="5"/>
      <c r="K40" s="7"/>
    </row>
    <row r="41" spans="1:11" ht="12.75">
      <c r="A41" s="408" t="s">
        <v>32</v>
      </c>
      <c r="B41" s="409"/>
      <c r="C41" s="409"/>
      <c r="D41" s="409"/>
      <c r="E41" s="409"/>
      <c r="F41" s="409"/>
      <c r="G41" s="409"/>
      <c r="H41" s="409"/>
      <c r="I41" s="1">
        <v>33</v>
      </c>
      <c r="J41" s="5"/>
      <c r="K41" s="7"/>
    </row>
    <row r="42" spans="1:11" ht="12.75">
      <c r="A42" s="408" t="s">
        <v>33</v>
      </c>
      <c r="B42" s="409"/>
      <c r="C42" s="409"/>
      <c r="D42" s="409"/>
      <c r="E42" s="409"/>
      <c r="F42" s="409"/>
      <c r="G42" s="409"/>
      <c r="H42" s="409"/>
      <c r="I42" s="1">
        <v>34</v>
      </c>
      <c r="J42" s="5"/>
      <c r="K42" s="7"/>
    </row>
    <row r="43" spans="1:11" ht="12.75">
      <c r="A43" s="408" t="s">
        <v>34</v>
      </c>
      <c r="B43" s="409"/>
      <c r="C43" s="409"/>
      <c r="D43" s="409"/>
      <c r="E43" s="409"/>
      <c r="F43" s="409"/>
      <c r="G43" s="409"/>
      <c r="H43" s="409"/>
      <c r="I43" s="1">
        <v>35</v>
      </c>
      <c r="J43" s="5"/>
      <c r="K43" s="7"/>
    </row>
    <row r="44" spans="1:11" ht="12.75">
      <c r="A44" s="408" t="s">
        <v>35</v>
      </c>
      <c r="B44" s="409"/>
      <c r="C44" s="409"/>
      <c r="D44" s="409"/>
      <c r="E44" s="409"/>
      <c r="F44" s="409"/>
      <c r="G44" s="409"/>
      <c r="H44" s="409"/>
      <c r="I44" s="1">
        <v>36</v>
      </c>
      <c r="J44" s="5"/>
      <c r="K44" s="7"/>
    </row>
    <row r="45" spans="1:11" ht="12.75">
      <c r="A45" s="379" t="s">
        <v>148</v>
      </c>
      <c r="B45" s="380"/>
      <c r="C45" s="380"/>
      <c r="D45" s="380"/>
      <c r="E45" s="380"/>
      <c r="F45" s="380"/>
      <c r="G45" s="380"/>
      <c r="H45" s="380"/>
      <c r="I45" s="1">
        <v>37</v>
      </c>
      <c r="J45" s="57">
        <f>SUM(J40:J44)</f>
        <v>0</v>
      </c>
      <c r="K45" s="48">
        <f>SUM(K40:K44)</f>
        <v>0</v>
      </c>
    </row>
    <row r="46" spans="1:11" ht="12.75">
      <c r="A46" s="379" t="s">
        <v>162</v>
      </c>
      <c r="B46" s="380"/>
      <c r="C46" s="380"/>
      <c r="D46" s="380"/>
      <c r="E46" s="380"/>
      <c r="F46" s="380"/>
      <c r="G46" s="380"/>
      <c r="H46" s="380"/>
      <c r="I46" s="1">
        <v>38</v>
      </c>
      <c r="J46" s="57">
        <f>IF(J39&gt;J45,J39-J45,0)</f>
        <v>0</v>
      </c>
      <c r="K46" s="48">
        <f>IF(K39&gt;K45,K39-K45,0)</f>
        <v>0</v>
      </c>
    </row>
    <row r="47" spans="1:11" ht="12.75">
      <c r="A47" s="379" t="s">
        <v>163</v>
      </c>
      <c r="B47" s="380"/>
      <c r="C47" s="380"/>
      <c r="D47" s="380"/>
      <c r="E47" s="380"/>
      <c r="F47" s="380"/>
      <c r="G47" s="380"/>
      <c r="H47" s="380"/>
      <c r="I47" s="1">
        <v>39</v>
      </c>
      <c r="J47" s="57">
        <f>IF(J45&gt;J39,J45-J39,0)</f>
        <v>0</v>
      </c>
      <c r="K47" s="48">
        <f>IF(K45&gt;K39,K45-K39,0)</f>
        <v>0</v>
      </c>
    </row>
    <row r="48" spans="1:11" ht="12.75">
      <c r="A48" s="379" t="s">
        <v>149</v>
      </c>
      <c r="B48" s="380"/>
      <c r="C48" s="380"/>
      <c r="D48" s="380"/>
      <c r="E48" s="380"/>
      <c r="F48" s="380"/>
      <c r="G48" s="380"/>
      <c r="H48" s="380"/>
      <c r="I48" s="1">
        <v>40</v>
      </c>
      <c r="J48" s="57">
        <f>IF(J20-J21+J33-J34+J46-J47&gt;0,J20-J21+J33-J34+J46-J47,0)</f>
        <v>0</v>
      </c>
      <c r="K48" s="48">
        <f>IF(K20-K21+K33-K34+K46-K47&gt;0,K20-K21+K33-K34+K46-K47,0)</f>
        <v>0</v>
      </c>
    </row>
    <row r="49" spans="1:11" ht="12.75">
      <c r="A49" s="379" t="s">
        <v>15</v>
      </c>
      <c r="B49" s="380"/>
      <c r="C49" s="380"/>
      <c r="D49" s="380"/>
      <c r="E49" s="380"/>
      <c r="F49" s="380"/>
      <c r="G49" s="380"/>
      <c r="H49" s="380"/>
      <c r="I49" s="1">
        <v>41</v>
      </c>
      <c r="J49" s="57">
        <f>IF(J21-J20+J34-J33+J47-J46&gt;0,J21-J20+J34-J33+J47-J46,0)</f>
        <v>0</v>
      </c>
      <c r="K49" s="48">
        <f>IF(K21-K20+K34-K33+K47-K46&gt;0,K21-K20+K34-K33+K47-K46,0)</f>
        <v>0</v>
      </c>
    </row>
    <row r="50" spans="1:11" ht="12.75">
      <c r="A50" s="379" t="s">
        <v>161</v>
      </c>
      <c r="B50" s="380"/>
      <c r="C50" s="380"/>
      <c r="D50" s="380"/>
      <c r="E50" s="380"/>
      <c r="F50" s="380"/>
      <c r="G50" s="380"/>
      <c r="H50" s="380"/>
      <c r="I50" s="1">
        <v>42</v>
      </c>
      <c r="J50" s="5"/>
      <c r="K50" s="7"/>
    </row>
    <row r="51" spans="1:11" ht="12.75">
      <c r="A51" s="379" t="s">
        <v>175</v>
      </c>
      <c r="B51" s="380"/>
      <c r="C51" s="380"/>
      <c r="D51" s="380"/>
      <c r="E51" s="380"/>
      <c r="F51" s="380"/>
      <c r="G51" s="380"/>
      <c r="H51" s="380"/>
      <c r="I51" s="1">
        <v>43</v>
      </c>
      <c r="J51" s="5"/>
      <c r="K51" s="7"/>
    </row>
    <row r="52" spans="1:11" ht="12.75">
      <c r="A52" s="379" t="s">
        <v>176</v>
      </c>
      <c r="B52" s="380"/>
      <c r="C52" s="380"/>
      <c r="D52" s="380"/>
      <c r="E52" s="380"/>
      <c r="F52" s="380"/>
      <c r="G52" s="380"/>
      <c r="H52" s="380"/>
      <c r="I52" s="1">
        <v>44</v>
      </c>
      <c r="J52" s="5"/>
      <c r="K52" s="7"/>
    </row>
    <row r="53" spans="1:11" ht="12.75">
      <c r="A53" s="428" t="s">
        <v>177</v>
      </c>
      <c r="B53" s="429"/>
      <c r="C53" s="429"/>
      <c r="D53" s="429"/>
      <c r="E53" s="429"/>
      <c r="F53" s="429"/>
      <c r="G53" s="429"/>
      <c r="H53" s="429"/>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L16" sqref="L16:L31"/>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475" t="s">
        <v>281</v>
      </c>
      <c r="B1" s="476"/>
      <c r="C1" s="476"/>
      <c r="D1" s="476"/>
      <c r="E1" s="476"/>
      <c r="F1" s="476"/>
      <c r="G1" s="476"/>
      <c r="H1" s="476"/>
      <c r="I1" s="476"/>
      <c r="J1" s="476"/>
      <c r="K1" s="476"/>
      <c r="L1" s="67"/>
    </row>
    <row r="2" spans="1:12" ht="15.75">
      <c r="A2" s="208"/>
      <c r="B2" s="207"/>
      <c r="C2" s="460" t="s">
        <v>282</v>
      </c>
      <c r="D2" s="460"/>
      <c r="E2" s="209">
        <v>41275</v>
      </c>
      <c r="F2" s="210" t="s">
        <v>250</v>
      </c>
      <c r="G2" s="461">
        <v>41639</v>
      </c>
      <c r="H2" s="462"/>
      <c r="I2" s="207"/>
      <c r="J2" s="207"/>
      <c r="K2" s="207"/>
      <c r="L2" s="69"/>
    </row>
    <row r="3" spans="1:11" ht="23.25">
      <c r="A3" s="463" t="s">
        <v>59</v>
      </c>
      <c r="B3" s="463"/>
      <c r="C3" s="463"/>
      <c r="D3" s="463"/>
      <c r="E3" s="463"/>
      <c r="F3" s="463"/>
      <c r="G3" s="463"/>
      <c r="H3" s="463"/>
      <c r="I3" s="72" t="s">
        <v>305</v>
      </c>
      <c r="J3" s="73" t="s">
        <v>150</v>
      </c>
      <c r="K3" s="73" t="s">
        <v>151</v>
      </c>
    </row>
    <row r="4" spans="1:11" ht="12.75">
      <c r="A4" s="464">
        <v>1</v>
      </c>
      <c r="B4" s="464"/>
      <c r="C4" s="464"/>
      <c r="D4" s="464"/>
      <c r="E4" s="464"/>
      <c r="F4" s="464"/>
      <c r="G4" s="464"/>
      <c r="H4" s="464"/>
      <c r="I4" s="75">
        <v>2</v>
      </c>
      <c r="J4" s="74" t="s">
        <v>283</v>
      </c>
      <c r="K4" s="74" t="s">
        <v>284</v>
      </c>
    </row>
    <row r="5" spans="1:11" ht="12.75">
      <c r="A5" s="465" t="s">
        <v>285</v>
      </c>
      <c r="B5" s="466"/>
      <c r="C5" s="466"/>
      <c r="D5" s="466"/>
      <c r="E5" s="466"/>
      <c r="F5" s="466"/>
      <c r="G5" s="466"/>
      <c r="H5" s="466"/>
      <c r="I5" s="39">
        <v>1</v>
      </c>
      <c r="J5" s="253">
        <v>28200700</v>
      </c>
      <c r="K5" s="253">
        <v>28200700</v>
      </c>
    </row>
    <row r="6" spans="1:11" ht="12.75">
      <c r="A6" s="465" t="s">
        <v>286</v>
      </c>
      <c r="B6" s="466"/>
      <c r="C6" s="466"/>
      <c r="D6" s="466"/>
      <c r="E6" s="466"/>
      <c r="F6" s="466"/>
      <c r="G6" s="466"/>
      <c r="H6" s="466"/>
      <c r="I6" s="39">
        <v>2</v>
      </c>
      <c r="J6" s="254">
        <v>194354000</v>
      </c>
      <c r="K6" s="254">
        <v>194354000</v>
      </c>
    </row>
    <row r="7" spans="1:11" ht="12.75">
      <c r="A7" s="465" t="s">
        <v>287</v>
      </c>
      <c r="B7" s="466"/>
      <c r="C7" s="466"/>
      <c r="D7" s="466"/>
      <c r="E7" s="466"/>
      <c r="F7" s="466"/>
      <c r="G7" s="466"/>
      <c r="H7" s="466"/>
      <c r="I7" s="39">
        <v>3</v>
      </c>
      <c r="J7" s="254"/>
      <c r="K7" s="41">
        <v>0</v>
      </c>
    </row>
    <row r="8" spans="1:11" ht="12.75">
      <c r="A8" s="465" t="s">
        <v>288</v>
      </c>
      <c r="B8" s="466"/>
      <c r="C8" s="466"/>
      <c r="D8" s="466"/>
      <c r="E8" s="466"/>
      <c r="F8" s="466"/>
      <c r="G8" s="466"/>
      <c r="H8" s="466"/>
      <c r="I8" s="39">
        <v>4</v>
      </c>
      <c r="J8" s="254">
        <v>-688761522</v>
      </c>
      <c r="K8" s="41">
        <v>-785106794</v>
      </c>
    </row>
    <row r="9" spans="1:11" ht="12.75">
      <c r="A9" s="465" t="s">
        <v>289</v>
      </c>
      <c r="B9" s="466"/>
      <c r="C9" s="466"/>
      <c r="D9" s="466"/>
      <c r="E9" s="466"/>
      <c r="F9" s="466"/>
      <c r="G9" s="466"/>
      <c r="H9" s="466"/>
      <c r="I9" s="39">
        <v>5</v>
      </c>
      <c r="J9" s="254">
        <v>-96345272</v>
      </c>
      <c r="K9" s="41">
        <v>-35766367</v>
      </c>
    </row>
    <row r="10" spans="1:11" ht="12.75">
      <c r="A10" s="465" t="s">
        <v>290</v>
      </c>
      <c r="B10" s="466"/>
      <c r="C10" s="466"/>
      <c r="D10" s="466"/>
      <c r="E10" s="466"/>
      <c r="F10" s="466"/>
      <c r="G10" s="466"/>
      <c r="H10" s="466"/>
      <c r="I10" s="39">
        <v>6</v>
      </c>
      <c r="J10" s="254"/>
      <c r="K10" s="254">
        <v>0</v>
      </c>
    </row>
    <row r="11" spans="1:11" ht="12.75">
      <c r="A11" s="465" t="s">
        <v>291</v>
      </c>
      <c r="B11" s="466"/>
      <c r="C11" s="466"/>
      <c r="D11" s="466"/>
      <c r="E11" s="466"/>
      <c r="F11" s="466"/>
      <c r="G11" s="466"/>
      <c r="H11" s="466"/>
      <c r="I11" s="39">
        <v>7</v>
      </c>
      <c r="J11" s="254"/>
      <c r="K11" s="254">
        <v>0</v>
      </c>
    </row>
    <row r="12" spans="1:11" ht="12.75">
      <c r="A12" s="465" t="s">
        <v>292</v>
      </c>
      <c r="B12" s="466"/>
      <c r="C12" s="466"/>
      <c r="D12" s="466"/>
      <c r="E12" s="466"/>
      <c r="F12" s="466"/>
      <c r="G12" s="466"/>
      <c r="H12" s="466"/>
      <c r="I12" s="39">
        <v>8</v>
      </c>
      <c r="J12" s="254"/>
      <c r="K12" s="254">
        <v>0</v>
      </c>
    </row>
    <row r="13" spans="1:11" ht="12.75">
      <c r="A13" s="465" t="s">
        <v>293</v>
      </c>
      <c r="B13" s="466"/>
      <c r="C13" s="466"/>
      <c r="D13" s="466"/>
      <c r="E13" s="466"/>
      <c r="F13" s="466"/>
      <c r="G13" s="466"/>
      <c r="H13" s="466"/>
      <c r="I13" s="39">
        <v>9</v>
      </c>
      <c r="J13" s="254"/>
      <c r="K13" s="254">
        <v>0</v>
      </c>
    </row>
    <row r="14" spans="1:11" ht="12.75">
      <c r="A14" s="467" t="s">
        <v>294</v>
      </c>
      <c r="B14" s="468"/>
      <c r="C14" s="468"/>
      <c r="D14" s="468"/>
      <c r="E14" s="468"/>
      <c r="F14" s="468"/>
      <c r="G14" s="468"/>
      <c r="H14" s="468"/>
      <c r="I14" s="39">
        <v>10</v>
      </c>
      <c r="J14" s="70">
        <f>SUM(J5:J13)</f>
        <v>-562552094</v>
      </c>
      <c r="K14" s="70">
        <f>SUM(K5:K13)</f>
        <v>-598318461</v>
      </c>
    </row>
    <row r="15" spans="1:11" ht="12.75">
      <c r="A15" s="465" t="s">
        <v>295</v>
      </c>
      <c r="B15" s="466"/>
      <c r="C15" s="466"/>
      <c r="D15" s="466"/>
      <c r="E15" s="466"/>
      <c r="F15" s="466"/>
      <c r="G15" s="466"/>
      <c r="H15" s="466"/>
      <c r="I15" s="39">
        <v>11</v>
      </c>
      <c r="J15" s="41">
        <v>0</v>
      </c>
      <c r="K15" s="41">
        <v>0</v>
      </c>
    </row>
    <row r="16" spans="1:11" ht="12.75">
      <c r="A16" s="465" t="s">
        <v>296</v>
      </c>
      <c r="B16" s="466"/>
      <c r="C16" s="466"/>
      <c r="D16" s="466"/>
      <c r="E16" s="466"/>
      <c r="F16" s="466"/>
      <c r="G16" s="466"/>
      <c r="H16" s="466"/>
      <c r="I16" s="39">
        <v>12</v>
      </c>
      <c r="J16" s="41">
        <v>0</v>
      </c>
      <c r="K16" s="41">
        <v>0</v>
      </c>
    </row>
    <row r="17" spans="1:11" ht="12.75">
      <c r="A17" s="465" t="s">
        <v>297</v>
      </c>
      <c r="B17" s="466"/>
      <c r="C17" s="466"/>
      <c r="D17" s="466"/>
      <c r="E17" s="466"/>
      <c r="F17" s="466"/>
      <c r="G17" s="466"/>
      <c r="H17" s="466"/>
      <c r="I17" s="39">
        <v>13</v>
      </c>
      <c r="J17" s="41">
        <v>0</v>
      </c>
      <c r="K17" s="41">
        <v>0</v>
      </c>
    </row>
    <row r="18" spans="1:11" ht="12.75">
      <c r="A18" s="465" t="s">
        <v>298</v>
      </c>
      <c r="B18" s="466"/>
      <c r="C18" s="466"/>
      <c r="D18" s="466"/>
      <c r="E18" s="466"/>
      <c r="F18" s="466"/>
      <c r="G18" s="466"/>
      <c r="H18" s="466"/>
      <c r="I18" s="39">
        <v>14</v>
      </c>
      <c r="J18" s="41">
        <v>0</v>
      </c>
      <c r="K18" s="41">
        <v>0</v>
      </c>
    </row>
    <row r="19" spans="1:11" ht="12.75">
      <c r="A19" s="465" t="s">
        <v>299</v>
      </c>
      <c r="B19" s="466"/>
      <c r="C19" s="466"/>
      <c r="D19" s="466"/>
      <c r="E19" s="466"/>
      <c r="F19" s="466"/>
      <c r="G19" s="466"/>
      <c r="H19" s="466"/>
      <c r="I19" s="39">
        <v>15</v>
      </c>
      <c r="J19" s="41">
        <v>0</v>
      </c>
      <c r="K19" s="41">
        <v>0</v>
      </c>
    </row>
    <row r="20" spans="1:11" ht="12.75">
      <c r="A20" s="465" t="s">
        <v>300</v>
      </c>
      <c r="B20" s="466"/>
      <c r="C20" s="466"/>
      <c r="D20" s="466"/>
      <c r="E20" s="466"/>
      <c r="F20" s="466"/>
      <c r="G20" s="466"/>
      <c r="H20" s="466"/>
      <c r="I20" s="39">
        <v>16</v>
      </c>
      <c r="J20" s="41">
        <v>0</v>
      </c>
      <c r="K20" s="41">
        <v>0</v>
      </c>
    </row>
    <row r="21" spans="1:11" ht="12.75">
      <c r="A21" s="467" t="s">
        <v>301</v>
      </c>
      <c r="B21" s="468"/>
      <c r="C21" s="468"/>
      <c r="D21" s="468"/>
      <c r="E21" s="468"/>
      <c r="F21" s="468"/>
      <c r="G21" s="468"/>
      <c r="H21" s="468"/>
      <c r="I21" s="39">
        <v>17</v>
      </c>
      <c r="J21" s="71">
        <f>SUM(J15:J20)</f>
        <v>0</v>
      </c>
      <c r="K21" s="71">
        <f>SUM(K15:K20)</f>
        <v>0</v>
      </c>
    </row>
    <row r="22" spans="1:11" ht="12.75">
      <c r="A22" s="477"/>
      <c r="B22" s="478"/>
      <c r="C22" s="478"/>
      <c r="D22" s="478"/>
      <c r="E22" s="478"/>
      <c r="F22" s="478"/>
      <c r="G22" s="478"/>
      <c r="H22" s="478"/>
      <c r="I22" s="479"/>
      <c r="J22" s="479"/>
      <c r="K22" s="480"/>
    </row>
    <row r="23" spans="1:11" ht="12.75">
      <c r="A23" s="469" t="s">
        <v>302</v>
      </c>
      <c r="B23" s="470"/>
      <c r="C23" s="470"/>
      <c r="D23" s="470"/>
      <c r="E23" s="470"/>
      <c r="F23" s="470"/>
      <c r="G23" s="470"/>
      <c r="H23" s="470"/>
      <c r="I23" s="42">
        <v>18</v>
      </c>
      <c r="J23" s="40">
        <v>0</v>
      </c>
      <c r="K23" s="40">
        <v>0</v>
      </c>
    </row>
    <row r="24" spans="1:12" ht="17.25" customHeight="1">
      <c r="A24" s="471" t="s">
        <v>303</v>
      </c>
      <c r="B24" s="472"/>
      <c r="C24" s="472"/>
      <c r="D24" s="472"/>
      <c r="E24" s="472"/>
      <c r="F24" s="472"/>
      <c r="G24" s="472"/>
      <c r="H24" s="472"/>
      <c r="I24" s="43">
        <v>19</v>
      </c>
      <c r="J24" s="71">
        <v>0</v>
      </c>
      <c r="K24" s="71">
        <v>0</v>
      </c>
      <c r="L24" s="141">
        <f>K14-Bilanca!K69</f>
        <v>0</v>
      </c>
    </row>
    <row r="25" spans="1:11" ht="30" customHeight="1">
      <c r="A25" s="473" t="s">
        <v>304</v>
      </c>
      <c r="B25" s="474"/>
      <c r="C25" s="474"/>
      <c r="D25" s="474"/>
      <c r="E25" s="474"/>
      <c r="F25" s="474"/>
      <c r="G25" s="474"/>
      <c r="H25" s="474"/>
      <c r="I25" s="474"/>
      <c r="J25" s="474"/>
      <c r="K25" s="474"/>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M479"/>
  <sheetViews>
    <sheetView tabSelected="1" zoomScaleSheetLayoutView="100" zoomScalePageLayoutView="0" workbookViewId="0" topLeftCell="A379">
      <selection activeCell="J285" sqref="J285"/>
    </sheetView>
  </sheetViews>
  <sheetFormatPr defaultColWidth="9.140625" defaultRowHeight="12.75"/>
  <cols>
    <col min="1" max="1" width="30.00390625" style="149" customWidth="1"/>
    <col min="2" max="2" width="12.7109375" style="149" customWidth="1"/>
    <col min="3" max="3" width="11.57421875" style="149" bestFit="1" customWidth="1"/>
    <col min="4" max="4" width="12.421875" style="149" customWidth="1"/>
    <col min="5" max="5" width="10.7109375" style="149" bestFit="1" customWidth="1"/>
    <col min="6" max="6" width="10.8515625" style="149" customWidth="1"/>
    <col min="7" max="7" width="10.140625" style="149" bestFit="1" customWidth="1"/>
    <col min="8" max="8" width="9.421875" style="149" bestFit="1" customWidth="1"/>
    <col min="9" max="9" width="9.57421875" style="149" bestFit="1" customWidth="1"/>
    <col min="10" max="10" width="11.140625" style="142" bestFit="1" customWidth="1"/>
    <col min="11" max="11" width="10.140625" style="163" bestFit="1" customWidth="1"/>
    <col min="12" max="12" width="11.140625" style="152" bestFit="1" customWidth="1"/>
    <col min="13" max="16384" width="9.140625" style="152" customWidth="1"/>
  </cols>
  <sheetData>
    <row r="1" spans="1:9" ht="20.25">
      <c r="A1" s="523" t="s">
        <v>280</v>
      </c>
      <c r="B1" s="523"/>
      <c r="C1" s="523"/>
      <c r="D1" s="523"/>
      <c r="E1" s="523"/>
      <c r="F1" s="523"/>
      <c r="G1" s="523"/>
      <c r="H1" s="523"/>
      <c r="I1" s="523"/>
    </row>
    <row r="2" spans="1:9" ht="12.75">
      <c r="A2" s="155"/>
      <c r="B2" s="155"/>
      <c r="C2" s="155"/>
      <c r="D2" s="155"/>
      <c r="E2" s="155"/>
      <c r="F2" s="155"/>
      <c r="G2" s="155"/>
      <c r="H2" s="155"/>
      <c r="I2" s="155"/>
    </row>
    <row r="3" spans="1:9" ht="12.75">
      <c r="A3" s="516" t="s">
        <v>575</v>
      </c>
      <c r="B3" s="516"/>
      <c r="C3" s="516"/>
      <c r="D3" s="516"/>
      <c r="E3" s="516"/>
      <c r="F3" s="516"/>
      <c r="G3" s="516"/>
      <c r="H3" s="516"/>
      <c r="I3" s="516"/>
    </row>
    <row r="4" spans="1:9" ht="12.75">
      <c r="A4" s="155"/>
      <c r="B4" s="155"/>
      <c r="C4" s="155"/>
      <c r="D4" s="155"/>
      <c r="E4" s="155"/>
      <c r="F4" s="155"/>
      <c r="G4" s="155"/>
      <c r="H4" s="155"/>
      <c r="I4" s="155"/>
    </row>
    <row r="5" spans="1:9" ht="90.75" customHeight="1">
      <c r="A5" s="517" t="s">
        <v>620</v>
      </c>
      <c r="B5" s="517"/>
      <c r="C5" s="517"/>
      <c r="D5" s="517"/>
      <c r="E5" s="517"/>
      <c r="F5" s="517"/>
      <c r="G5" s="517"/>
      <c r="H5" s="517"/>
      <c r="I5" s="517"/>
    </row>
    <row r="6" spans="1:9" ht="12.75">
      <c r="A6" s="261"/>
      <c r="B6" s="261"/>
      <c r="C6" s="261"/>
      <c r="D6" s="261"/>
      <c r="E6" s="261"/>
      <c r="F6" s="261"/>
      <c r="G6" s="261"/>
      <c r="H6" s="261"/>
      <c r="I6" s="261"/>
    </row>
    <row r="7" spans="1:9" ht="12.75" customHeight="1">
      <c r="A7" s="522" t="s">
        <v>335</v>
      </c>
      <c r="B7" s="522"/>
      <c r="C7" s="522"/>
      <c r="D7" s="522"/>
      <c r="E7" s="522"/>
      <c r="F7" s="522"/>
      <c r="G7" s="522"/>
      <c r="H7" s="522"/>
      <c r="I7" s="522"/>
    </row>
    <row r="8" spans="1:9" ht="12.75" customHeight="1">
      <c r="A8" s="144"/>
      <c r="B8" s="144"/>
      <c r="C8" s="144"/>
      <c r="D8" s="144"/>
      <c r="E8" s="144"/>
      <c r="F8" s="144"/>
      <c r="G8" s="144"/>
      <c r="H8" s="144"/>
      <c r="I8" s="144"/>
    </row>
    <row r="9" spans="1:9" ht="12.75" customHeight="1">
      <c r="A9" s="522" t="s">
        <v>336</v>
      </c>
      <c r="B9" s="522"/>
      <c r="C9" s="522"/>
      <c r="D9" s="522"/>
      <c r="E9" s="522"/>
      <c r="F9" s="522"/>
      <c r="G9" s="522"/>
      <c r="H9" s="522"/>
      <c r="I9" s="522"/>
    </row>
    <row r="10" spans="1:9" ht="27.75" customHeight="1">
      <c r="A10" s="481" t="s">
        <v>337</v>
      </c>
      <c r="B10" s="481"/>
      <c r="C10" s="481"/>
      <c r="D10" s="481"/>
      <c r="E10" s="481"/>
      <c r="F10" s="481"/>
      <c r="G10" s="481"/>
      <c r="H10" s="481"/>
      <c r="I10" s="481"/>
    </row>
    <row r="11" spans="1:9" ht="39.75" customHeight="1">
      <c r="A11" s="481" t="s">
        <v>338</v>
      </c>
      <c r="B11" s="481"/>
      <c r="C11" s="481"/>
      <c r="D11" s="481"/>
      <c r="E11" s="481"/>
      <c r="F11" s="481"/>
      <c r="G11" s="481"/>
      <c r="H11" s="481"/>
      <c r="I11" s="481"/>
    </row>
    <row r="12" ht="12.75" customHeight="1">
      <c r="A12" s="153"/>
    </row>
    <row r="13" spans="1:9" ht="12.75">
      <c r="A13" s="522" t="s">
        <v>339</v>
      </c>
      <c r="B13" s="522"/>
      <c r="C13" s="522"/>
      <c r="D13" s="522"/>
      <c r="E13" s="522"/>
      <c r="F13" s="522"/>
      <c r="G13" s="522"/>
      <c r="H13" s="522"/>
      <c r="I13" s="522"/>
    </row>
    <row r="14" spans="1:9" ht="28.5" customHeight="1">
      <c r="A14" s="481" t="s">
        <v>340</v>
      </c>
      <c r="B14" s="481"/>
      <c r="C14" s="481"/>
      <c r="D14" s="481"/>
      <c r="E14" s="481"/>
      <c r="F14" s="481"/>
      <c r="G14" s="481"/>
      <c r="H14" s="481"/>
      <c r="I14" s="481"/>
    </row>
    <row r="15" spans="1:10" ht="27" customHeight="1">
      <c r="A15" s="481" t="s">
        <v>342</v>
      </c>
      <c r="B15" s="481"/>
      <c r="C15" s="481"/>
      <c r="D15" s="481"/>
      <c r="E15" s="481"/>
      <c r="F15" s="481"/>
      <c r="G15" s="481"/>
      <c r="H15" s="481"/>
      <c r="I15" s="481"/>
      <c r="J15" s="154"/>
    </row>
    <row r="16" spans="1:9" ht="67.5" customHeight="1">
      <c r="A16" s="481" t="s">
        <v>343</v>
      </c>
      <c r="B16" s="481"/>
      <c r="C16" s="481"/>
      <c r="D16" s="481"/>
      <c r="E16" s="481"/>
      <c r="F16" s="481"/>
      <c r="G16" s="481"/>
      <c r="H16" s="481"/>
      <c r="I16" s="481"/>
    </row>
    <row r="17" spans="1:9" ht="12.75">
      <c r="A17" s="145"/>
      <c r="B17" s="145"/>
      <c r="C17" s="145"/>
      <c r="D17" s="145"/>
      <c r="E17" s="145"/>
      <c r="F17" s="145"/>
      <c r="G17" s="145"/>
      <c r="H17" s="145"/>
      <c r="I17" s="145"/>
    </row>
    <row r="18" spans="1:9" ht="12.75">
      <c r="A18" s="522" t="s">
        <v>344</v>
      </c>
      <c r="B18" s="522"/>
      <c r="C18" s="522"/>
      <c r="D18" s="522"/>
      <c r="E18" s="522"/>
      <c r="F18" s="522"/>
      <c r="G18" s="522"/>
      <c r="H18" s="522"/>
      <c r="I18" s="522"/>
    </row>
    <row r="19" spans="1:9" ht="12.75" customHeight="1">
      <c r="A19" s="521" t="s">
        <v>608</v>
      </c>
      <c r="B19" s="521"/>
      <c r="C19" s="521"/>
      <c r="D19" s="521"/>
      <c r="E19" s="521"/>
      <c r="F19" s="521"/>
      <c r="G19" s="521"/>
      <c r="H19" s="521"/>
      <c r="I19" s="521"/>
    </row>
    <row r="20" spans="1:9" ht="12.75">
      <c r="A20" s="192"/>
      <c r="B20" s="159"/>
      <c r="C20" s="159"/>
      <c r="D20" s="159"/>
      <c r="E20" s="159"/>
      <c r="F20" s="159"/>
      <c r="G20" s="159"/>
      <c r="H20" s="159"/>
      <c r="I20" s="159"/>
    </row>
    <row r="21" spans="1:10" s="163" customFormat="1" ht="12.75">
      <c r="A21" s="518" t="s">
        <v>509</v>
      </c>
      <c r="B21" s="518"/>
      <c r="C21" s="518"/>
      <c r="D21" s="518"/>
      <c r="E21" s="518"/>
      <c r="F21" s="518"/>
      <c r="G21" s="518"/>
      <c r="H21" s="518"/>
      <c r="I21" s="518"/>
      <c r="J21" s="142"/>
    </row>
    <row r="22" spans="1:10" s="163" customFormat="1" ht="12.75">
      <c r="A22" s="193"/>
      <c r="B22" s="159"/>
      <c r="C22" s="159"/>
      <c r="D22" s="159"/>
      <c r="E22" s="159"/>
      <c r="F22" s="159"/>
      <c r="G22" s="159"/>
      <c r="H22" s="159"/>
      <c r="I22" s="159"/>
      <c r="J22" s="142"/>
    </row>
    <row r="23" spans="1:10" s="163" customFormat="1" ht="12.75">
      <c r="A23" s="518" t="s">
        <v>576</v>
      </c>
      <c r="B23" s="518"/>
      <c r="C23" s="518"/>
      <c r="D23" s="518"/>
      <c r="E23" s="518"/>
      <c r="F23" s="518"/>
      <c r="G23" s="518"/>
      <c r="H23" s="518"/>
      <c r="I23" s="518"/>
      <c r="J23" s="142"/>
    </row>
    <row r="24" spans="1:10" s="163" customFormat="1" ht="12.75">
      <c r="A24" s="212" t="s">
        <v>348</v>
      </c>
      <c r="B24" s="515" t="s">
        <v>534</v>
      </c>
      <c r="C24" s="515"/>
      <c r="D24" s="515"/>
      <c r="E24" s="515"/>
      <c r="F24" s="515"/>
      <c r="G24" s="515"/>
      <c r="H24" s="515"/>
      <c r="I24" s="515"/>
      <c r="J24" s="142"/>
    </row>
    <row r="25" spans="1:10" s="163" customFormat="1" ht="12.75">
      <c r="A25" s="212" t="s">
        <v>345</v>
      </c>
      <c r="B25" s="515" t="s">
        <v>535</v>
      </c>
      <c r="C25" s="515"/>
      <c r="D25" s="515"/>
      <c r="E25" s="515"/>
      <c r="F25" s="515"/>
      <c r="G25" s="515"/>
      <c r="H25" s="515"/>
      <c r="I25" s="515"/>
      <c r="J25" s="142"/>
    </row>
    <row r="26" spans="1:10" s="163" customFormat="1" ht="12.75">
      <c r="A26" s="212" t="s">
        <v>346</v>
      </c>
      <c r="B26" s="515" t="s">
        <v>347</v>
      </c>
      <c r="C26" s="515"/>
      <c r="D26" s="515"/>
      <c r="E26" s="515"/>
      <c r="F26" s="515"/>
      <c r="G26" s="515"/>
      <c r="H26" s="515"/>
      <c r="I26" s="515"/>
      <c r="J26" s="142"/>
    </row>
    <row r="27" spans="1:10" s="163" customFormat="1" ht="12.75">
      <c r="A27" s="211"/>
      <c r="B27" s="515"/>
      <c r="C27" s="515"/>
      <c r="D27" s="515"/>
      <c r="E27" s="515"/>
      <c r="F27" s="515"/>
      <c r="G27" s="515"/>
      <c r="H27" s="515"/>
      <c r="I27" s="515"/>
      <c r="J27" s="142"/>
    </row>
    <row r="28" spans="1:10" s="163" customFormat="1" ht="12.75">
      <c r="A28" s="211"/>
      <c r="B28" s="211"/>
      <c r="C28" s="211"/>
      <c r="D28" s="211"/>
      <c r="E28" s="211"/>
      <c r="F28" s="211"/>
      <c r="G28" s="211"/>
      <c r="H28" s="211"/>
      <c r="I28" s="211"/>
      <c r="J28" s="142"/>
    </row>
    <row r="29" spans="1:10" s="163" customFormat="1" ht="12.75">
      <c r="A29" s="518" t="s">
        <v>549</v>
      </c>
      <c r="B29" s="518"/>
      <c r="C29" s="518"/>
      <c r="D29" s="518"/>
      <c r="E29" s="518"/>
      <c r="F29" s="518"/>
      <c r="G29" s="518"/>
      <c r="H29" s="518"/>
      <c r="I29" s="518"/>
      <c r="J29" s="142"/>
    </row>
    <row r="30" spans="1:10" s="163" customFormat="1" ht="12.75">
      <c r="A30" s="212" t="s">
        <v>349</v>
      </c>
      <c r="B30" s="213" t="s">
        <v>536</v>
      </c>
      <c r="C30" s="213"/>
      <c r="D30" s="213"/>
      <c r="E30" s="213"/>
      <c r="F30" s="213"/>
      <c r="G30" s="213"/>
      <c r="H30" s="213"/>
      <c r="I30" s="213"/>
      <c r="J30" s="142"/>
    </row>
    <row r="31" spans="1:10" s="163" customFormat="1" ht="12.75">
      <c r="A31" s="212" t="s">
        <v>507</v>
      </c>
      <c r="B31" s="213" t="s">
        <v>567</v>
      </c>
      <c r="C31" s="213"/>
      <c r="D31" s="213"/>
      <c r="E31" s="213"/>
      <c r="F31" s="213"/>
      <c r="G31" s="213"/>
      <c r="H31" s="213"/>
      <c r="I31" s="213"/>
      <c r="J31" s="142"/>
    </row>
    <row r="32" spans="1:10" s="163" customFormat="1" ht="12.75">
      <c r="A32" s="212" t="s">
        <v>553</v>
      </c>
      <c r="B32" s="213" t="s">
        <v>568</v>
      </c>
      <c r="C32" s="213"/>
      <c r="D32" s="213"/>
      <c r="E32" s="213"/>
      <c r="F32" s="213"/>
      <c r="G32" s="213"/>
      <c r="H32" s="213"/>
      <c r="I32" s="213"/>
      <c r="J32" s="142"/>
    </row>
    <row r="33" spans="1:9" ht="12.75">
      <c r="A33" s="212" t="s">
        <v>554</v>
      </c>
      <c r="B33" s="213" t="s">
        <v>535</v>
      </c>
      <c r="C33" s="213"/>
      <c r="D33" s="213"/>
      <c r="E33" s="213"/>
      <c r="F33" s="213"/>
      <c r="G33" s="213"/>
      <c r="H33" s="213"/>
      <c r="I33" s="213"/>
    </row>
    <row r="34" spans="1:9" ht="12.75">
      <c r="A34" s="193"/>
      <c r="B34" s="159"/>
      <c r="C34" s="159"/>
      <c r="D34" s="159"/>
      <c r="E34" s="159"/>
      <c r="F34" s="159"/>
      <c r="G34" s="159"/>
      <c r="H34" s="159"/>
      <c r="I34" s="159"/>
    </row>
    <row r="35" spans="1:9" ht="12.75">
      <c r="A35" s="525" t="s">
        <v>350</v>
      </c>
      <c r="B35" s="525"/>
      <c r="C35" s="525"/>
      <c r="D35" s="525"/>
      <c r="E35" s="525"/>
      <c r="F35" s="525"/>
      <c r="G35" s="525"/>
      <c r="H35" s="525"/>
      <c r="I35" s="525"/>
    </row>
    <row r="36" spans="1:9" ht="12.75">
      <c r="A36" s="194"/>
      <c r="B36" s="194"/>
      <c r="C36" s="194"/>
      <c r="D36" s="194"/>
      <c r="E36" s="194"/>
      <c r="F36" s="194"/>
      <c r="G36" s="194"/>
      <c r="H36" s="194"/>
      <c r="I36" s="194"/>
    </row>
    <row r="37" spans="1:9" ht="12.75">
      <c r="A37" s="511" t="s">
        <v>351</v>
      </c>
      <c r="B37" s="511"/>
      <c r="C37" s="511"/>
      <c r="D37" s="511"/>
      <c r="E37" s="511"/>
      <c r="F37" s="511"/>
      <c r="G37" s="511"/>
      <c r="H37" s="511"/>
      <c r="I37" s="511"/>
    </row>
    <row r="38" ht="12.75">
      <c r="A38" s="153"/>
    </row>
    <row r="39" spans="1:10" ht="39" customHeight="1">
      <c r="A39" s="481" t="s">
        <v>352</v>
      </c>
      <c r="B39" s="481"/>
      <c r="C39" s="481"/>
      <c r="D39" s="481"/>
      <c r="E39" s="481"/>
      <c r="F39" s="481"/>
      <c r="G39" s="481"/>
      <c r="H39" s="481"/>
      <c r="I39" s="481"/>
      <c r="J39" s="156"/>
    </row>
    <row r="40" spans="1:9" ht="12.75">
      <c r="A40" s="155"/>
      <c r="B40" s="155"/>
      <c r="C40" s="155"/>
      <c r="D40" s="155"/>
      <c r="E40" s="155"/>
      <c r="F40" s="155"/>
      <c r="G40" s="155"/>
      <c r="H40" s="155"/>
      <c r="I40" s="155"/>
    </row>
    <row r="41" spans="1:9" ht="12.75">
      <c r="A41" s="511" t="s">
        <v>353</v>
      </c>
      <c r="B41" s="511"/>
      <c r="C41" s="511"/>
      <c r="D41" s="511"/>
      <c r="E41" s="511"/>
      <c r="F41" s="511"/>
      <c r="G41" s="511"/>
      <c r="H41" s="511"/>
      <c r="I41" s="511"/>
    </row>
    <row r="42" spans="1:9" ht="27" customHeight="1">
      <c r="A42" s="520" t="s">
        <v>594</v>
      </c>
      <c r="B42" s="520"/>
      <c r="C42" s="520"/>
      <c r="D42" s="520"/>
      <c r="E42" s="520"/>
      <c r="F42" s="520"/>
      <c r="G42" s="520"/>
      <c r="H42" s="520"/>
      <c r="I42" s="520"/>
    </row>
    <row r="43" spans="1:9" ht="12.75">
      <c r="A43" s="145"/>
      <c r="B43" s="145"/>
      <c r="C43" s="145"/>
      <c r="D43" s="145"/>
      <c r="E43" s="145"/>
      <c r="F43" s="145"/>
      <c r="G43" s="145"/>
      <c r="H43" s="145"/>
      <c r="I43" s="145"/>
    </row>
    <row r="44" spans="1:9" ht="12.75">
      <c r="A44" s="145"/>
      <c r="B44" s="145"/>
      <c r="C44" s="145"/>
      <c r="D44" s="145"/>
      <c r="E44" s="145"/>
      <c r="F44" s="145"/>
      <c r="G44" s="145"/>
      <c r="H44" s="145"/>
      <c r="I44" s="145"/>
    </row>
    <row r="45" ht="12.75">
      <c r="A45" s="147" t="s">
        <v>514</v>
      </c>
    </row>
    <row r="46" spans="1:10" ht="12.75">
      <c r="A46" s="121"/>
      <c r="B46" s="219" t="s">
        <v>595</v>
      </c>
      <c r="C46" s="219" t="s">
        <v>596</v>
      </c>
      <c r="D46" s="147"/>
      <c r="E46" s="147"/>
      <c r="J46" s="157"/>
    </row>
    <row r="47" spans="1:5" ht="12.75">
      <c r="A47" s="139" t="s">
        <v>354</v>
      </c>
      <c r="B47" s="226">
        <v>229945875</v>
      </c>
      <c r="C47" s="226">
        <v>274599611</v>
      </c>
      <c r="D47" s="184"/>
      <c r="E47" s="147"/>
    </row>
    <row r="48" spans="1:10" ht="12.75">
      <c r="A48" s="139" t="s">
        <v>355</v>
      </c>
      <c r="B48" s="226">
        <v>110252226</v>
      </c>
      <c r="C48" s="226">
        <v>140720800</v>
      </c>
      <c r="D48" s="184"/>
      <c r="F48" s="147"/>
      <c r="G48" s="147"/>
      <c r="J48" s="157"/>
    </row>
    <row r="49" spans="1:10" ht="12.75">
      <c r="A49" s="139" t="s">
        <v>541</v>
      </c>
      <c r="B49" s="226">
        <v>100804546</v>
      </c>
      <c r="C49" s="226">
        <v>86306246</v>
      </c>
      <c r="D49" s="184"/>
      <c r="G49" s="181"/>
      <c r="H49" s="181"/>
      <c r="J49" s="157"/>
    </row>
    <row r="50" spans="1:9" ht="12.75">
      <c r="A50" s="139" t="s">
        <v>356</v>
      </c>
      <c r="B50" s="226">
        <v>32327614</v>
      </c>
      <c r="C50" s="226">
        <v>24655585</v>
      </c>
      <c r="D50" s="184"/>
      <c r="G50" s="183"/>
      <c r="H50" s="183"/>
      <c r="I50" s="182"/>
    </row>
    <row r="51" spans="1:7" ht="12.75">
      <c r="A51" s="139" t="s">
        <v>357</v>
      </c>
      <c r="B51" s="226">
        <v>23989162</v>
      </c>
      <c r="C51" s="226">
        <v>17449218</v>
      </c>
      <c r="D51" s="184"/>
      <c r="F51" s="147"/>
      <c r="G51" s="147"/>
    </row>
    <row r="52" spans="1:7" ht="12.75">
      <c r="A52" s="139" t="s">
        <v>358</v>
      </c>
      <c r="B52" s="226">
        <v>4575613</v>
      </c>
      <c r="C52" s="226">
        <v>3130896</v>
      </c>
      <c r="D52" s="184"/>
      <c r="F52" s="147"/>
      <c r="G52" s="147"/>
    </row>
    <row r="53" spans="1:7" ht="13.5" thickBot="1">
      <c r="A53" s="139" t="s">
        <v>508</v>
      </c>
      <c r="B53" s="227">
        <v>2173981</v>
      </c>
      <c r="C53" s="227">
        <v>3781778</v>
      </c>
      <c r="D53" s="215"/>
      <c r="F53" s="147"/>
      <c r="G53" s="147"/>
    </row>
    <row r="54" spans="1:7" ht="13.5" thickBot="1">
      <c r="A54" s="148"/>
      <c r="B54" s="124">
        <f>SUM(B47:B53)</f>
        <v>504069017</v>
      </c>
      <c r="C54" s="124">
        <f>SUM(C47:C53)</f>
        <v>550644134</v>
      </c>
      <c r="D54" s="215"/>
      <c r="F54" s="182"/>
      <c r="G54" s="147"/>
    </row>
    <row r="55" spans="3:4" ht="12.75">
      <c r="C55" s="214"/>
      <c r="D55" s="211"/>
    </row>
    <row r="57" ht="12.75">
      <c r="A57" s="147" t="s">
        <v>515</v>
      </c>
    </row>
    <row r="58" spans="1:5" ht="12.75">
      <c r="A58" s="148"/>
      <c r="B58" s="219" t="s">
        <v>595</v>
      </c>
      <c r="C58" s="219" t="s">
        <v>596</v>
      </c>
      <c r="D58" s="125"/>
      <c r="E58" s="125"/>
    </row>
    <row r="59" spans="1:5" ht="25.5">
      <c r="A59" s="166" t="s">
        <v>564</v>
      </c>
      <c r="B59" s="264">
        <v>1492674</v>
      </c>
      <c r="C59" s="264">
        <v>3021473</v>
      </c>
      <c r="D59" s="125"/>
      <c r="E59" s="125"/>
    </row>
    <row r="60" spans="1:9" ht="12.75">
      <c r="A60" s="166" t="s">
        <v>581</v>
      </c>
      <c r="B60" s="264">
        <v>1787783</v>
      </c>
      <c r="C60" s="264">
        <v>4064244</v>
      </c>
      <c r="D60" s="125"/>
      <c r="E60" s="125"/>
      <c r="F60" s="256"/>
      <c r="G60" s="256"/>
      <c r="H60" s="256"/>
      <c r="I60" s="256"/>
    </row>
    <row r="61" spans="1:5" ht="12.75">
      <c r="A61" s="166" t="s">
        <v>359</v>
      </c>
      <c r="B61" s="264">
        <v>1104681</v>
      </c>
      <c r="C61" s="264">
        <v>1357258</v>
      </c>
      <c r="D61" s="125"/>
      <c r="E61" s="125"/>
    </row>
    <row r="62" spans="1:5" ht="12.75">
      <c r="A62" s="166" t="s">
        <v>360</v>
      </c>
      <c r="B62" s="264">
        <v>370855</v>
      </c>
      <c r="C62" s="264">
        <v>384808</v>
      </c>
      <c r="D62" s="125"/>
      <c r="E62" s="125"/>
    </row>
    <row r="63" spans="1:9" ht="12.75">
      <c r="A63" s="166" t="s">
        <v>589</v>
      </c>
      <c r="B63" s="264">
        <v>87555</v>
      </c>
      <c r="C63" s="264">
        <v>0</v>
      </c>
      <c r="D63" s="125"/>
      <c r="E63" s="125"/>
      <c r="F63" s="271"/>
      <c r="G63" s="271"/>
      <c r="H63" s="271"/>
      <c r="I63" s="271"/>
    </row>
    <row r="64" spans="1:9" ht="25.5">
      <c r="A64" s="166" t="s">
        <v>607</v>
      </c>
      <c r="B64" s="264">
        <v>1743916</v>
      </c>
      <c r="C64" s="264">
        <v>2098917</v>
      </c>
      <c r="D64" s="125"/>
      <c r="E64" s="125"/>
      <c r="F64" s="281"/>
      <c r="G64" s="281"/>
      <c r="H64" s="281"/>
      <c r="I64" s="281"/>
    </row>
    <row r="65" spans="1:5" ht="13.5" thickBot="1">
      <c r="A65" s="166" t="s">
        <v>361</v>
      </c>
      <c r="B65" s="265">
        <v>2575025</v>
      </c>
      <c r="C65" s="265">
        <v>1476118</v>
      </c>
      <c r="D65" s="125"/>
      <c r="E65" s="125"/>
    </row>
    <row r="66" spans="1:5" ht="13.5" thickBot="1">
      <c r="A66" s="148"/>
      <c r="B66" s="124">
        <f>SUM(B59:B65)</f>
        <v>9162489</v>
      </c>
      <c r="C66" s="124">
        <f>SUM(C59:C65)</f>
        <v>12402818</v>
      </c>
      <c r="D66" s="125"/>
      <c r="E66" s="125"/>
    </row>
    <row r="67" spans="1:5" ht="12.75">
      <c r="A67" s="519"/>
      <c r="B67" s="519"/>
      <c r="C67" s="519"/>
      <c r="D67" s="150"/>
      <c r="E67" s="150"/>
    </row>
    <row r="68" spans="1:5" ht="12.75">
      <c r="A68" s="519"/>
      <c r="B68" s="519"/>
      <c r="C68" s="519"/>
      <c r="D68" s="150"/>
      <c r="E68" s="150"/>
    </row>
    <row r="69" spans="1:5" ht="12.75">
      <c r="A69" s="519" t="s">
        <v>585</v>
      </c>
      <c r="B69" s="519"/>
      <c r="C69" s="519"/>
      <c r="D69" s="150"/>
      <c r="E69" s="150"/>
    </row>
    <row r="70" spans="2:5" ht="12.75">
      <c r="B70" s="219" t="s">
        <v>595</v>
      </c>
      <c r="C70" s="219" t="s">
        <v>596</v>
      </c>
      <c r="D70" s="216"/>
      <c r="E70" s="150"/>
    </row>
    <row r="71" spans="1:5" ht="12.75">
      <c r="A71" s="139" t="s">
        <v>362</v>
      </c>
      <c r="B71" s="234">
        <v>17111155</v>
      </c>
      <c r="C71" s="234">
        <v>17699563</v>
      </c>
      <c r="D71" s="216"/>
      <c r="E71" s="150"/>
    </row>
    <row r="72" spans="1:5" ht="12.75">
      <c r="A72" s="139" t="s">
        <v>363</v>
      </c>
      <c r="B72" s="234">
        <v>2027858</v>
      </c>
      <c r="C72" s="234">
        <v>6667573</v>
      </c>
      <c r="D72" s="216"/>
      <c r="E72" s="150"/>
    </row>
    <row r="73" spans="1:8" ht="12.75">
      <c r="A73" s="139" t="s">
        <v>364</v>
      </c>
      <c r="B73" s="234">
        <v>5449947</v>
      </c>
      <c r="C73" s="234">
        <v>7338254</v>
      </c>
      <c r="D73" s="216"/>
      <c r="E73" s="150"/>
      <c r="H73" s="126"/>
    </row>
    <row r="74" spans="1:5" ht="12.75">
      <c r="A74" s="139" t="s">
        <v>365</v>
      </c>
      <c r="B74" s="234">
        <v>45409841</v>
      </c>
      <c r="C74" s="234">
        <v>47572196</v>
      </c>
      <c r="D74" s="216"/>
      <c r="E74" s="150"/>
    </row>
    <row r="75" spans="1:5" ht="12.75">
      <c r="A75" s="139" t="s">
        <v>366</v>
      </c>
      <c r="B75" s="234">
        <v>1872502</v>
      </c>
      <c r="C75" s="234">
        <v>1796610</v>
      </c>
      <c r="D75" s="216"/>
      <c r="E75" s="150"/>
    </row>
    <row r="76" spans="1:5" ht="12.75">
      <c r="A76" s="139" t="s">
        <v>367</v>
      </c>
      <c r="B76" s="234">
        <v>8440140</v>
      </c>
      <c r="C76" s="234">
        <v>8370257</v>
      </c>
      <c r="D76" s="216"/>
      <c r="E76" s="150"/>
    </row>
    <row r="77" spans="1:5" ht="12.75">
      <c r="A77" s="139" t="s">
        <v>368</v>
      </c>
      <c r="B77" s="234">
        <v>21939120</v>
      </c>
      <c r="C77" s="234">
        <v>23418200</v>
      </c>
      <c r="D77" s="216"/>
      <c r="E77" s="150"/>
    </row>
    <row r="78" spans="1:5" ht="12.75">
      <c r="A78" s="139" t="s">
        <v>369</v>
      </c>
      <c r="B78" s="234">
        <v>61342765</v>
      </c>
      <c r="C78" s="234">
        <v>61367108</v>
      </c>
      <c r="D78" s="216"/>
      <c r="E78" s="150"/>
    </row>
    <row r="79" spans="1:5" ht="12.75">
      <c r="A79" s="139" t="s">
        <v>370</v>
      </c>
      <c r="B79" s="234">
        <v>176450101</v>
      </c>
      <c r="C79" s="234">
        <v>239451706</v>
      </c>
      <c r="D79" s="216"/>
      <c r="E79" s="150"/>
    </row>
    <row r="80" spans="1:5" ht="12.75">
      <c r="A80" s="139" t="s">
        <v>371</v>
      </c>
      <c r="B80" s="234">
        <v>13334200</v>
      </c>
      <c r="C80" s="234">
        <v>17436250</v>
      </c>
      <c r="D80" s="216"/>
      <c r="E80" s="150"/>
    </row>
    <row r="81" spans="1:5" ht="13.5" thickBot="1">
      <c r="A81" s="139" t="s">
        <v>372</v>
      </c>
      <c r="B81" s="228">
        <v>1833711</v>
      </c>
      <c r="C81" s="228">
        <v>1918084</v>
      </c>
      <c r="D81" s="216"/>
      <c r="E81" s="150"/>
    </row>
    <row r="82" spans="2:5" ht="13.5" thickBot="1">
      <c r="B82" s="127">
        <f>SUM(B71:B81)</f>
        <v>355211340</v>
      </c>
      <c r="C82" s="151">
        <f>SUM(C71:C81)</f>
        <v>433035801</v>
      </c>
      <c r="D82" s="216"/>
      <c r="E82" s="150"/>
    </row>
    <row r="83" spans="1:5" ht="12.75">
      <c r="A83" s="524"/>
      <c r="B83" s="524"/>
      <c r="C83" s="524"/>
      <c r="D83" s="150"/>
      <c r="E83" s="150"/>
    </row>
    <row r="84" spans="1:5" ht="12.75">
      <c r="A84" s="524"/>
      <c r="B84" s="524"/>
      <c r="C84" s="524"/>
      <c r="D84" s="150"/>
      <c r="E84" s="150"/>
    </row>
    <row r="85" spans="1:6" ht="12.75">
      <c r="A85" s="536" t="s">
        <v>516</v>
      </c>
      <c r="B85" s="536"/>
      <c r="C85" s="536"/>
      <c r="D85" s="536"/>
      <c r="E85" s="536"/>
      <c r="F85" s="536"/>
    </row>
    <row r="86" spans="1:3" ht="12.75">
      <c r="A86" s="121"/>
      <c r="B86" s="219" t="s">
        <v>595</v>
      </c>
      <c r="C86" s="219" t="s">
        <v>596</v>
      </c>
    </row>
    <row r="87" spans="1:3" ht="12.75">
      <c r="A87" s="165" t="s">
        <v>373</v>
      </c>
      <c r="B87" s="233">
        <v>21026969</v>
      </c>
      <c r="C87" s="233">
        <v>19481465</v>
      </c>
    </row>
    <row r="88" spans="1:3" ht="12.75">
      <c r="A88" s="165" t="s">
        <v>374</v>
      </c>
      <c r="B88" s="233">
        <v>12437105</v>
      </c>
      <c r="C88" s="233">
        <v>11691282</v>
      </c>
    </row>
    <row r="89" spans="1:3" ht="13.5" thickBot="1">
      <c r="A89" s="165" t="s">
        <v>375</v>
      </c>
      <c r="B89" s="229">
        <v>5087031</v>
      </c>
      <c r="C89" s="229">
        <v>4942954</v>
      </c>
    </row>
    <row r="90" spans="1:8" ht="13.5" thickBot="1">
      <c r="A90" s="148"/>
      <c r="B90" s="124">
        <f>SUM(B87:B89)</f>
        <v>38551105</v>
      </c>
      <c r="C90" s="124">
        <f>SUM(C87:C89)</f>
        <v>36115701</v>
      </c>
      <c r="H90" s="158"/>
    </row>
    <row r="91" spans="1:6" ht="12.75">
      <c r="A91" s="510"/>
      <c r="B91" s="510"/>
      <c r="C91" s="510"/>
      <c r="D91" s="510"/>
      <c r="E91" s="510"/>
      <c r="F91" s="510"/>
    </row>
    <row r="92" spans="1:3" ht="25.5">
      <c r="A92" s="223" t="s">
        <v>597</v>
      </c>
      <c r="B92" s="223">
        <v>208</v>
      </c>
      <c r="C92" s="223">
        <v>208</v>
      </c>
    </row>
    <row r="93" spans="1:6" ht="12.75">
      <c r="A93" s="537"/>
      <c r="B93" s="537"/>
      <c r="C93" s="537"/>
      <c r="D93" s="537"/>
      <c r="E93" s="537"/>
      <c r="F93" s="537"/>
    </row>
    <row r="94" spans="1:6" ht="12.75">
      <c r="A94" s="537"/>
      <c r="B94" s="537"/>
      <c r="C94" s="537"/>
      <c r="D94" s="537"/>
      <c r="E94" s="537"/>
      <c r="F94" s="537"/>
    </row>
    <row r="95" spans="1:6" ht="12.75">
      <c r="A95" s="533" t="s">
        <v>517</v>
      </c>
      <c r="B95" s="533"/>
      <c r="C95" s="533"/>
      <c r="D95" s="533"/>
      <c r="E95" s="533"/>
      <c r="F95" s="533"/>
    </row>
    <row r="96" spans="1:3" ht="12.75">
      <c r="A96" s="128" t="s">
        <v>341</v>
      </c>
      <c r="B96" s="219" t="s">
        <v>595</v>
      </c>
      <c r="C96" s="219" t="s">
        <v>596</v>
      </c>
    </row>
    <row r="97" spans="1:3" ht="25.5">
      <c r="A97" s="166" t="s">
        <v>378</v>
      </c>
      <c r="B97" s="264">
        <v>25749557</v>
      </c>
      <c r="C97" s="264">
        <v>5809335</v>
      </c>
    </row>
    <row r="98" spans="1:3" ht="26.25" thickBot="1">
      <c r="A98" s="166" t="s">
        <v>377</v>
      </c>
      <c r="B98" s="265">
        <v>48657677</v>
      </c>
      <c r="C98" s="265">
        <v>48760935</v>
      </c>
    </row>
    <row r="99" spans="1:3" ht="13.5" thickBot="1">
      <c r="A99" s="148"/>
      <c r="B99" s="124">
        <f>SUM(B97:B98)</f>
        <v>74407234</v>
      </c>
      <c r="C99" s="124">
        <f>SUM(C97:C98)</f>
        <v>54570270</v>
      </c>
    </row>
    <row r="100" spans="1:6" ht="12.75">
      <c r="A100" s="510"/>
      <c r="B100" s="510"/>
      <c r="C100" s="510"/>
      <c r="D100" s="510"/>
      <c r="E100" s="510"/>
      <c r="F100" s="510"/>
    </row>
    <row r="101" spans="1:9" ht="12.75">
      <c r="A101" s="538"/>
      <c r="B101" s="538"/>
      <c r="C101" s="538"/>
      <c r="D101" s="538"/>
      <c r="E101" s="538"/>
      <c r="F101" s="538"/>
      <c r="G101" s="538"/>
      <c r="H101" s="538"/>
      <c r="I101" s="538"/>
    </row>
    <row r="102" ht="12.75">
      <c r="A102" s="128"/>
    </row>
    <row r="103" ht="12.75">
      <c r="A103" s="147" t="s">
        <v>518</v>
      </c>
    </row>
    <row r="104" spans="1:3" ht="12.75">
      <c r="A104" s="147"/>
      <c r="B104" s="219" t="s">
        <v>595</v>
      </c>
      <c r="C104" s="219" t="s">
        <v>596</v>
      </c>
    </row>
    <row r="105" spans="1:3" ht="12.75">
      <c r="A105" s="135" t="s">
        <v>542</v>
      </c>
      <c r="B105" s="264">
        <v>1696383</v>
      </c>
      <c r="C105" s="264">
        <v>1541263</v>
      </c>
    </row>
    <row r="106" spans="1:3" ht="12.75">
      <c r="A106" s="135" t="s">
        <v>379</v>
      </c>
      <c r="B106" s="262">
        <v>1231457</v>
      </c>
      <c r="C106" s="262">
        <v>1484271</v>
      </c>
    </row>
    <row r="107" spans="1:3" ht="12.75">
      <c r="A107" s="135" t="s">
        <v>380</v>
      </c>
      <c r="B107" s="262">
        <v>984920</v>
      </c>
      <c r="C107" s="262">
        <v>1171455</v>
      </c>
    </row>
    <row r="108" spans="1:3" ht="12.75">
      <c r="A108" s="135" t="s">
        <v>381</v>
      </c>
      <c r="B108" s="262">
        <v>744127</v>
      </c>
      <c r="C108" s="262">
        <v>2867624</v>
      </c>
    </row>
    <row r="109" spans="1:3" ht="12.75">
      <c r="A109" s="135" t="s">
        <v>382</v>
      </c>
      <c r="B109" s="262">
        <v>1231147</v>
      </c>
      <c r="C109" s="262">
        <v>1093934</v>
      </c>
    </row>
    <row r="110" spans="1:3" ht="25.5">
      <c r="A110" s="135" t="s">
        <v>383</v>
      </c>
      <c r="B110" s="262">
        <v>0</v>
      </c>
      <c r="C110" s="262">
        <v>-67480</v>
      </c>
    </row>
    <row r="111" spans="1:3" ht="12.75">
      <c r="A111" s="135" t="s">
        <v>384</v>
      </c>
      <c r="B111" s="262">
        <v>514562</v>
      </c>
      <c r="C111" s="262">
        <v>571355</v>
      </c>
    </row>
    <row r="112" spans="1:9" ht="25.5">
      <c r="A112" s="223" t="s">
        <v>591</v>
      </c>
      <c r="B112" s="262">
        <v>3196932</v>
      </c>
      <c r="C112" s="284">
        <v>0</v>
      </c>
      <c r="D112" s="272"/>
      <c r="E112" s="272"/>
      <c r="F112" s="272"/>
      <c r="G112" s="272"/>
      <c r="H112" s="272"/>
      <c r="I112" s="272"/>
    </row>
    <row r="113" spans="1:3" ht="13.5" thickBot="1">
      <c r="A113" s="135" t="s">
        <v>385</v>
      </c>
      <c r="B113" s="263">
        <v>2693872</v>
      </c>
      <c r="C113" s="263">
        <v>1897945</v>
      </c>
    </row>
    <row r="114" spans="2:3" ht="13.5" thickBot="1">
      <c r="B114" s="127">
        <f>SUM(B105:B113)</f>
        <v>12293400</v>
      </c>
      <c r="C114" s="127">
        <f>SUM(C105:C113)</f>
        <v>10560367</v>
      </c>
    </row>
    <row r="115" ht="12.75">
      <c r="A115" s="128"/>
    </row>
    <row r="116" spans="1:9" ht="27" customHeight="1">
      <c r="A116" s="481" t="s">
        <v>376</v>
      </c>
      <c r="B116" s="481"/>
      <c r="C116" s="481"/>
      <c r="D116" s="481"/>
      <c r="E116" s="481"/>
      <c r="F116" s="481"/>
      <c r="G116" s="481"/>
      <c r="H116" s="481"/>
      <c r="I116" s="481"/>
    </row>
    <row r="117" spans="1:9" ht="12.75">
      <c r="A117" s="269"/>
      <c r="B117" s="269"/>
      <c r="C117" s="269"/>
      <c r="D117" s="269"/>
      <c r="E117" s="269"/>
      <c r="F117" s="269"/>
      <c r="G117" s="269"/>
      <c r="H117" s="269"/>
      <c r="I117" s="269"/>
    </row>
    <row r="118" ht="12.75">
      <c r="A118" s="147"/>
    </row>
    <row r="119" spans="1:9" ht="12.75">
      <c r="A119" s="511" t="s">
        <v>519</v>
      </c>
      <c r="B119" s="511"/>
      <c r="C119" s="511"/>
      <c r="D119" s="511"/>
      <c r="E119" s="511"/>
      <c r="F119" s="511"/>
      <c r="G119" s="511"/>
      <c r="H119" s="511"/>
      <c r="I119" s="511"/>
    </row>
    <row r="120" spans="1:9" ht="12.75">
      <c r="A120" s="282"/>
      <c r="B120" s="219" t="s">
        <v>595</v>
      </c>
      <c r="C120" s="219" t="s">
        <v>596</v>
      </c>
      <c r="D120" s="282"/>
      <c r="E120" s="282"/>
      <c r="F120" s="282"/>
      <c r="G120" s="282"/>
      <c r="H120" s="282"/>
      <c r="I120" s="282"/>
    </row>
    <row r="121" spans="1:9" ht="25.5">
      <c r="A121" s="166" t="s">
        <v>609</v>
      </c>
      <c r="B121" s="264">
        <v>0</v>
      </c>
      <c r="C121" s="264">
        <v>40633325</v>
      </c>
      <c r="D121" s="282"/>
      <c r="E121" s="282"/>
      <c r="F121" s="282"/>
      <c r="G121" s="282"/>
      <c r="H121" s="282"/>
      <c r="I121" s="282"/>
    </row>
    <row r="122" spans="1:9" ht="26.25" thickBot="1">
      <c r="A122" s="130" t="s">
        <v>610</v>
      </c>
      <c r="B122" s="265">
        <v>3073482</v>
      </c>
      <c r="C122" s="265">
        <v>5582743</v>
      </c>
      <c r="D122" s="282"/>
      <c r="E122" s="282"/>
      <c r="F122" s="282"/>
      <c r="G122" s="282"/>
      <c r="H122" s="282"/>
      <c r="I122" s="282"/>
    </row>
    <row r="123" spans="1:9" ht="13.5" thickBot="1">
      <c r="A123" s="286"/>
      <c r="B123" s="257">
        <f>SUM(B120:B122)</f>
        <v>3073482</v>
      </c>
      <c r="C123" s="185">
        <f>SUM(C120:C122)</f>
        <v>46216068</v>
      </c>
      <c r="D123" s="286"/>
      <c r="E123" s="286"/>
      <c r="F123" s="286"/>
      <c r="G123" s="286"/>
      <c r="H123" s="286"/>
      <c r="I123" s="286"/>
    </row>
    <row r="124" spans="1:9" ht="12.75">
      <c r="A124" s="269"/>
      <c r="B124" s="269"/>
      <c r="C124" s="269"/>
      <c r="D124" s="269"/>
      <c r="E124" s="269"/>
      <c r="F124" s="269"/>
      <c r="G124" s="269"/>
      <c r="H124" s="269"/>
      <c r="I124" s="269"/>
    </row>
    <row r="125" ht="12.75">
      <c r="A125" s="128"/>
    </row>
    <row r="126" ht="12.75">
      <c r="A126" s="147" t="s">
        <v>520</v>
      </c>
    </row>
    <row r="127" spans="1:4" ht="12.75">
      <c r="A127" s="150"/>
      <c r="B127" s="219" t="s">
        <v>595</v>
      </c>
      <c r="C127" s="219" t="s">
        <v>596</v>
      </c>
      <c r="D127" s="211"/>
    </row>
    <row r="128" spans="1:4" ht="25.5">
      <c r="A128" s="166" t="s">
        <v>510</v>
      </c>
      <c r="B128" s="238">
        <v>277673</v>
      </c>
      <c r="C128" s="264">
        <v>301228</v>
      </c>
      <c r="D128" s="211"/>
    </row>
    <row r="129" spans="1:7" ht="12.75">
      <c r="A129" s="166" t="s">
        <v>386</v>
      </c>
      <c r="B129" s="264">
        <v>7293297</v>
      </c>
      <c r="C129" s="264">
        <v>5880782</v>
      </c>
      <c r="D129" s="211"/>
      <c r="G129" s="158"/>
    </row>
    <row r="130" spans="1:4" ht="13.5" thickBot="1">
      <c r="A130" s="169" t="s">
        <v>387</v>
      </c>
      <c r="B130" s="265">
        <v>710702</v>
      </c>
      <c r="C130" s="265">
        <v>769173</v>
      </c>
      <c r="D130" s="211"/>
    </row>
    <row r="131" spans="1:4" ht="13.5" thickBot="1">
      <c r="A131" s="148"/>
      <c r="B131" s="124">
        <f>SUM(B128:B130)</f>
        <v>8281672</v>
      </c>
      <c r="C131" s="185">
        <f>SUM(C128:C130)</f>
        <v>6951183</v>
      </c>
      <c r="D131" s="211"/>
    </row>
    <row r="132" spans="1:6" ht="12.75">
      <c r="A132" s="147"/>
      <c r="C132" s="211"/>
      <c r="D132" s="211"/>
      <c r="F132" s="158"/>
    </row>
    <row r="133" spans="1:6" ht="12.75">
      <c r="A133" s="147"/>
      <c r="C133" s="211"/>
      <c r="D133" s="211"/>
      <c r="F133" s="158"/>
    </row>
    <row r="134" spans="1:4" ht="12.75">
      <c r="A134" s="147" t="s">
        <v>521</v>
      </c>
      <c r="C134" s="211"/>
      <c r="D134" s="211"/>
    </row>
    <row r="135" spans="1:4" ht="12.75">
      <c r="A135" s="150"/>
      <c r="B135" s="219" t="s">
        <v>595</v>
      </c>
      <c r="C135" s="219" t="s">
        <v>596</v>
      </c>
      <c r="D135" s="211"/>
    </row>
    <row r="136" spans="1:4" ht="12.75">
      <c r="A136" s="166" t="s">
        <v>388</v>
      </c>
      <c r="B136" s="264">
        <v>50572065</v>
      </c>
      <c r="C136" s="264">
        <v>78046594</v>
      </c>
      <c r="D136" s="211"/>
    </row>
    <row r="137" spans="1:4" ht="12.75">
      <c r="A137" s="166" t="s">
        <v>389</v>
      </c>
      <c r="B137" s="264">
        <v>272250</v>
      </c>
      <c r="C137" s="264">
        <v>870450</v>
      </c>
      <c r="D137" s="211"/>
    </row>
    <row r="138" spans="1:4" ht="13.5" thickBot="1">
      <c r="A138" s="169" t="s">
        <v>390</v>
      </c>
      <c r="B138" s="265">
        <v>7718707</v>
      </c>
      <c r="C138" s="265">
        <v>2527874</v>
      </c>
      <c r="D138" s="211"/>
    </row>
    <row r="139" spans="1:4" ht="13.5" thickBot="1">
      <c r="A139" s="148"/>
      <c r="B139" s="124">
        <f>SUM(B136:B138)</f>
        <v>58563022</v>
      </c>
      <c r="C139" s="124">
        <f>SUM(C136:C138)</f>
        <v>81444918</v>
      </c>
      <c r="D139" s="211"/>
    </row>
    <row r="140" ht="12.75">
      <c r="A140" s="128"/>
    </row>
    <row r="141" spans="1:9" ht="28.5" customHeight="1">
      <c r="A141" s="481" t="s">
        <v>391</v>
      </c>
      <c r="B141" s="481"/>
      <c r="C141" s="481"/>
      <c r="D141" s="481"/>
      <c r="E141" s="481"/>
      <c r="F141" s="481"/>
      <c r="G141" s="481"/>
      <c r="H141" s="481"/>
      <c r="I141" s="481"/>
    </row>
    <row r="142" spans="1:9" ht="12.75">
      <c r="A142" s="291"/>
      <c r="B142" s="291"/>
      <c r="C142" s="291"/>
      <c r="D142" s="291"/>
      <c r="E142" s="291"/>
      <c r="F142" s="291"/>
      <c r="G142" s="291"/>
      <c r="H142" s="291"/>
      <c r="I142" s="291"/>
    </row>
    <row r="143" spans="1:9" ht="12.75">
      <c r="A143" s="225"/>
      <c r="B143" s="225"/>
      <c r="C143" s="225"/>
      <c r="D143" s="225"/>
      <c r="E143" s="225"/>
      <c r="F143" s="225"/>
      <c r="G143" s="225"/>
      <c r="H143" s="225"/>
      <c r="I143" s="225"/>
    </row>
    <row r="144" spans="1:9" ht="12.75">
      <c r="A144" s="292" t="s">
        <v>615</v>
      </c>
      <c r="B144" s="291"/>
      <c r="C144" s="291"/>
      <c r="D144" s="291"/>
      <c r="E144" s="291"/>
      <c r="F144" s="291"/>
      <c r="G144" s="291"/>
      <c r="H144" s="291"/>
      <c r="I144" s="291"/>
    </row>
    <row r="145" spans="1:9" ht="12.75">
      <c r="A145" s="481" t="s">
        <v>616</v>
      </c>
      <c r="B145" s="481"/>
      <c r="C145" s="481"/>
      <c r="D145" s="481"/>
      <c r="E145" s="481"/>
      <c r="F145" s="481"/>
      <c r="G145" s="481"/>
      <c r="H145" s="481"/>
      <c r="I145" s="481"/>
    </row>
    <row r="146" spans="1:9" ht="12.75">
      <c r="A146" s="291"/>
      <c r="B146" s="291"/>
      <c r="C146" s="291"/>
      <c r="D146" s="291"/>
      <c r="E146" s="291"/>
      <c r="F146" s="291"/>
      <c r="G146" s="291"/>
      <c r="H146" s="291"/>
      <c r="I146" s="291"/>
    </row>
    <row r="147" spans="1:9" ht="12.75">
      <c r="A147" s="291"/>
      <c r="B147" s="291"/>
      <c r="C147" s="291"/>
      <c r="D147" s="291"/>
      <c r="E147" s="291"/>
      <c r="F147" s="291"/>
      <c r="G147" s="291"/>
      <c r="H147" s="291"/>
      <c r="I147" s="291"/>
    </row>
    <row r="148" spans="1:9" ht="12.75">
      <c r="A148" s="275" t="s">
        <v>392</v>
      </c>
      <c r="B148" s="276"/>
      <c r="C148" s="276"/>
      <c r="D148" s="276"/>
      <c r="E148" s="276"/>
      <c r="F148" s="273"/>
      <c r="G148" s="273"/>
      <c r="H148" s="273"/>
      <c r="I148" s="273"/>
    </row>
    <row r="149" spans="1:10" ht="22.5">
      <c r="A149" s="295"/>
      <c r="B149" s="296" t="s">
        <v>393</v>
      </c>
      <c r="C149" s="296" t="s">
        <v>394</v>
      </c>
      <c r="D149" s="296" t="s">
        <v>396</v>
      </c>
      <c r="E149" s="296" t="s">
        <v>397</v>
      </c>
      <c r="F149" s="287"/>
      <c r="G149" s="287"/>
      <c r="H149" s="287"/>
      <c r="I149" s="287"/>
      <c r="J149" s="163"/>
    </row>
    <row r="150" spans="1:10" ht="13.5" thickBot="1">
      <c r="A150" s="297" t="s">
        <v>398</v>
      </c>
      <c r="B150" s="275"/>
      <c r="C150" s="275"/>
      <c r="D150" s="275"/>
      <c r="E150" s="275"/>
      <c r="F150" s="287"/>
      <c r="G150" s="287"/>
      <c r="H150" s="287"/>
      <c r="I150" s="287"/>
      <c r="J150" s="163"/>
    </row>
    <row r="151" spans="1:10" ht="13.5" thickBot="1">
      <c r="A151" s="297" t="s">
        <v>577</v>
      </c>
      <c r="B151" s="298">
        <v>8187690</v>
      </c>
      <c r="C151" s="298">
        <v>80544157</v>
      </c>
      <c r="D151" s="299">
        <v>0</v>
      </c>
      <c r="E151" s="298">
        <f>SUM(B151:D151)</f>
        <v>88731847</v>
      </c>
      <c r="F151" s="287"/>
      <c r="G151" s="287"/>
      <c r="H151" s="287"/>
      <c r="I151" s="287"/>
      <c r="J151" s="163"/>
    </row>
    <row r="152" spans="1:10" ht="12.75">
      <c r="A152" s="300" t="s">
        <v>399</v>
      </c>
      <c r="B152" s="312">
        <v>54176642</v>
      </c>
      <c r="C152" s="301"/>
      <c r="D152" s="301">
        <v>2136023</v>
      </c>
      <c r="E152" s="301">
        <f>SUM(B152:D152)</f>
        <v>56312665</v>
      </c>
      <c r="F152" s="287"/>
      <c r="G152" s="287"/>
      <c r="H152" s="287"/>
      <c r="I152" s="287"/>
      <c r="J152" s="163"/>
    </row>
    <row r="153" spans="1:10" ht="12.75">
      <c r="A153" s="300" t="s">
        <v>400</v>
      </c>
      <c r="B153" s="276"/>
      <c r="C153" s="301">
        <v>2136023</v>
      </c>
      <c r="D153" s="301">
        <v>-2136023</v>
      </c>
      <c r="E153" s="301">
        <f>SUM(B153:D153)</f>
        <v>0</v>
      </c>
      <c r="F153" s="287"/>
      <c r="G153" s="287"/>
      <c r="H153" s="287"/>
      <c r="I153" s="287"/>
      <c r="J153" s="163"/>
    </row>
    <row r="154" spans="1:10" ht="13.5" thickBot="1">
      <c r="A154" s="300" t="s">
        <v>401</v>
      </c>
      <c r="B154" s="276"/>
      <c r="C154" s="301"/>
      <c r="D154" s="301"/>
      <c r="E154" s="276">
        <f>SUM(B154:D154)</f>
        <v>0</v>
      </c>
      <c r="F154" s="287"/>
      <c r="G154" s="287"/>
      <c r="H154" s="287"/>
      <c r="I154" s="287"/>
      <c r="J154" s="163"/>
    </row>
    <row r="155" spans="1:10" ht="13.5" thickBot="1">
      <c r="A155" s="297" t="s">
        <v>598</v>
      </c>
      <c r="B155" s="298">
        <f>SUM(B151:B154)</f>
        <v>62364332</v>
      </c>
      <c r="C155" s="298">
        <f>SUM(C151:C154)</f>
        <v>82680180</v>
      </c>
      <c r="D155" s="298">
        <f>SUM(D151:D154)</f>
        <v>0</v>
      </c>
      <c r="E155" s="298">
        <f>SUM(B155:D155)</f>
        <v>145044512</v>
      </c>
      <c r="F155" s="287"/>
      <c r="G155" s="287"/>
      <c r="H155" s="287"/>
      <c r="I155" s="237"/>
      <c r="J155" s="163"/>
    </row>
    <row r="156" spans="1:10" ht="12.75">
      <c r="A156" s="302"/>
      <c r="B156" s="275"/>
      <c r="C156" s="275"/>
      <c r="D156" s="275"/>
      <c r="E156" s="276"/>
      <c r="F156" s="287"/>
      <c r="G156" s="287"/>
      <c r="H156" s="287"/>
      <c r="I156" s="287"/>
      <c r="J156" s="163"/>
    </row>
    <row r="157" spans="1:10" ht="13.5" thickBot="1">
      <c r="A157" s="297" t="s">
        <v>402</v>
      </c>
      <c r="B157" s="275"/>
      <c r="C157" s="275"/>
      <c r="D157" s="275"/>
      <c r="E157" s="275"/>
      <c r="F157" s="287"/>
      <c r="G157" s="287"/>
      <c r="H157" s="287"/>
      <c r="I157" s="287"/>
      <c r="J157" s="163"/>
    </row>
    <row r="158" spans="1:10" ht="13.5" thickBot="1">
      <c r="A158" s="297" t="s">
        <v>577</v>
      </c>
      <c r="B158" s="298">
        <v>1930474</v>
      </c>
      <c r="C158" s="298">
        <v>65932601</v>
      </c>
      <c r="D158" s="299">
        <v>0</v>
      </c>
      <c r="E158" s="298">
        <f>SUM(B158:D158)</f>
        <v>67863075</v>
      </c>
      <c r="F158" s="287"/>
      <c r="G158" s="287"/>
      <c r="H158" s="287"/>
      <c r="I158" s="287"/>
      <c r="J158" s="163"/>
    </row>
    <row r="159" spans="1:10" ht="12.75">
      <c r="A159" s="300" t="s">
        <v>403</v>
      </c>
      <c r="B159" s="301">
        <v>21327869</v>
      </c>
      <c r="C159" s="301">
        <v>4421688</v>
      </c>
      <c r="D159" s="276"/>
      <c r="E159" s="301">
        <f>SUM(B159:D159)</f>
        <v>25749557</v>
      </c>
      <c r="F159" s="287"/>
      <c r="G159" s="287"/>
      <c r="H159" s="287"/>
      <c r="I159" s="287"/>
      <c r="J159" s="163"/>
    </row>
    <row r="160" spans="1:10" ht="13.5" thickBot="1">
      <c r="A160" s="300" t="s">
        <v>401</v>
      </c>
      <c r="B160" s="303"/>
      <c r="C160" s="301"/>
      <c r="D160" s="303"/>
      <c r="E160" s="301">
        <f>SUM(B160:D160)</f>
        <v>0</v>
      </c>
      <c r="F160" s="287"/>
      <c r="G160" s="287"/>
      <c r="H160" s="287"/>
      <c r="I160" s="287"/>
      <c r="J160" s="163"/>
    </row>
    <row r="161" spans="1:10" ht="13.5" thickBot="1">
      <c r="A161" s="297" t="s">
        <v>599</v>
      </c>
      <c r="B161" s="298">
        <f>SUM(B158:B160)</f>
        <v>23258343</v>
      </c>
      <c r="C161" s="298">
        <f>SUM(C158:C160)</f>
        <v>70354289</v>
      </c>
      <c r="D161" s="304">
        <f>SUM(D158:D160)</f>
        <v>0</v>
      </c>
      <c r="E161" s="298">
        <f>SUM(B161:D161)</f>
        <v>93612632</v>
      </c>
      <c r="F161" s="287"/>
      <c r="G161" s="287"/>
      <c r="H161" s="287"/>
      <c r="I161" s="287"/>
      <c r="J161" s="163"/>
    </row>
    <row r="162" spans="1:10" ht="12.75">
      <c r="A162" s="300"/>
      <c r="B162" s="276"/>
      <c r="C162" s="276"/>
      <c r="D162" s="276"/>
      <c r="E162" s="276"/>
      <c r="F162" s="287"/>
      <c r="G162" s="287"/>
      <c r="H162" s="287"/>
      <c r="I162" s="287"/>
      <c r="J162" s="163"/>
    </row>
    <row r="163" spans="1:10" ht="23.25" thickBot="1">
      <c r="A163" s="297" t="s">
        <v>404</v>
      </c>
      <c r="B163" s="276"/>
      <c r="C163" s="276"/>
      <c r="D163" s="276"/>
      <c r="E163" s="276"/>
      <c r="F163" s="287"/>
      <c r="G163" s="287"/>
      <c r="H163" s="287"/>
      <c r="I163" s="287"/>
      <c r="J163" s="163"/>
    </row>
    <row r="164" spans="1:10" ht="13.5" thickBot="1">
      <c r="A164" s="297" t="s">
        <v>600</v>
      </c>
      <c r="B164" s="305">
        <f>B155-B161</f>
        <v>39105989</v>
      </c>
      <c r="C164" s="305">
        <f>C155-C161</f>
        <v>12325891</v>
      </c>
      <c r="D164" s="304">
        <f>D155-D161</f>
        <v>0</v>
      </c>
      <c r="E164" s="298">
        <f>SUM(B164:D164)</f>
        <v>51431880</v>
      </c>
      <c r="F164" s="287"/>
      <c r="G164" s="287"/>
      <c r="H164" s="287"/>
      <c r="I164" s="287"/>
      <c r="J164" s="163"/>
    </row>
    <row r="165" spans="1:9" ht="12.75">
      <c r="A165" s="289"/>
      <c r="B165" s="287"/>
      <c r="C165" s="287"/>
      <c r="D165" s="287"/>
      <c r="E165" s="287"/>
      <c r="F165" s="287"/>
      <c r="G165" s="287"/>
      <c r="H165" s="287"/>
      <c r="I165" s="287"/>
    </row>
    <row r="166" spans="1:9" ht="12.75">
      <c r="A166" s="288"/>
      <c r="B166" s="287"/>
      <c r="C166" s="287"/>
      <c r="D166" s="287"/>
      <c r="E166" s="287"/>
      <c r="F166" s="287"/>
      <c r="G166" s="287"/>
      <c r="H166" s="287"/>
      <c r="I166" s="287"/>
    </row>
    <row r="167" spans="1:9" ht="12.75">
      <c r="A167" s="288" t="s">
        <v>522</v>
      </c>
      <c r="B167" s="287"/>
      <c r="C167" s="287"/>
      <c r="D167" s="287"/>
      <c r="E167" s="287"/>
      <c r="F167" s="287"/>
      <c r="G167" s="287"/>
      <c r="H167" s="287"/>
      <c r="I167" s="287"/>
    </row>
    <row r="168" spans="1:11" ht="56.25">
      <c r="A168" s="294"/>
      <c r="B168" s="296" t="s">
        <v>405</v>
      </c>
      <c r="C168" s="296" t="s">
        <v>406</v>
      </c>
      <c r="D168" s="296" t="s">
        <v>550</v>
      </c>
      <c r="E168" s="296" t="s">
        <v>407</v>
      </c>
      <c r="F168" s="296" t="s">
        <v>408</v>
      </c>
      <c r="G168" s="296" t="s">
        <v>396</v>
      </c>
      <c r="H168" s="296" t="s">
        <v>395</v>
      </c>
      <c r="I168" s="296" t="s">
        <v>397</v>
      </c>
      <c r="J168" s="160"/>
      <c r="K168" s="160"/>
    </row>
    <row r="169" spans="1:11" ht="12.75">
      <c r="A169" s="297" t="s">
        <v>398</v>
      </c>
      <c r="B169" s="306"/>
      <c r="C169" s="306"/>
      <c r="D169" s="306"/>
      <c r="E169" s="306"/>
      <c r="F169" s="306"/>
      <c r="G169" s="306"/>
      <c r="H169" s="306"/>
      <c r="I169" s="306"/>
      <c r="J169" s="160"/>
      <c r="K169" s="160"/>
    </row>
    <row r="170" spans="1:11" ht="13.5" thickBot="1">
      <c r="A170" s="297" t="s">
        <v>577</v>
      </c>
      <c r="B170" s="307">
        <v>23269</v>
      </c>
      <c r="C170" s="307">
        <v>18100210</v>
      </c>
      <c r="D170" s="307">
        <v>578301900</v>
      </c>
      <c r="E170" s="307">
        <v>5005380</v>
      </c>
      <c r="F170" s="307">
        <v>46822</v>
      </c>
      <c r="G170" s="307">
        <v>9087578</v>
      </c>
      <c r="H170" s="307">
        <v>4444741</v>
      </c>
      <c r="I170" s="307">
        <f>SUM(B170:H170)</f>
        <v>615009900</v>
      </c>
      <c r="J170" s="160"/>
      <c r="K170" s="161"/>
    </row>
    <row r="171" spans="1:11" ht="12.75">
      <c r="A171" s="300" t="s">
        <v>399</v>
      </c>
      <c r="B171" s="308"/>
      <c r="C171" s="308"/>
      <c r="D171" s="308">
        <v>6904405</v>
      </c>
      <c r="E171" s="308">
        <v>815666</v>
      </c>
      <c r="F171" s="308"/>
      <c r="G171" s="308">
        <v>28058232</v>
      </c>
      <c r="H171" s="308">
        <v>126779</v>
      </c>
      <c r="I171" s="308">
        <f>SUM(B171:H171)</f>
        <v>35905082</v>
      </c>
      <c r="J171" s="160"/>
      <c r="K171" s="161"/>
    </row>
    <row r="172" spans="1:11" ht="12.75">
      <c r="A172" s="300" t="s">
        <v>400</v>
      </c>
      <c r="B172" s="308"/>
      <c r="C172" s="308"/>
      <c r="D172" s="308">
        <v>28434249</v>
      </c>
      <c r="E172" s="308"/>
      <c r="F172" s="308"/>
      <c r="G172" s="308">
        <v>-28505449</v>
      </c>
      <c r="H172" s="308">
        <v>71200</v>
      </c>
      <c r="I172" s="308">
        <f>SUM(B172:H172)</f>
        <v>0</v>
      </c>
      <c r="J172" s="160"/>
      <c r="K172" s="161"/>
    </row>
    <row r="173" spans="1:11" ht="13.5" thickBot="1">
      <c r="A173" s="300" t="s">
        <v>409</v>
      </c>
      <c r="B173" s="309"/>
      <c r="C173" s="309"/>
      <c r="D173" s="309">
        <v>-9638864</v>
      </c>
      <c r="E173" s="309"/>
      <c r="F173" s="309"/>
      <c r="G173" s="309"/>
      <c r="H173" s="309"/>
      <c r="I173" s="309">
        <f>SUM(B173:H173)</f>
        <v>-9638864</v>
      </c>
      <c r="J173" s="160"/>
      <c r="K173" s="161"/>
    </row>
    <row r="174" spans="1:11" ht="13.5" thickBot="1">
      <c r="A174" s="297" t="s">
        <v>598</v>
      </c>
      <c r="B174" s="310">
        <f aca="true" t="shared" si="0" ref="B174:H174">SUM(B170:B173)</f>
        <v>23269</v>
      </c>
      <c r="C174" s="310">
        <f t="shared" si="0"/>
        <v>18100210</v>
      </c>
      <c r="D174" s="310">
        <f t="shared" si="0"/>
        <v>604001690</v>
      </c>
      <c r="E174" s="310">
        <f t="shared" si="0"/>
        <v>5821046</v>
      </c>
      <c r="F174" s="310">
        <f t="shared" si="0"/>
        <v>46822</v>
      </c>
      <c r="G174" s="310">
        <f t="shared" si="0"/>
        <v>8640361</v>
      </c>
      <c r="H174" s="310">
        <f t="shared" si="0"/>
        <v>4642720</v>
      </c>
      <c r="I174" s="310">
        <f>SUM(B174:H174)</f>
        <v>641276118</v>
      </c>
      <c r="J174" s="160"/>
      <c r="K174" s="161"/>
    </row>
    <row r="175" spans="1:11" ht="12.75">
      <c r="A175" s="302"/>
      <c r="B175" s="311"/>
      <c r="C175" s="311"/>
      <c r="D175" s="311"/>
      <c r="E175" s="311"/>
      <c r="F175" s="311"/>
      <c r="G175" s="311"/>
      <c r="H175" s="311"/>
      <c r="I175" s="311"/>
      <c r="J175" s="160"/>
      <c r="K175" s="160"/>
    </row>
    <row r="176" spans="1:11" ht="12.75">
      <c r="A176" s="297" t="s">
        <v>402</v>
      </c>
      <c r="B176" s="308"/>
      <c r="C176" s="308"/>
      <c r="D176" s="308"/>
      <c r="E176" s="308"/>
      <c r="F176" s="308"/>
      <c r="G176" s="308"/>
      <c r="H176" s="308"/>
      <c r="I176" s="308"/>
      <c r="J176" s="160"/>
      <c r="K176" s="160"/>
    </row>
    <row r="177" spans="1:11" ht="13.5" thickBot="1">
      <c r="A177" s="297" t="s">
        <v>577</v>
      </c>
      <c r="B177" s="307">
        <v>0</v>
      </c>
      <c r="C177" s="307">
        <v>3065446</v>
      </c>
      <c r="D177" s="307">
        <v>242655872</v>
      </c>
      <c r="E177" s="307">
        <v>4084031</v>
      </c>
      <c r="F177" s="307">
        <v>0</v>
      </c>
      <c r="G177" s="307">
        <v>0</v>
      </c>
      <c r="H177" s="307">
        <v>3751746</v>
      </c>
      <c r="I177" s="307">
        <f>SUM(B177:H177)</f>
        <v>253557095</v>
      </c>
      <c r="J177" s="161"/>
      <c r="K177" s="161"/>
    </row>
    <row r="178" spans="1:12" ht="12.75">
      <c r="A178" s="300" t="s">
        <v>403</v>
      </c>
      <c r="B178" s="308"/>
      <c r="C178" s="308">
        <v>452505</v>
      </c>
      <c r="D178" s="308">
        <v>47653808</v>
      </c>
      <c r="E178" s="308">
        <v>299362</v>
      </c>
      <c r="F178" s="308"/>
      <c r="G178" s="308"/>
      <c r="H178" s="308">
        <v>252002</v>
      </c>
      <c r="I178" s="308">
        <f>SUM(B178:H178)</f>
        <v>48657677</v>
      </c>
      <c r="J178" s="160"/>
      <c r="K178" s="161"/>
      <c r="L178" s="186"/>
    </row>
    <row r="179" spans="1:13" ht="12.75">
      <c r="A179" s="300" t="s">
        <v>401</v>
      </c>
      <c r="B179" s="308"/>
      <c r="C179" s="308"/>
      <c r="D179" s="308">
        <v>-3059211</v>
      </c>
      <c r="E179" s="308"/>
      <c r="F179" s="308"/>
      <c r="G179" s="308"/>
      <c r="H179" s="308"/>
      <c r="I179" s="308">
        <f>SUM(B179:H179)</f>
        <v>-3059211</v>
      </c>
      <c r="J179" s="160"/>
      <c r="K179" s="161"/>
      <c r="L179" s="186"/>
      <c r="M179" s="186"/>
    </row>
    <row r="180" spans="1:11" ht="13.5" thickBot="1">
      <c r="A180" s="297" t="s">
        <v>599</v>
      </c>
      <c r="B180" s="307">
        <f>SUM(B177:B179)</f>
        <v>0</v>
      </c>
      <c r="C180" s="307">
        <f aca="true" t="shared" si="1" ref="C180:H180">SUM(C177:C179)</f>
        <v>3517951</v>
      </c>
      <c r="D180" s="307">
        <f t="shared" si="1"/>
        <v>287250469</v>
      </c>
      <c r="E180" s="307">
        <f t="shared" si="1"/>
        <v>4383393</v>
      </c>
      <c r="F180" s="307">
        <f t="shared" si="1"/>
        <v>0</v>
      </c>
      <c r="G180" s="307">
        <f t="shared" si="1"/>
        <v>0</v>
      </c>
      <c r="H180" s="307">
        <f t="shared" si="1"/>
        <v>4003748</v>
      </c>
      <c r="I180" s="307">
        <f>SUM(B180:H180)</f>
        <v>299155561</v>
      </c>
      <c r="J180" s="160"/>
      <c r="K180" s="161"/>
    </row>
    <row r="181" spans="1:11" ht="12.75">
      <c r="A181" s="300"/>
      <c r="B181" s="308"/>
      <c r="C181" s="308"/>
      <c r="D181" s="308"/>
      <c r="E181" s="308"/>
      <c r="F181" s="308"/>
      <c r="G181" s="308"/>
      <c r="H181" s="308"/>
      <c r="I181" s="308"/>
      <c r="J181" s="160"/>
      <c r="K181" s="161"/>
    </row>
    <row r="182" spans="1:11" ht="22.5">
      <c r="A182" s="297" t="s">
        <v>410</v>
      </c>
      <c r="B182" s="308"/>
      <c r="C182" s="308"/>
      <c r="D182" s="308"/>
      <c r="E182" s="308"/>
      <c r="F182" s="308"/>
      <c r="G182" s="308"/>
      <c r="H182" s="308"/>
      <c r="I182" s="308"/>
      <c r="J182" s="160"/>
      <c r="K182" s="160"/>
    </row>
    <row r="183" spans="1:11" ht="13.5" thickBot="1">
      <c r="A183" s="297" t="s">
        <v>600</v>
      </c>
      <c r="B183" s="307">
        <f>B174-B180</f>
        <v>23269</v>
      </c>
      <c r="C183" s="307">
        <f aca="true" t="shared" si="2" ref="C183:H183">C174-C180</f>
        <v>14582259</v>
      </c>
      <c r="D183" s="307">
        <f t="shared" si="2"/>
        <v>316751221</v>
      </c>
      <c r="E183" s="307">
        <f t="shared" si="2"/>
        <v>1437653</v>
      </c>
      <c r="F183" s="307">
        <f t="shared" si="2"/>
        <v>46822</v>
      </c>
      <c r="G183" s="307">
        <f t="shared" si="2"/>
        <v>8640361</v>
      </c>
      <c r="H183" s="307">
        <f t="shared" si="2"/>
        <v>638972</v>
      </c>
      <c r="I183" s="307">
        <f>SUM(B183:H183)</f>
        <v>342120557</v>
      </c>
      <c r="J183" s="160"/>
      <c r="K183" s="161"/>
    </row>
    <row r="184" spans="1:10" ht="12.75">
      <c r="A184" s="277"/>
      <c r="B184" s="278"/>
      <c r="C184" s="278"/>
      <c r="D184" s="278"/>
      <c r="E184" s="278"/>
      <c r="F184" s="278"/>
      <c r="G184" s="278"/>
      <c r="H184" s="279"/>
      <c r="I184" s="280"/>
      <c r="J184" s="160"/>
    </row>
    <row r="186" spans="1:7" ht="12.75">
      <c r="A186" s="147" t="s">
        <v>523</v>
      </c>
      <c r="C186" s="158"/>
      <c r="D186" s="158"/>
      <c r="G186" s="158"/>
    </row>
    <row r="187" spans="1:4" ht="12.75">
      <c r="A187" s="150"/>
      <c r="B187" s="219" t="s">
        <v>595</v>
      </c>
      <c r="C187" s="219" t="s">
        <v>596</v>
      </c>
      <c r="D187" s="211"/>
    </row>
    <row r="188" spans="1:11" s="163" customFormat="1" ht="12.75">
      <c r="A188" s="118" t="s">
        <v>411</v>
      </c>
      <c r="B188" s="170">
        <v>5716594</v>
      </c>
      <c r="C188" s="170">
        <v>5278716</v>
      </c>
      <c r="D188" s="217"/>
      <c r="E188" s="162"/>
      <c r="F188" s="162"/>
      <c r="G188" s="162"/>
      <c r="H188" s="162"/>
      <c r="I188" s="162"/>
      <c r="J188" s="142"/>
      <c r="K188" s="142"/>
    </row>
    <row r="189" spans="1:11" s="163" customFormat="1" ht="25.5">
      <c r="A189" s="118" t="s">
        <v>412</v>
      </c>
      <c r="B189" s="170">
        <v>36988703</v>
      </c>
      <c r="C189" s="170">
        <v>35354609</v>
      </c>
      <c r="D189" s="217"/>
      <c r="E189" s="162"/>
      <c r="F189" s="162"/>
      <c r="G189" s="162"/>
      <c r="H189" s="162"/>
      <c r="I189" s="162"/>
      <c r="J189" s="142"/>
      <c r="K189" s="142"/>
    </row>
    <row r="190" spans="1:11" s="163" customFormat="1" ht="13.5" thickBot="1">
      <c r="A190" s="118" t="s">
        <v>413</v>
      </c>
      <c r="B190" s="174">
        <v>3483846</v>
      </c>
      <c r="C190" s="174">
        <v>3493285</v>
      </c>
      <c r="D190" s="217"/>
      <c r="E190" s="162"/>
      <c r="F190" s="162"/>
      <c r="G190" s="162"/>
      <c r="H190" s="162"/>
      <c r="I190" s="162"/>
      <c r="J190" s="142"/>
      <c r="K190" s="142"/>
    </row>
    <row r="191" spans="1:11" s="163" customFormat="1" ht="12.75">
      <c r="A191" s="119"/>
      <c r="B191" s="171">
        <f>SUM(B188:B190)</f>
        <v>46189143</v>
      </c>
      <c r="C191" s="171">
        <f>SUM(C188:C190)</f>
        <v>44126610</v>
      </c>
      <c r="D191" s="217"/>
      <c r="E191" s="162"/>
      <c r="F191" s="162"/>
      <c r="G191" s="162"/>
      <c r="H191" s="162"/>
      <c r="I191" s="162"/>
      <c r="J191" s="142"/>
      <c r="K191" s="142"/>
    </row>
    <row r="192" spans="1:11" s="163" customFormat="1" ht="13.5" thickBot="1">
      <c r="A192" s="118" t="s">
        <v>414</v>
      </c>
      <c r="B192" s="172">
        <v>-42705297</v>
      </c>
      <c r="C192" s="172">
        <v>-40633325</v>
      </c>
      <c r="D192" s="217"/>
      <c r="E192" s="162"/>
      <c r="F192" s="162"/>
      <c r="G192" s="162"/>
      <c r="H192" s="162"/>
      <c r="I192" s="162"/>
      <c r="J192" s="142"/>
      <c r="K192" s="142"/>
    </row>
    <row r="193" spans="1:11" s="163" customFormat="1" ht="12.75">
      <c r="A193" s="119"/>
      <c r="B193" s="173">
        <f>B191+B192</f>
        <v>3483846</v>
      </c>
      <c r="C193" s="173">
        <f>C191+C192</f>
        <v>3493285</v>
      </c>
      <c r="D193" s="217"/>
      <c r="E193" s="162"/>
      <c r="F193" s="162"/>
      <c r="G193" s="162"/>
      <c r="H193" s="162"/>
      <c r="I193" s="162"/>
      <c r="J193" s="142"/>
      <c r="K193" s="142"/>
    </row>
    <row r="194" spans="1:11" s="163" customFormat="1" ht="13.5" thickBot="1">
      <c r="A194" s="118" t="s">
        <v>415</v>
      </c>
      <c r="B194" s="263">
        <v>4753183</v>
      </c>
      <c r="C194" s="263">
        <v>5708908</v>
      </c>
      <c r="D194" s="211"/>
      <c r="E194" s="162"/>
      <c r="F194" s="162"/>
      <c r="G194" s="162"/>
      <c r="H194" s="162"/>
      <c r="I194" s="162"/>
      <c r="J194" s="142"/>
      <c r="K194" s="142"/>
    </row>
    <row r="195" spans="1:11" s="163" customFormat="1" ht="12.75">
      <c r="A195" s="119" t="s">
        <v>416</v>
      </c>
      <c r="B195" s="176">
        <f>SUM(B193:B194)</f>
        <v>8237029</v>
      </c>
      <c r="C195" s="176">
        <f>SUM(C193:C194)</f>
        <v>9202193</v>
      </c>
      <c r="D195" s="211"/>
      <c r="E195" s="162"/>
      <c r="F195" s="162"/>
      <c r="G195" s="162"/>
      <c r="H195" s="162"/>
      <c r="I195" s="162"/>
      <c r="J195" s="142"/>
      <c r="K195" s="142"/>
    </row>
    <row r="196" spans="1:11" s="163" customFormat="1" ht="12.75">
      <c r="A196" s="118" t="s">
        <v>417</v>
      </c>
      <c r="B196" s="264">
        <v>19303206</v>
      </c>
      <c r="C196" s="264">
        <v>19302400</v>
      </c>
      <c r="D196" s="211"/>
      <c r="E196" s="162"/>
      <c r="F196" s="162"/>
      <c r="G196" s="162"/>
      <c r="H196" s="162"/>
      <c r="I196" s="162"/>
      <c r="J196" s="142"/>
      <c r="K196" s="142"/>
    </row>
    <row r="197" spans="1:11" s="163" customFormat="1" ht="13.5" thickBot="1">
      <c r="A197" s="118" t="s">
        <v>572</v>
      </c>
      <c r="B197" s="265">
        <v>35000</v>
      </c>
      <c r="C197" s="265">
        <v>35000</v>
      </c>
      <c r="D197" s="211"/>
      <c r="E197" s="162"/>
      <c r="F197" s="162"/>
      <c r="G197" s="162"/>
      <c r="H197" s="162"/>
      <c r="I197" s="162"/>
      <c r="J197" s="142"/>
      <c r="K197" s="142"/>
    </row>
    <row r="198" spans="1:11" s="163" customFormat="1" ht="13.5" thickBot="1">
      <c r="A198" s="120"/>
      <c r="B198" s="246">
        <f>SUM(B195:B197)</f>
        <v>27575235</v>
      </c>
      <c r="C198" s="246">
        <f>SUM(C195:C197)</f>
        <v>28539593</v>
      </c>
      <c r="D198" s="211"/>
      <c r="E198" s="162"/>
      <c r="F198" s="162"/>
      <c r="G198" s="162"/>
      <c r="H198" s="162"/>
      <c r="I198" s="162"/>
      <c r="J198" s="142"/>
      <c r="K198" s="142"/>
    </row>
    <row r="199" spans="1:4" ht="12.75">
      <c r="A199" s="131"/>
      <c r="B199" s="132"/>
      <c r="C199" s="132"/>
      <c r="D199" s="316"/>
    </row>
    <row r="200" spans="1:11" s="163" customFormat="1" ht="27.75" customHeight="1">
      <c r="A200" s="481" t="s">
        <v>590</v>
      </c>
      <c r="B200" s="481"/>
      <c r="C200" s="481"/>
      <c r="D200" s="481"/>
      <c r="E200" s="481"/>
      <c r="F200" s="481"/>
      <c r="G200" s="481"/>
      <c r="H200" s="481"/>
      <c r="I200" s="481"/>
      <c r="J200" s="142"/>
      <c r="K200" s="142"/>
    </row>
    <row r="201" spans="1:11" s="163" customFormat="1" ht="12.75">
      <c r="A201" s="481" t="s">
        <v>574</v>
      </c>
      <c r="B201" s="481"/>
      <c r="C201" s="481"/>
      <c r="D201" s="481"/>
      <c r="E201" s="481"/>
      <c r="F201" s="481"/>
      <c r="G201" s="481"/>
      <c r="H201" s="481"/>
      <c r="I201" s="481"/>
      <c r="J201" s="142"/>
      <c r="K201" s="142"/>
    </row>
    <row r="202" spans="1:11" s="163" customFormat="1" ht="12.75">
      <c r="A202" s="255"/>
      <c r="B202" s="255"/>
      <c r="C202" s="255"/>
      <c r="D202" s="255"/>
      <c r="E202" s="255"/>
      <c r="F202" s="255"/>
      <c r="G202" s="255"/>
      <c r="H202" s="255"/>
      <c r="I202" s="255"/>
      <c r="J202" s="142"/>
      <c r="K202" s="142"/>
    </row>
    <row r="203" spans="1:11" ht="12.75">
      <c r="A203" s="481" t="s">
        <v>583</v>
      </c>
      <c r="B203" s="481"/>
      <c r="C203" s="481"/>
      <c r="D203" s="481"/>
      <c r="E203" s="481"/>
      <c r="F203" s="481"/>
      <c r="G203" s="481"/>
      <c r="H203" s="481"/>
      <c r="I203" s="481"/>
      <c r="J203" s="152"/>
      <c r="K203" s="152"/>
    </row>
    <row r="204" spans="1:11" ht="12.75">
      <c r="A204" s="121"/>
      <c r="B204" s="258" t="s">
        <v>595</v>
      </c>
      <c r="C204" s="315"/>
      <c r="D204" s="256"/>
      <c r="E204" s="256"/>
      <c r="F204" s="256"/>
      <c r="G204" s="256"/>
      <c r="H204" s="256"/>
      <c r="I204" s="256"/>
      <c r="J204" s="152"/>
      <c r="K204" s="152"/>
    </row>
    <row r="205" spans="1:11" ht="12.75">
      <c r="A205" s="165" t="s">
        <v>582</v>
      </c>
      <c r="B205" s="239">
        <v>40633325</v>
      </c>
      <c r="C205" s="239"/>
      <c r="D205" s="256"/>
      <c r="E205" s="256"/>
      <c r="F205" s="256"/>
      <c r="G205" s="256"/>
      <c r="H205" s="256"/>
      <c r="I205" s="237"/>
      <c r="J205" s="152"/>
      <c r="K205" s="152"/>
    </row>
    <row r="206" spans="1:11" ht="12.75">
      <c r="A206" s="165" t="s">
        <v>436</v>
      </c>
      <c r="B206" s="239">
        <v>0</v>
      </c>
      <c r="C206" s="239"/>
      <c r="D206" s="256"/>
      <c r="E206" s="256"/>
      <c r="F206" s="256"/>
      <c r="G206" s="256"/>
      <c r="H206" s="256"/>
      <c r="I206" s="256"/>
      <c r="J206" s="152"/>
      <c r="K206" s="152"/>
    </row>
    <row r="207" spans="1:11" ht="12.75" customHeight="1" thickBot="1">
      <c r="A207" s="165" t="s">
        <v>438</v>
      </c>
      <c r="B207" s="251">
        <v>2071972.0000000037</v>
      </c>
      <c r="C207" s="239"/>
      <c r="D207" s="256"/>
      <c r="E207" s="256"/>
      <c r="F207" s="256"/>
      <c r="G207" s="256"/>
      <c r="H207" s="256"/>
      <c r="I207" s="256"/>
      <c r="J207" s="152"/>
      <c r="K207" s="152"/>
    </row>
    <row r="208" spans="1:11" ht="13.5" thickBot="1">
      <c r="A208" s="188" t="s">
        <v>439</v>
      </c>
      <c r="B208" s="257">
        <f>SUM(B205:B207)</f>
        <v>42705297</v>
      </c>
      <c r="C208" s="133"/>
      <c r="D208" s="256"/>
      <c r="E208" s="256"/>
      <c r="F208" s="256"/>
      <c r="G208" s="256"/>
      <c r="H208" s="256"/>
      <c r="I208" s="256"/>
      <c r="J208" s="152"/>
      <c r="K208" s="152"/>
    </row>
    <row r="209" spans="1:11" ht="12.75">
      <c r="A209" s="188"/>
      <c r="B209" s="133"/>
      <c r="C209" s="133"/>
      <c r="D209" s="256"/>
      <c r="E209" s="256"/>
      <c r="F209" s="256"/>
      <c r="G209" s="256"/>
      <c r="H209" s="256"/>
      <c r="I209" s="256"/>
      <c r="J209" s="152"/>
      <c r="K209" s="152"/>
    </row>
    <row r="210" spans="1:8" ht="12.75">
      <c r="A210" s="153"/>
      <c r="H210" s="158"/>
    </row>
    <row r="211" spans="1:8" ht="12.75">
      <c r="A211" s="153"/>
      <c r="H211" s="158"/>
    </row>
    <row r="212" spans="1:8" ht="12.75">
      <c r="A212" s="164" t="s">
        <v>524</v>
      </c>
      <c r="H212" s="158"/>
    </row>
    <row r="213" spans="1:9" ht="27" customHeight="1">
      <c r="A213" s="481" t="s">
        <v>537</v>
      </c>
      <c r="B213" s="481"/>
      <c r="C213" s="481"/>
      <c r="D213" s="481"/>
      <c r="E213" s="481"/>
      <c r="F213" s="481"/>
      <c r="G213" s="481"/>
      <c r="H213" s="481"/>
      <c r="I213" s="481"/>
    </row>
    <row r="214" spans="1:9" ht="12.75">
      <c r="A214" s="481" t="s">
        <v>418</v>
      </c>
      <c r="B214" s="481"/>
      <c r="C214" s="481"/>
      <c r="D214" s="481"/>
      <c r="E214" s="481"/>
      <c r="F214" s="481"/>
      <c r="G214" s="481"/>
      <c r="H214" s="481"/>
      <c r="I214" s="481"/>
    </row>
    <row r="215" spans="1:9" ht="24.75" customHeight="1">
      <c r="A215" s="481" t="s">
        <v>419</v>
      </c>
      <c r="B215" s="481"/>
      <c r="C215" s="481"/>
      <c r="D215" s="481"/>
      <c r="E215" s="481"/>
      <c r="F215" s="481"/>
      <c r="G215" s="481"/>
      <c r="H215" s="481"/>
      <c r="I215" s="481"/>
    </row>
    <row r="216" spans="1:9" ht="12.75">
      <c r="A216" s="481"/>
      <c r="B216" s="481"/>
      <c r="C216" s="481"/>
      <c r="D216" s="481"/>
      <c r="E216" s="481"/>
      <c r="F216" s="481"/>
      <c r="G216" s="481"/>
      <c r="H216" s="481"/>
      <c r="I216" s="481"/>
    </row>
    <row r="217" spans="1:9" ht="12.75" customHeight="1">
      <c r="A217" s="481" t="s">
        <v>420</v>
      </c>
      <c r="B217" s="481"/>
      <c r="C217" s="481"/>
      <c r="D217" s="481"/>
      <c r="E217" s="481"/>
      <c r="F217" s="481"/>
      <c r="G217" s="481"/>
      <c r="H217" s="481"/>
      <c r="I217" s="481"/>
    </row>
    <row r="218" spans="1:9" ht="25.5" customHeight="1">
      <c r="A218" s="481" t="s">
        <v>571</v>
      </c>
      <c r="B218" s="481"/>
      <c r="C218" s="481"/>
      <c r="D218" s="481"/>
      <c r="E218" s="481"/>
      <c r="F218" s="481"/>
      <c r="G218" s="481"/>
      <c r="H218" s="481"/>
      <c r="I218" s="481"/>
    </row>
    <row r="219" spans="1:9" ht="12.75">
      <c r="A219" s="200"/>
      <c r="B219" s="200"/>
      <c r="C219" s="200"/>
      <c r="D219" s="200"/>
      <c r="E219" s="200"/>
      <c r="F219" s="200"/>
      <c r="G219" s="200"/>
      <c r="H219" s="200"/>
      <c r="I219" s="200"/>
    </row>
    <row r="220" spans="1:9" ht="12.75">
      <c r="A220" s="539" t="s">
        <v>601</v>
      </c>
      <c r="B220" s="539"/>
      <c r="C220" s="175"/>
      <c r="D220" s="175"/>
      <c r="E220" s="175"/>
      <c r="F220" s="175"/>
      <c r="G220" s="175"/>
      <c r="H220" s="175"/>
      <c r="I220" s="175"/>
    </row>
    <row r="221" spans="1:9" ht="25.5">
      <c r="A221" s="199" t="s">
        <v>421</v>
      </c>
      <c r="B221" s="198" t="s">
        <v>422</v>
      </c>
      <c r="C221" s="541"/>
      <c r="D221" s="541"/>
      <c r="E221" s="541"/>
      <c r="F221" s="541"/>
      <c r="G221" s="541"/>
      <c r="H221" s="541"/>
      <c r="I221" s="541"/>
    </row>
    <row r="222" spans="1:2" ht="12.75">
      <c r="A222" s="153" t="s">
        <v>423</v>
      </c>
      <c r="B222" s="197">
        <v>1</v>
      </c>
    </row>
    <row r="223" spans="1:2" ht="12.75">
      <c r="A223" s="153" t="s">
        <v>424</v>
      </c>
      <c r="B223" s="197">
        <v>1</v>
      </c>
    </row>
    <row r="224" spans="1:9" ht="25.5">
      <c r="A224" s="196" t="s">
        <v>558</v>
      </c>
      <c r="B224" s="197">
        <v>1</v>
      </c>
      <c r="C224" s="540"/>
      <c r="D224" s="540"/>
      <c r="E224" s="540"/>
      <c r="F224" s="540"/>
      <c r="G224" s="540"/>
      <c r="H224" s="540"/>
      <c r="I224" s="540"/>
    </row>
    <row r="225" spans="1:2" ht="12.75">
      <c r="A225" s="153"/>
      <c r="B225" s="153"/>
    </row>
    <row r="226" spans="1:9" ht="12.75">
      <c r="A226" s="481" t="s">
        <v>425</v>
      </c>
      <c r="B226" s="481"/>
      <c r="C226" s="481"/>
      <c r="D226" s="481"/>
      <c r="E226" s="481"/>
      <c r="F226" s="481"/>
      <c r="G226" s="481"/>
      <c r="H226" s="481"/>
      <c r="I226" s="481"/>
    </row>
    <row r="227" spans="1:9" ht="12.75">
      <c r="A227" s="252"/>
      <c r="B227" s="252"/>
      <c r="C227" s="252"/>
      <c r="D227" s="252"/>
      <c r="E227" s="252"/>
      <c r="F227" s="252"/>
      <c r="G227" s="252"/>
      <c r="H227" s="252"/>
      <c r="I227" s="252"/>
    </row>
    <row r="228" spans="1:7" ht="12.75">
      <c r="A228" s="128"/>
      <c r="G228" s="158"/>
    </row>
    <row r="229" ht="12.75">
      <c r="A229" s="147" t="s">
        <v>525</v>
      </c>
    </row>
    <row r="230" spans="2:3" ht="12.75">
      <c r="B230" s="219" t="s">
        <v>595</v>
      </c>
      <c r="C230" s="219" t="s">
        <v>596</v>
      </c>
    </row>
    <row r="231" spans="1:3" ht="25.5">
      <c r="A231" s="135" t="s">
        <v>588</v>
      </c>
      <c r="B231" s="262">
        <v>624005</v>
      </c>
      <c r="C231" s="262">
        <v>99245</v>
      </c>
    </row>
    <row r="232" spans="1:9" ht="12.75">
      <c r="A232" s="223" t="s">
        <v>426</v>
      </c>
      <c r="B232" s="262">
        <v>84568706</v>
      </c>
      <c r="C232" s="262">
        <v>79295564</v>
      </c>
      <c r="D232" s="268"/>
      <c r="E232" s="268"/>
      <c r="F232" s="268"/>
      <c r="G232" s="268"/>
      <c r="H232" s="268"/>
      <c r="I232" s="268"/>
    </row>
    <row r="233" spans="1:8" ht="12.75">
      <c r="A233" s="166" t="s">
        <v>427</v>
      </c>
      <c r="B233" s="262">
        <v>40629</v>
      </c>
      <c r="C233" s="262">
        <v>39010</v>
      </c>
      <c r="H233" s="126"/>
    </row>
    <row r="234" spans="1:3" ht="25.5">
      <c r="A234" s="166" t="s">
        <v>428</v>
      </c>
      <c r="B234" s="262">
        <v>79094</v>
      </c>
      <c r="C234" s="262">
        <v>304987</v>
      </c>
    </row>
    <row r="235" spans="1:7" ht="13.5" thickBot="1">
      <c r="A235" s="166" t="s">
        <v>431</v>
      </c>
      <c r="B235" s="265">
        <v>6383096</v>
      </c>
      <c r="C235" s="265">
        <v>1098386</v>
      </c>
      <c r="G235" s="158"/>
    </row>
    <row r="236" spans="2:3" ht="13.5" thickBot="1">
      <c r="B236" s="246">
        <f>SUM(B231:B235)</f>
        <v>91695530</v>
      </c>
      <c r="C236" s="246">
        <f>SUM(C231:C235)</f>
        <v>80837192</v>
      </c>
    </row>
    <row r="237" spans="1:3" ht="12.75">
      <c r="A237" s="128"/>
      <c r="B237" s="293"/>
      <c r="C237" s="293"/>
    </row>
    <row r="238" spans="1:9" ht="12.75">
      <c r="A238" s="260"/>
      <c r="B238" s="293"/>
      <c r="C238" s="293"/>
      <c r="D238" s="259"/>
      <c r="E238" s="259"/>
      <c r="F238" s="259"/>
      <c r="G238" s="259"/>
      <c r="H238" s="259"/>
      <c r="I238" s="259"/>
    </row>
    <row r="239" spans="1:3" ht="12.75">
      <c r="A239" s="147" t="s">
        <v>526</v>
      </c>
      <c r="B239" s="293"/>
      <c r="C239" s="293"/>
    </row>
    <row r="240" spans="2:3" ht="12.75">
      <c r="B240" s="219" t="s">
        <v>595</v>
      </c>
      <c r="C240" s="219" t="s">
        <v>596</v>
      </c>
    </row>
    <row r="241" spans="1:3" ht="12.75">
      <c r="A241" s="135" t="s">
        <v>432</v>
      </c>
      <c r="B241" s="262">
        <v>101438653</v>
      </c>
      <c r="C241" s="262">
        <v>94899556</v>
      </c>
    </row>
    <row r="242" spans="1:4" ht="25.5">
      <c r="A242" s="135" t="s">
        <v>433</v>
      </c>
      <c r="B242" s="224">
        <v>9689205</v>
      </c>
      <c r="C242" s="224">
        <v>10986183</v>
      </c>
      <c r="D242" s="293"/>
    </row>
    <row r="243" spans="1:9" ht="13.5" thickBot="1">
      <c r="A243" s="223" t="s">
        <v>569</v>
      </c>
      <c r="B243" s="263">
        <v>51514</v>
      </c>
      <c r="C243" s="263">
        <v>2381</v>
      </c>
      <c r="D243" s="293"/>
      <c r="E243" s="221"/>
      <c r="F243" s="221"/>
      <c r="G243" s="221"/>
      <c r="H243" s="221"/>
      <c r="I243" s="221"/>
    </row>
    <row r="244" spans="1:5" ht="12.75">
      <c r="A244" s="135"/>
      <c r="B244" s="176">
        <f>SUM(B241:B243)</f>
        <v>111179372</v>
      </c>
      <c r="C244" s="176">
        <f>SUM(C241:C243)</f>
        <v>105888120</v>
      </c>
      <c r="D244" s="293"/>
      <c r="E244" s="158"/>
    </row>
    <row r="245" spans="1:7" ht="26.25" thickBot="1">
      <c r="A245" s="135" t="s">
        <v>434</v>
      </c>
      <c r="B245" s="177">
        <v>-26610666</v>
      </c>
      <c r="C245" s="177">
        <v>-26592556</v>
      </c>
      <c r="D245" s="237"/>
      <c r="G245" s="158"/>
    </row>
    <row r="246" spans="2:5" ht="13.5" thickBot="1">
      <c r="B246" s="246">
        <f>SUM(B244:B245)</f>
        <v>84568706</v>
      </c>
      <c r="C246" s="246">
        <f>SUM(C244:C245)</f>
        <v>79295564</v>
      </c>
      <c r="D246" s="293"/>
      <c r="E246" s="158"/>
    </row>
    <row r="247" spans="2:4" ht="12.75">
      <c r="B247" s="293"/>
      <c r="C247" s="211"/>
      <c r="D247" s="293"/>
    </row>
    <row r="248" spans="1:9" ht="12.75">
      <c r="A248" s="187" t="s">
        <v>341</v>
      </c>
      <c r="B248" s="187"/>
      <c r="C248" s="187"/>
      <c r="D248" s="187"/>
      <c r="E248" s="187"/>
      <c r="F248" s="187"/>
      <c r="G248" s="187"/>
      <c r="H248" s="187"/>
      <c r="I248" s="158"/>
    </row>
    <row r="249" spans="1:9" ht="12.75" customHeight="1">
      <c r="A249" s="481" t="s">
        <v>435</v>
      </c>
      <c r="B249" s="481"/>
      <c r="C249" s="481"/>
      <c r="D249" s="481"/>
      <c r="E249" s="481"/>
      <c r="F249" s="481"/>
      <c r="G249" s="481"/>
      <c r="H249" s="481"/>
      <c r="I249" s="481"/>
    </row>
    <row r="250" spans="1:9" ht="12.75">
      <c r="A250" s="121"/>
      <c r="B250" s="258">
        <v>41639</v>
      </c>
      <c r="C250" s="187"/>
      <c r="D250" s="187"/>
      <c r="E250" s="187"/>
      <c r="F250" s="187"/>
      <c r="G250" s="187"/>
      <c r="H250" s="187"/>
      <c r="I250" s="187"/>
    </row>
    <row r="251" spans="1:9" ht="12.75">
      <c r="A251" s="165" t="s">
        <v>578</v>
      </c>
      <c r="B251" s="239">
        <v>26592556</v>
      </c>
      <c r="C251" s="187"/>
      <c r="D251" s="187"/>
      <c r="E251" s="187"/>
      <c r="F251" s="187"/>
      <c r="G251" s="187"/>
      <c r="H251" s="187"/>
      <c r="I251" s="158"/>
    </row>
    <row r="252" spans="1:9" ht="12.75">
      <c r="A252" s="165" t="s">
        <v>436</v>
      </c>
      <c r="B252" s="239">
        <v>-1602845</v>
      </c>
      <c r="C252" s="187"/>
      <c r="D252" s="187"/>
      <c r="E252" s="187"/>
      <c r="F252" s="187"/>
      <c r="G252" s="187"/>
      <c r="H252" s="187"/>
      <c r="I252" s="187"/>
    </row>
    <row r="253" spans="1:9" ht="12.75">
      <c r="A253" s="165" t="s">
        <v>437</v>
      </c>
      <c r="B253" s="239">
        <v>-1452528</v>
      </c>
      <c r="C253" s="187"/>
      <c r="D253" s="187"/>
      <c r="E253" s="187"/>
      <c r="F253" s="187"/>
      <c r="G253" s="187"/>
      <c r="H253" s="187"/>
      <c r="I253" s="187"/>
    </row>
    <row r="254" spans="1:9" ht="13.5" thickBot="1">
      <c r="A254" s="165" t="s">
        <v>438</v>
      </c>
      <c r="B254" s="266">
        <v>3073482</v>
      </c>
      <c r="C254" s="187"/>
      <c r="D254" s="187"/>
      <c r="E254" s="187"/>
      <c r="F254" s="187"/>
      <c r="G254" s="187"/>
      <c r="H254" s="187"/>
      <c r="I254" s="187"/>
    </row>
    <row r="255" spans="1:9" ht="13.5" thickBot="1">
      <c r="A255" s="188" t="s">
        <v>439</v>
      </c>
      <c r="B255" s="124">
        <f>SUM(B251:B254)</f>
        <v>26610665</v>
      </c>
      <c r="C255" s="187"/>
      <c r="D255" s="187"/>
      <c r="E255" s="187"/>
      <c r="F255" s="187"/>
      <c r="G255" s="187"/>
      <c r="H255" s="187"/>
      <c r="I255" s="187"/>
    </row>
    <row r="256" spans="1:9" ht="12.75">
      <c r="A256" s="187"/>
      <c r="B256" s="187"/>
      <c r="C256" s="187"/>
      <c r="D256" s="187"/>
      <c r="E256" s="187"/>
      <c r="F256" s="187"/>
      <c r="G256" s="187"/>
      <c r="H256" s="187"/>
      <c r="I256" s="187"/>
    </row>
    <row r="257" spans="1:9" ht="12.75">
      <c r="A257" s="187"/>
      <c r="B257" s="187"/>
      <c r="C257" s="187"/>
      <c r="D257" s="187"/>
      <c r="E257" s="187"/>
      <c r="F257" s="187"/>
      <c r="G257" s="158"/>
      <c r="H257" s="187"/>
      <c r="I257" s="187"/>
    </row>
    <row r="258" spans="1:9" ht="12.75">
      <c r="A258" s="481" t="s">
        <v>573</v>
      </c>
      <c r="B258" s="481"/>
      <c r="C258" s="481"/>
      <c r="D258" s="481"/>
      <c r="E258" s="481"/>
      <c r="F258" s="481"/>
      <c r="G258" s="481"/>
      <c r="H258" s="481"/>
      <c r="I258" s="481"/>
    </row>
    <row r="259" spans="1:9" ht="12.75">
      <c r="A259" s="121"/>
      <c r="B259" s="219" t="s">
        <v>595</v>
      </c>
      <c r="C259" s="187"/>
      <c r="D259" s="187"/>
      <c r="E259" s="187"/>
      <c r="F259" s="187"/>
      <c r="G259" s="187"/>
      <c r="H259" s="187"/>
      <c r="I259" s="187"/>
    </row>
    <row r="260" spans="1:9" ht="12.75">
      <c r="A260" s="165" t="s">
        <v>440</v>
      </c>
      <c r="B260" s="233">
        <v>49040200</v>
      </c>
      <c r="C260" s="187"/>
      <c r="D260" s="187"/>
      <c r="E260" s="187"/>
      <c r="F260" s="158"/>
      <c r="G260" s="187"/>
      <c r="H260" s="158"/>
      <c r="I260" s="187"/>
    </row>
    <row r="261" spans="1:9" ht="12.75">
      <c r="A261" s="165" t="s">
        <v>441</v>
      </c>
      <c r="B261" s="233">
        <v>27469324</v>
      </c>
      <c r="C261" s="187"/>
      <c r="D261" s="187"/>
      <c r="E261" s="187"/>
      <c r="F261" s="187"/>
      <c r="G261" s="187"/>
      <c r="H261" s="187"/>
      <c r="I261" s="187"/>
    </row>
    <row r="262" spans="1:9" ht="12.75">
      <c r="A262" s="165" t="s">
        <v>442</v>
      </c>
      <c r="B262" s="233">
        <v>8623307</v>
      </c>
      <c r="C262" s="187"/>
      <c r="D262" s="187"/>
      <c r="E262" s="187"/>
      <c r="F262" s="187"/>
      <c r="G262" s="187"/>
      <c r="H262" s="187"/>
      <c r="I262" s="187"/>
    </row>
    <row r="263" spans="1:9" ht="13.5" thickBot="1">
      <c r="A263" s="165" t="s">
        <v>443</v>
      </c>
      <c r="B263" s="229">
        <v>25995027</v>
      </c>
      <c r="C263" s="187"/>
      <c r="D263" s="187"/>
      <c r="E263" s="187"/>
      <c r="F263" s="187"/>
      <c r="G263" s="187"/>
      <c r="H263" s="187"/>
      <c r="I263" s="187"/>
    </row>
    <row r="264" spans="1:10" ht="13.5" thickBot="1">
      <c r="A264" s="270"/>
      <c r="B264" s="124">
        <f>SUM(B260:B263)</f>
        <v>111127858</v>
      </c>
      <c r="C264" s="187"/>
      <c r="D264" s="187"/>
      <c r="E264" s="187"/>
      <c r="F264" s="187"/>
      <c r="G264" s="187"/>
      <c r="H264" s="187"/>
      <c r="I264" s="187"/>
      <c r="J264" s="157"/>
    </row>
    <row r="265" spans="1:10" ht="12.75">
      <c r="A265" s="205"/>
      <c r="B265" s="133"/>
      <c r="C265" s="206"/>
      <c r="D265" s="206"/>
      <c r="E265" s="206"/>
      <c r="F265" s="206"/>
      <c r="G265" s="206"/>
      <c r="H265" s="206"/>
      <c r="I265" s="206"/>
      <c r="J265" s="157"/>
    </row>
    <row r="266" spans="1:10" ht="12.75">
      <c r="A266" s="205"/>
      <c r="B266" s="133"/>
      <c r="C266" s="206"/>
      <c r="D266" s="206"/>
      <c r="E266" s="206"/>
      <c r="F266" s="206"/>
      <c r="G266" s="206"/>
      <c r="H266" s="206"/>
      <c r="I266" s="206"/>
      <c r="J266" s="157"/>
    </row>
    <row r="267" spans="1:9" ht="12.75">
      <c r="A267" s="204" t="s">
        <v>565</v>
      </c>
      <c r="B267" s="206"/>
      <c r="C267" s="206"/>
      <c r="D267" s="206"/>
      <c r="E267" s="206"/>
      <c r="F267" s="206"/>
      <c r="G267" s="206"/>
      <c r="H267" s="206"/>
      <c r="I267" s="206"/>
    </row>
    <row r="268" spans="1:9" ht="12.75">
      <c r="A268" s="122"/>
      <c r="B268" s="219" t="s">
        <v>595</v>
      </c>
      <c r="C268" s="219" t="s">
        <v>596</v>
      </c>
      <c r="D268" s="293"/>
      <c r="E268" s="206"/>
      <c r="F268" s="206"/>
      <c r="G268" s="206"/>
      <c r="H268" s="206"/>
      <c r="I268" s="206"/>
    </row>
    <row r="269" spans="1:9" ht="25.5">
      <c r="A269" s="166" t="s">
        <v>429</v>
      </c>
      <c r="B269" s="264">
        <v>3375567</v>
      </c>
      <c r="C269" s="264">
        <v>440735</v>
      </c>
      <c r="D269" s="293"/>
      <c r="E269" s="206"/>
      <c r="F269" s="206"/>
      <c r="G269" s="206"/>
      <c r="H269" s="206"/>
      <c r="I269" s="206"/>
    </row>
    <row r="270" spans="1:9" ht="12.75">
      <c r="A270" s="166" t="s">
        <v>430</v>
      </c>
      <c r="B270" s="264">
        <v>5962098</v>
      </c>
      <c r="C270" s="264">
        <v>646053</v>
      </c>
      <c r="D270" s="293"/>
      <c r="E270" s="287"/>
      <c r="F270" s="287"/>
      <c r="G270" s="287"/>
      <c r="H270" s="287"/>
      <c r="I270" s="287"/>
    </row>
    <row r="271" spans="1:9" ht="13.5" thickBot="1">
      <c r="A271" s="166" t="s">
        <v>431</v>
      </c>
      <c r="B271" s="265">
        <v>119896</v>
      </c>
      <c r="C271" s="265">
        <v>11598</v>
      </c>
      <c r="D271" s="293"/>
      <c r="E271" s="206"/>
      <c r="F271" s="206"/>
      <c r="G271" s="206"/>
      <c r="H271" s="206"/>
      <c r="I271" s="206"/>
    </row>
    <row r="272" spans="1:9" ht="13.5" thickBot="1">
      <c r="A272" s="206"/>
      <c r="B272" s="246">
        <f>SUM(B269:B271)</f>
        <v>9457561</v>
      </c>
      <c r="C272" s="246">
        <f>SUM(C269:C271)</f>
        <v>1098386</v>
      </c>
      <c r="D272" s="293"/>
      <c r="E272" s="206"/>
      <c r="F272" s="206"/>
      <c r="G272" s="206"/>
      <c r="H272" s="206"/>
      <c r="I272" s="206"/>
    </row>
    <row r="273" spans="1:9" ht="26.25" thickBot="1">
      <c r="A273" s="223" t="s">
        <v>611</v>
      </c>
      <c r="B273" s="177">
        <v>-3074465</v>
      </c>
      <c r="C273" s="177">
        <v>0</v>
      </c>
      <c r="D273" s="293"/>
      <c r="E273" s="287"/>
      <c r="F273" s="287"/>
      <c r="G273" s="287"/>
      <c r="H273" s="287"/>
      <c r="I273" s="287"/>
    </row>
    <row r="274" spans="1:9" ht="13.5" thickBot="1">
      <c r="A274" s="287"/>
      <c r="B274" s="246">
        <f>SUM(B272:B273)</f>
        <v>6383096</v>
      </c>
      <c r="C274" s="246">
        <f>SUM(C272:C273)</f>
        <v>1098386</v>
      </c>
      <c r="D274" s="293"/>
      <c r="E274" s="287"/>
      <c r="F274" s="287"/>
      <c r="G274" s="287"/>
      <c r="H274" s="287"/>
      <c r="I274" s="287"/>
    </row>
    <row r="275" spans="1:9" ht="12.75">
      <c r="A275" s="187"/>
      <c r="B275" s="187"/>
      <c r="C275" s="211"/>
      <c r="D275" s="187"/>
      <c r="E275" s="187"/>
      <c r="F275" s="187"/>
      <c r="G275" s="187"/>
      <c r="H275" s="187"/>
      <c r="I275" s="187"/>
    </row>
    <row r="277" ht="12.75">
      <c r="A277" s="147" t="s">
        <v>527</v>
      </c>
    </row>
    <row r="278" spans="1:3" ht="12.75">
      <c r="A278" s="150"/>
      <c r="B278" s="219" t="s">
        <v>595</v>
      </c>
      <c r="C278" s="219" t="s">
        <v>596</v>
      </c>
    </row>
    <row r="279" spans="1:3" ht="12.75">
      <c r="A279" s="166" t="s">
        <v>444</v>
      </c>
      <c r="B279" s="167">
        <v>62621121</v>
      </c>
      <c r="C279" s="264">
        <v>972398</v>
      </c>
    </row>
    <row r="280" spans="1:3" ht="12.75">
      <c r="A280" s="166" t="s">
        <v>445</v>
      </c>
      <c r="B280" s="167">
        <v>5229807</v>
      </c>
      <c r="C280" s="264">
        <v>756836</v>
      </c>
    </row>
    <row r="281" spans="1:3" ht="13.5" thickBot="1">
      <c r="A281" s="166" t="s">
        <v>446</v>
      </c>
      <c r="B281" s="168">
        <v>22344</v>
      </c>
      <c r="C281" s="265">
        <v>18624</v>
      </c>
    </row>
    <row r="282" spans="1:3" ht="13.5" thickBot="1">
      <c r="A282" s="148"/>
      <c r="B282" s="129">
        <f>SUM(B279:B281)</f>
        <v>67873272</v>
      </c>
      <c r="C282" s="129">
        <f>SUM(C279:C281)</f>
        <v>1747858</v>
      </c>
    </row>
    <row r="283" ht="12.75">
      <c r="C283" s="211"/>
    </row>
    <row r="284" ht="12.75">
      <c r="A284" s="147"/>
    </row>
    <row r="285" ht="12.75">
      <c r="A285" s="147" t="s">
        <v>528</v>
      </c>
    </row>
    <row r="286" spans="1:4" ht="12.75">
      <c r="A286" s="122"/>
      <c r="B286" s="219" t="s">
        <v>595</v>
      </c>
      <c r="C286" s="219" t="s">
        <v>595</v>
      </c>
      <c r="D286" s="293"/>
    </row>
    <row r="287" spans="1:4" ht="25.5">
      <c r="A287" s="166" t="s">
        <v>447</v>
      </c>
      <c r="B287" s="264">
        <v>23609858</v>
      </c>
      <c r="C287" s="264">
        <v>32867759</v>
      </c>
      <c r="D287" s="293"/>
    </row>
    <row r="288" spans="1:4" ht="12.75">
      <c r="A288" s="166" t="s">
        <v>448</v>
      </c>
      <c r="B288" s="264">
        <v>0</v>
      </c>
      <c r="C288" s="264">
        <v>796944</v>
      </c>
      <c r="D288" s="293"/>
    </row>
    <row r="289" spans="1:4" ht="13.5" thickBot="1">
      <c r="A289" s="166" t="s">
        <v>449</v>
      </c>
      <c r="B289" s="265">
        <v>14439966</v>
      </c>
      <c r="C289" s="265">
        <v>16452493</v>
      </c>
      <c r="D289" s="293"/>
    </row>
    <row r="290" spans="1:4" ht="13.5" thickBot="1">
      <c r="A290" s="148"/>
      <c r="B290" s="257">
        <f>SUM(B287:B289)</f>
        <v>38049824</v>
      </c>
      <c r="C290" s="257">
        <f>SUM(C287:C289)</f>
        <v>50117196</v>
      </c>
      <c r="D290" s="293"/>
    </row>
    <row r="291" spans="1:3" ht="12.75">
      <c r="A291" s="128"/>
      <c r="C291" s="211"/>
    </row>
    <row r="292" ht="12.75">
      <c r="A292" s="147"/>
    </row>
    <row r="293" ht="12.75">
      <c r="A293" s="147" t="s">
        <v>529</v>
      </c>
    </row>
    <row r="294" spans="1:9" ht="53.25" customHeight="1">
      <c r="A294" s="481" t="s">
        <v>540</v>
      </c>
      <c r="B294" s="481"/>
      <c r="C294" s="481"/>
      <c r="D294" s="481"/>
      <c r="E294" s="481"/>
      <c r="F294" s="481"/>
      <c r="G294" s="481"/>
      <c r="H294" s="481"/>
      <c r="I294" s="481"/>
    </row>
    <row r="295" spans="1:9" ht="12.75">
      <c r="A295" s="481"/>
      <c r="B295" s="481"/>
      <c r="C295" s="481"/>
      <c r="D295" s="481"/>
      <c r="E295" s="481"/>
      <c r="F295" s="481"/>
      <c r="G295" s="481"/>
      <c r="H295" s="481"/>
      <c r="I295" s="481"/>
    </row>
    <row r="296" spans="1:9" ht="39" customHeight="1">
      <c r="A296" s="481" t="s">
        <v>539</v>
      </c>
      <c r="B296" s="481"/>
      <c r="C296" s="481"/>
      <c r="D296" s="481"/>
      <c r="E296" s="481"/>
      <c r="F296" s="481"/>
      <c r="G296" s="481"/>
      <c r="H296" s="481"/>
      <c r="I296" s="481"/>
    </row>
    <row r="297" spans="1:9" ht="12.75">
      <c r="A297" s="481"/>
      <c r="B297" s="481"/>
      <c r="C297" s="481"/>
      <c r="D297" s="481"/>
      <c r="E297" s="481"/>
      <c r="F297" s="481"/>
      <c r="G297" s="481"/>
      <c r="H297" s="481"/>
      <c r="I297" s="481"/>
    </row>
    <row r="298" spans="1:9" ht="12.75" customHeight="1">
      <c r="A298" s="481" t="s">
        <v>602</v>
      </c>
      <c r="B298" s="481"/>
      <c r="C298" s="481"/>
      <c r="D298" s="481"/>
      <c r="E298" s="481"/>
      <c r="F298" s="481"/>
      <c r="G298" s="481"/>
      <c r="H298" s="481"/>
      <c r="I298" s="481"/>
    </row>
    <row r="299" spans="1:9" ht="12.75">
      <c r="A299" s="145"/>
      <c r="B299" s="145"/>
      <c r="C299" s="145"/>
      <c r="D299" s="145"/>
      <c r="E299" s="145"/>
      <c r="F299" s="145"/>
      <c r="G299" s="145"/>
      <c r="H299" s="145"/>
      <c r="I299" s="145"/>
    </row>
    <row r="300" spans="1:9" ht="12.75">
      <c r="A300" s="235" t="s">
        <v>548</v>
      </c>
      <c r="B300" s="202">
        <v>35766367</v>
      </c>
      <c r="C300" s="145"/>
      <c r="D300" s="145"/>
      <c r="E300" s="145"/>
      <c r="F300" s="145"/>
      <c r="G300" s="145"/>
      <c r="H300" s="145"/>
      <c r="I300" s="145"/>
    </row>
    <row r="301" spans="1:9" ht="12.75">
      <c r="A301" s="145" t="s">
        <v>450</v>
      </c>
      <c r="B301" s="202">
        <v>2820070</v>
      </c>
      <c r="C301" s="145"/>
      <c r="D301" s="145"/>
      <c r="E301" s="145"/>
      <c r="F301" s="145"/>
      <c r="G301" s="145"/>
      <c r="H301" s="145"/>
      <c r="I301" s="145"/>
    </row>
    <row r="302" spans="1:9" ht="12.75">
      <c r="A302" s="145" t="s">
        <v>451</v>
      </c>
      <c r="B302" s="203">
        <f>B300/B301</f>
        <v>12.682794044119472</v>
      </c>
      <c r="C302" s="145"/>
      <c r="D302" s="145"/>
      <c r="E302" s="145"/>
      <c r="F302" s="145"/>
      <c r="G302" s="145"/>
      <c r="H302" s="145"/>
      <c r="I302" s="145"/>
    </row>
    <row r="303" spans="1:12" ht="12.75">
      <c r="A303" s="145"/>
      <c r="B303" s="145"/>
      <c r="C303" s="145"/>
      <c r="D303" s="145"/>
      <c r="E303" s="145"/>
      <c r="F303" s="145"/>
      <c r="G303" s="145"/>
      <c r="H303" s="145"/>
      <c r="I303" s="145"/>
      <c r="L303" s="186"/>
    </row>
    <row r="304" spans="1:9" ht="12.75" customHeight="1">
      <c r="A304" s="481" t="s">
        <v>604</v>
      </c>
      <c r="B304" s="481"/>
      <c r="C304" s="481"/>
      <c r="D304" s="481"/>
      <c r="E304" s="481"/>
      <c r="F304" s="481"/>
      <c r="G304" s="481"/>
      <c r="H304" s="481"/>
      <c r="I304" s="481"/>
    </row>
    <row r="305" spans="1:6" ht="12.75">
      <c r="A305" s="513"/>
      <c r="B305" s="513"/>
      <c r="C305" s="513"/>
      <c r="D305" s="513"/>
      <c r="E305" s="513"/>
      <c r="F305" s="136"/>
    </row>
    <row r="306" spans="1:9" ht="27" customHeight="1">
      <c r="A306" s="481" t="s">
        <v>605</v>
      </c>
      <c r="B306" s="481"/>
      <c r="C306" s="481"/>
      <c r="D306" s="481"/>
      <c r="E306" s="481"/>
      <c r="F306" s="481"/>
      <c r="G306" s="481"/>
      <c r="H306" s="481"/>
      <c r="I306" s="481"/>
    </row>
    <row r="307" spans="1:9" ht="12.75" customHeight="1">
      <c r="A307" s="481" t="s">
        <v>603</v>
      </c>
      <c r="B307" s="481"/>
      <c r="C307" s="481"/>
      <c r="D307" s="481"/>
      <c r="E307" s="481"/>
      <c r="F307" s="481"/>
      <c r="G307" s="481"/>
      <c r="H307" s="481"/>
      <c r="I307" s="481"/>
    </row>
    <row r="308" spans="1:9" ht="12.75">
      <c r="A308" s="513"/>
      <c r="B308" s="513"/>
      <c r="C308" s="513"/>
      <c r="D308" s="513"/>
      <c r="E308" s="513"/>
      <c r="F308" s="136"/>
      <c r="G308" s="287"/>
      <c r="H308" s="287"/>
      <c r="I308" s="287"/>
    </row>
    <row r="309" spans="1:9" ht="13.5" thickBot="1">
      <c r="A309" s="287" t="s">
        <v>606</v>
      </c>
      <c r="B309" s="287"/>
      <c r="C309" s="287"/>
      <c r="D309" s="287"/>
      <c r="E309" s="287"/>
      <c r="F309" s="136"/>
      <c r="G309" s="287"/>
      <c r="H309" s="287"/>
      <c r="I309" s="287"/>
    </row>
    <row r="310" spans="1:9" s="201" customFormat="1" ht="12.75">
      <c r="A310" s="484"/>
      <c r="B310" s="485"/>
      <c r="C310" s="485"/>
      <c r="D310" s="485"/>
      <c r="E310" s="542" t="s">
        <v>560</v>
      </c>
      <c r="F310" s="543"/>
      <c r="G310" s="544" t="s">
        <v>561</v>
      </c>
      <c r="H310" s="543"/>
      <c r="I310" s="313"/>
    </row>
    <row r="311" spans="1:9" s="201" customFormat="1" ht="15.75" customHeight="1">
      <c r="A311" s="508" t="s">
        <v>562</v>
      </c>
      <c r="B311" s="509"/>
      <c r="C311" s="509"/>
      <c r="D311" s="509"/>
      <c r="E311" s="482">
        <v>18596</v>
      </c>
      <c r="F311" s="483"/>
      <c r="G311" s="500">
        <v>65.94</v>
      </c>
      <c r="H311" s="501"/>
      <c r="I311" s="313"/>
    </row>
    <row r="312" spans="1:9" s="201" customFormat="1" ht="15.75" customHeight="1">
      <c r="A312" s="494"/>
      <c r="B312" s="495"/>
      <c r="C312" s="495"/>
      <c r="D312" s="495"/>
      <c r="E312" s="504">
        <v>18595.69</v>
      </c>
      <c r="F312" s="505"/>
      <c r="G312" s="486">
        <v>65.9405</v>
      </c>
      <c r="H312" s="487"/>
      <c r="I312" s="313"/>
    </row>
    <row r="313" spans="1:9" s="201" customFormat="1" ht="25.5" customHeight="1">
      <c r="A313" s="545" t="s">
        <v>538</v>
      </c>
      <c r="B313" s="546"/>
      <c r="C313" s="546"/>
      <c r="D313" s="546"/>
      <c r="E313" s="506">
        <v>1605</v>
      </c>
      <c r="F313" s="507"/>
      <c r="G313" s="502">
        <v>5.69</v>
      </c>
      <c r="H313" s="503"/>
      <c r="I313" s="313"/>
    </row>
    <row r="314" spans="1:9" s="201" customFormat="1" ht="25.5" customHeight="1">
      <c r="A314" s="497" t="s">
        <v>557</v>
      </c>
      <c r="B314" s="498"/>
      <c r="C314" s="498"/>
      <c r="D314" s="498"/>
      <c r="E314" s="492">
        <v>1355</v>
      </c>
      <c r="F314" s="493"/>
      <c r="G314" s="490">
        <v>4.8</v>
      </c>
      <c r="H314" s="491"/>
      <c r="I314" s="313"/>
    </row>
    <row r="315" spans="1:9" s="201" customFormat="1" ht="25.5" customHeight="1">
      <c r="A315" s="497" t="s">
        <v>452</v>
      </c>
      <c r="B315" s="498"/>
      <c r="C315" s="498"/>
      <c r="D315" s="499"/>
      <c r="E315" s="492">
        <v>766</v>
      </c>
      <c r="F315" s="493"/>
      <c r="G315" s="496">
        <v>2.72</v>
      </c>
      <c r="H315" s="491"/>
      <c r="I315" s="313"/>
    </row>
    <row r="316" spans="1:9" s="201" customFormat="1" ht="12.75" customHeight="1">
      <c r="A316" s="497" t="s">
        <v>586</v>
      </c>
      <c r="B316" s="498"/>
      <c r="C316" s="498"/>
      <c r="D316" s="499"/>
      <c r="E316" s="492">
        <v>471</v>
      </c>
      <c r="F316" s="493"/>
      <c r="G316" s="496">
        <v>1.67</v>
      </c>
      <c r="H316" s="491"/>
      <c r="I316" s="313"/>
    </row>
    <row r="317" spans="1:9" s="201" customFormat="1" ht="12.75" customHeight="1">
      <c r="A317" s="497" t="s">
        <v>453</v>
      </c>
      <c r="B317" s="498"/>
      <c r="C317" s="498"/>
      <c r="D317" s="499"/>
      <c r="E317" s="492">
        <v>428</v>
      </c>
      <c r="F317" s="493"/>
      <c r="G317" s="496">
        <v>1.52</v>
      </c>
      <c r="H317" s="491"/>
      <c r="I317" s="313"/>
    </row>
    <row r="318" spans="1:9" s="201" customFormat="1" ht="12.75">
      <c r="A318" s="497" t="s">
        <v>454</v>
      </c>
      <c r="B318" s="498"/>
      <c r="C318" s="498"/>
      <c r="D318" s="499"/>
      <c r="E318" s="492">
        <v>303</v>
      </c>
      <c r="F318" s="493"/>
      <c r="G318" s="496">
        <v>1.07</v>
      </c>
      <c r="H318" s="491"/>
      <c r="I318" s="313"/>
    </row>
    <row r="319" spans="1:9" s="201" customFormat="1" ht="12.75">
      <c r="A319" s="497" t="s">
        <v>587</v>
      </c>
      <c r="B319" s="498"/>
      <c r="C319" s="498"/>
      <c r="D319" s="499"/>
      <c r="E319" s="492">
        <v>216</v>
      </c>
      <c r="F319" s="493"/>
      <c r="G319" s="490">
        <v>0.77</v>
      </c>
      <c r="H319" s="491"/>
      <c r="I319" s="313"/>
    </row>
    <row r="320" spans="1:9" s="201" customFormat="1" ht="12.75">
      <c r="A320" s="497" t="s">
        <v>555</v>
      </c>
      <c r="B320" s="498"/>
      <c r="C320" s="498"/>
      <c r="D320" s="499"/>
      <c r="E320" s="492">
        <v>202</v>
      </c>
      <c r="F320" s="493"/>
      <c r="G320" s="490">
        <v>0.72</v>
      </c>
      <c r="H320" s="491"/>
      <c r="I320" s="313"/>
    </row>
    <row r="321" spans="1:9" s="201" customFormat="1" ht="12.75">
      <c r="A321" s="497" t="s">
        <v>570</v>
      </c>
      <c r="B321" s="498"/>
      <c r="C321" s="498"/>
      <c r="D321" s="498"/>
      <c r="E321" s="492">
        <v>177</v>
      </c>
      <c r="F321" s="493"/>
      <c r="G321" s="490">
        <v>0.63</v>
      </c>
      <c r="H321" s="491"/>
      <c r="I321" s="313"/>
    </row>
    <row r="322" spans="1:9" s="201" customFormat="1" ht="12.75">
      <c r="A322" s="508"/>
      <c r="B322" s="509"/>
      <c r="C322" s="509"/>
      <c r="D322" s="509"/>
      <c r="E322" s="530">
        <f>SUM(E313:F321)</f>
        <v>5523</v>
      </c>
      <c r="F322" s="531"/>
      <c r="G322" s="526">
        <f>SUM(G313:H321)</f>
        <v>19.59</v>
      </c>
      <c r="H322" s="527"/>
      <c r="I322" s="313"/>
    </row>
    <row r="323" spans="1:9" s="201" customFormat="1" ht="15.75" customHeight="1">
      <c r="A323" s="508" t="s">
        <v>563</v>
      </c>
      <c r="B323" s="509"/>
      <c r="C323" s="509"/>
      <c r="D323" s="509"/>
      <c r="E323" s="482">
        <v>4082</v>
      </c>
      <c r="F323" s="483"/>
      <c r="G323" s="500">
        <v>14.47</v>
      </c>
      <c r="H323" s="501"/>
      <c r="I323" s="313"/>
    </row>
    <row r="324" spans="1:9" s="201" customFormat="1" ht="15.75" customHeight="1" thickBot="1">
      <c r="A324" s="534"/>
      <c r="B324" s="535"/>
      <c r="C324" s="535"/>
      <c r="D324" s="535"/>
      <c r="E324" s="488">
        <f>E323+E312+E322</f>
        <v>28200.69</v>
      </c>
      <c r="F324" s="489"/>
      <c r="G324" s="528">
        <f>G323+G312+G322</f>
        <v>100.0005</v>
      </c>
      <c r="H324" s="529"/>
      <c r="I324" s="314"/>
    </row>
    <row r="325" spans="1:9" ht="12.75">
      <c r="A325" s="274"/>
      <c r="B325" s="274"/>
      <c r="C325" s="274"/>
      <c r="D325" s="274"/>
      <c r="E325" s="274"/>
      <c r="F325" s="136"/>
      <c r="G325" s="273"/>
      <c r="H325" s="273"/>
      <c r="I325" s="237"/>
    </row>
    <row r="326" spans="1:6" ht="12.75">
      <c r="A326" s="147"/>
      <c r="B326" s="147"/>
      <c r="C326" s="147"/>
      <c r="D326" s="147"/>
      <c r="E326" s="147"/>
      <c r="F326" s="136"/>
    </row>
    <row r="327" ht="12.75">
      <c r="A327" s="136"/>
    </row>
    <row r="328" ht="12.75">
      <c r="A328" s="147" t="s">
        <v>530</v>
      </c>
    </row>
    <row r="329" spans="2:6" ht="12.75">
      <c r="B329" s="219" t="s">
        <v>595</v>
      </c>
      <c r="C329" s="219" t="s">
        <v>596</v>
      </c>
      <c r="F329" s="158"/>
    </row>
    <row r="330" spans="1:6" ht="12.75">
      <c r="A330" s="135" t="s">
        <v>456</v>
      </c>
      <c r="B330" s="262">
        <v>2902951</v>
      </c>
      <c r="C330" s="262">
        <v>7083573</v>
      </c>
      <c r="F330" s="158"/>
    </row>
    <row r="331" spans="1:5" ht="25.5">
      <c r="A331" s="223" t="s">
        <v>455</v>
      </c>
      <c r="B331" s="262">
        <v>543146373</v>
      </c>
      <c r="C331" s="262">
        <v>8213777</v>
      </c>
      <c r="D331" s="262"/>
      <c r="E331" s="293"/>
    </row>
    <row r="332" spans="1:10" ht="25.5">
      <c r="A332" s="223" t="s">
        <v>457</v>
      </c>
      <c r="B332" s="262">
        <v>53017904</v>
      </c>
      <c r="C332" s="262">
        <v>14027722</v>
      </c>
      <c r="D332" s="293"/>
      <c r="E332" s="293"/>
      <c r="J332" s="157"/>
    </row>
    <row r="333" spans="1:5" ht="12.75">
      <c r="A333" s="223" t="s">
        <v>543</v>
      </c>
      <c r="B333" s="224">
        <v>293687500</v>
      </c>
      <c r="C333" s="224">
        <v>269413750</v>
      </c>
      <c r="D333" s="237"/>
      <c r="E333" s="293"/>
    </row>
    <row r="334" spans="1:9" ht="25.5">
      <c r="A334" s="223" t="s">
        <v>617</v>
      </c>
      <c r="B334" s="224">
        <v>0</v>
      </c>
      <c r="C334" s="224">
        <v>7897392</v>
      </c>
      <c r="D334" s="237"/>
      <c r="E334" s="293"/>
      <c r="F334" s="293"/>
      <c r="G334" s="293"/>
      <c r="H334" s="293"/>
      <c r="I334" s="293"/>
    </row>
    <row r="335" spans="1:9" ht="12.75">
      <c r="A335" s="223" t="s">
        <v>618</v>
      </c>
      <c r="B335" s="224">
        <v>0</v>
      </c>
      <c r="C335" s="224">
        <v>7452575</v>
      </c>
      <c r="D335" s="237"/>
      <c r="E335" s="293"/>
      <c r="F335" s="293"/>
      <c r="G335" s="293"/>
      <c r="H335" s="293"/>
      <c r="I335" s="293"/>
    </row>
    <row r="336" spans="1:5" ht="12.75">
      <c r="A336" s="223" t="s">
        <v>458</v>
      </c>
      <c r="B336" s="262">
        <v>270523565</v>
      </c>
      <c r="C336" s="262">
        <v>182265259</v>
      </c>
      <c r="D336" s="293"/>
      <c r="E336" s="293"/>
    </row>
    <row r="337" spans="1:5" ht="12.75">
      <c r="A337" s="166" t="s">
        <v>464</v>
      </c>
      <c r="B337" s="262">
        <v>1887355</v>
      </c>
      <c r="C337" s="262">
        <v>1860118</v>
      </c>
      <c r="D337" s="293"/>
      <c r="E337" s="293"/>
    </row>
    <row r="338" spans="1:5" ht="25.5">
      <c r="A338" s="166" t="s">
        <v>544</v>
      </c>
      <c r="B338" s="262">
        <v>11920898</v>
      </c>
      <c r="C338" s="262">
        <v>5316322</v>
      </c>
      <c r="D338" s="293"/>
      <c r="E338" s="293"/>
    </row>
    <row r="339" spans="1:3" ht="13.5" thickBot="1">
      <c r="A339" s="166" t="s">
        <v>465</v>
      </c>
      <c r="B339" s="263">
        <v>70588</v>
      </c>
      <c r="C339" s="263">
        <v>195069</v>
      </c>
    </row>
    <row r="340" spans="2:3" ht="13.5" thickBot="1">
      <c r="B340" s="127">
        <f>SUM(B330:B339)</f>
        <v>1177157134</v>
      </c>
      <c r="C340" s="246">
        <f>SUM(C330:C339)</f>
        <v>503725557</v>
      </c>
    </row>
    <row r="341" spans="1:3" ht="12.75">
      <c r="A341" s="136"/>
      <c r="C341" s="211"/>
    </row>
    <row r="342" spans="1:9" ht="24.75" customHeight="1">
      <c r="A342" s="481" t="s">
        <v>584</v>
      </c>
      <c r="B342" s="481"/>
      <c r="C342" s="481"/>
      <c r="D342" s="481"/>
      <c r="E342" s="481"/>
      <c r="F342" s="481"/>
      <c r="G342" s="481"/>
      <c r="H342" s="481"/>
      <c r="I342" s="481"/>
    </row>
    <row r="343" spans="1:9" ht="12.75">
      <c r="A343" s="136"/>
      <c r="B343" s="256"/>
      <c r="C343" s="211"/>
      <c r="D343" s="256"/>
      <c r="E343" s="256"/>
      <c r="F343" s="256"/>
      <c r="G343" s="256"/>
      <c r="H343" s="256"/>
      <c r="I343" s="256"/>
    </row>
    <row r="344" spans="1:3" ht="12.75">
      <c r="A344" s="136"/>
      <c r="C344" s="211"/>
    </row>
    <row r="345" ht="12.75">
      <c r="A345" s="147" t="s">
        <v>532</v>
      </c>
    </row>
    <row r="346" spans="1:3" ht="12.75">
      <c r="A346" s="150"/>
      <c r="B346" s="219" t="s">
        <v>595</v>
      </c>
      <c r="C346" s="219" t="s">
        <v>596</v>
      </c>
    </row>
    <row r="347" spans="1:3" ht="25.5">
      <c r="A347" s="130" t="s">
        <v>462</v>
      </c>
      <c r="B347" s="167">
        <v>232224585</v>
      </c>
      <c r="C347" s="264">
        <v>177913279</v>
      </c>
    </row>
    <row r="348" spans="1:9" ht="25.5">
      <c r="A348" s="130" t="s">
        <v>463</v>
      </c>
      <c r="B348" s="264">
        <v>5177557</v>
      </c>
      <c r="C348" s="264">
        <v>4351980</v>
      </c>
      <c r="D348" s="287"/>
      <c r="E348" s="287"/>
      <c r="F348" s="287"/>
      <c r="G348" s="287"/>
      <c r="H348" s="287"/>
      <c r="I348" s="287"/>
    </row>
    <row r="349" spans="1:3" ht="13.5" thickBot="1">
      <c r="A349" s="130" t="s">
        <v>612</v>
      </c>
      <c r="B349" s="168">
        <v>33121423</v>
      </c>
      <c r="C349" s="265">
        <v>0</v>
      </c>
    </row>
    <row r="350" spans="1:3" ht="13.5" thickBot="1">
      <c r="A350" s="148"/>
      <c r="B350" s="124">
        <f>SUM(B347:B349)</f>
        <v>270523565</v>
      </c>
      <c r="C350" s="257">
        <f>SUM(C347:C349)</f>
        <v>182265259</v>
      </c>
    </row>
    <row r="351" spans="1:3" ht="12.75">
      <c r="A351" s="148"/>
      <c r="B351" s="133"/>
      <c r="C351" s="133"/>
    </row>
    <row r="352" ht="12.75">
      <c r="A352" s="128"/>
    </row>
    <row r="353" spans="1:5" ht="12.75">
      <c r="A353" s="533" t="s">
        <v>531</v>
      </c>
      <c r="B353" s="533"/>
      <c r="C353" s="533"/>
      <c r="D353" s="533"/>
      <c r="E353" s="533"/>
    </row>
    <row r="354" spans="1:9" ht="41.25" customHeight="1">
      <c r="A354" s="481" t="s">
        <v>580</v>
      </c>
      <c r="B354" s="481"/>
      <c r="C354" s="481"/>
      <c r="D354" s="481"/>
      <c r="E354" s="481"/>
      <c r="F354" s="481"/>
      <c r="G354" s="481"/>
      <c r="H354" s="481"/>
      <c r="I354" s="481"/>
    </row>
    <row r="355" ht="12.75">
      <c r="A355" s="136"/>
    </row>
    <row r="356" spans="1:10" ht="12.75">
      <c r="A356" s="136"/>
      <c r="B356" s="219" t="s">
        <v>595</v>
      </c>
      <c r="C356" s="219" t="s">
        <v>596</v>
      </c>
      <c r="J356" s="143"/>
    </row>
    <row r="357" spans="1:10" ht="12.75">
      <c r="A357" s="178" t="s">
        <v>459</v>
      </c>
      <c r="B357" s="179">
        <v>250000000</v>
      </c>
      <c r="C357" s="179">
        <v>250000000</v>
      </c>
      <c r="D357" s="137"/>
      <c r="E357" s="137"/>
      <c r="F357" s="137"/>
      <c r="G357" s="137"/>
      <c r="H357" s="137"/>
      <c r="I357" s="137"/>
      <c r="J357" s="143"/>
    </row>
    <row r="358" spans="1:10" ht="12.75">
      <c r="A358" s="178" t="s">
        <v>460</v>
      </c>
      <c r="B358" s="220">
        <v>0</v>
      </c>
      <c r="C358" s="220">
        <v>-1461250</v>
      </c>
      <c r="D358" s="137"/>
      <c r="E358" s="137"/>
      <c r="F358" s="137"/>
      <c r="G358" s="137"/>
      <c r="H358" s="137"/>
      <c r="I358" s="137"/>
      <c r="J358" s="143"/>
    </row>
    <row r="359" spans="1:10" ht="26.25" thickBot="1">
      <c r="A359" s="178" t="s">
        <v>461</v>
      </c>
      <c r="B359" s="180">
        <v>43687500</v>
      </c>
      <c r="C359" s="180">
        <v>20875000</v>
      </c>
      <c r="D359" s="137"/>
      <c r="E359" s="137"/>
      <c r="F359" s="137"/>
      <c r="G359" s="137"/>
      <c r="H359" s="137"/>
      <c r="I359" s="137"/>
      <c r="J359" s="143"/>
    </row>
    <row r="360" spans="1:10" ht="13.5" thickBot="1">
      <c r="A360" s="128"/>
      <c r="B360" s="134">
        <f>SUM(B357:B359)</f>
        <v>293687500</v>
      </c>
      <c r="C360" s="134">
        <f>SUM(C357:C359)</f>
        <v>269413750</v>
      </c>
      <c r="D360" s="137"/>
      <c r="E360" s="137"/>
      <c r="F360" s="137"/>
      <c r="G360" s="137"/>
      <c r="H360" s="137"/>
      <c r="I360" s="137"/>
      <c r="J360" s="143"/>
    </row>
    <row r="361" spans="1:9" ht="12.75">
      <c r="A361" s="128"/>
      <c r="B361" s="138"/>
      <c r="C361" s="218"/>
      <c r="D361" s="137"/>
      <c r="E361" s="137"/>
      <c r="F361" s="137"/>
      <c r="G361" s="137"/>
      <c r="H361" s="137"/>
      <c r="I361" s="137"/>
    </row>
    <row r="362" spans="1:3" ht="12.75">
      <c r="A362" s="128"/>
      <c r="C362" s="211"/>
    </row>
    <row r="363" ht="12.75">
      <c r="A363" s="147" t="s">
        <v>545</v>
      </c>
    </row>
    <row r="364" spans="1:3" ht="12.75">
      <c r="A364" s="150"/>
      <c r="B364" s="219" t="s">
        <v>595</v>
      </c>
      <c r="C364" s="219" t="s">
        <v>596</v>
      </c>
    </row>
    <row r="365" spans="1:3" ht="25.5">
      <c r="A365" s="130" t="s">
        <v>511</v>
      </c>
      <c r="B365" s="167">
        <v>9680316</v>
      </c>
      <c r="C365" s="264">
        <v>3243240</v>
      </c>
    </row>
    <row r="366" spans="1:3" ht="25.5">
      <c r="A366" s="130" t="s">
        <v>512</v>
      </c>
      <c r="B366" s="167">
        <v>1486100</v>
      </c>
      <c r="C366" s="264">
        <v>1470277</v>
      </c>
    </row>
    <row r="367" spans="1:3" ht="26.25" thickBot="1">
      <c r="A367" s="130" t="s">
        <v>513</v>
      </c>
      <c r="B367" s="168">
        <v>754482</v>
      </c>
      <c r="C367" s="265">
        <v>602805</v>
      </c>
    </row>
    <row r="368" spans="1:10" ht="13.5" thickBot="1">
      <c r="A368" s="148"/>
      <c r="B368" s="124">
        <f>SUM(B365:B367)</f>
        <v>11920898</v>
      </c>
      <c r="C368" s="257">
        <f>SUM(C365:C367)</f>
        <v>5316322</v>
      </c>
      <c r="J368" s="157"/>
    </row>
    <row r="369" ht="12.75">
      <c r="A369" s="147"/>
    </row>
    <row r="370" ht="12.75">
      <c r="A370" s="147"/>
    </row>
    <row r="371" ht="12.75">
      <c r="A371" s="147" t="s">
        <v>533</v>
      </c>
    </row>
    <row r="372" spans="2:3" ht="12.75">
      <c r="B372" s="219" t="s">
        <v>595</v>
      </c>
      <c r="C372" s="219" t="s">
        <v>596</v>
      </c>
    </row>
    <row r="373" spans="1:3" ht="38.25">
      <c r="A373" s="135" t="s">
        <v>546</v>
      </c>
      <c r="B373" s="262">
        <v>6623926</v>
      </c>
      <c r="C373" s="262">
        <v>11797101</v>
      </c>
    </row>
    <row r="374" spans="1:3" ht="38.25">
      <c r="A374" s="135" t="s">
        <v>547</v>
      </c>
      <c r="B374" s="262">
        <v>4170574</v>
      </c>
      <c r="C374" s="262">
        <v>5986012</v>
      </c>
    </row>
    <row r="375" spans="1:9" ht="12.75">
      <c r="A375" s="223" t="s">
        <v>619</v>
      </c>
      <c r="B375" s="262">
        <v>0</v>
      </c>
      <c r="C375" s="262">
        <v>30714979</v>
      </c>
      <c r="D375" s="293"/>
      <c r="E375" s="293"/>
      <c r="F375" s="293"/>
      <c r="G375" s="293"/>
      <c r="H375" s="293"/>
      <c r="I375" s="293"/>
    </row>
    <row r="376" spans="1:9" ht="12.75">
      <c r="A376" s="135" t="s">
        <v>559</v>
      </c>
      <c r="B376" s="262">
        <v>12500000</v>
      </c>
      <c r="C376" s="262">
        <v>13500000</v>
      </c>
      <c r="D376" s="195"/>
      <c r="E376" s="195"/>
      <c r="F376" s="195"/>
      <c r="G376" s="195"/>
      <c r="H376" s="195"/>
      <c r="I376" s="195"/>
    </row>
    <row r="377" spans="1:3" ht="26.25" thickBot="1">
      <c r="A377" s="135" t="s">
        <v>466</v>
      </c>
      <c r="B377" s="263">
        <v>3756641</v>
      </c>
      <c r="C377" s="263">
        <v>3379703</v>
      </c>
    </row>
    <row r="378" spans="2:3" ht="13.5" thickBot="1">
      <c r="B378" s="127">
        <f>SUM(B373:B377)</f>
        <v>27051141</v>
      </c>
      <c r="C378" s="246">
        <f>SUM(C373:C377)</f>
        <v>65377795</v>
      </c>
    </row>
    <row r="379" spans="1:3" ht="12.75">
      <c r="A379" s="147"/>
      <c r="C379" s="211"/>
    </row>
    <row r="380" ht="12.75">
      <c r="A380" s="128"/>
    </row>
    <row r="381" ht="12.75">
      <c r="A381" s="147" t="s">
        <v>467</v>
      </c>
    </row>
    <row r="382" spans="1:9" ht="41.25" customHeight="1">
      <c r="A382" s="481" t="s">
        <v>468</v>
      </c>
      <c r="B382" s="481"/>
      <c r="C382" s="481"/>
      <c r="D382" s="481"/>
      <c r="E382" s="481"/>
      <c r="F382" s="481"/>
      <c r="G382" s="481"/>
      <c r="H382" s="481"/>
      <c r="I382" s="481"/>
    </row>
    <row r="383" ht="12.75">
      <c r="A383" s="146"/>
    </row>
    <row r="384" ht="12.75">
      <c r="A384" s="146"/>
    </row>
    <row r="385" spans="1:9" ht="12.75">
      <c r="A385" s="522" t="s">
        <v>469</v>
      </c>
      <c r="B385" s="522"/>
      <c r="C385" s="522"/>
      <c r="D385" s="522"/>
      <c r="E385" s="522"/>
      <c r="F385" s="522"/>
      <c r="G385" s="522"/>
      <c r="H385" s="522"/>
      <c r="I385" s="522"/>
    </row>
    <row r="386" spans="1:9" ht="52.5" customHeight="1">
      <c r="A386" s="481" t="s">
        <v>470</v>
      </c>
      <c r="B386" s="481"/>
      <c r="C386" s="481"/>
      <c r="D386" s="481"/>
      <c r="E386" s="481"/>
      <c r="F386" s="481"/>
      <c r="G386" s="481"/>
      <c r="H386" s="481"/>
      <c r="I386" s="481"/>
    </row>
    <row r="387" spans="1:9" ht="12.75">
      <c r="A387" s="481"/>
      <c r="B387" s="481"/>
      <c r="C387" s="481"/>
      <c r="D387" s="481"/>
      <c r="E387" s="481"/>
      <c r="F387" s="481"/>
      <c r="G387" s="481"/>
      <c r="H387" s="481"/>
      <c r="I387" s="481"/>
    </row>
    <row r="388" spans="1:9" ht="12.75" customHeight="1">
      <c r="A388" s="481" t="s">
        <v>471</v>
      </c>
      <c r="B388" s="481"/>
      <c r="C388" s="481"/>
      <c r="D388" s="481"/>
      <c r="E388" s="481"/>
      <c r="F388" s="481"/>
      <c r="G388" s="481"/>
      <c r="H388" s="481"/>
      <c r="I388" s="481"/>
    </row>
    <row r="389" ht="12.75">
      <c r="A389" s="153"/>
    </row>
    <row r="390" spans="1:5" ht="12.75">
      <c r="A390" s="222"/>
      <c r="B390" s="514" t="s">
        <v>472</v>
      </c>
      <c r="C390" s="514"/>
      <c r="D390" s="514" t="s">
        <v>473</v>
      </c>
      <c r="E390" s="514"/>
    </row>
    <row r="391" spans="1:9" ht="12.75">
      <c r="A391" s="232"/>
      <c r="B391" s="240" t="s">
        <v>595</v>
      </c>
      <c r="C391" s="240" t="s">
        <v>596</v>
      </c>
      <c r="D391" s="240" t="s">
        <v>595</v>
      </c>
      <c r="E391" s="240" t="s">
        <v>596</v>
      </c>
      <c r="F391" s="236"/>
      <c r="G391" s="236"/>
      <c r="H391" s="236"/>
      <c r="I391" s="236"/>
    </row>
    <row r="392" spans="1:9" ht="12.75">
      <c r="A392" s="232"/>
      <c r="B392" s="230" t="s">
        <v>474</v>
      </c>
      <c r="C392" s="230" t="s">
        <v>474</v>
      </c>
      <c r="D392" s="230" t="s">
        <v>474</v>
      </c>
      <c r="E392" s="230" t="s">
        <v>474</v>
      </c>
      <c r="F392" s="236"/>
      <c r="G392" s="236"/>
      <c r="H392" s="236"/>
      <c r="I392" s="236"/>
    </row>
    <row r="393" spans="1:9" ht="12.75">
      <c r="A393" s="232"/>
      <c r="B393" s="240"/>
      <c r="C393" s="240"/>
      <c r="D393" s="240"/>
      <c r="E393" s="240"/>
      <c r="F393" s="236"/>
      <c r="G393" s="236"/>
      <c r="H393" s="236"/>
      <c r="I393" s="236"/>
    </row>
    <row r="394" spans="1:9" ht="12.75">
      <c r="A394" s="241" t="s">
        <v>475</v>
      </c>
      <c r="B394" s="242">
        <v>604672</v>
      </c>
      <c r="C394" s="243">
        <v>583907</v>
      </c>
      <c r="D394" s="242">
        <v>23524</v>
      </c>
      <c r="E394" s="243">
        <v>-21374</v>
      </c>
      <c r="F394" s="236"/>
      <c r="G394" s="236"/>
      <c r="H394" s="236"/>
      <c r="I394" s="236"/>
    </row>
    <row r="395" spans="1:9" ht="12.75">
      <c r="A395" s="241" t="s">
        <v>476</v>
      </c>
      <c r="B395" s="242">
        <v>1581</v>
      </c>
      <c r="C395" s="243">
        <v>1939</v>
      </c>
      <c r="D395" s="241">
        <v>0</v>
      </c>
      <c r="E395" s="122">
        <v>-2</v>
      </c>
      <c r="F395" s="236"/>
      <c r="G395" s="236"/>
      <c r="H395" s="236"/>
      <c r="I395" s="236"/>
    </row>
    <row r="396" spans="1:9" ht="12.75">
      <c r="A396" s="241" t="s">
        <v>477</v>
      </c>
      <c r="B396" s="241"/>
      <c r="C396" s="236"/>
      <c r="D396" s="242"/>
      <c r="E396" s="241"/>
      <c r="F396" s="236"/>
      <c r="G396" s="236"/>
      <c r="H396" s="236"/>
      <c r="I396" s="236"/>
    </row>
    <row r="397" spans="1:9" ht="13.5" thickBot="1">
      <c r="A397" s="241" t="s">
        <v>478</v>
      </c>
      <c r="B397" s="244"/>
      <c r="C397" s="245"/>
      <c r="D397" s="245"/>
      <c r="E397" s="245"/>
      <c r="F397" s="236"/>
      <c r="G397" s="236"/>
      <c r="H397" s="236"/>
      <c r="I397" s="236"/>
    </row>
    <row r="398" spans="1:9" ht="13.5" thickBot="1">
      <c r="A398" s="236"/>
      <c r="B398" s="246">
        <f>SUM(B394:B397)</f>
        <v>606253</v>
      </c>
      <c r="C398" s="246">
        <f>SUM(C394:C397)</f>
        <v>585846</v>
      </c>
      <c r="D398" s="246">
        <f>SUM(D394:D397)</f>
        <v>23524</v>
      </c>
      <c r="E398" s="246">
        <f>SUM(E394:E397)</f>
        <v>-21376</v>
      </c>
      <c r="F398" s="236"/>
      <c r="G398" s="236"/>
      <c r="H398" s="236"/>
      <c r="I398" s="236"/>
    </row>
    <row r="399" spans="1:9" ht="12.75">
      <c r="A399" s="231"/>
      <c r="B399" s="236"/>
      <c r="C399" s="211"/>
      <c r="D399" s="236"/>
      <c r="E399" s="211"/>
      <c r="F399" s="236"/>
      <c r="G399" s="236"/>
      <c r="H399" s="236"/>
      <c r="I399" s="236"/>
    </row>
    <row r="400" spans="1:9" ht="12.75">
      <c r="A400" s="231"/>
      <c r="B400" s="236"/>
      <c r="C400" s="236"/>
      <c r="D400" s="236"/>
      <c r="E400" s="236"/>
      <c r="F400" s="236"/>
      <c r="G400" s="236"/>
      <c r="H400" s="236"/>
      <c r="I400" s="236"/>
    </row>
    <row r="401" spans="1:9" ht="12.75" customHeight="1">
      <c r="A401" s="522" t="s">
        <v>479</v>
      </c>
      <c r="B401" s="522"/>
      <c r="C401" s="522"/>
      <c r="D401" s="522"/>
      <c r="E401" s="522"/>
      <c r="F401" s="522"/>
      <c r="G401" s="522"/>
      <c r="H401" s="522"/>
      <c r="I401" s="522"/>
    </row>
    <row r="402" ht="12.75">
      <c r="A402" s="153"/>
    </row>
    <row r="403" spans="1:9" ht="12.75" customHeight="1">
      <c r="A403" s="532" t="s">
        <v>480</v>
      </c>
      <c r="B403" s="532"/>
      <c r="C403" s="532"/>
      <c r="D403" s="532"/>
      <c r="E403" s="532"/>
      <c r="F403" s="532"/>
      <c r="G403" s="532"/>
      <c r="H403" s="532"/>
      <c r="I403" s="532"/>
    </row>
    <row r="404" spans="1:9" ht="12" customHeight="1">
      <c r="A404" s="481" t="s">
        <v>481</v>
      </c>
      <c r="B404" s="481"/>
      <c r="C404" s="481"/>
      <c r="D404" s="481"/>
      <c r="E404" s="481"/>
      <c r="F404" s="481"/>
      <c r="G404" s="481"/>
      <c r="H404" s="481"/>
      <c r="I404" s="481"/>
    </row>
    <row r="405" spans="1:9" ht="68.25" customHeight="1">
      <c r="A405" s="481" t="s">
        <v>579</v>
      </c>
      <c r="B405" s="481"/>
      <c r="C405" s="481"/>
      <c r="D405" s="481"/>
      <c r="E405" s="481"/>
      <c r="F405" s="481"/>
      <c r="G405" s="481"/>
      <c r="H405" s="481"/>
      <c r="I405" s="481"/>
    </row>
    <row r="406" ht="12.75">
      <c r="A406" s="153"/>
    </row>
    <row r="407" spans="1:9" ht="12.75">
      <c r="A407" s="232"/>
      <c r="B407" s="514" t="s">
        <v>472</v>
      </c>
      <c r="C407" s="514"/>
      <c r="D407" s="514" t="s">
        <v>473</v>
      </c>
      <c r="E407" s="514"/>
      <c r="F407" s="236"/>
      <c r="G407" s="236"/>
      <c r="H407" s="236"/>
      <c r="I407" s="236"/>
    </row>
    <row r="408" spans="1:9" ht="12.75">
      <c r="A408" s="232"/>
      <c r="B408" s="240" t="s">
        <v>595</v>
      </c>
      <c r="C408" s="240" t="s">
        <v>596</v>
      </c>
      <c r="D408" s="240" t="s">
        <v>595</v>
      </c>
      <c r="E408" s="240" t="s">
        <v>596</v>
      </c>
      <c r="F408" s="236"/>
      <c r="G408" s="236"/>
      <c r="H408" s="236"/>
      <c r="I408" s="236"/>
    </row>
    <row r="409" spans="1:9" ht="12.75">
      <c r="A409" s="232"/>
      <c r="B409" s="230" t="s">
        <v>474</v>
      </c>
      <c r="C409" s="230" t="s">
        <v>474</v>
      </c>
      <c r="D409" s="230" t="s">
        <v>474</v>
      </c>
      <c r="E409" s="230" t="s">
        <v>474</v>
      </c>
      <c r="F409" s="236"/>
      <c r="G409" s="236"/>
      <c r="H409" s="236"/>
      <c r="I409" s="236"/>
    </row>
    <row r="410" spans="1:9" ht="12.75">
      <c r="A410" s="232"/>
      <c r="B410" s="240"/>
      <c r="C410" s="240"/>
      <c r="D410" s="240"/>
      <c r="E410" s="240"/>
      <c r="F410" s="236"/>
      <c r="G410" s="236"/>
      <c r="H410" s="236"/>
      <c r="I410" s="236"/>
    </row>
    <row r="411" spans="1:9" ht="12.75">
      <c r="A411" s="241" t="s">
        <v>475</v>
      </c>
      <c r="B411" s="242">
        <v>60467</v>
      </c>
      <c r="C411" s="243">
        <v>58391</v>
      </c>
      <c r="D411" s="267">
        <v>2352</v>
      </c>
      <c r="E411" s="243">
        <v>-2137</v>
      </c>
      <c r="F411" s="236"/>
      <c r="G411" s="236"/>
      <c r="H411" s="236"/>
      <c r="I411" s="236"/>
    </row>
    <row r="412" spans="1:9" ht="12.75">
      <c r="A412" s="241" t="s">
        <v>476</v>
      </c>
      <c r="B412" s="267">
        <v>158</v>
      </c>
      <c r="C412" s="243">
        <v>194</v>
      </c>
      <c r="D412" s="267">
        <v>0</v>
      </c>
      <c r="E412" s="243">
        <v>0</v>
      </c>
      <c r="F412" s="236"/>
      <c r="G412" s="236"/>
      <c r="H412" s="236"/>
      <c r="I412" s="236"/>
    </row>
    <row r="413" spans="1:9" ht="12.75">
      <c r="A413" s="241" t="s">
        <v>477</v>
      </c>
      <c r="B413" s="241"/>
      <c r="C413" s="236"/>
      <c r="D413" s="242"/>
      <c r="E413" s="241"/>
      <c r="F413" s="236"/>
      <c r="G413" s="236"/>
      <c r="H413" s="236"/>
      <c r="I413" s="236"/>
    </row>
    <row r="414" spans="1:9" ht="13.5" thickBot="1">
      <c r="A414" s="241" t="s">
        <v>478</v>
      </c>
      <c r="B414" s="244"/>
      <c r="C414" s="245"/>
      <c r="D414" s="245"/>
      <c r="E414" s="245"/>
      <c r="F414" s="236"/>
      <c r="G414" s="236"/>
      <c r="H414" s="236"/>
      <c r="I414" s="236"/>
    </row>
    <row r="415" spans="1:9" ht="13.5" thickBot="1">
      <c r="A415" s="236"/>
      <c r="B415" s="246">
        <f>SUM(B411:B414)</f>
        <v>60625</v>
      </c>
      <c r="C415" s="246">
        <f>SUM(C411:C414)</f>
        <v>58585</v>
      </c>
      <c r="D415" s="246">
        <f>SUM(D411:D414)</f>
        <v>2352</v>
      </c>
      <c r="E415" s="246">
        <f>SUM(E411:E414)</f>
        <v>-2137</v>
      </c>
      <c r="F415" s="236"/>
      <c r="G415" s="236"/>
      <c r="H415" s="236"/>
      <c r="I415" s="236"/>
    </row>
    <row r="416" spans="1:5" ht="12.75">
      <c r="A416" s="150"/>
      <c r="B416" s="133"/>
      <c r="C416" s="133"/>
      <c r="D416" s="133"/>
      <c r="E416" s="133"/>
    </row>
    <row r="417" spans="1:9" ht="30" customHeight="1">
      <c r="A417" s="481" t="s">
        <v>482</v>
      </c>
      <c r="B417" s="481"/>
      <c r="C417" s="481"/>
      <c r="D417" s="481"/>
      <c r="E417" s="481"/>
      <c r="F417" s="481"/>
      <c r="G417" s="481"/>
      <c r="H417" s="481"/>
      <c r="I417" s="481"/>
    </row>
    <row r="418" ht="12.75">
      <c r="A418" s="153"/>
    </row>
    <row r="419" spans="1:9" ht="12.75">
      <c r="A419" s="522" t="s">
        <v>483</v>
      </c>
      <c r="B419" s="522"/>
      <c r="C419" s="522"/>
      <c r="D419" s="522"/>
      <c r="E419" s="522"/>
      <c r="F419" s="522"/>
      <c r="G419" s="522"/>
      <c r="H419" s="522"/>
      <c r="I419" s="522"/>
    </row>
    <row r="420" spans="1:9" ht="25.5" customHeight="1">
      <c r="A420" s="481" t="s">
        <v>613</v>
      </c>
      <c r="B420" s="481"/>
      <c r="C420" s="481"/>
      <c r="D420" s="481"/>
      <c r="E420" s="481"/>
      <c r="F420" s="481"/>
      <c r="G420" s="481"/>
      <c r="H420" s="481"/>
      <c r="I420" s="481"/>
    </row>
    <row r="421" spans="1:9" ht="12.75" customHeight="1">
      <c r="A421" s="481" t="s">
        <v>484</v>
      </c>
      <c r="B421" s="481"/>
      <c r="C421" s="481"/>
      <c r="D421" s="481"/>
      <c r="E421" s="481"/>
      <c r="F421" s="481"/>
      <c r="G421" s="481"/>
      <c r="H421" s="481"/>
      <c r="I421" s="481"/>
    </row>
    <row r="422" ht="12.75">
      <c r="A422" s="146"/>
    </row>
    <row r="423" ht="12.75">
      <c r="A423" s="146"/>
    </row>
    <row r="424" spans="1:9" ht="12.75">
      <c r="A424" s="522" t="s">
        <v>485</v>
      </c>
      <c r="B424" s="522"/>
      <c r="C424" s="522"/>
      <c r="D424" s="522"/>
      <c r="E424" s="522"/>
      <c r="F424" s="522"/>
      <c r="G424" s="522"/>
      <c r="H424" s="522"/>
      <c r="I424" s="522"/>
    </row>
    <row r="425" spans="1:9" ht="39" customHeight="1">
      <c r="A425" s="481" t="s">
        <v>486</v>
      </c>
      <c r="B425" s="481"/>
      <c r="C425" s="481"/>
      <c r="D425" s="481"/>
      <c r="E425" s="481"/>
      <c r="F425" s="481"/>
      <c r="G425" s="481"/>
      <c r="H425" s="481"/>
      <c r="I425" s="481"/>
    </row>
    <row r="426" spans="1:9" ht="29.25" customHeight="1">
      <c r="A426" s="481" t="s">
        <v>487</v>
      </c>
      <c r="B426" s="481"/>
      <c r="C426" s="481"/>
      <c r="D426" s="481"/>
      <c r="E426" s="481"/>
      <c r="F426" s="481"/>
      <c r="G426" s="481"/>
      <c r="H426" s="481"/>
      <c r="I426" s="481"/>
    </row>
    <row r="427" spans="1:9" ht="27.75" customHeight="1">
      <c r="A427" s="481" t="s">
        <v>488</v>
      </c>
      <c r="B427" s="481"/>
      <c r="C427" s="481"/>
      <c r="D427" s="481"/>
      <c r="E427" s="481"/>
      <c r="F427" s="481"/>
      <c r="G427" s="481"/>
      <c r="H427" s="481"/>
      <c r="I427" s="481"/>
    </row>
    <row r="428" spans="1:9" ht="12.75">
      <c r="A428" s="145"/>
      <c r="B428" s="145"/>
      <c r="C428" s="145"/>
      <c r="D428" s="145"/>
      <c r="E428" s="145"/>
      <c r="F428" s="145"/>
      <c r="G428" s="145"/>
      <c r="H428" s="145"/>
      <c r="I428" s="145"/>
    </row>
    <row r="429" ht="12.75">
      <c r="A429" s="146"/>
    </row>
    <row r="430" spans="1:9" ht="12.75">
      <c r="A430" s="522" t="s">
        <v>489</v>
      </c>
      <c r="B430" s="522"/>
      <c r="C430" s="522"/>
      <c r="D430" s="522"/>
      <c r="E430" s="522"/>
      <c r="F430" s="522"/>
      <c r="G430" s="522"/>
      <c r="H430" s="522"/>
      <c r="I430" s="522"/>
    </row>
    <row r="431" spans="1:9" ht="42" customHeight="1">
      <c r="A431" s="481" t="s">
        <v>490</v>
      </c>
      <c r="B431" s="481"/>
      <c r="C431" s="481"/>
      <c r="D431" s="481"/>
      <c r="E431" s="481"/>
      <c r="F431" s="481"/>
      <c r="G431" s="481"/>
      <c r="H431" s="481"/>
      <c r="I431" s="481"/>
    </row>
    <row r="432" spans="1:9" ht="12.75">
      <c r="A432" s="481"/>
      <c r="B432" s="481"/>
      <c r="C432" s="481"/>
      <c r="D432" s="481"/>
      <c r="E432" s="481"/>
      <c r="F432" s="481"/>
      <c r="G432" s="481"/>
      <c r="H432" s="481"/>
      <c r="I432" s="481"/>
    </row>
    <row r="433" spans="1:9" ht="12.75" customHeight="1">
      <c r="A433" s="532" t="s">
        <v>491</v>
      </c>
      <c r="B433" s="532"/>
      <c r="C433" s="532"/>
      <c r="D433" s="532"/>
      <c r="E433" s="532"/>
      <c r="F433" s="532"/>
      <c r="G433" s="532"/>
      <c r="H433" s="532"/>
      <c r="I433" s="532"/>
    </row>
    <row r="434" spans="1:9" ht="12.75" customHeight="1">
      <c r="A434" s="481" t="s">
        <v>492</v>
      </c>
      <c r="B434" s="481"/>
      <c r="C434" s="481"/>
      <c r="D434" s="481"/>
      <c r="E434" s="481"/>
      <c r="F434" s="481"/>
      <c r="G434" s="481"/>
      <c r="H434" s="481"/>
      <c r="I434" s="481"/>
    </row>
    <row r="435" spans="1:9" ht="26.25" customHeight="1">
      <c r="A435" s="481" t="s">
        <v>493</v>
      </c>
      <c r="B435" s="481"/>
      <c r="C435" s="481"/>
      <c r="D435" s="481"/>
      <c r="E435" s="481"/>
      <c r="F435" s="481"/>
      <c r="G435" s="481"/>
      <c r="H435" s="481"/>
      <c r="I435" s="481"/>
    </row>
    <row r="436" ht="12.75">
      <c r="A436" s="153"/>
    </row>
    <row r="437" spans="1:10" ht="12.75">
      <c r="A437" s="128"/>
      <c r="J437" s="157"/>
    </row>
    <row r="438" spans="1:9" ht="25.5">
      <c r="A438" s="248" t="s">
        <v>494</v>
      </c>
      <c r="B438" s="249" t="s">
        <v>495</v>
      </c>
      <c r="C438" s="249" t="s">
        <v>496</v>
      </c>
      <c r="D438" s="249" t="s">
        <v>497</v>
      </c>
      <c r="E438" s="249" t="s">
        <v>498</v>
      </c>
      <c r="F438" s="247"/>
      <c r="G438" s="247"/>
      <c r="H438" s="247"/>
      <c r="I438" s="247"/>
    </row>
    <row r="439" spans="1:9" ht="12.75">
      <c r="A439" s="248"/>
      <c r="B439" s="122"/>
      <c r="C439" s="248"/>
      <c r="D439" s="248"/>
      <c r="E439" s="248"/>
      <c r="F439" s="247"/>
      <c r="G439" s="247"/>
      <c r="H439" s="247"/>
      <c r="I439" s="247"/>
    </row>
    <row r="440" spans="1:9" ht="12.75">
      <c r="A440" s="250" t="s">
        <v>595</v>
      </c>
      <c r="B440" s="122"/>
      <c r="C440" s="248"/>
      <c r="D440" s="248"/>
      <c r="E440" s="248"/>
      <c r="F440" s="247"/>
      <c r="G440" s="247"/>
      <c r="H440" s="247"/>
      <c r="I440" s="247"/>
    </row>
    <row r="441" spans="1:9" ht="12.75">
      <c r="A441" s="248" t="s">
        <v>499</v>
      </c>
      <c r="B441" s="267">
        <v>272482</v>
      </c>
      <c r="C441" s="290"/>
      <c r="D441" s="290"/>
      <c r="E441" s="243">
        <f>SUM(B441:D441)</f>
        <v>272482</v>
      </c>
      <c r="F441" s="247"/>
      <c r="G441" s="247"/>
      <c r="H441" s="247"/>
      <c r="I441" s="247"/>
    </row>
    <row r="442" spans="1:9" ht="13.5" thickBot="1">
      <c r="A442" s="248" t="s">
        <v>500</v>
      </c>
      <c r="B442" s="266">
        <v>903105</v>
      </c>
      <c r="C442" s="266">
        <v>1803</v>
      </c>
      <c r="D442" s="266">
        <v>1512</v>
      </c>
      <c r="E442" s="123">
        <f>SUM(B442:D442)</f>
        <v>906420</v>
      </c>
      <c r="F442" s="247"/>
      <c r="G442" s="247"/>
      <c r="H442" s="247"/>
      <c r="I442" s="247"/>
    </row>
    <row r="443" spans="1:9" ht="13.5" thickBot="1">
      <c r="A443" s="248"/>
      <c r="B443" s="124">
        <f>SUM(B441:B442)</f>
        <v>1175587</v>
      </c>
      <c r="C443" s="124">
        <f>SUM(C441:C442)</f>
        <v>1803</v>
      </c>
      <c r="D443" s="124">
        <f>SUM(D441:D442)</f>
        <v>1512</v>
      </c>
      <c r="E443" s="124">
        <f>SUM(B443:D443)</f>
        <v>1178902</v>
      </c>
      <c r="F443" s="247"/>
      <c r="G443" s="247"/>
      <c r="H443" s="247"/>
      <c r="I443" s="247"/>
    </row>
    <row r="444" spans="1:9" ht="12.75">
      <c r="A444" s="248"/>
      <c r="B444" s="122"/>
      <c r="C444" s="248"/>
      <c r="D444" s="248"/>
      <c r="E444" s="248"/>
      <c r="F444" s="247"/>
      <c r="G444" s="247"/>
      <c r="H444" s="247"/>
      <c r="I444" s="247"/>
    </row>
    <row r="445" spans="1:9" ht="12.75">
      <c r="A445" s="250" t="s">
        <v>596</v>
      </c>
      <c r="B445" s="122"/>
      <c r="C445" s="248"/>
      <c r="D445" s="248"/>
      <c r="E445" s="248"/>
      <c r="F445" s="247"/>
      <c r="G445" s="247"/>
      <c r="H445" s="247"/>
      <c r="I445" s="247"/>
    </row>
    <row r="446" spans="1:9" ht="12.75">
      <c r="A446" s="248" t="s">
        <v>499</v>
      </c>
      <c r="B446" s="267">
        <v>199670</v>
      </c>
      <c r="C446" s="283"/>
      <c r="D446" s="283"/>
      <c r="E446" s="243">
        <f>SUM(B446:D446)</f>
        <v>199670</v>
      </c>
      <c r="F446" s="247"/>
      <c r="G446" s="247"/>
      <c r="H446" s="247"/>
      <c r="I446" s="247"/>
    </row>
    <row r="447" spans="1:9" ht="13.5" thickBot="1">
      <c r="A447" s="248" t="s">
        <v>500</v>
      </c>
      <c r="B447" s="266">
        <v>108236</v>
      </c>
      <c r="C447" s="266">
        <v>726915</v>
      </c>
      <c r="D447" s="266">
        <v>1883</v>
      </c>
      <c r="E447" s="251">
        <f>SUM(B447:D447)</f>
        <v>837034</v>
      </c>
      <c r="F447" s="247"/>
      <c r="G447" s="247"/>
      <c r="H447" s="247"/>
      <c r="I447" s="247"/>
    </row>
    <row r="448" spans="1:9" ht="13.5" thickBot="1">
      <c r="A448" s="248"/>
      <c r="B448" s="124">
        <f>SUM(B446:B447)</f>
        <v>307906</v>
      </c>
      <c r="C448" s="124">
        <f>SUM(C446:C447)</f>
        <v>726915</v>
      </c>
      <c r="D448" s="124">
        <f>SUM(D446:D447)</f>
        <v>1883</v>
      </c>
      <c r="E448" s="124">
        <f>SUM(B448:D448)</f>
        <v>1036704</v>
      </c>
      <c r="F448" s="247"/>
      <c r="G448" s="247"/>
      <c r="H448" s="247"/>
      <c r="I448" s="247"/>
    </row>
    <row r="449" ht="12.75">
      <c r="A449" s="153"/>
    </row>
    <row r="450" spans="1:9" ht="26.25" customHeight="1">
      <c r="A450" s="481" t="s">
        <v>614</v>
      </c>
      <c r="B450" s="481"/>
      <c r="C450" s="481"/>
      <c r="D450" s="481"/>
      <c r="E450" s="481"/>
      <c r="F450" s="481"/>
      <c r="G450" s="481"/>
      <c r="H450" s="481"/>
      <c r="I450" s="481"/>
    </row>
    <row r="451" spans="1:9" ht="12.75" customHeight="1">
      <c r="A451" s="481" t="s">
        <v>501</v>
      </c>
      <c r="B451" s="481"/>
      <c r="C451" s="481"/>
      <c r="D451" s="481"/>
      <c r="E451" s="481"/>
      <c r="F451" s="481"/>
      <c r="G451" s="481"/>
      <c r="H451" s="481"/>
      <c r="I451" s="481"/>
    </row>
    <row r="452" spans="1:9" ht="12.75" customHeight="1">
      <c r="A452" s="481" t="s">
        <v>502</v>
      </c>
      <c r="B452" s="481"/>
      <c r="C452" s="481"/>
      <c r="D452" s="481"/>
      <c r="E452" s="481"/>
      <c r="F452" s="481"/>
      <c r="G452" s="481"/>
      <c r="H452" s="481"/>
      <c r="I452" s="481"/>
    </row>
    <row r="453" spans="1:9" ht="26.25" customHeight="1">
      <c r="A453" s="481" t="s">
        <v>503</v>
      </c>
      <c r="B453" s="481"/>
      <c r="C453" s="481"/>
      <c r="D453" s="481"/>
      <c r="E453" s="481"/>
      <c r="F453" s="481"/>
      <c r="G453" s="481"/>
      <c r="H453" s="481"/>
      <c r="I453" s="481"/>
    </row>
    <row r="454" ht="12.75">
      <c r="A454" s="153"/>
    </row>
    <row r="455" ht="12.75">
      <c r="A455" s="153"/>
    </row>
    <row r="456" ht="12.75">
      <c r="A456" s="153"/>
    </row>
    <row r="457" spans="1:9" ht="25.5">
      <c r="A457" s="248" t="s">
        <v>494</v>
      </c>
      <c r="B457" s="249" t="s">
        <v>495</v>
      </c>
      <c r="C457" s="249" t="s">
        <v>496</v>
      </c>
      <c r="D457" s="249" t="s">
        <v>497</v>
      </c>
      <c r="E457" s="249" t="s">
        <v>498</v>
      </c>
      <c r="F457" s="247"/>
      <c r="G457" s="247"/>
      <c r="H457" s="247"/>
      <c r="I457" s="247"/>
    </row>
    <row r="458" spans="1:9" ht="12.75">
      <c r="A458" s="248"/>
      <c r="B458" s="122"/>
      <c r="C458" s="248"/>
      <c r="D458" s="248"/>
      <c r="E458" s="248"/>
      <c r="F458" s="247"/>
      <c r="G458" s="247"/>
      <c r="H458" s="247"/>
      <c r="I458" s="247"/>
    </row>
    <row r="459" spans="1:9" ht="12.75">
      <c r="A459" s="250" t="s">
        <v>595</v>
      </c>
      <c r="B459" s="122"/>
      <c r="C459" s="248"/>
      <c r="D459" s="248"/>
      <c r="E459" s="248"/>
      <c r="F459" s="247"/>
      <c r="G459" s="247"/>
      <c r="H459" s="247"/>
      <c r="I459" s="247"/>
    </row>
    <row r="460" spans="1:9" ht="12.75">
      <c r="A460" s="248" t="s">
        <v>504</v>
      </c>
      <c r="B460" s="267">
        <v>159490</v>
      </c>
      <c r="C460" s="290"/>
      <c r="D460" s="290"/>
      <c r="E460" s="243">
        <f>SUM(B460:D460)</f>
        <v>159490</v>
      </c>
      <c r="F460" s="247"/>
      <c r="G460" s="247"/>
      <c r="H460" s="247"/>
      <c r="I460" s="247"/>
    </row>
    <row r="461" spans="1:9" ht="13.5" thickBot="1">
      <c r="A461" s="248" t="s">
        <v>505</v>
      </c>
      <c r="B461" s="266">
        <v>1248</v>
      </c>
      <c r="C461" s="266">
        <v>8237</v>
      </c>
      <c r="D461" s="266">
        <v>0</v>
      </c>
      <c r="E461" s="123">
        <f>SUM(B461:D461)</f>
        <v>9485</v>
      </c>
      <c r="F461" s="247"/>
      <c r="G461" s="247"/>
      <c r="H461" s="247"/>
      <c r="I461" s="247"/>
    </row>
    <row r="462" spans="1:9" ht="13.5" thickBot="1">
      <c r="A462" s="248"/>
      <c r="B462" s="124">
        <f>SUM(B460:B461)</f>
        <v>160738</v>
      </c>
      <c r="C462" s="124">
        <f>SUM(C460:C461)</f>
        <v>8237</v>
      </c>
      <c r="D462" s="124">
        <f>SUM(D460:D461)</f>
        <v>0</v>
      </c>
      <c r="E462" s="124">
        <f>SUM(B462:D462)</f>
        <v>168975</v>
      </c>
      <c r="F462" s="247"/>
      <c r="G462" s="247"/>
      <c r="H462" s="247"/>
      <c r="I462" s="247"/>
    </row>
    <row r="463" spans="1:9" ht="12.75">
      <c r="A463" s="248"/>
      <c r="B463" s="122"/>
      <c r="C463" s="248"/>
      <c r="D463" s="248"/>
      <c r="E463" s="248"/>
      <c r="F463" s="247"/>
      <c r="G463" s="247"/>
      <c r="H463" s="247"/>
      <c r="I463" s="247"/>
    </row>
    <row r="464" spans="1:9" ht="12.75">
      <c r="A464" s="250" t="s">
        <v>596</v>
      </c>
      <c r="B464" s="122"/>
      <c r="C464" s="248"/>
      <c r="D464" s="248"/>
      <c r="E464" s="248"/>
      <c r="F464" s="247"/>
      <c r="G464" s="247"/>
      <c r="H464" s="247"/>
      <c r="I464" s="247"/>
    </row>
    <row r="465" spans="1:9" ht="12.75">
      <c r="A465" s="248" t="s">
        <v>504</v>
      </c>
      <c r="B465" s="267">
        <v>82281</v>
      </c>
      <c r="C465" s="283"/>
      <c r="D465" s="283"/>
      <c r="E465" s="243">
        <f>SUM(B465:D465)</f>
        <v>82281</v>
      </c>
      <c r="F465" s="247"/>
      <c r="G465" s="247"/>
      <c r="H465" s="247"/>
      <c r="I465" s="247"/>
    </row>
    <row r="466" spans="1:9" ht="13.5" thickBot="1">
      <c r="A466" s="248" t="s">
        <v>505</v>
      </c>
      <c r="B466" s="266">
        <v>640</v>
      </c>
      <c r="C466" s="266">
        <v>9151</v>
      </c>
      <c r="D466" s="266">
        <v>0</v>
      </c>
      <c r="E466" s="251">
        <f>SUM(B466:D466)</f>
        <v>9791</v>
      </c>
      <c r="F466" s="247"/>
      <c r="G466" s="247"/>
      <c r="H466" s="247"/>
      <c r="I466" s="247"/>
    </row>
    <row r="467" spans="1:9" ht="13.5" thickBot="1">
      <c r="A467" s="248"/>
      <c r="B467" s="124">
        <f>SUM(B465:B466)</f>
        <v>82921</v>
      </c>
      <c r="C467" s="124">
        <f>SUM(C465:C466)</f>
        <v>9151</v>
      </c>
      <c r="D467" s="124">
        <f>SUM(D465:D466)</f>
        <v>0</v>
      </c>
      <c r="E467" s="124">
        <f>SUM(B467:D467)</f>
        <v>92072</v>
      </c>
      <c r="F467" s="247"/>
      <c r="G467" s="247"/>
      <c r="H467" s="247"/>
      <c r="I467" s="247"/>
    </row>
    <row r="468" ht="12.75">
      <c r="A468" s="153"/>
    </row>
    <row r="469" ht="12.75">
      <c r="A469" s="128"/>
    </row>
    <row r="470" spans="1:9" ht="12.75" customHeight="1">
      <c r="A470" s="481" t="s">
        <v>506</v>
      </c>
      <c r="B470" s="481"/>
      <c r="C470" s="481"/>
      <c r="D470" s="481"/>
      <c r="E470" s="481"/>
      <c r="F470" s="481"/>
      <c r="G470" s="481"/>
      <c r="H470" s="481"/>
      <c r="I470" s="481"/>
    </row>
    <row r="471" spans="1:9" ht="12.75">
      <c r="A471" s="145"/>
      <c r="B471" s="145"/>
      <c r="C471" s="145"/>
      <c r="D471" s="145"/>
      <c r="E471" s="145"/>
      <c r="F471" s="145"/>
      <c r="G471" s="145"/>
      <c r="H471" s="145"/>
      <c r="I471" s="145"/>
    </row>
    <row r="472" spans="1:9" ht="12.75">
      <c r="A472" s="145"/>
      <c r="B472" s="145"/>
      <c r="C472" s="145"/>
      <c r="D472" s="145"/>
      <c r="E472" s="145"/>
      <c r="F472" s="145"/>
      <c r="G472" s="145"/>
      <c r="H472" s="145"/>
      <c r="I472" s="145"/>
    </row>
    <row r="473" ht="12.75">
      <c r="A473" s="153"/>
    </row>
    <row r="474" spans="1:9" ht="12.75">
      <c r="A474" s="512" t="s">
        <v>551</v>
      </c>
      <c r="B474" s="512"/>
      <c r="C474" s="512"/>
      <c r="D474" s="512"/>
      <c r="E474" s="512"/>
      <c r="F474" s="512"/>
      <c r="G474" s="512"/>
      <c r="H474" s="512"/>
      <c r="I474" s="512"/>
    </row>
    <row r="478" ht="12.75">
      <c r="A478" s="128"/>
    </row>
    <row r="479" ht="12.75">
      <c r="A479" s="128"/>
    </row>
  </sheetData>
  <sheetProtection/>
  <mergeCells count="147">
    <mergeCell ref="C221:I221"/>
    <mergeCell ref="E310:F310"/>
    <mergeCell ref="G310:H310"/>
    <mergeCell ref="A296:I296"/>
    <mergeCell ref="A313:D313"/>
    <mergeCell ref="A214:I214"/>
    <mergeCell ref="A215:I215"/>
    <mergeCell ref="A85:F85"/>
    <mergeCell ref="A91:F91"/>
    <mergeCell ref="A93:F93"/>
    <mergeCell ref="A145:I145"/>
    <mergeCell ref="A94:F94"/>
    <mergeCell ref="A95:F95"/>
    <mergeCell ref="A101:I101"/>
    <mergeCell ref="A116:I116"/>
    <mergeCell ref="A322:D322"/>
    <mergeCell ref="A323:D323"/>
    <mergeCell ref="A324:D324"/>
    <mergeCell ref="A141:I141"/>
    <mergeCell ref="A294:I294"/>
    <mergeCell ref="A295:I295"/>
    <mergeCell ref="A249:I249"/>
    <mergeCell ref="A203:I203"/>
    <mergeCell ref="A200:I200"/>
    <mergeCell ref="A201:I201"/>
    <mergeCell ref="A419:I419"/>
    <mergeCell ref="A417:I417"/>
    <mergeCell ref="A385:I385"/>
    <mergeCell ref="A401:I401"/>
    <mergeCell ref="A404:I404"/>
    <mergeCell ref="A353:E353"/>
    <mergeCell ref="A403:I403"/>
    <mergeCell ref="A354:I354"/>
    <mergeCell ref="A450:I450"/>
    <mergeCell ref="A424:I424"/>
    <mergeCell ref="A425:I425"/>
    <mergeCell ref="B407:C407"/>
    <mergeCell ref="D407:E407"/>
    <mergeCell ref="E317:F317"/>
    <mergeCell ref="E318:F318"/>
    <mergeCell ref="A431:I431"/>
    <mergeCell ref="A432:I432"/>
    <mergeCell ref="A433:I433"/>
    <mergeCell ref="E320:F320"/>
    <mergeCell ref="A382:I382"/>
    <mergeCell ref="A386:I386"/>
    <mergeCell ref="A387:I387"/>
    <mergeCell ref="G322:H322"/>
    <mergeCell ref="A342:I342"/>
    <mergeCell ref="G323:H323"/>
    <mergeCell ref="G324:H324"/>
    <mergeCell ref="E323:F323"/>
    <mergeCell ref="E322:F322"/>
    <mergeCell ref="B27:I27"/>
    <mergeCell ref="A21:I21"/>
    <mergeCell ref="A23:I23"/>
    <mergeCell ref="B24:I24"/>
    <mergeCell ref="A435:I435"/>
    <mergeCell ref="A430:I430"/>
    <mergeCell ref="A420:I420"/>
    <mergeCell ref="A434:I434"/>
    <mergeCell ref="A427:I427"/>
    <mergeCell ref="A426:I426"/>
    <mergeCell ref="A1:I1"/>
    <mergeCell ref="A7:I7"/>
    <mergeCell ref="A9:I9"/>
    <mergeCell ref="A13:I13"/>
    <mergeCell ref="A10:I10"/>
    <mergeCell ref="A84:C84"/>
    <mergeCell ref="A67:C67"/>
    <mergeCell ref="A68:C68"/>
    <mergeCell ref="A83:C83"/>
    <mergeCell ref="A35:I35"/>
    <mergeCell ref="A3:I3"/>
    <mergeCell ref="A5:I5"/>
    <mergeCell ref="A29:I29"/>
    <mergeCell ref="A69:C69"/>
    <mergeCell ref="A39:I39"/>
    <mergeCell ref="A41:I41"/>
    <mergeCell ref="A42:I42"/>
    <mergeCell ref="A37:I37"/>
    <mergeCell ref="A19:I19"/>
    <mergeCell ref="A18:I18"/>
    <mergeCell ref="A11:I11"/>
    <mergeCell ref="A14:I14"/>
    <mergeCell ref="A15:I15"/>
    <mergeCell ref="A16:I16"/>
    <mergeCell ref="B25:I25"/>
    <mergeCell ref="B26:I26"/>
    <mergeCell ref="A213:I213"/>
    <mergeCell ref="A100:F100"/>
    <mergeCell ref="A119:I119"/>
    <mergeCell ref="A474:I474"/>
    <mergeCell ref="A305:E305"/>
    <mergeCell ref="A308:E308"/>
    <mergeCell ref="B390:C390"/>
    <mergeCell ref="D390:E390"/>
    <mergeCell ref="A320:D320"/>
    <mergeCell ref="A216:I216"/>
    <mergeCell ref="A217:I217"/>
    <mergeCell ref="A226:I226"/>
    <mergeCell ref="A311:D311"/>
    <mergeCell ref="A298:I298"/>
    <mergeCell ref="A218:I218"/>
    <mergeCell ref="A297:I297"/>
    <mergeCell ref="A304:I304"/>
    <mergeCell ref="A258:I258"/>
    <mergeCell ref="A220:B220"/>
    <mergeCell ref="C224:I224"/>
    <mergeCell ref="G317:H317"/>
    <mergeCell ref="E312:F312"/>
    <mergeCell ref="A307:I307"/>
    <mergeCell ref="A315:D315"/>
    <mergeCell ref="A316:D316"/>
    <mergeCell ref="A314:D314"/>
    <mergeCell ref="E313:F313"/>
    <mergeCell ref="E314:F314"/>
    <mergeCell ref="A319:D319"/>
    <mergeCell ref="A318:D318"/>
    <mergeCell ref="A388:I388"/>
    <mergeCell ref="A317:D317"/>
    <mergeCell ref="A306:I306"/>
    <mergeCell ref="G311:H311"/>
    <mergeCell ref="G313:H313"/>
    <mergeCell ref="G314:H314"/>
    <mergeCell ref="E319:F319"/>
    <mergeCell ref="G319:H319"/>
    <mergeCell ref="A452:I452"/>
    <mergeCell ref="G315:H315"/>
    <mergeCell ref="G316:H316"/>
    <mergeCell ref="A321:D321"/>
    <mergeCell ref="A421:I421"/>
    <mergeCell ref="E321:F321"/>
    <mergeCell ref="A405:I405"/>
    <mergeCell ref="G318:H318"/>
    <mergeCell ref="E316:F316"/>
    <mergeCell ref="G320:H320"/>
    <mergeCell ref="A453:I453"/>
    <mergeCell ref="A470:I470"/>
    <mergeCell ref="E311:F311"/>
    <mergeCell ref="A310:D310"/>
    <mergeCell ref="G312:H312"/>
    <mergeCell ref="A451:I451"/>
    <mergeCell ref="E324:F324"/>
    <mergeCell ref="G321:H321"/>
    <mergeCell ref="E315:F315"/>
    <mergeCell ref="A312:D312"/>
  </mergeCells>
  <printOptions/>
  <pageMargins left="0.75" right="0.75" top="1" bottom="1" header="0.5" footer="0.5"/>
  <pageSetup orientation="portrait" paperSize="9" scale="74" r:id="rId1"/>
  <rowBreaks count="3" manualBreakCount="3">
    <brk id="118" max="255" man="1"/>
    <brk id="308" max="255" man="1"/>
    <brk id="362" max="255" man="1"/>
  </rowBreaks>
  <ignoredErrors>
    <ignoredError sqref="B25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Ivana Gilja</cp:lastModifiedBy>
  <cp:lastPrinted>2014-02-06T11:43:11Z</cp:lastPrinted>
  <dcterms:created xsi:type="dcterms:W3CDTF">2008-10-17T11:51:54Z</dcterms:created>
  <dcterms:modified xsi:type="dcterms:W3CDTF">2014-02-12T08:27:29Z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