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25" yWindow="1485" windowWidth="15570" windowHeight="10890" activeTab="0"/>
  </bookViews>
  <sheets>
    <sheet name="OPĆI PODACI" sheetId="1" r:id="rId1"/>
    <sheet name="RDG" sheetId="2" r:id="rId2"/>
    <sheet name="Bilanca" sheetId="3" r:id="rId3"/>
    <sheet name="NT_I" sheetId="4" r:id="rId4"/>
    <sheet name="NT_D" sheetId="5" state="hidden" r:id="rId5"/>
    <sheet name="PK" sheetId="6" r:id="rId6"/>
    <sheet name="Bilješke" sheetId="7" r:id="rId7"/>
  </sheets>
  <definedNames>
    <definedName name="_xlnm.Print_Area" localSheetId="2">'Bilanca'!$A$1:$K$121</definedName>
    <definedName name="_xlnm.Print_Area" localSheetId="6">'Bilješke'!$A$1:$I$501</definedName>
    <definedName name="_xlnm.Print_Area" localSheetId="3">'NT_I'!$A$1:$K$53</definedName>
    <definedName name="_xlnm.Print_Area" localSheetId="0">'OPĆI PODACI'!$A$1:$I$64</definedName>
  </definedNames>
  <calcPr fullCalcOnLoad="1"/>
</workbook>
</file>

<file path=xl/sharedStrings.xml><?xml version="1.0" encoding="utf-8"?>
<sst xmlns="http://schemas.openxmlformats.org/spreadsheetml/2006/main" count="813" uniqueCount="640">
  <si>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</si>
  <si>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</si>
  <si>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</si>
  <si>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</si>
  <si>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</si>
  <si>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</si>
  <si>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</si>
  <si>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</si>
  <si>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</si>
  <si>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</si>
  <si>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</si>
  <si>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</si>
  <si>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</si>
  <si>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</si>
  <si>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</si>
  <si>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</si>
  <si>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</si>
  <si>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</si>
  <si>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</si>
  <si>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</si>
  <si>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</si>
  <si>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</si>
  <si>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</si>
  <si>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</si>
  <si>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</si>
  <si>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</si>
  <si>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</si>
  <si>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</si>
  <si>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</si>
  <si>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</si>
  <si>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</si>
  <si>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</si>
  <si>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</si>
  <si>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</si>
  <si>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</si>
  <si>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</si>
  <si>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</si>
  <si>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</si>
  <si>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</si>
  <si>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</si>
  <si>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</si>
  <si>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</si>
  <si>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</si>
  <si>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</si>
  <si>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</si>
  <si>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</si>
  <si>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</si>
  <si>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</si>
  <si>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</si>
  <si>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</si>
  <si>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</si>
  <si>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</si>
  <si>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</si>
  <si>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</si>
  <si>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</si>
  <si>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</si>
  <si>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</si>
  <si>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</si>
  <si>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</si>
  <si>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</si>
  <si>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</si>
  <si>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</si>
  <si>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</si>
  <si>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</si>
  <si>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</si>
  <si>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</si>
  <si>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</si>
  <si>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</si>
  <si>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</si>
  <si>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</si>
  <si>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</si>
  <si>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</si>
  <si>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</si>
  <si>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</si>
  <si>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</si>
  <si>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</si>
  <si>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</si>
  <si>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</si>
  <si>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</si>
  <si>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</si>
  <si>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</si>
  <si>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</si>
  <si>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</si>
  <si>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</si>
  <si>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</si>
  <si>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</si>
  <si>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</si>
  <si>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</si>
  <si>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</si>
  <si>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</si>
  <si>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</si>
  <si>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</si>
  <si>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</si>
  <si>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</si>
  <si>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</si>
  <si>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</si>
  <si>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</si>
  <si>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</si>
  <si>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</si>
  <si>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</si>
  <si>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</si>
  <si>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</si>
  <si>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</si>
  <si>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</si>
  <si>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</si>
  <si>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</si>
  <si>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</si>
  <si>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</si>
  <si>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</si>
  <si>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</si>
  <si>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</si>
  <si>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</si>
  <si>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</si>
  <si>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</si>
  <si>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</si>
  <si>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</si>
  <si>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</si>
  <si>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</si>
  <si>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</si>
  <si>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III. Ukupno novčani primici od investicijskih aktivnosti (016 do 020)</t>
  </si>
  <si>
    <t>DODATAK RDG-u (popunjava poduzetnik koji sastavlja konsolidirani godišnji financijski izvještaj)</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</si>
  <si>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</si>
  <si>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</si>
  <si>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</si>
  <si>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</si>
  <si>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</si>
  <si>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</si>
  <si>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</si>
  <si>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</si>
  <si>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</si>
  <si>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</si>
  <si>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</si>
  <si>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</si>
  <si>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</si>
  <si>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</si>
  <si>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</si>
  <si>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</si>
  <si>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</si>
  <si>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</si>
  <si>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</si>
  <si>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</si>
  <si>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</si>
  <si>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</si>
  <si>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</si>
  <si>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</si>
  <si>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</si>
  <si>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</si>
  <si>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</si>
  <si>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</si>
  <si>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</si>
  <si>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</si>
  <si>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</si>
  <si>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</si>
  <si>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</si>
  <si>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</si>
  <si>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</si>
  <si>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</si>
  <si>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</si>
  <si>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</si>
  <si>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</si>
  <si>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</si>
  <si>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</si>
  <si>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</si>
  <si>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</si>
  <si>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</si>
  <si>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</si>
  <si>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</si>
  <si>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</si>
  <si>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</si>
  <si>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</si>
  <si>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</si>
  <si>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</si>
  <si>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</si>
  <si>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</si>
  <si>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</si>
  <si>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</si>
  <si>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</si>
  <si>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</si>
  <si>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</si>
  <si>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</si>
  <si>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</si>
  <si>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 Primici s osnove kamata i dividendi mogu se razvrstati kao i poslovne aktivnosti (MRS 7 Dodatak 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</si>
  <si>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</si>
  <si>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</si>
  <si>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</si>
  <si>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</si>
  <si>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</si>
  <si>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</si>
  <si>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</si>
  <si>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</si>
  <si>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</si>
  <si>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</si>
  <si>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</si>
  <si>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</si>
  <si>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</si>
  <si>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</si>
  <si>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</si>
  <si>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</si>
  <si>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</si>
  <si>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</si>
  <si>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</si>
  <si>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</si>
  <si>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</si>
  <si>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</si>
  <si>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</si>
  <si>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</si>
  <si>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</si>
  <si>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</si>
  <si>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</si>
  <si>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</si>
  <si>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</si>
  <si>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</si>
  <si>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</si>
  <si>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</si>
  <si>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</si>
  <si>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</si>
  <si>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</si>
  <si>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</si>
  <si>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</si>
  <si>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</si>
  <si>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</si>
  <si>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</si>
  <si>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</si>
  <si>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</si>
  <si>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</si>
  <si>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</si>
  <si>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</si>
  <si>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</si>
  <si>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</si>
  <si>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</si>
  <si>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</si>
  <si>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</si>
  <si>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</si>
  <si>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</si>
  <si>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</si>
  <si>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</si>
  <si>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</si>
  <si>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</si>
  <si>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</si>
  <si>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</si>
  <si>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</si>
  <si>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</si>
  <si>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</si>
  <si>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</si>
  <si>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</si>
  <si>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</si>
  <si>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</si>
  <si>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</si>
  <si>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</si>
  <si>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</si>
  <si>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</si>
  <si>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</si>
  <si>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</si>
  <si>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</si>
  <si>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</si>
  <si>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</si>
  <si>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</si>
  <si>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</si>
  <si>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</si>
  <si>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Godišnji financijski izvještaj poduzetnika GFI-POD</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</si>
  <si>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</si>
  <si>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</si>
  <si>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</si>
  <si>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</si>
  <si>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</si>
  <si>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</si>
  <si>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</si>
  <si>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</si>
  <si>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</si>
  <si>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</si>
  <si>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</si>
  <si>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(krajem godine)</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</si>
  <si>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</si>
  <si>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</si>
  <si>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</si>
  <si>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</si>
  <si>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</si>
  <si>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</si>
  <si>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</si>
  <si>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</si>
  <si>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</si>
  <si>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</si>
  <si>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</si>
  <si>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</si>
  <si>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</si>
  <si>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</si>
  <si>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</si>
  <si>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</si>
  <si>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</si>
  <si>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DODATAK BILANCI</t>
    </r>
    <r>
      <rPr>
        <b/>
        <sz val="8"/>
        <rFont val="Arial"/>
        <family val="2"/>
      </rPr>
      <t xml:space="preserve"> (popunjava poduzetnik koji sastavlja konsolidirani godišnji financijski izvještaj)</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</si>
  <si>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</si>
  <si>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</si>
  <si>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</si>
  <si>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</si>
  <si>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</si>
  <si>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</si>
  <si>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</si>
  <si>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</si>
  <si>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</si>
  <si>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</si>
  <si>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</si>
  <si>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</si>
  <si>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</si>
  <si>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</si>
  <si>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</si>
  <si>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</si>
  <si>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</si>
  <si>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</si>
  <si>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</si>
  <si>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</si>
  <si>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</si>
  <si>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</si>
  <si>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</si>
  <si>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</si>
  <si>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</si>
  <si>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</si>
  <si>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</si>
  <si>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u PDF formatu</t>
  </si>
  <si>
    <t>2. Izvještaj poslovodstva</t>
  </si>
  <si>
    <t>3. Izjava osoba odgovornih za sastavljanje godišnjeg izvještaja,</t>
  </si>
  <si>
    <t>4. Odluka nadležnog tijela (prijedlog) o utvrđivanju godišnjih financijskih izvještaja</t>
  </si>
  <si>
    <t>5. Odluka o prijedlogu raspodjele dobiti ili pokriću gubitka</t>
  </si>
  <si>
    <t>1. Revidirani godišnji financijski izvještaji s revizorskim izvješćem s revizorskim izvješćem</t>
  </si>
  <si>
    <t>0820431</t>
  </si>
  <si>
    <t>040035070</t>
  </si>
  <si>
    <t>36004425025</t>
  </si>
  <si>
    <t>OT-OPTIMA TELEKOM d.d.</t>
  </si>
  <si>
    <t>BUZIN</t>
  </si>
  <si>
    <t>BANI 75 A</t>
  </si>
  <si>
    <t>info@optima.hr</t>
  </si>
  <si>
    <t>www.optima.hr</t>
  </si>
  <si>
    <t>GRAD ZAGREB</t>
  </si>
  <si>
    <t>6110</t>
  </si>
  <si>
    <t>Svetlana Kundović</t>
  </si>
  <si>
    <t>01/5492027</t>
  </si>
  <si>
    <t>01/4817160</t>
  </si>
  <si>
    <t>svetlana.kundovic@optima-telekom.hr</t>
  </si>
  <si>
    <t>Matija Martić, Jadranka Suručić</t>
  </si>
  <si>
    <t>Obveznik: OT-OPTIMA TELEKOM d.d.</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</si>
  <si>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</si>
  <si>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</si>
  <si>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</si>
  <si>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</si>
  <si>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</si>
  <si>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</si>
  <si>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</si>
  <si>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</si>
  <si>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</si>
  <si>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OT-Optima Telekom d.d. je  dana 6. srpnja 2006. godine postalo stopostotnim vlasnikom Optima Grupa Holdinga d.o.o., koja se 23. rujna 2008. godine preimenovala u Optima Direct d.o.o.</t>
  </si>
  <si>
    <t xml:space="preserve">Glavna djelatnosti Optima Direct d.o.o. je trgovina i pružanje raznovrsnih usluga koje se većinom odnose na sektor telekomunikacija. </t>
  </si>
  <si>
    <t>Društvo je kao jedini vlasnik osnovalo u 2007. godini društvo Optima Telekom d.o.o., Kopar, Slovenija.</t>
  </si>
  <si>
    <t>Podružnice</t>
  </si>
  <si>
    <t xml:space="preserve">Postotak u vlasništvu               </t>
  </si>
  <si>
    <t>Optima Direct d.o.o., Hrvatska</t>
  </si>
  <si>
    <t>Optima Telekom d.o.o., Slovenija</t>
  </si>
  <si>
    <t>Optima telekom za upravljanje nekretninama i savjetovanje d.o.o.</t>
  </si>
  <si>
    <t>Transakcije unutar grupe odvijaju se prema tržišnim uvjetima.</t>
  </si>
  <si>
    <t xml:space="preserve">Osoblje </t>
  </si>
  <si>
    <t>UPRAVA I NADZORNI ODBOR</t>
  </si>
  <si>
    <t>Matija Martić</t>
  </si>
  <si>
    <t>Predsjednik Društva</t>
  </si>
  <si>
    <t>Goran Jovičić</t>
  </si>
  <si>
    <t>Član</t>
  </si>
  <si>
    <t xml:space="preserve">Jadranka Suručić                                    </t>
  </si>
  <si>
    <t xml:space="preserve">Član </t>
  </si>
  <si>
    <r>
      <t>Članovi Nadzornog odbora Društva</t>
    </r>
    <r>
      <rPr>
        <sz val="10"/>
        <rFont val="Arial"/>
        <family val="2"/>
      </rPr>
      <t xml:space="preserve">: </t>
    </r>
  </si>
  <si>
    <t>Nada Martić</t>
  </si>
  <si>
    <t>Predsjednica</t>
  </si>
  <si>
    <t>Ivan Martić</t>
  </si>
  <si>
    <t>Zrinka Vuković Berić</t>
  </si>
  <si>
    <t>Duško Grabovac</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</si>
  <si>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</si>
  <si>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</si>
  <si>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</si>
  <si>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</si>
  <si>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Prihodi od javne govorne usluge</t>
  </si>
  <si>
    <t>Prihodi od interkonekcijskih usluga</t>
  </si>
  <si>
    <t>Prihodi od internetskih usluga</t>
  </si>
  <si>
    <t>Podatkovne usluge</t>
  </si>
  <si>
    <t>Multimedijalne usluge</t>
  </si>
  <si>
    <t>Najam i prodaja opreme</t>
  </si>
  <si>
    <t>Ostale usluge</t>
  </si>
  <si>
    <t>Prihod od naplaćenih penala i sl</t>
  </si>
  <si>
    <t>Prihod od davanja u naravi</t>
  </si>
  <si>
    <t>Ostali prihodi</t>
  </si>
  <si>
    <t>117. MATERIJALNI TROŠKOVI</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</si>
  <si>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</si>
  <si>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</si>
  <si>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</si>
  <si>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</si>
  <si>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</si>
  <si>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</si>
  <si>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</si>
  <si>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</si>
  <si>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</si>
  <si>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</si>
  <si>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</si>
  <si>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118. TROŠKOVI OSOBLJA</t>
  </si>
  <si>
    <t>Neto plaće</t>
  </si>
  <si>
    <t>Porezi i doprinosi iz plaća</t>
  </si>
  <si>
    <t>Porezi i doprinosi na plaće</t>
  </si>
  <si>
    <t>122. AMORTIZACIJA MATERIJALNE I NEMATERIJALNE IMOVINE</t>
  </si>
  <si>
    <t>Amortizacija dugotrajne nematerijalne imovine</t>
  </si>
  <si>
    <t>Amortizacija dugotrajne materijalne imovine</t>
  </si>
  <si>
    <t>Naknade troškova zaposlenima</t>
  </si>
  <si>
    <t>Troškovi reprezentacije</t>
  </si>
  <si>
    <t>Premije osiguranja</t>
  </si>
  <si>
    <t>Bankovne usluge</t>
  </si>
  <si>
    <t>Porezi, doprinosi i članarine</t>
  </si>
  <si>
    <t>Darovi i sponzorstva</t>
  </si>
  <si>
    <t xml:space="preserve">Ostali troškovi </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</si>
  <si>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</si>
  <si>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Prihodi od kamata</t>
  </si>
  <si>
    <t>Pozitivne tečajne razlike</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</si>
  <si>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</si>
  <si>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</si>
  <si>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</si>
  <si>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</si>
  <si>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</si>
  <si>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</si>
  <si>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</si>
  <si>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 xml:space="preserve">IMOVINA U PRIPREMI </t>
  </si>
  <si>
    <t>UKUPNO</t>
  </si>
  <si>
    <t>NABAVNA VRIJEDNOST</t>
  </si>
  <si>
    <t>Povećanje</t>
  </si>
  <si>
    <t>Prijenos u upotrebu</t>
  </si>
  <si>
    <t>Prodaja i rashodi</t>
  </si>
  <si>
    <t>ISPRAVAK VRIJEDNOSTI</t>
  </si>
  <si>
    <t>Amortizacija tekuće godine</t>
  </si>
  <si>
    <t xml:space="preserve">NETO KNJIGOVODSTVENA VRIJEDNOST </t>
  </si>
  <si>
    <t>010. MATERIJALNA IMOVINA</t>
  </si>
  <si>
    <t>ZEMLJIŠTE</t>
  </si>
  <si>
    <t>ZGRADE</t>
  </si>
  <si>
    <t>POSTROJENJA I OPREMA</t>
  </si>
  <si>
    <t>VOZILA, ALATI I POGONSKI INVENTAR</t>
  </si>
  <si>
    <t>UMJETNIČKA DJELA</t>
  </si>
  <si>
    <t>ULAGANJA NA TUĐOJ IMOVINI</t>
  </si>
  <si>
    <t>NETO KNJIGOVODSTVENA VRIJEDNOST</t>
  </si>
  <si>
    <t>020. DUGOTRAJNA FINANCIJSKA IMOVINA</t>
  </si>
  <si>
    <t>Krediti odobreni vlasniku društva</t>
  </si>
  <si>
    <t>Krediti odobreni trgovačkim društvima</t>
  </si>
  <si>
    <t>Dugoročni depoziti</t>
  </si>
  <si>
    <t>Vrijednosno usklađenje</t>
  </si>
  <si>
    <t>Potraživanja od kupaca</t>
  </si>
  <si>
    <t>Potraživanja od zaposlenih</t>
  </si>
  <si>
    <t>Potraživanja od države i državnih institucija</t>
  </si>
  <si>
    <t>Ostala potraživanja</t>
  </si>
  <si>
    <t>Potraživanja od kupaca u zemlji</t>
  </si>
  <si>
    <t>Potraživanja od kupaca u inozemstvu</t>
  </si>
  <si>
    <t>Potraživanja za kamate</t>
  </si>
  <si>
    <t>Ispravak vrijednosti potraživanja od kupaca</t>
  </si>
  <si>
    <t>Kretanje ispravka vrijednosti sumnjivih i spornih potraživanja</t>
  </si>
  <si>
    <t>Otpisano tijekom godine</t>
  </si>
  <si>
    <t>Naplaćeno tijekom godine</t>
  </si>
  <si>
    <t>Rezervirano tijekom godine</t>
  </si>
  <si>
    <t>Završno stanje</t>
  </si>
  <si>
    <t xml:space="preserve">Nedospjelo </t>
  </si>
  <si>
    <t>do 120 dana</t>
  </si>
  <si>
    <t>120 - 360 dana</t>
  </si>
  <si>
    <t>preko 360 dana</t>
  </si>
  <si>
    <t>Potraživanja za kamate po danim kreditima i depozitima</t>
  </si>
  <si>
    <t>Potraživanja za predujmove</t>
  </si>
  <si>
    <t>Krediti</t>
  </si>
  <si>
    <t>Depoziti</t>
  </si>
  <si>
    <t xml:space="preserve">057. NOVAC U BANCI I BLAGAJNI </t>
  </si>
  <si>
    <t xml:space="preserve">Stanje na kunskim računima    </t>
  </si>
  <si>
    <t>Novac u blagajni</t>
  </si>
  <si>
    <t>Razgraničeni troškovi privlačenja korisnika</t>
  </si>
  <si>
    <t>Troškovi izdavanja obveznica</t>
  </si>
  <si>
    <t>Unaprijed plaćeni troškovi</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</si>
  <si>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</si>
  <si>
    <t>U prosincu 2007. godine Društvo je povećalo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</si>
  <si>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Neto rezultat - gubitak</t>
  </si>
  <si>
    <t>Broj dionica</t>
  </si>
  <si>
    <t>Gubitak po dionici</t>
  </si>
  <si>
    <t>Dioničari</t>
  </si>
  <si>
    <t>u 000 HRK</t>
  </si>
  <si>
    <t>%</t>
  </si>
  <si>
    <t xml:space="preserve">MARTIĆ MATIJA </t>
  </si>
  <si>
    <t>ZAGREBAČKA BANKA D.D./ZBIRNI SKRBNIČKI RAČUN ZA UNICREDIT BANK AUSTRIA AG</t>
  </si>
  <si>
    <t>ZAGREBAČKA BANKA D.D./ZBIRNI SKRBNIČKI RAČUN ZAGREBAČKA BANKA D.D./DF</t>
  </si>
  <si>
    <t>SOCIETE GENERALE-SPLITSKA BANKA D.D./ AZ OBVEZNI MIROVINSKI FOND (1/1)</t>
  </si>
  <si>
    <t>ZAGREBAČKA BANKA D.D. (1/1)</t>
  </si>
  <si>
    <t>ŽUVANIĆ ROLAND (1/1)</t>
  </si>
  <si>
    <t>JOVIČIĆ GORAN (1/1)</t>
  </si>
  <si>
    <t>HRVATSKA POŠTANSKA BANKA D.D./ZBIRNI RAČUN ZA KLIJENTE BANKE</t>
  </si>
  <si>
    <t>SOCIETE GENERALE-SPLITSKA BANKA D.D./ AZ PROFIT DOBROVOLJNI MIROVINSKI FOND (1/1)</t>
  </si>
  <si>
    <t>ČORAK LJERKA (1/1)</t>
  </si>
  <si>
    <t>ČERNOŠEK KRUNOSLAV (1/1)</t>
  </si>
  <si>
    <t>KMETOVIĆ IVO (1/1)</t>
  </si>
  <si>
    <t>MALI DIONIČARI</t>
  </si>
  <si>
    <t>Obveze s osnova zajmova</t>
  </si>
  <si>
    <t>Obveze prema kreditnim institucijama</t>
  </si>
  <si>
    <t>Obveze s osnove zajmova</t>
  </si>
  <si>
    <t>Obveze za obračunate kamate po osnovu zajmova i kredita</t>
  </si>
  <si>
    <t>Obveze po izdanim obveznicama</t>
  </si>
  <si>
    <t>Obveze za predujmove</t>
  </si>
  <si>
    <t>Obveze prema dobavljačima</t>
  </si>
  <si>
    <t>Obveze prema zaposlenima</t>
  </si>
  <si>
    <t>Obveze za poreze, doprinose i dr. pristojbe</t>
  </si>
  <si>
    <t xml:space="preserve">Ostale obveze </t>
  </si>
  <si>
    <t>Nominalna vrijednost</t>
  </si>
  <si>
    <t>Naknade za izdavanje obveznica</t>
  </si>
  <si>
    <t>Obveze po osnovi obračunatih kamata</t>
  </si>
  <si>
    <t>Obveze prema dobavljačima  u zemlji</t>
  </si>
  <si>
    <t>Obveze prema dobavljačima u inozemstvu</t>
  </si>
  <si>
    <t>Obračunate nedospjele fakture</t>
  </si>
  <si>
    <t>Obveze za porez na dodanu vrijednost</t>
  </si>
  <si>
    <t>Obveze za poreze i doprinose iz i na plaće</t>
  </si>
  <si>
    <t>Obveze za ostale poreze i doprinose</t>
  </si>
  <si>
    <t>Obračunati troškovi za koje nisu primljene fakture od dobavljaču u tuzemstvu</t>
  </si>
  <si>
    <t>Obračunati troškovi za koje nisu primljene fakture od dobavljaču u inozemstvu</t>
  </si>
  <si>
    <t>Obračunate kamate</t>
  </si>
  <si>
    <t>Odgođeni prihodi</t>
  </si>
  <si>
    <t>Odgođeni prihodi zbog neizvjesnosti</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</si>
  <si>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</si>
  <si>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</si>
  <si>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</si>
  <si>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</si>
  <si>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</si>
  <si>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</si>
  <si>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</si>
  <si>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</si>
  <si>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</si>
  <si>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</si>
  <si>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</si>
  <si>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</si>
  <si>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</si>
  <si>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</si>
  <si>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</si>
  <si>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</si>
  <si>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</si>
  <si>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Ostala imovina i obveze, uključujući i izdane obveznice nisu izloženi kamatnom riziku. </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</si>
  <si>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</si>
  <si>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</si>
  <si>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</si>
  <si>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</si>
  <si>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</si>
  <si>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</si>
  <si>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</si>
  <si>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</si>
  <si>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</si>
  <si>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</si>
  <si>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</si>
  <si>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</si>
  <si>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</si>
  <si>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</si>
  <si>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</si>
  <si>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</si>
  <si>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</si>
  <si>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</si>
  <si>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</si>
  <si>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</si>
  <si>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</si>
  <si>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</si>
  <si>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Matija Martić                                   Jadranka Suručić</t>
  </si>
  <si>
    <t>Član i Zamjenik Predsjednice</t>
  </si>
  <si>
    <t>Članica</t>
  </si>
  <si>
    <t>31.12.2012.</t>
  </si>
  <si>
    <t>Prihodi od ukidanja dugoročnih rezerviranja</t>
  </si>
  <si>
    <t>124. VRIJEDNOSNO USKLAĐENJE</t>
  </si>
  <si>
    <t>Vrijendosno usklađenje dugotrajne imovine</t>
  </si>
  <si>
    <t>Vrijendosno usklađenje kratkotrajne imovine</t>
  </si>
  <si>
    <t xml:space="preserve">131. FINANCIJSKI PRIHODI  </t>
  </si>
  <si>
    <t xml:space="preserve">137. FINANCIJSKI RASHODI  </t>
  </si>
  <si>
    <t>Sudjelujući interesi (udjeli)</t>
  </si>
  <si>
    <t>Sudjelujući interesi odnose se na na udjele u tvrci Pevec d.d., stečene nenaplaćenim potraživanja od iste.</t>
  </si>
  <si>
    <t xml:space="preserve">Starosna struktura potraživanja Društva bez potraživanja za kamate: </t>
  </si>
  <si>
    <t xml:space="preserve">112.  PRIHODI OD PRODAJE </t>
  </si>
  <si>
    <t xml:space="preserve">113. OSTALI POSLOVNI PRIHODI </t>
  </si>
  <si>
    <t>Prihodi od otpisa starih obveza i naknadnih popusta</t>
  </si>
  <si>
    <t>Prihod od najma - sustav naplate</t>
  </si>
  <si>
    <t xml:space="preserve">125. OSTALI TROŠKOVI POSLOVANJA </t>
  </si>
  <si>
    <t>Neto gubici prodane i rashodovane imovine</t>
  </si>
  <si>
    <t>Prihodi od kamata iz odnosa s povezanim poduzetnicima</t>
  </si>
  <si>
    <t>Prodaja i rashod</t>
  </si>
  <si>
    <t>Zajmovi povezanim poduzećima</t>
  </si>
  <si>
    <t>Zajmovi i depoziti</t>
  </si>
  <si>
    <t>Udjeli u povezanim poduzećima</t>
  </si>
  <si>
    <t>021. UDJELI U POVEZANIM PODUZEĆIMA</t>
  </si>
  <si>
    <t>U kolovozu 2008.god. Društvo je  povećalo temeljni kapital Optime Direct d.o.o. za 15.888 tisuća unosom prava potraživanja za dane kredite  i obračunate kamate u temeljni kapital.</t>
  </si>
  <si>
    <t>Društvo je kao jedini vlasnik dana 16. kolovoza 2011. godine osnovalo društvo Optima telekom za upravljanje nekretninama i savjetovanje d.o.o., koje u izvještajnom periodu nije poslovalo, odnosno trenutno je u mirovanju.</t>
  </si>
  <si>
    <t>043. POTRAŽIVANJA</t>
  </si>
  <si>
    <t xml:space="preserve">045. POTRAŽIVANJA OD KUPACA </t>
  </si>
  <si>
    <t>Potraživanja od kupaca povezana poduzeća</t>
  </si>
  <si>
    <t>049. OSTALA POTRAŽIVANJA</t>
  </si>
  <si>
    <t xml:space="preserve">056. DANI ZAJMOVI I DEPOZITI </t>
  </si>
  <si>
    <t xml:space="preserve">Stanje na dviznim računim          </t>
  </si>
  <si>
    <t xml:space="preserve">059. PLAĆENI TROŠKOVI BUDUĆEG RAZDOBLJA I NEDOSPJELA NAPLATA PRIHODA </t>
  </si>
  <si>
    <t xml:space="preserve">063. UPISANI KAPITAL  </t>
  </si>
  <si>
    <t>083. DUGOROČNE OBVEZE</t>
  </si>
  <si>
    <t>093. KRATKOROČNE OBVEZE</t>
  </si>
  <si>
    <t>Obveze prema povezanim poduzećima</t>
  </si>
  <si>
    <t xml:space="preserve">098. OBVEZE PREMA DOBAVLJAČIMA </t>
  </si>
  <si>
    <t>099. IZDANE OBVEZNICE</t>
  </si>
  <si>
    <t>102. OBVEZE ZA POREZE, DOPRINOSE I DR. PRISTOJBE</t>
  </si>
  <si>
    <t>106. ODGOĐENO PLAĆANJE TROŠKOVA I PRIHOD BUDUĆEG RAZDOBLJA</t>
  </si>
  <si>
    <t>u razdoblju 01.01.2013. do 31.12.2013.</t>
  </si>
  <si>
    <t>stanje na dan 31.12.2013.</t>
  </si>
  <si>
    <t>31.12.2013.</t>
  </si>
  <si>
    <t>Stanje na dan 31.12.2013.</t>
  </si>
  <si>
    <t>Amortizacija na dan 31.12.2013.</t>
  </si>
  <si>
    <t>Na dan 31.12.2013.</t>
  </si>
  <si>
    <t>Ulaganja u pridružena društva na 31.12.2013. godine:</t>
  </si>
  <si>
    <t xml:space="preserve">Društvo  je na dan 31. prosinca 2013. godine imala 208 zaposlenika.  </t>
  </si>
  <si>
    <t>Broj zaposlenih na dan 31. prosinca 2013.</t>
  </si>
  <si>
    <t>Struktura dioničara na dan 31. prosinac 2013. godine:</t>
  </si>
  <si>
    <t xml:space="preserve">Članovi Uprave Društva u 2013. godini: </t>
  </si>
  <si>
    <t>Stanje na dan 01.01. 2013.</t>
  </si>
  <si>
    <t>01. siječanj 2013. godine</t>
  </si>
  <si>
    <t>U razdoblju siječanj - prosinac 2013.god. Društvo nije otkupljivalo izdane dionice, odnosno ne posjeduje trezorske dionice.</t>
  </si>
  <si>
    <t>U idućoj tablici analizirana je osjetljivost Društva na smanjenje tečaja kune od 10% u 2013.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</si>
  <si>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Gubitak po dionici u istom razdoblju prethodne godine iznosio je 34,16 kuna.</t>
  </si>
  <si>
    <t>KONEČNY ZORAN (1/1)</t>
  </si>
  <si>
    <t>PARČINA ANTE (1/1)</t>
  </si>
  <si>
    <t>MARIĆ-BANJE JAKOV (1/1)</t>
  </si>
  <si>
    <t>PBZ D.D./I - ZBIRNI SKRBNIČKI RAČUN</t>
  </si>
  <si>
    <t>UJEVIĆ TOMISLAV (1/1)</t>
  </si>
  <si>
    <t>STEPIĆ IVAN (1/1)</t>
  </si>
  <si>
    <t>ZAJEC TOMISLAV (1/1)</t>
  </si>
  <si>
    <t>MATIJAŠIĆ NADA (1/1)</t>
  </si>
  <si>
    <t>LUKOVIĆ ŽELJKO (1/1)</t>
  </si>
  <si>
    <t>JUGO ŽIGANTO KRISTINA (1/1)</t>
  </si>
  <si>
    <t>TROJANOVIĆ ALEKSANDAR (1/1)</t>
  </si>
  <si>
    <t>BLASLOV ŠIME (1/1)</t>
  </si>
  <si>
    <t>BARAČEVIĆ VEDRAN (1/1)</t>
  </si>
  <si>
    <t>Financijski izvještaji Društva  pripremljeni su u kunama. Važeći tečaj hrvatske valute na dan 31. prosinca 2013. godine bio je 7,637643 kuna za 1 EUR i 5,549000 kuna za 1 USD.</t>
  </si>
  <si>
    <t>Cijena dionica  kojima se trguje na burzi  u zadnjem tromjesečju 2013. godine kretala se od 5,4 kune  (najniža cijena) do 8,46 kuna  (najviša cijena). Tržišna kapitalizacija u tisućama kuna na dan 31. prosinac  2013. god. iznosi 21.968 tisuće kuna.</t>
  </si>
  <si>
    <t>Otpisi nenaplaćenih potraživanja od kupaca</t>
  </si>
  <si>
    <t>Kretanje vrijednosnog usklađenja dugotrajne imovine</t>
  </si>
  <si>
    <t>Ispravak vrijednosti ostalih potraživanja</t>
  </si>
  <si>
    <t>Otvaranjem postupka predstečajne nagodbe sve dugoročne obveze prema Zagrebačkoj banci su dospijele i klasificirane su kao kratkoročne obveze.</t>
  </si>
  <si>
    <t xml:space="preserve">Dugoročne obveza po kreditima i zajmovima sa varijabilnim kamatnim stopama iznose 340,12 mio kn, te je izloženost Društva kamatnom riziku značajna. </t>
  </si>
  <si>
    <r>
      <t>Beskamatne obveze Društva do godine dana najvećim dijelom sastoje se od obveza prema dobavljačima u iznosu od</t>
    </r>
    <r>
      <rPr>
        <sz val="10"/>
        <color indexed="51"/>
        <rFont val="Arial"/>
        <family val="2"/>
      </rPr>
      <t xml:space="preserve"> </t>
    </r>
    <r>
      <rPr>
        <sz val="10"/>
        <rFont val="Arial"/>
        <family val="2"/>
      </rPr>
      <t>270.717</t>
    </r>
    <r>
      <rPr>
        <sz val="10"/>
        <color indexed="51"/>
        <rFont val="Arial"/>
        <family val="2"/>
      </rPr>
      <t xml:space="preserve"> </t>
    </r>
    <r>
      <rPr>
        <sz val="10"/>
        <rFont val="Arial"/>
        <family val="2"/>
      </rPr>
      <t>tisuća kuna za razdoblje siječanj – prosinac 2013. godine (182.265 tisuće kuna za isto razdoblje u 2012. godini).</t>
    </r>
  </si>
  <si>
    <t>OT – Optima Telekom d.d. (u daljnjem tekstu: Optima) je uslijed prezaduženosti, nelikvidnosti i nesolventnosti sukladno Zakonu o financijskom poslovanju i predstečajnoj nagodbi (NN 108/2012 i 11/2012) pokrenula proces predstečajne nagodbe sa ciljem operativnog i financijskog restrukturiranja poslovanja. Provođenjem plana financijskog i operativnog restrukturiranja Optima bi u narednom vremenskom razdoblju trebala postati likvidna i solventna. Dana 11.04.2013. Optima je dobila rješenje o otvaranju postupka predstečajne nagodbe, te je 05.studenog 2013. godine održano ročište za glasanje o planu financijskog i operativnog restrukturiranja na kojem je za plan glasala većina od 94,06% ukupnih vjerovnika. Sve informacije u vezi sa tijekom postupka predstečajne nagodbe javno se objavljuju sukladno Zakonu o financijskom poslovanju i predstečajnoj nagodbi na Internet stranicama Fina-e, www.fina.hr.</t>
  </si>
  <si>
    <t>Krediti odobreni trgovačkim društvima u iznosu od 36,99 odnose se na kredite odobrene tvrtki OSN INŽENJERING d.o.o. uz kamatnu stopu od 11,5% i s dospijećem 13.08.2014. god. (kredit u iznosu od 3,76 mil kn) i 30.04.2013. god.( krediti u iznosu od 33,22 mil kuna): Uprava ne vjeruje kako su potraživanja od društva Optima OSN Inženjering d.o.o., Rijeka u potpunosti naplativa te je iz tog razloga navedeni iznos ispravljen u cjelosti na dan 31. prosinca 2012. godine, dok su kamate obračunate tijekom 2013. godine koje se pripisuju glavnici također vrijednosno usklađene.</t>
  </si>
  <si>
    <t>Dugoročni depoziti uključuju dva garantna devizna depozita  u Zagrebačkoj banci d.d. koji dospijevaju 16.02.2015.god. i 23.02.2015.godine</t>
  </si>
  <si>
    <t xml:space="preserve">Gubitak po dionici na dan 31. prosinac 2013. godine iznosila je: </t>
  </si>
  <si>
    <t>Društvo je izdalo obveznice (OPTE-O-124A) nominalne vrijednosti od 250 milijuna kuna, 5. veljače 2007. godine. Obveznice su izdane na Zagrebačkoj burzi. Obveznice imaju kamatnu stopu od 9,125% i dospijevaju 1.veljače 2014. godine . Obveznice su izdane sa cijenom od 99,496%. Kamata koja je dospjela 1. veljače 2013. godine nije plaćena.</t>
  </si>
  <si>
    <t>NE</t>
  </si>
</sst>
</file>

<file path=xl/styles.xml><?xml version="1.0" encoding="utf-8"?>
<styleSheet xmlns="http://schemas.openxmlformats.org/spreadsheetml/2006/main">
  <numFmts count="10">
    <numFmt numFmtId="5" formatCode="#,##0\ &quot;kn&quot;_);\(#,##0\ &quot;kn&quot;\)"/>
    <numFmt numFmtId="6" formatCode="#,##0\ &quot;kn&quot;_);[Red]\(#,##0\ &quot;kn&quot;\)"/>
    <numFmt numFmtId="7" formatCode="#,##0.00\ &quot;kn&quot;_);\(#,##0.00\ &quot;kn&quot;\)"/>
    <numFmt numFmtId="8" formatCode="#,##0.00\ &quot;kn&quot;_);[Red]\(#,##0.00\ &quot;kn&quot;\)"/>
    <numFmt numFmtId="42" formatCode="_ * #,##0_)\ &quot;kn&quot;_ ;_ * \(#,##0\)\ &quot;kn&quot;_ ;_ * &quot;-&quot;_)\ &quot;kn&quot;_ ;_ @_ "/>
    <numFmt numFmtId="41" formatCode="_ * #,##0_)\ _k_n_ ;_ * \(#,##0\)\ _k_n_ ;_ * &quot;-&quot;_)\ _k_n_ ;_ @_ "/>
    <numFmt numFmtId="44" formatCode="_ * #,##0.00_)\ &quot;kn&quot;_ ;_ * \(#,##0.00\)\ &quot;kn&quot;_ ;_ * &quot;-&quot;??_)\ &quot;kn&quot;_ ;_ @_ "/>
    <numFmt numFmtId="43" formatCode="_ * #,##0.00_)\ _k_n_ ;_ * \(#,##0.00\)\ _k_n_ ;_ * &quot;-&quot;??_)\ _k_n_ ;_ @_ "/>
    <numFmt numFmtId="164" formatCode="000"/>
    <numFmt numFmtId="165" formatCode="0.0%"/>
  </numFmts>
  <fonts count="70">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sz val="10"/>
      <color indexed="18"/>
      <name val="Arial"/>
      <family val="2"/>
    </font>
    <font>
      <b/>
      <sz val="10"/>
      <color indexed="18"/>
      <name val="Arial"/>
      <family val="2"/>
    </font>
    <font>
      <b/>
      <sz val="10"/>
      <name val="Arial"/>
      <family val="2"/>
    </font>
    <font>
      <b/>
      <sz val="8"/>
      <color indexed="18"/>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6"/>
      <name val="Arial"/>
      <family val="2"/>
    </font>
    <font>
      <b/>
      <sz val="10"/>
      <color indexed="8"/>
      <name val="Arial"/>
      <family val="2"/>
    </font>
    <font>
      <sz val="8"/>
      <color indexed="12"/>
      <name val="Arial"/>
      <family val="2"/>
    </font>
    <font>
      <b/>
      <sz val="10"/>
      <name val="Times New Roman"/>
      <family val="1"/>
    </font>
    <font>
      <b/>
      <sz val="10"/>
      <name val="Verdana"/>
      <family val="2"/>
    </font>
    <font>
      <sz val="10"/>
      <name val="Verdana"/>
      <family val="2"/>
    </font>
    <font>
      <b/>
      <sz val="10"/>
      <color indexed="8"/>
      <name val="Verdana"/>
      <family val="2"/>
    </font>
    <font>
      <i/>
      <sz val="10"/>
      <name val="Arial"/>
      <family val="2"/>
    </font>
    <font>
      <sz val="10"/>
      <name val="Times New Roman"/>
      <family val="1"/>
    </font>
    <font>
      <sz val="10"/>
      <color indexed="10"/>
      <name val="Arial"/>
      <family val="2"/>
    </font>
    <font>
      <b/>
      <sz val="8"/>
      <color indexed="8"/>
      <name val="Arial"/>
      <family val="2"/>
    </font>
    <font>
      <sz val="10"/>
      <color indexed="12"/>
      <name val="Arial"/>
      <family val="2"/>
    </font>
    <font>
      <sz val="10"/>
      <color indexed="5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0"/>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sz val="10"/>
      <color theme="1"/>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theme="0"/>
        <bgColor indexed="64"/>
      </patternFill>
    </fill>
    <fill>
      <patternFill patternType="solid">
        <fgColor indexed="6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top style="hair"/>
      <bottom style="thin"/>
    </border>
    <border>
      <left style="thin"/>
      <right style="thin"/>
      <top style="thin"/>
      <bottom style="hair"/>
    </border>
    <border>
      <left style="thin"/>
      <right style="thin"/>
      <top style="thin"/>
      <bottom style="thin"/>
    </border>
    <border>
      <left style="thin"/>
      <right/>
      <top/>
      <bottom/>
    </border>
    <border>
      <left style="thin"/>
      <right style="thin"/>
      <top/>
      <bottom style="thin"/>
    </border>
    <border>
      <left/>
      <right/>
      <top style="thin"/>
      <bottom/>
    </border>
    <border>
      <left/>
      <right/>
      <top/>
      <bottom style="medium"/>
    </border>
    <border>
      <left style="thin"/>
      <right style="thin"/>
      <top style="thin"/>
      <bottom style="medium">
        <color indexed="22"/>
      </bottom>
    </border>
    <border>
      <left style="thin"/>
      <right/>
      <top style="thin"/>
      <bottom style="medium">
        <color indexed="22"/>
      </bottom>
    </border>
    <border>
      <left style="thin"/>
      <right style="thin"/>
      <top style="medium">
        <color indexed="22"/>
      </top>
      <bottom style="thin"/>
    </border>
    <border>
      <left/>
      <right/>
      <top/>
      <bottom style="thin"/>
    </border>
    <border>
      <left style="thin"/>
      <right style="thin"/>
      <top/>
      <bottom style="medium">
        <color indexed="22"/>
      </bottom>
    </border>
    <border>
      <left/>
      <right/>
      <top style="thin"/>
      <bottom style="medium"/>
    </border>
    <border>
      <left/>
      <right/>
      <top style="medium"/>
      <bottom style="medium"/>
    </border>
    <border>
      <left style="medium"/>
      <right/>
      <top style="medium"/>
      <bottom style="medium"/>
    </border>
    <border>
      <left/>
      <right style="medium"/>
      <top style="medium"/>
      <bottom style="medium"/>
    </border>
    <border>
      <left style="medium"/>
      <right style="medium"/>
      <top/>
      <bottom style="medium"/>
    </border>
    <border>
      <left/>
      <right style="medium"/>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style="thin"/>
      <right/>
      <top/>
      <bottom style="thin"/>
    </border>
    <border>
      <left/>
      <right style="thin"/>
      <top/>
      <bottom style="thin"/>
    </border>
    <border>
      <left/>
      <right style="thin"/>
      <top/>
      <bottom/>
    </border>
    <border>
      <left/>
      <right/>
      <top style="medium"/>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right/>
      <top style="hair"/>
      <bottom style="thin"/>
    </border>
    <border>
      <left/>
      <right style="thin"/>
      <top style="hair"/>
      <bottom style="thin"/>
    </border>
    <border>
      <left style="thin"/>
      <right/>
      <top style="thin"/>
      <bottom style="thin"/>
    </border>
    <border>
      <left/>
      <right/>
      <top style="thin"/>
      <bottom style="thin"/>
    </border>
    <border>
      <left/>
      <right style="thin"/>
      <top style="thin"/>
      <bottom style="thin"/>
    </border>
    <border>
      <left style="thin"/>
      <right/>
      <top style="hair"/>
      <bottom/>
    </border>
    <border>
      <left/>
      <right/>
      <top style="hair"/>
      <bottom/>
    </border>
    <border>
      <left/>
      <right style="thin"/>
      <top style="hair"/>
      <bottom/>
    </border>
    <border>
      <left/>
      <right/>
      <top style="thin"/>
      <bottom style="medium">
        <color indexed="22"/>
      </bottom>
    </border>
    <border>
      <left/>
      <right style="thin"/>
      <top style="thin"/>
      <bottom style="medium">
        <color indexed="22"/>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50" fillId="0" borderId="0">
      <alignment/>
      <protection/>
    </xf>
    <xf numFmtId="0" fontId="0" fillId="0" borderId="0">
      <alignment/>
      <protection/>
    </xf>
    <xf numFmtId="0" fontId="12" fillId="0" borderId="0">
      <alignment vertical="top"/>
      <protection/>
    </xf>
    <xf numFmtId="0" fontId="12" fillId="0" borderId="0">
      <alignment vertical="top"/>
      <protection/>
    </xf>
    <xf numFmtId="0" fontId="0" fillId="32" borderId="7" applyNumberFormat="0" applyFont="0" applyAlignment="0" applyProtection="0"/>
    <xf numFmtId="0" fontId="4" fillId="0" borderId="0">
      <alignment/>
      <protection/>
    </xf>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2" fillId="0" borderId="0">
      <alignment vertical="top"/>
      <protection/>
    </xf>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85">
    <xf numFmtId="0" fontId="0" fillId="0" borderId="0" xfId="0" applyAlignment="1">
      <alignment/>
    </xf>
    <xf numFmtId="0" fontId="2" fillId="0" borderId="0" xfId="0" applyFont="1" applyFill="1" applyBorder="1" applyAlignment="1">
      <alignment vertical="center"/>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3" fontId="2" fillId="0" borderId="14" xfId="0" applyNumberFormat="1" applyFont="1" applyFill="1" applyBorder="1" applyAlignment="1" applyProtection="1">
      <alignment vertical="center"/>
      <protection locked="0"/>
    </xf>
    <xf numFmtId="3" fontId="2" fillId="33" borderId="14" xfId="0" applyNumberFormat="1" applyFont="1" applyFill="1" applyBorder="1" applyAlignment="1" applyProtection="1">
      <alignment vertical="center"/>
      <protection hidden="1"/>
    </xf>
    <xf numFmtId="3" fontId="2" fillId="33" borderId="15" xfId="0" applyNumberFormat="1" applyFont="1" applyFill="1" applyBorder="1" applyAlignment="1" applyProtection="1">
      <alignment vertical="center"/>
      <protection hidden="1"/>
    </xf>
    <xf numFmtId="3" fontId="2" fillId="0" borderId="16" xfId="0" applyNumberFormat="1" applyFont="1" applyFill="1" applyBorder="1" applyAlignment="1" applyProtection="1">
      <alignment vertical="center"/>
      <protection locked="0"/>
    </xf>
    <xf numFmtId="3" fontId="2" fillId="33" borderId="10" xfId="0" applyNumberFormat="1" applyFont="1" applyFill="1" applyBorder="1" applyAlignment="1" applyProtection="1">
      <alignment vertical="center"/>
      <protection hidden="1"/>
    </xf>
    <xf numFmtId="3" fontId="2" fillId="0" borderId="10" xfId="0" applyNumberFormat="1" applyFont="1" applyFill="1" applyBorder="1" applyAlignment="1" applyProtection="1">
      <alignment vertical="center"/>
      <protection locked="0"/>
    </xf>
    <xf numFmtId="3" fontId="2" fillId="0" borderId="13"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3" fontId="2" fillId="33" borderId="13" xfId="0" applyNumberFormat="1" applyFont="1" applyFill="1" applyBorder="1" applyAlignment="1" applyProtection="1">
      <alignment vertical="center"/>
      <protection hidden="1"/>
    </xf>
    <xf numFmtId="0" fontId="0" fillId="0" borderId="0" xfId="0" applyBorder="1" applyAlignment="1">
      <alignment horizontal="center" wrapText="1"/>
    </xf>
    <xf numFmtId="3" fontId="2" fillId="33" borderId="16" xfId="0" applyNumberFormat="1" applyFont="1" applyFill="1" applyBorder="1" applyAlignment="1" applyProtection="1">
      <alignment vertical="center"/>
      <protection hidden="1"/>
    </xf>
    <xf numFmtId="164" fontId="3" fillId="0" borderId="16" xfId="0" applyNumberFormat="1" applyFont="1" applyFill="1" applyBorder="1" applyAlignment="1">
      <alignment horizontal="center" vertical="center"/>
    </xf>
    <xf numFmtId="0" fontId="4" fillId="0" borderId="0" xfId="59" applyFont="1" applyAlignment="1">
      <alignment/>
      <protection/>
    </xf>
    <xf numFmtId="0" fontId="0" fillId="0" borderId="0" xfId="59" applyFont="1" applyAlignment="1">
      <alignment/>
      <protection/>
    </xf>
    <xf numFmtId="14" fontId="3" fillId="33" borderId="17" xfId="59" applyNumberFormat="1" applyFont="1" applyFill="1" applyBorder="1" applyAlignment="1" applyProtection="1">
      <alignment horizontal="center" vertical="center"/>
      <protection hidden="1" locked="0"/>
    </xf>
    <xf numFmtId="0" fontId="4" fillId="0" borderId="18"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center"/>
      <protection hidden="1"/>
    </xf>
    <xf numFmtId="0" fontId="4" fillId="0" borderId="0" xfId="59" applyFont="1" applyFill="1" applyBorder="1" applyAlignment="1" applyProtection="1">
      <alignment horizontal="left" vertical="center" wrapText="1"/>
      <protection hidden="1"/>
    </xf>
    <xf numFmtId="0" fontId="4" fillId="0" borderId="0" xfId="59" applyFont="1" applyFill="1" applyBorder="1" applyAlignment="1" applyProtection="1">
      <alignment vertical="center"/>
      <protection hidden="1"/>
    </xf>
    <xf numFmtId="0" fontId="4" fillId="0" borderId="0" xfId="59" applyFont="1" applyFill="1" applyBorder="1" applyAlignment="1" applyProtection="1">
      <alignment horizontal="center" vertical="center" wrapText="1"/>
      <protection hidden="1"/>
    </xf>
    <xf numFmtId="0" fontId="4" fillId="0" borderId="0" xfId="59" applyFont="1" applyBorder="1" applyAlignment="1" applyProtection="1">
      <alignment horizontal="left" vertical="center" wrapText="1"/>
      <protection hidden="1"/>
    </xf>
    <xf numFmtId="0" fontId="4" fillId="0" borderId="0" xfId="59" applyFont="1" applyBorder="1" applyAlignment="1" applyProtection="1">
      <alignment/>
      <protection hidden="1"/>
    </xf>
    <xf numFmtId="0" fontId="4" fillId="0" borderId="0" xfId="59" applyFont="1" applyAlignment="1" applyProtection="1">
      <alignment/>
      <protection hidden="1"/>
    </xf>
    <xf numFmtId="0" fontId="15" fillId="0" borderId="0" xfId="59" applyFont="1" applyBorder="1" applyAlignment="1" applyProtection="1">
      <alignment horizontal="right" vertical="center" wrapText="1"/>
      <protection hidden="1"/>
    </xf>
    <xf numFmtId="0" fontId="15" fillId="0" borderId="0" xfId="59" applyFont="1" applyAlignment="1" applyProtection="1">
      <alignment horizontal="right"/>
      <protection hidden="1"/>
    </xf>
    <xf numFmtId="0" fontId="15" fillId="0" borderId="0" xfId="59" applyNumberFormat="1" applyFont="1" applyFill="1" applyBorder="1" applyAlignment="1" applyProtection="1">
      <alignment horizontal="right" vertical="center" shrinkToFit="1"/>
      <protection hidden="1" locked="0"/>
    </xf>
    <xf numFmtId="0" fontId="15" fillId="0" borderId="0" xfId="59" applyFont="1" applyFill="1" applyBorder="1" applyAlignment="1" applyProtection="1">
      <alignment horizontal="left" vertical="center"/>
      <protection hidden="1"/>
    </xf>
    <xf numFmtId="0" fontId="4" fillId="0" borderId="0" xfId="59" applyFont="1" applyFill="1" applyBorder="1" applyAlignment="1" applyProtection="1">
      <alignment/>
      <protection hidden="1"/>
    </xf>
    <xf numFmtId="0" fontId="4" fillId="0" borderId="0" xfId="59" applyFont="1" applyAlignment="1" applyProtection="1">
      <alignment horizontal="right" vertical="center"/>
      <protection hidden="1"/>
    </xf>
    <xf numFmtId="0" fontId="4" fillId="0" borderId="0" xfId="59" applyFont="1" applyAlignment="1" applyProtection="1">
      <alignment wrapText="1"/>
      <protection hidden="1"/>
    </xf>
    <xf numFmtId="0" fontId="4" fillId="0" borderId="0" xfId="59" applyFont="1" applyAlignment="1" applyProtection="1">
      <alignment horizontal="right"/>
      <protection hidden="1"/>
    </xf>
    <xf numFmtId="0" fontId="4" fillId="0" borderId="0" xfId="59" applyFont="1" applyAlignment="1" applyProtection="1">
      <alignment horizontal="right" wrapText="1"/>
      <protection hidden="1"/>
    </xf>
    <xf numFmtId="0" fontId="4" fillId="0" borderId="0" xfId="59" applyFont="1" applyBorder="1" applyAlignment="1" applyProtection="1">
      <alignment horizontal="left"/>
      <protection hidden="1"/>
    </xf>
    <xf numFmtId="0" fontId="4" fillId="0" borderId="0" xfId="59" applyFont="1" applyBorder="1" applyAlignment="1" applyProtection="1">
      <alignment vertical="top"/>
      <protection hidden="1"/>
    </xf>
    <xf numFmtId="1" fontId="3" fillId="33" borderId="19" xfId="59" applyNumberFormat="1" applyFont="1" applyFill="1" applyBorder="1" applyAlignment="1" applyProtection="1">
      <alignment horizontal="center" vertical="center"/>
      <protection hidden="1" locked="0"/>
    </xf>
    <xf numFmtId="0" fontId="4" fillId="0" borderId="0" xfId="59" applyFont="1" applyBorder="1" applyAlignment="1" applyProtection="1">
      <alignment horizontal="right"/>
      <protection hidden="1"/>
    </xf>
    <xf numFmtId="0" fontId="3" fillId="0" borderId="0" xfId="59" applyFont="1" applyFill="1" applyBorder="1" applyAlignment="1" applyProtection="1">
      <alignment horizontal="right" vertical="center"/>
      <protection hidden="1" locked="0"/>
    </xf>
    <xf numFmtId="0" fontId="4" fillId="0" borderId="0" xfId="59" applyFont="1" applyBorder="1" applyAlignment="1" applyProtection="1">
      <alignment/>
      <protection hidden="1"/>
    </xf>
    <xf numFmtId="0" fontId="3" fillId="33" borderId="19" xfId="59" applyFont="1" applyFill="1" applyBorder="1" applyAlignment="1" applyProtection="1">
      <alignment horizontal="center" vertical="center"/>
      <protection hidden="1" locked="0"/>
    </xf>
    <xf numFmtId="0" fontId="3" fillId="0" borderId="0" xfId="59" applyFont="1" applyBorder="1" applyAlignment="1" applyProtection="1">
      <alignment vertical="top"/>
      <protection hidden="1"/>
    </xf>
    <xf numFmtId="0" fontId="4" fillId="0" borderId="0" xfId="59" applyFont="1" applyAlignment="1" applyProtection="1">
      <alignment/>
      <protection hidden="1"/>
    </xf>
    <xf numFmtId="49" fontId="3" fillId="33" borderId="19" xfId="59" applyNumberFormat="1" applyFont="1" applyFill="1" applyBorder="1" applyAlignment="1" applyProtection="1">
      <alignment horizontal="right" vertical="center"/>
      <protection hidden="1" locked="0"/>
    </xf>
    <xf numFmtId="0" fontId="4" fillId="0" borderId="0" xfId="59" applyFont="1" applyBorder="1" applyAlignment="1" applyProtection="1">
      <alignment horizontal="left" vertical="top" wrapText="1"/>
      <protection hidden="1"/>
    </xf>
    <xf numFmtId="0" fontId="4" fillId="0" borderId="0" xfId="59" applyFont="1" applyBorder="1" applyAlignment="1" applyProtection="1">
      <alignment horizontal="center" vertical="center"/>
      <protection hidden="1" locked="0"/>
    </xf>
    <xf numFmtId="0" fontId="4" fillId="0" borderId="0" xfId="59" applyFont="1" applyBorder="1" applyAlignment="1" applyProtection="1">
      <alignment vertical="top" wrapText="1"/>
      <protection hidden="1"/>
    </xf>
    <xf numFmtId="0" fontId="4" fillId="0" borderId="0" xfId="59" applyFont="1" applyBorder="1" applyAlignment="1" applyProtection="1">
      <alignment wrapText="1"/>
      <protection hidden="1"/>
    </xf>
    <xf numFmtId="0" fontId="4" fillId="0" borderId="0" xfId="59" applyFont="1" applyAlignment="1" applyProtection="1">
      <alignment horizontal="left" vertical="top" indent="2"/>
      <protection hidden="1"/>
    </xf>
    <xf numFmtId="0" fontId="4" fillId="0" borderId="0" xfId="59" applyFont="1" applyAlignment="1" applyProtection="1">
      <alignment horizontal="left" vertical="top" wrapText="1" indent="2"/>
      <protection hidden="1"/>
    </xf>
    <xf numFmtId="0" fontId="4" fillId="0" borderId="0" xfId="59" applyFont="1" applyBorder="1" applyAlignment="1" applyProtection="1">
      <alignment horizontal="right" vertical="top"/>
      <protection hidden="1"/>
    </xf>
    <xf numFmtId="0" fontId="4" fillId="0" borderId="0" xfId="59" applyFont="1" applyBorder="1" applyAlignment="1" applyProtection="1">
      <alignment horizontal="center" vertical="top"/>
      <protection hidden="1"/>
    </xf>
    <xf numFmtId="0" fontId="4" fillId="0" borderId="0" xfId="59" applyFont="1" applyBorder="1" applyAlignment="1" applyProtection="1">
      <alignment horizontal="center"/>
      <protection hidden="1"/>
    </xf>
    <xf numFmtId="0" fontId="3" fillId="33" borderId="0" xfId="59" applyFont="1" applyFill="1" applyBorder="1" applyAlignment="1" applyProtection="1">
      <alignment horizontal="right" vertical="center"/>
      <protection hidden="1" locked="0"/>
    </xf>
    <xf numFmtId="0" fontId="4" fillId="0" borderId="0" xfId="59" applyFont="1" applyBorder="1" applyAlignment="1">
      <alignment/>
      <protection/>
    </xf>
    <xf numFmtId="49" fontId="3" fillId="33" borderId="0" xfId="59" applyNumberFormat="1" applyFont="1" applyFill="1" applyBorder="1" applyAlignment="1" applyProtection="1">
      <alignment horizontal="center" vertical="center"/>
      <protection hidden="1" locked="0"/>
    </xf>
    <xf numFmtId="49" fontId="3" fillId="0" borderId="0" xfId="59" applyNumberFormat="1" applyFont="1" applyBorder="1" applyAlignment="1" applyProtection="1">
      <alignment horizontal="center" vertical="center"/>
      <protection hidden="1" locked="0"/>
    </xf>
    <xf numFmtId="0" fontId="4" fillId="0" borderId="0" xfId="59" applyFont="1" applyBorder="1" applyAlignment="1" applyProtection="1">
      <alignment horizontal="left" vertical="top"/>
      <protection hidden="1"/>
    </xf>
    <xf numFmtId="0" fontId="4" fillId="0" borderId="20" xfId="59" applyFont="1" applyBorder="1" applyAlignment="1" applyProtection="1">
      <alignment/>
      <protection hidden="1"/>
    </xf>
    <xf numFmtId="0" fontId="4" fillId="0" borderId="0" xfId="59" applyFont="1" applyAlignment="1" applyProtection="1">
      <alignment vertical="top"/>
      <protection hidden="1"/>
    </xf>
    <xf numFmtId="0" fontId="4" fillId="0" borderId="0" xfId="59" applyFont="1" applyAlignment="1" applyProtection="1">
      <alignment horizontal="left"/>
      <protection hidden="1"/>
    </xf>
    <xf numFmtId="0" fontId="4" fillId="0" borderId="0" xfId="59" applyFont="1" applyBorder="1" applyAlignment="1" applyProtection="1">
      <alignment vertical="center"/>
      <protection hidden="1"/>
    </xf>
    <xf numFmtId="0" fontId="4" fillId="0" borderId="0" xfId="59" applyFont="1" applyFill="1" applyBorder="1" applyAlignment="1" applyProtection="1">
      <alignment vertical="center"/>
      <protection hidden="1"/>
    </xf>
    <xf numFmtId="0" fontId="3" fillId="0" borderId="0" xfId="59" applyFont="1" applyAlignment="1" applyProtection="1">
      <alignment vertical="center"/>
      <protection hidden="1"/>
    </xf>
    <xf numFmtId="0" fontId="4" fillId="0" borderId="21" xfId="59" applyFont="1" applyBorder="1" applyAlignment="1" applyProtection="1">
      <alignment/>
      <protection hidden="1"/>
    </xf>
    <xf numFmtId="0" fontId="4" fillId="0" borderId="21" xfId="59" applyFont="1" applyBorder="1" applyAlignment="1">
      <alignment/>
      <protection/>
    </xf>
    <xf numFmtId="0" fontId="4" fillId="0" borderId="0" xfId="59" applyFont="1" applyFill="1" applyBorder="1" applyAlignment="1" applyProtection="1">
      <alignment horizontal="right" vertical="top" wrapText="1"/>
      <protection hidden="1"/>
    </xf>
    <xf numFmtId="0" fontId="9" fillId="0" borderId="0" xfId="0" applyFont="1" applyFill="1" applyBorder="1" applyAlignment="1" applyProtection="1">
      <alignment horizontal="center" vertical="top" wrapText="1"/>
      <protection hidden="1"/>
    </xf>
    <xf numFmtId="0" fontId="3" fillId="34" borderId="22" xfId="0" applyFont="1" applyFill="1" applyBorder="1" applyAlignment="1" applyProtection="1">
      <alignment horizontal="center" vertical="center" wrapText="1"/>
      <protection hidden="1"/>
    </xf>
    <xf numFmtId="0" fontId="6" fillId="34" borderId="23" xfId="0" applyFont="1" applyFill="1" applyBorder="1" applyAlignment="1" applyProtection="1">
      <alignment horizontal="center" vertical="center" wrapText="1"/>
      <protection hidden="1"/>
    </xf>
    <xf numFmtId="0" fontId="6" fillId="34" borderId="22"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protection hidden="1"/>
    </xf>
    <xf numFmtId="0" fontId="0" fillId="0" borderId="0" xfId="0" applyFont="1" applyAlignment="1">
      <alignment/>
    </xf>
    <xf numFmtId="0" fontId="0" fillId="0" borderId="0" xfId="0" applyFont="1" applyFill="1" applyBorder="1" applyAlignment="1" applyProtection="1">
      <alignment horizontal="center" vertical="top" wrapText="1"/>
      <protection hidden="1"/>
    </xf>
    <xf numFmtId="0" fontId="9" fillId="0" borderId="25" xfId="0" applyFont="1" applyFill="1" applyBorder="1" applyAlignment="1">
      <alignment horizontal="center" vertical="top" wrapText="1"/>
    </xf>
    <xf numFmtId="0" fontId="0" fillId="0" borderId="25" xfId="0" applyFont="1" applyBorder="1" applyAlignment="1">
      <alignment horizontal="center" vertical="top" wrapText="1"/>
    </xf>
    <xf numFmtId="0" fontId="0" fillId="0" borderId="25" xfId="0" applyFont="1" applyBorder="1" applyAlignment="1">
      <alignment horizontal="center" wrapText="1"/>
    </xf>
    <xf numFmtId="0" fontId="3" fillId="34" borderId="22"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4" xfId="0" applyFont="1" applyFill="1" applyBorder="1" applyAlignment="1">
      <alignment horizontal="center" vertical="center"/>
    </xf>
    <xf numFmtId="49" fontId="6" fillId="34" borderId="24" xfId="0" applyNumberFormat="1" applyFont="1" applyFill="1" applyBorder="1" applyAlignment="1">
      <alignment horizontal="center" vertical="center" wrapText="1"/>
    </xf>
    <xf numFmtId="0" fontId="6" fillId="0" borderId="0" xfId="0" applyFont="1" applyAlignment="1">
      <alignment/>
    </xf>
    <xf numFmtId="0" fontId="13" fillId="0" borderId="0" xfId="65" applyFont="1" applyFill="1" applyBorder="1" applyAlignment="1">
      <alignment horizontal="center" vertical="center" wrapText="1"/>
      <protection/>
    </xf>
    <xf numFmtId="0" fontId="0" fillId="0" borderId="0" xfId="0" applyFont="1" applyBorder="1" applyAlignment="1">
      <alignment horizontal="center" vertical="center" wrapText="1"/>
    </xf>
    <xf numFmtId="0" fontId="0" fillId="0" borderId="0" xfId="65" applyFont="1" applyAlignment="1">
      <alignment wrapText="1"/>
      <protection/>
    </xf>
    <xf numFmtId="0" fontId="0" fillId="0" borderId="0" xfId="0" applyFont="1" applyAlignment="1">
      <alignment/>
    </xf>
    <xf numFmtId="0" fontId="9" fillId="0" borderId="0" xfId="65" applyFont="1" applyFill="1" applyBorder="1" applyAlignment="1" applyProtection="1">
      <alignment horizontal="center" vertical="center"/>
      <protection hidden="1"/>
    </xf>
    <xf numFmtId="14" fontId="9" fillId="33" borderId="0" xfId="65" applyNumberFormat="1" applyFont="1" applyFill="1" applyBorder="1" applyAlignment="1" applyProtection="1">
      <alignment horizontal="center" vertical="center"/>
      <protection hidden="1" locked="0"/>
    </xf>
    <xf numFmtId="0" fontId="0" fillId="0" borderId="0" xfId="65" applyFont="1" applyBorder="1" applyAlignment="1">
      <alignment wrapText="1"/>
      <protection/>
    </xf>
    <xf numFmtId="0" fontId="3" fillId="34" borderId="26" xfId="0" applyFont="1" applyFill="1" applyBorder="1" applyAlignment="1">
      <alignment horizontal="center" vertical="center" wrapText="1"/>
    </xf>
    <xf numFmtId="0" fontId="6" fillId="34" borderId="26" xfId="0"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49" fontId="6" fillId="34" borderId="24"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3" fontId="2" fillId="33" borderId="10" xfId="0" applyNumberFormat="1" applyFont="1" applyFill="1" applyBorder="1" applyAlignment="1" applyProtection="1">
      <alignment vertical="center"/>
      <protection hidden="1"/>
    </xf>
    <xf numFmtId="3" fontId="2" fillId="33" borderId="13" xfId="0" applyNumberFormat="1" applyFont="1" applyFill="1" applyBorder="1" applyAlignment="1" applyProtection="1">
      <alignment vertical="center"/>
      <protection hidden="1"/>
    </xf>
    <xf numFmtId="164" fontId="3" fillId="0" borderId="16"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0" fontId="16" fillId="0" borderId="0" xfId="59" applyFont="1" applyBorder="1" applyAlignment="1" applyProtection="1">
      <alignment vertical="center"/>
      <protection hidden="1"/>
    </xf>
    <xf numFmtId="0" fontId="16" fillId="0" borderId="0" xfId="58" applyFont="1" applyBorder="1" applyAlignment="1" applyProtection="1">
      <alignment vertical="center"/>
      <protection hidden="1"/>
    </xf>
    <xf numFmtId="0" fontId="16" fillId="0" borderId="0" xfId="59" applyFont="1" applyBorder="1" applyAlignment="1" applyProtection="1">
      <alignment/>
      <protection hidden="1"/>
    </xf>
    <xf numFmtId="0" fontId="12" fillId="0" borderId="0" xfId="59" applyAlignment="1">
      <alignment/>
      <protection/>
    </xf>
    <xf numFmtId="0" fontId="16" fillId="0" borderId="0" xfId="59" applyFont="1" applyAlignment="1" applyProtection="1">
      <alignment/>
      <protection hidden="1"/>
    </xf>
    <xf numFmtId="3" fontId="67" fillId="35" borderId="0" xfId="0" applyNumberFormat="1" applyFont="1" applyFill="1" applyAlignment="1">
      <alignment/>
    </xf>
    <xf numFmtId="0" fontId="0" fillId="0" borderId="0" xfId="0" applyFont="1" applyFill="1" applyAlignment="1">
      <alignment vertical="top"/>
    </xf>
    <xf numFmtId="0" fontId="0" fillId="0" borderId="0" xfId="0" applyFont="1" applyAlignment="1">
      <alignment/>
    </xf>
    <xf numFmtId="0" fontId="9" fillId="35"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xf>
    <xf numFmtId="0" fontId="9" fillId="35" borderId="0" xfId="0" applyFont="1" applyFill="1" applyAlignment="1">
      <alignment horizontal="justify" vertical="center"/>
    </xf>
    <xf numFmtId="0" fontId="9" fillId="35" borderId="0" xfId="0" applyFont="1" applyFill="1" applyAlignment="1">
      <alignment horizontal="center" vertical="top" wrapText="1"/>
    </xf>
    <xf numFmtId="9" fontId="0" fillId="35" borderId="0" xfId="0" applyNumberFormat="1" applyFont="1" applyFill="1" applyAlignment="1">
      <alignment horizontal="center" vertical="center"/>
    </xf>
    <xf numFmtId="0" fontId="0" fillId="35" borderId="0" xfId="0" applyFont="1" applyFill="1" applyAlignment="1">
      <alignment horizontal="left" vertical="top"/>
    </xf>
    <xf numFmtId="0" fontId="0" fillId="0" borderId="0" xfId="0" applyFont="1" applyFill="1" applyAlignment="1">
      <alignment vertical="top" wrapText="1"/>
    </xf>
    <xf numFmtId="0" fontId="0" fillId="35" borderId="0" xfId="0" applyFont="1" applyFill="1" applyAlignment="1">
      <alignment horizontal="left" vertical="top" wrapText="1"/>
    </xf>
    <xf numFmtId="0" fontId="12" fillId="35" borderId="0" xfId="0" applyFont="1" applyFill="1" applyAlignment="1">
      <alignment horizontal="justify" vertical="top"/>
    </xf>
    <xf numFmtId="0" fontId="20" fillId="35" borderId="0" xfId="0" applyFont="1" applyFill="1" applyAlignment="1">
      <alignment horizontal="center" vertical="top"/>
    </xf>
    <xf numFmtId="3" fontId="0" fillId="0" borderId="0" xfId="0" applyNumberFormat="1" applyFont="1" applyFill="1" applyAlignment="1">
      <alignment vertical="top"/>
    </xf>
    <xf numFmtId="0" fontId="12" fillId="35" borderId="0" xfId="0" applyFont="1" applyFill="1" applyAlignment="1">
      <alignment vertical="center"/>
    </xf>
    <xf numFmtId="3" fontId="12" fillId="35" borderId="0" xfId="0" applyNumberFormat="1" applyFont="1" applyFill="1" applyAlignment="1">
      <alignment vertical="center"/>
    </xf>
    <xf numFmtId="3" fontId="12" fillId="35" borderId="21" xfId="0" applyNumberFormat="1" applyFont="1" applyFill="1" applyBorder="1" applyAlignment="1">
      <alignment vertical="center"/>
    </xf>
    <xf numFmtId="0" fontId="20" fillId="35" borderId="0" xfId="0" applyFont="1" applyFill="1" applyAlignment="1">
      <alignment vertical="top"/>
    </xf>
    <xf numFmtId="0" fontId="12" fillId="35" borderId="0" xfId="0" applyFont="1" applyFill="1" applyAlignment="1">
      <alignment vertical="center" wrapText="1"/>
    </xf>
    <xf numFmtId="3" fontId="12" fillId="35" borderId="0" xfId="0" applyNumberFormat="1" applyFont="1" applyFill="1" applyAlignment="1">
      <alignment horizontal="right" vertical="center" wrapText="1"/>
    </xf>
    <xf numFmtId="3" fontId="12" fillId="35" borderId="21" xfId="0" applyNumberFormat="1" applyFont="1" applyFill="1" applyBorder="1" applyAlignment="1">
      <alignment horizontal="right" vertical="center" wrapText="1"/>
    </xf>
    <xf numFmtId="0" fontId="20" fillId="35" borderId="0" xfId="0" applyFont="1" applyFill="1" applyAlignment="1">
      <alignment horizontal="justify" vertical="center" wrapText="1"/>
    </xf>
    <xf numFmtId="0" fontId="20" fillId="35" borderId="0" xfId="0" applyFont="1" applyFill="1" applyAlignment="1">
      <alignment horizontal="justify" vertical="top"/>
    </xf>
    <xf numFmtId="3" fontId="0" fillId="35" borderId="0" xfId="0" applyNumberFormat="1" applyFont="1" applyFill="1" applyAlignment="1">
      <alignment horizontal="right" vertical="center"/>
    </xf>
    <xf numFmtId="3" fontId="0" fillId="35" borderId="21" xfId="0" applyNumberFormat="1" applyFont="1" applyFill="1" applyBorder="1" applyAlignment="1">
      <alignment horizontal="right" vertical="center"/>
    </xf>
    <xf numFmtId="0" fontId="12" fillId="35" borderId="0" xfId="0" applyFont="1" applyFill="1" applyAlignment="1">
      <alignment vertical="top"/>
    </xf>
    <xf numFmtId="0" fontId="9" fillId="35" borderId="0" xfId="0" applyFont="1" applyFill="1" applyAlignment="1">
      <alignment horizontal="justify" vertical="top"/>
    </xf>
    <xf numFmtId="0" fontId="12" fillId="35" borderId="0" xfId="0" applyFont="1" applyFill="1" applyAlignment="1">
      <alignment horizontal="justify" vertical="center"/>
    </xf>
    <xf numFmtId="3" fontId="12" fillId="35" borderId="0" xfId="0" applyNumberFormat="1" applyFont="1" applyFill="1" applyAlignment="1">
      <alignment horizontal="right" vertical="center"/>
    </xf>
    <xf numFmtId="3" fontId="0" fillId="35" borderId="0" xfId="0" applyNumberFormat="1" applyFont="1" applyFill="1" applyAlignment="1">
      <alignment vertical="top"/>
    </xf>
    <xf numFmtId="0" fontId="20" fillId="35" borderId="0" xfId="0" applyFont="1" applyFill="1" applyAlignment="1">
      <alignment horizontal="justify" vertical="center"/>
    </xf>
    <xf numFmtId="0" fontId="0" fillId="35" borderId="0" xfId="0" applyFont="1" applyFill="1" applyAlignment="1">
      <alignment vertical="center" wrapText="1"/>
    </xf>
    <xf numFmtId="0" fontId="0" fillId="35" borderId="0" xfId="0" applyFont="1" applyFill="1" applyAlignment="1">
      <alignment horizontal="justify" vertical="top"/>
    </xf>
    <xf numFmtId="0" fontId="9" fillId="35" borderId="0" xfId="0" applyFont="1" applyFill="1" applyAlignment="1">
      <alignment vertical="top"/>
    </xf>
    <xf numFmtId="0" fontId="0" fillId="35" borderId="0" xfId="0" applyFont="1" applyFill="1" applyAlignment="1">
      <alignment vertical="top"/>
    </xf>
    <xf numFmtId="0" fontId="12" fillId="35" borderId="0" xfId="0" applyFont="1" applyFill="1" applyAlignment="1">
      <alignment horizontal="justify" vertical="center" wrapText="1"/>
    </xf>
    <xf numFmtId="0" fontId="2" fillId="35" borderId="0" xfId="0" applyFont="1" applyFill="1" applyAlignment="1">
      <alignment horizontal="center" vertical="center" wrapText="1"/>
    </xf>
    <xf numFmtId="0" fontId="6" fillId="35" borderId="0" xfId="0" applyFont="1" applyFill="1" applyAlignment="1">
      <alignment vertical="center" wrapText="1"/>
    </xf>
    <xf numFmtId="0" fontId="6" fillId="35" borderId="0" xfId="0" applyFont="1" applyFill="1" applyAlignment="1">
      <alignment vertical="top"/>
    </xf>
    <xf numFmtId="0" fontId="2" fillId="35" borderId="0" xfId="0" applyFont="1" applyFill="1" applyAlignment="1">
      <alignment vertical="center" wrapText="1"/>
    </xf>
    <xf numFmtId="3" fontId="2" fillId="35" borderId="0" xfId="0" applyNumberFormat="1" applyFont="1" applyFill="1" applyAlignment="1">
      <alignment horizontal="right" vertical="center" wrapText="1"/>
    </xf>
    <xf numFmtId="0" fontId="21" fillId="35" borderId="0" xfId="0" applyFont="1" applyFill="1" applyAlignment="1">
      <alignment vertical="center" wrapText="1"/>
    </xf>
    <xf numFmtId="0" fontId="0" fillId="35" borderId="0" xfId="0" applyFont="1" applyFill="1" applyAlignment="1">
      <alignment horizontal="center" vertical="center" wrapText="1"/>
    </xf>
    <xf numFmtId="0" fontId="0" fillId="0" borderId="0" xfId="0" applyFont="1" applyFill="1" applyBorder="1" applyAlignment="1">
      <alignment vertical="top"/>
    </xf>
    <xf numFmtId="3" fontId="6" fillId="35" borderId="27" xfId="0" applyNumberFormat="1" applyFont="1" applyFill="1" applyBorder="1" applyAlignment="1">
      <alignment horizontal="right" vertical="center" wrapText="1"/>
    </xf>
    <xf numFmtId="3" fontId="2" fillId="35" borderId="21" xfId="0" applyNumberFormat="1" applyFont="1" applyFill="1" applyBorder="1" applyAlignment="1">
      <alignment horizontal="right" vertical="center" wrapText="1"/>
    </xf>
    <xf numFmtId="3" fontId="6" fillId="35" borderId="28" xfId="0" applyNumberFormat="1" applyFont="1" applyFill="1" applyBorder="1" applyAlignment="1">
      <alignment horizontal="right" vertical="center" wrapText="1"/>
    </xf>
    <xf numFmtId="3" fontId="6" fillId="35" borderId="0" xfId="0" applyNumberFormat="1" applyFont="1" applyFill="1" applyBorder="1" applyAlignment="1">
      <alignment horizontal="right" vertical="center" wrapText="1"/>
    </xf>
    <xf numFmtId="3" fontId="0" fillId="0" borderId="0" xfId="0" applyNumberFormat="1" applyFont="1" applyFill="1" applyBorder="1" applyAlignment="1">
      <alignment vertical="top"/>
    </xf>
    <xf numFmtId="0" fontId="0" fillId="35" borderId="0" xfId="0" applyFont="1" applyFill="1" applyBorder="1" applyAlignment="1">
      <alignment vertical="top"/>
    </xf>
    <xf numFmtId="0" fontId="12" fillId="35" borderId="0" xfId="0" applyFont="1" applyFill="1" applyAlignment="1">
      <alignment horizontal="left" vertical="center" wrapText="1"/>
    </xf>
    <xf numFmtId="3" fontId="20" fillId="35" borderId="0" xfId="0" applyNumberFormat="1" applyFont="1" applyFill="1" applyAlignment="1">
      <alignment horizontal="right" vertical="center" wrapText="1"/>
    </xf>
    <xf numFmtId="3" fontId="68" fillId="35" borderId="21" xfId="0" applyNumberFormat="1" applyFont="1" applyFill="1" applyBorder="1" applyAlignment="1">
      <alignment horizontal="right" vertical="center" wrapText="1"/>
    </xf>
    <xf numFmtId="3" fontId="9" fillId="35" borderId="0" xfId="0" applyNumberFormat="1" applyFont="1" applyFill="1" applyBorder="1" applyAlignment="1">
      <alignment horizontal="right" vertical="top"/>
    </xf>
    <xf numFmtId="3" fontId="0" fillId="35" borderId="0" xfId="0" applyNumberFormat="1" applyFont="1" applyFill="1" applyAlignment="1">
      <alignment horizontal="right" vertical="center" wrapText="1"/>
    </xf>
    <xf numFmtId="3" fontId="0" fillId="35" borderId="0" xfId="0" applyNumberFormat="1" applyFont="1" applyFill="1" applyBorder="1" applyAlignment="1">
      <alignment horizontal="right" vertical="center" wrapText="1"/>
    </xf>
    <xf numFmtId="3" fontId="0" fillId="35" borderId="21" xfId="0" applyNumberFormat="1" applyFont="1" applyFill="1" applyBorder="1" applyAlignment="1">
      <alignment horizontal="right" vertical="center" wrapText="1"/>
    </xf>
    <xf numFmtId="3" fontId="9" fillId="35" borderId="0" xfId="0" applyNumberFormat="1" applyFont="1" applyFill="1" applyAlignment="1">
      <alignment horizontal="right" vertical="center" wrapText="1"/>
    </xf>
    <xf numFmtId="0" fontId="0" fillId="35" borderId="0" xfId="0" applyFont="1" applyFill="1" applyAlignment="1">
      <alignment horizontal="justify" vertical="center"/>
    </xf>
    <xf numFmtId="0" fontId="0" fillId="35" borderId="0" xfId="0" applyFont="1" applyFill="1" applyAlignment="1">
      <alignment horizontal="justify" vertical="center" wrapText="1"/>
    </xf>
    <xf numFmtId="3" fontId="20" fillId="35" borderId="0" xfId="0" applyNumberFormat="1" applyFont="1" applyFill="1" applyBorder="1" applyAlignment="1">
      <alignment horizontal="right" vertical="center" wrapText="1"/>
    </xf>
    <xf numFmtId="0" fontId="12" fillId="35" borderId="0" xfId="0" applyFont="1" applyFill="1" applyAlignment="1">
      <alignment horizontal="right" vertical="top"/>
    </xf>
    <xf numFmtId="3" fontId="0" fillId="35" borderId="0" xfId="0" applyNumberFormat="1" applyFont="1" applyFill="1" applyAlignment="1">
      <alignment horizontal="right" vertical="top" wrapText="1"/>
    </xf>
    <xf numFmtId="0" fontId="22" fillId="35" borderId="0" xfId="0" applyFont="1" applyFill="1" applyAlignment="1">
      <alignment vertical="top"/>
    </xf>
    <xf numFmtId="0" fontId="69" fillId="35" borderId="0" xfId="0" applyFont="1" applyFill="1" applyAlignment="1">
      <alignment/>
    </xf>
    <xf numFmtId="0" fontId="69" fillId="0" borderId="0" xfId="0" applyFont="1" applyAlignment="1">
      <alignment/>
    </xf>
    <xf numFmtId="3" fontId="25" fillId="35" borderId="29" xfId="0" applyNumberFormat="1" applyFont="1" applyFill="1" applyBorder="1" applyAlignment="1">
      <alignment/>
    </xf>
    <xf numFmtId="3" fontId="25" fillId="35" borderId="28" xfId="0" applyNumberFormat="1" applyFont="1" applyFill="1" applyBorder="1" applyAlignment="1">
      <alignment/>
    </xf>
    <xf numFmtId="3" fontId="24" fillId="35" borderId="29" xfId="0" applyNumberFormat="1" applyFont="1" applyFill="1" applyBorder="1" applyAlignment="1">
      <alignment/>
    </xf>
    <xf numFmtId="4" fontId="24" fillId="35" borderId="30" xfId="0" applyNumberFormat="1" applyFont="1" applyFill="1" applyBorder="1" applyAlignment="1">
      <alignment/>
    </xf>
    <xf numFmtId="0" fontId="9" fillId="35" borderId="0" xfId="0" applyFont="1" applyFill="1" applyAlignment="1">
      <alignment horizontal="right" vertical="top"/>
    </xf>
    <xf numFmtId="0" fontId="0" fillId="35" borderId="0" xfId="0" applyFont="1" applyFill="1" applyAlignment="1">
      <alignment horizontal="right" vertical="top"/>
    </xf>
    <xf numFmtId="3" fontId="0" fillId="35" borderId="0" xfId="0" applyNumberFormat="1" applyFont="1" applyFill="1" applyAlignment="1">
      <alignment horizontal="right" vertical="top"/>
    </xf>
    <xf numFmtId="0" fontId="0" fillId="35" borderId="21" xfId="0" applyFont="1" applyFill="1" applyBorder="1" applyAlignment="1">
      <alignment horizontal="right" vertical="top"/>
    </xf>
    <xf numFmtId="0" fontId="0" fillId="35" borderId="21" xfId="0" applyFont="1" applyFill="1" applyBorder="1" applyAlignment="1">
      <alignment vertical="top"/>
    </xf>
    <xf numFmtId="3" fontId="9" fillId="35" borderId="21" xfId="0" applyNumberFormat="1" applyFont="1" applyFill="1" applyBorder="1" applyAlignment="1">
      <alignment horizontal="right" vertical="top"/>
    </xf>
    <xf numFmtId="0" fontId="0" fillId="35" borderId="0" xfId="0" applyFont="1" applyFill="1" applyAlignment="1">
      <alignment horizontal="center" vertical="top"/>
    </xf>
    <xf numFmtId="0" fontId="0" fillId="35" borderId="0" xfId="0" applyFont="1" applyFill="1" applyAlignment="1">
      <alignment horizontal="justify" vertical="top" wrapText="1"/>
    </xf>
    <xf numFmtId="0" fontId="0" fillId="35" borderId="0" xfId="0" applyFont="1" applyFill="1" applyAlignment="1">
      <alignment horizontal="left" vertical="center" wrapText="1"/>
    </xf>
    <xf numFmtId="3" fontId="0" fillId="35" borderId="0" xfId="0" applyNumberFormat="1" applyFont="1" applyFill="1" applyAlignment="1">
      <alignment vertical="center" wrapText="1"/>
    </xf>
    <xf numFmtId="3" fontId="68" fillId="35" borderId="0" xfId="0" applyNumberFormat="1" applyFont="1" applyFill="1" applyAlignment="1">
      <alignment vertical="center" wrapText="1"/>
    </xf>
    <xf numFmtId="3" fontId="0" fillId="35" borderId="21" xfId="0" applyNumberFormat="1" applyFont="1" applyFill="1" applyBorder="1" applyAlignment="1">
      <alignment vertical="center" wrapText="1"/>
    </xf>
    <xf numFmtId="0" fontId="9" fillId="35" borderId="0" xfId="0" applyFont="1" applyFill="1" applyBorder="1" applyAlignment="1">
      <alignment horizontal="justify" vertical="top"/>
    </xf>
    <xf numFmtId="0" fontId="0" fillId="35" borderId="0" xfId="0" applyFont="1" applyFill="1" applyBorder="1" applyAlignment="1">
      <alignment horizontal="justify" vertical="top"/>
    </xf>
    <xf numFmtId="0" fontId="0" fillId="35" borderId="0" xfId="0" applyFont="1" applyFill="1" applyBorder="1" applyAlignment="1">
      <alignment horizontal="left" vertical="top"/>
    </xf>
    <xf numFmtId="0" fontId="9" fillId="35" borderId="0" xfId="0" applyFont="1" applyFill="1" applyBorder="1" applyAlignment="1">
      <alignment horizontal="left" vertical="top"/>
    </xf>
    <xf numFmtId="165" fontId="0" fillId="35" borderId="0" xfId="63" applyNumberFormat="1" applyFont="1" applyFill="1" applyAlignment="1">
      <alignment vertical="top"/>
    </xf>
    <xf numFmtId="3" fontId="9" fillId="35" borderId="0" xfId="0" applyNumberFormat="1" applyFont="1" applyFill="1" applyAlignment="1">
      <alignment vertical="top"/>
    </xf>
    <xf numFmtId="165" fontId="9" fillId="35" borderId="0" xfId="63" applyNumberFormat="1" applyFont="1" applyFill="1" applyAlignment="1">
      <alignment vertical="top"/>
    </xf>
    <xf numFmtId="165" fontId="0" fillId="35" borderId="0" xfId="63" applyNumberFormat="1" applyFont="1" applyFill="1" applyBorder="1" applyAlignment="1">
      <alignment vertical="top"/>
    </xf>
    <xf numFmtId="3" fontId="20" fillId="35" borderId="21" xfId="0" applyNumberFormat="1" applyFont="1" applyFill="1" applyBorder="1" applyAlignment="1">
      <alignment horizontal="right" vertical="top"/>
    </xf>
    <xf numFmtId="0" fontId="12" fillId="35" borderId="0" xfId="0" applyFont="1" applyFill="1" applyBorder="1" applyAlignment="1">
      <alignment vertical="top"/>
    </xf>
    <xf numFmtId="0" fontId="28" fillId="35" borderId="0" xfId="0" applyFont="1" applyFill="1" applyAlignment="1">
      <alignment vertical="top"/>
    </xf>
    <xf numFmtId="3" fontId="12" fillId="35" borderId="21" xfId="0" applyNumberFormat="1" applyFont="1" applyFill="1" applyBorder="1" applyAlignment="1">
      <alignment horizontal="right" vertical="center"/>
    </xf>
    <xf numFmtId="0" fontId="27" fillId="35" borderId="0" xfId="0" applyFont="1" applyFill="1" applyAlignment="1">
      <alignment vertical="top"/>
    </xf>
    <xf numFmtId="3" fontId="20" fillId="35" borderId="0" xfId="0" applyNumberFormat="1" applyFont="1" applyFill="1" applyBorder="1" applyAlignment="1">
      <alignment horizontal="right" vertical="top"/>
    </xf>
    <xf numFmtId="0" fontId="2" fillId="35" borderId="0" xfId="0" applyFont="1" applyFill="1" applyAlignment="1">
      <alignment vertical="top"/>
    </xf>
    <xf numFmtId="0" fontId="6" fillId="35" borderId="0" xfId="0" applyFont="1" applyFill="1" applyAlignment="1">
      <alignment horizontal="center" vertical="top"/>
    </xf>
    <xf numFmtId="0" fontId="6" fillId="35" borderId="0" xfId="0" applyFont="1" applyFill="1" applyAlignment="1">
      <alignment horizontal="center" vertical="center" wrapText="1"/>
    </xf>
    <xf numFmtId="3" fontId="6" fillId="35" borderId="28" xfId="0" applyNumberFormat="1" applyFont="1" applyFill="1" applyBorder="1" applyAlignment="1">
      <alignment horizontal="right" vertical="top"/>
    </xf>
    <xf numFmtId="0" fontId="6" fillId="35" borderId="28" xfId="0" applyFont="1" applyFill="1" applyBorder="1" applyAlignment="1">
      <alignment vertical="top"/>
    </xf>
    <xf numFmtId="3" fontId="2" fillId="35" borderId="0" xfId="0" applyNumberFormat="1" applyFont="1" applyFill="1" applyAlignment="1">
      <alignment horizontal="right" vertical="top"/>
    </xf>
    <xf numFmtId="0" fontId="2" fillId="35" borderId="21" xfId="0" applyFont="1" applyFill="1" applyBorder="1" applyAlignment="1">
      <alignment vertical="top"/>
    </xf>
    <xf numFmtId="0" fontId="6" fillId="35" borderId="28" xfId="0" applyFont="1" applyFill="1" applyBorder="1" applyAlignment="1">
      <alignment horizontal="right" vertical="top"/>
    </xf>
    <xf numFmtId="3" fontId="29" fillId="35" borderId="28" xfId="0" applyNumberFormat="1" applyFont="1" applyFill="1" applyBorder="1" applyAlignment="1">
      <alignment horizontal="right" vertical="top"/>
    </xf>
    <xf numFmtId="3" fontId="0" fillId="0" borderId="0" xfId="0" applyNumberFormat="1" applyFont="1" applyAlignment="1">
      <alignment/>
    </xf>
    <xf numFmtId="14" fontId="30" fillId="35" borderId="0" xfId="0" applyNumberFormat="1" applyFont="1" applyFill="1" applyBorder="1" applyAlignment="1">
      <alignment/>
    </xf>
    <xf numFmtId="3" fontId="6" fillId="35" borderId="0" xfId="0" applyNumberFormat="1" applyFont="1" applyFill="1" applyBorder="1" applyAlignment="1">
      <alignment/>
    </xf>
    <xf numFmtId="3" fontId="2" fillId="35" borderId="0" xfId="0" applyNumberFormat="1" applyFont="1" applyFill="1" applyBorder="1" applyAlignment="1">
      <alignment/>
    </xf>
    <xf numFmtId="0" fontId="2" fillId="35" borderId="0" xfId="0" applyFont="1" applyFill="1" applyBorder="1" applyAlignment="1">
      <alignment vertical="top"/>
    </xf>
    <xf numFmtId="0" fontId="12" fillId="36" borderId="0" xfId="0" applyFont="1" applyFill="1" applyAlignment="1">
      <alignment horizontal="left" vertical="center" wrapText="1"/>
    </xf>
    <xf numFmtId="0" fontId="0" fillId="36" borderId="0" xfId="0" applyFont="1" applyFill="1" applyBorder="1" applyAlignment="1">
      <alignment vertical="top"/>
    </xf>
    <xf numFmtId="0" fontId="0" fillId="36" borderId="0" xfId="0" applyFont="1" applyFill="1" applyAlignment="1">
      <alignment vertical="top"/>
    </xf>
    <xf numFmtId="0" fontId="20" fillId="36" borderId="0" xfId="0" applyFont="1" applyFill="1" applyAlignment="1">
      <alignment horizontal="left" vertical="center" wrapText="1"/>
    </xf>
    <xf numFmtId="0" fontId="0" fillId="36" borderId="0" xfId="0" applyFont="1" applyFill="1" applyAlignment="1">
      <alignment horizontal="left" vertical="center" wrapText="1"/>
    </xf>
    <xf numFmtId="0" fontId="20" fillId="35" borderId="0" xfId="0" applyFont="1" applyFill="1" applyBorder="1" applyAlignment="1">
      <alignment horizontal="center" vertical="top"/>
    </xf>
    <xf numFmtId="3" fontId="12" fillId="35" borderId="0" xfId="0" applyNumberFormat="1" applyFont="1" applyFill="1" applyBorder="1" applyAlignment="1">
      <alignment horizontal="right" vertical="top"/>
    </xf>
    <xf numFmtId="3" fontId="12" fillId="35" borderId="21" xfId="0" applyNumberFormat="1" applyFont="1" applyFill="1" applyBorder="1" applyAlignment="1">
      <alignment horizontal="right" vertical="top"/>
    </xf>
    <xf numFmtId="0" fontId="9" fillId="36" borderId="0" xfId="0" applyFont="1" applyFill="1" applyAlignment="1">
      <alignment vertical="top"/>
    </xf>
    <xf numFmtId="3" fontId="12" fillId="35" borderId="0" xfId="0" applyNumberFormat="1" applyFont="1" applyFill="1" applyBorder="1" applyAlignment="1">
      <alignment horizontal="right" vertical="center"/>
    </xf>
    <xf numFmtId="3" fontId="9" fillId="35" borderId="28" xfId="0" applyNumberFormat="1" applyFont="1" applyFill="1" applyBorder="1" applyAlignment="1">
      <alignment vertical="center" wrapText="1"/>
    </xf>
    <xf numFmtId="3" fontId="20" fillId="35" borderId="28" xfId="0" applyNumberFormat="1" applyFont="1" applyFill="1" applyBorder="1" applyAlignment="1">
      <alignment horizontal="right" vertical="top"/>
    </xf>
    <xf numFmtId="4" fontId="9" fillId="35" borderId="0" xfId="0" applyNumberFormat="1" applyFont="1" applyFill="1" applyAlignment="1">
      <alignment horizontal="right" vertical="top" wrapText="1"/>
    </xf>
    <xf numFmtId="0" fontId="23" fillId="35" borderId="31" xfId="0" applyFont="1" applyFill="1" applyBorder="1" applyAlignment="1">
      <alignment horizontal="center" vertical="center" wrapText="1"/>
    </xf>
    <xf numFmtId="0" fontId="23" fillId="35" borderId="32" xfId="0" applyFont="1" applyFill="1" applyBorder="1" applyAlignment="1">
      <alignment horizontal="center" vertical="center"/>
    </xf>
    <xf numFmtId="3" fontId="24" fillId="35" borderId="33" xfId="0" applyNumberFormat="1" applyFont="1" applyFill="1" applyBorder="1" applyAlignment="1">
      <alignment/>
    </xf>
    <xf numFmtId="4" fontId="24" fillId="35" borderId="34" xfId="0" applyNumberFormat="1" applyFont="1" applyFill="1" applyBorder="1" applyAlignment="1">
      <alignment/>
    </xf>
    <xf numFmtId="4" fontId="25" fillId="35" borderId="30" xfId="0" applyNumberFormat="1" applyFont="1" applyFill="1" applyBorder="1" applyAlignment="1">
      <alignment/>
    </xf>
    <xf numFmtId="3" fontId="24" fillId="35" borderId="35" xfId="0" applyNumberFormat="1" applyFont="1" applyFill="1" applyBorder="1" applyAlignment="1">
      <alignment/>
    </xf>
    <xf numFmtId="4" fontId="24" fillId="35" borderId="36" xfId="0" applyNumberFormat="1" applyFont="1" applyFill="1" applyBorder="1" applyAlignment="1">
      <alignment/>
    </xf>
    <xf numFmtId="3" fontId="24" fillId="35" borderId="37" xfId="0" applyNumberFormat="1" applyFont="1" applyFill="1" applyBorder="1" applyAlignment="1">
      <alignment/>
    </xf>
    <xf numFmtId="4" fontId="24" fillId="35" borderId="32" xfId="0" applyNumberFormat="1" applyFont="1" applyFill="1" applyBorder="1" applyAlignment="1">
      <alignment/>
    </xf>
    <xf numFmtId="3" fontId="25" fillId="35" borderId="35" xfId="0" applyNumberFormat="1" applyFont="1" applyFill="1" applyBorder="1" applyAlignment="1">
      <alignment/>
    </xf>
    <xf numFmtId="3" fontId="25" fillId="35" borderId="0" xfId="0" applyNumberFormat="1" applyFont="1" applyFill="1" applyBorder="1" applyAlignment="1">
      <alignment/>
    </xf>
    <xf numFmtId="3" fontId="69" fillId="0" borderId="0" xfId="0" applyNumberFormat="1" applyFont="1" applyAlignment="1">
      <alignment/>
    </xf>
    <xf numFmtId="0" fontId="0" fillId="0" borderId="0" xfId="0" applyFont="1" applyFill="1" applyAlignment="1">
      <alignment vertical="top"/>
    </xf>
    <xf numFmtId="0" fontId="0" fillId="35" borderId="0" xfId="0" applyFont="1" applyFill="1" applyAlignment="1">
      <alignment vertical="center" wrapText="1"/>
    </xf>
    <xf numFmtId="0" fontId="0" fillId="35" borderId="0" xfId="0" applyFont="1" applyFill="1" applyAlignment="1">
      <alignment vertical="top"/>
    </xf>
    <xf numFmtId="3" fontId="9" fillId="35" borderId="28" xfId="0" applyNumberFormat="1" applyFont="1" applyFill="1" applyBorder="1" applyAlignment="1">
      <alignment vertical="top"/>
    </xf>
    <xf numFmtId="3" fontId="0" fillId="35" borderId="0" xfId="0" applyNumberFormat="1" applyFont="1" applyFill="1" applyAlignment="1">
      <alignment vertical="top"/>
    </xf>
    <xf numFmtId="3" fontId="0" fillId="35" borderId="0" xfId="0" applyNumberFormat="1" applyFont="1" applyFill="1" applyBorder="1" applyAlignment="1">
      <alignment vertical="top"/>
    </xf>
    <xf numFmtId="3" fontId="12" fillId="35" borderId="0" xfId="0" applyNumberFormat="1" applyFont="1" applyFill="1" applyAlignment="1">
      <alignment horizontal="right" vertical="top"/>
    </xf>
    <xf numFmtId="0" fontId="20" fillId="35" borderId="0" xfId="0" applyFont="1" applyFill="1" applyAlignment="1">
      <alignment horizontal="center" vertical="center" wrapText="1"/>
    </xf>
    <xf numFmtId="0" fontId="20" fillId="35" borderId="0" xfId="0" applyFont="1" applyFill="1" applyAlignment="1">
      <alignment horizontal="left" vertical="top"/>
    </xf>
    <xf numFmtId="0" fontId="12" fillId="35" borderId="0" xfId="0" applyFont="1" applyFill="1" applyAlignment="1">
      <alignment vertical="top"/>
    </xf>
    <xf numFmtId="0" fontId="12" fillId="35" borderId="0" xfId="0" applyFont="1" applyFill="1" applyAlignment="1">
      <alignment horizontal="justify" vertical="center"/>
    </xf>
    <xf numFmtId="0" fontId="0" fillId="35" borderId="0" xfId="0" applyFont="1" applyFill="1" applyAlignment="1">
      <alignment horizontal="justify" vertical="top" wrapText="1"/>
    </xf>
    <xf numFmtId="0" fontId="0" fillId="35" borderId="0" xfId="0" applyFont="1" applyFill="1" applyAlignment="1">
      <alignment vertical="top"/>
    </xf>
    <xf numFmtId="0" fontId="12" fillId="35" borderId="0" xfId="0" applyFont="1" applyFill="1" applyAlignment="1">
      <alignment vertical="top"/>
    </xf>
    <xf numFmtId="3" fontId="3" fillId="0" borderId="19" xfId="59" applyNumberFormat="1" applyFont="1" applyFill="1" applyBorder="1" applyAlignment="1" applyProtection="1">
      <alignment horizontal="right" vertical="center"/>
      <protection hidden="1" locked="0"/>
    </xf>
    <xf numFmtId="3" fontId="0" fillId="0" borderId="0" xfId="0" applyNumberFormat="1" applyAlignment="1">
      <alignment/>
    </xf>
    <xf numFmtId="0" fontId="0" fillId="35" borderId="0" xfId="0" applyFont="1" applyFill="1" applyAlignment="1">
      <alignment vertical="center" wrapText="1"/>
    </xf>
    <xf numFmtId="3" fontId="2" fillId="35" borderId="0" xfId="0" applyNumberFormat="1" applyFont="1" applyFill="1" applyAlignment="1">
      <alignment vertical="top"/>
    </xf>
    <xf numFmtId="0" fontId="0" fillId="35" borderId="0" xfId="0" applyFont="1" applyFill="1" applyAlignment="1">
      <alignment vertical="top"/>
    </xf>
    <xf numFmtId="0" fontId="0" fillId="0" borderId="0" xfId="0" applyFont="1" applyFill="1" applyAlignment="1">
      <alignment vertical="top"/>
    </xf>
    <xf numFmtId="0" fontId="0" fillId="0" borderId="0" xfId="0" applyFont="1" applyFill="1" applyAlignment="1">
      <alignment/>
    </xf>
    <xf numFmtId="0" fontId="0" fillId="0" borderId="0" xfId="0" applyFont="1" applyAlignment="1">
      <alignment/>
    </xf>
    <xf numFmtId="0" fontId="67" fillId="0" borderId="0" xfId="0" applyFont="1" applyAlignment="1">
      <alignment/>
    </xf>
    <xf numFmtId="0" fontId="4" fillId="0" borderId="0" xfId="59" applyFont="1" applyBorder="1" applyAlignment="1" applyProtection="1">
      <alignment horizontal="right" vertical="center" wrapText="1"/>
      <protection hidden="1"/>
    </xf>
    <xf numFmtId="0" fontId="4" fillId="0" borderId="0" xfId="59" applyFont="1" applyBorder="1" applyAlignment="1" applyProtection="1">
      <alignment horizontal="right" wrapText="1"/>
      <protection hidden="1"/>
    </xf>
    <xf numFmtId="0" fontId="4" fillId="0" borderId="0" xfId="59" applyFont="1" applyAlignment="1" applyProtection="1">
      <alignment horizontal="right" wrapText="1"/>
      <protection hidden="1"/>
    </xf>
    <xf numFmtId="49" fontId="3" fillId="33" borderId="38" xfId="59" applyNumberFormat="1" applyFont="1" applyFill="1" applyBorder="1" applyAlignment="1" applyProtection="1">
      <alignment horizontal="center" vertical="center"/>
      <protection hidden="1" locked="0"/>
    </xf>
    <xf numFmtId="49" fontId="3" fillId="0" borderId="39" xfId="59" applyNumberFormat="1" applyFont="1" applyBorder="1" applyAlignment="1" applyProtection="1">
      <alignment horizontal="center" vertical="center"/>
      <protection hidden="1" locked="0"/>
    </xf>
    <xf numFmtId="0" fontId="3" fillId="0" borderId="0" xfId="59" applyFont="1" applyFill="1" applyBorder="1" applyAlignment="1" applyProtection="1">
      <alignment horizontal="left" vertical="center" wrapText="1"/>
      <protection hidden="1"/>
    </xf>
    <xf numFmtId="0" fontId="3" fillId="0" borderId="40" xfId="59" applyFont="1" applyFill="1" applyBorder="1" applyAlignment="1" applyProtection="1">
      <alignment horizontal="left" vertical="center" wrapText="1"/>
      <protection hidden="1"/>
    </xf>
    <xf numFmtId="0" fontId="14" fillId="0" borderId="0" xfId="59" applyFont="1" applyBorder="1" applyAlignment="1" applyProtection="1">
      <alignment horizontal="center" vertical="center" wrapText="1"/>
      <protection hidden="1"/>
    </xf>
    <xf numFmtId="0" fontId="4" fillId="0" borderId="0" xfId="59" applyFont="1" applyAlignment="1" applyProtection="1">
      <alignment horizontal="right" vertical="center"/>
      <protection hidden="1"/>
    </xf>
    <xf numFmtId="0" fontId="4" fillId="0" borderId="40" xfId="59" applyFont="1" applyBorder="1" applyAlignment="1" applyProtection="1">
      <alignment horizontal="right"/>
      <protection hidden="1"/>
    </xf>
    <xf numFmtId="0" fontId="4" fillId="0" borderId="0" xfId="59" applyFont="1" applyAlignment="1" applyProtection="1">
      <alignment wrapText="1"/>
      <protection hidden="1"/>
    </xf>
    <xf numFmtId="0" fontId="2" fillId="0" borderId="0" xfId="59" applyFont="1" applyBorder="1" applyAlignment="1" applyProtection="1">
      <alignment horizontal="right" vertical="center" wrapText="1"/>
      <protection hidden="1"/>
    </xf>
    <xf numFmtId="0" fontId="2" fillId="0" borderId="40" xfId="59" applyFont="1" applyBorder="1" applyAlignment="1" applyProtection="1">
      <alignment horizontal="right" wrapText="1"/>
      <protection hidden="1"/>
    </xf>
    <xf numFmtId="0" fontId="3" fillId="33" borderId="38" xfId="59" applyFont="1" applyFill="1" applyBorder="1" applyAlignment="1" applyProtection="1">
      <alignment horizontal="left" vertical="center"/>
      <protection hidden="1" locked="0"/>
    </xf>
    <xf numFmtId="0" fontId="4" fillId="0" borderId="25" xfId="59" applyFont="1" applyBorder="1" applyAlignment="1">
      <alignment horizontal="left"/>
      <protection/>
    </xf>
    <xf numFmtId="0" fontId="4" fillId="0" borderId="39" xfId="59" applyFont="1" applyBorder="1" applyAlignment="1">
      <alignment horizontal="left"/>
      <protection/>
    </xf>
    <xf numFmtId="0" fontId="4" fillId="0" borderId="18" xfId="59" applyFont="1" applyBorder="1" applyAlignment="1" applyProtection="1">
      <alignment horizontal="right" vertical="center"/>
      <protection hidden="1"/>
    </xf>
    <xf numFmtId="0" fontId="4" fillId="0" borderId="0" xfId="59" applyFont="1" applyBorder="1" applyAlignment="1" applyProtection="1">
      <alignment horizontal="right"/>
      <protection hidden="1"/>
    </xf>
    <xf numFmtId="0" fontId="4" fillId="0" borderId="25" xfId="59" applyFont="1" applyBorder="1" applyAlignment="1">
      <alignment horizontal="left" vertical="center"/>
      <protection/>
    </xf>
    <xf numFmtId="0" fontId="4" fillId="0" borderId="39" xfId="59" applyFont="1" applyBorder="1" applyAlignment="1">
      <alignment horizontal="left" vertical="center"/>
      <protection/>
    </xf>
    <xf numFmtId="1" fontId="3" fillId="33" borderId="38" xfId="59" applyNumberFormat="1" applyFont="1" applyFill="1" applyBorder="1" applyAlignment="1" applyProtection="1">
      <alignment horizontal="center" vertical="center"/>
      <protection hidden="1" locked="0"/>
    </xf>
    <xf numFmtId="1" fontId="3" fillId="33" borderId="39" xfId="59" applyNumberFormat="1" applyFont="1" applyFill="1" applyBorder="1" applyAlignment="1" applyProtection="1">
      <alignment horizontal="center" vertical="center"/>
      <protection hidden="1" locked="0"/>
    </xf>
    <xf numFmtId="0" fontId="5" fillId="33" borderId="38" xfId="52" applyFill="1" applyBorder="1" applyAlignment="1" applyProtection="1">
      <alignment/>
      <protection hidden="1" locked="0"/>
    </xf>
    <xf numFmtId="0" fontId="3" fillId="0" borderId="25" xfId="59" applyFont="1" applyBorder="1" applyAlignment="1" applyProtection="1">
      <alignment/>
      <protection hidden="1" locked="0"/>
    </xf>
    <xf numFmtId="0" fontId="3" fillId="0" borderId="39" xfId="59" applyFont="1" applyBorder="1" applyAlignment="1" applyProtection="1">
      <alignment/>
      <protection hidden="1" locked="0"/>
    </xf>
    <xf numFmtId="0" fontId="3" fillId="33" borderId="38" xfId="59" applyFont="1" applyFill="1" applyBorder="1" applyAlignment="1" applyProtection="1">
      <alignment horizontal="right" vertical="center"/>
      <protection hidden="1" locked="0"/>
    </xf>
    <xf numFmtId="0" fontId="3" fillId="33" borderId="25" xfId="59" applyFont="1" applyFill="1" applyBorder="1" applyAlignment="1" applyProtection="1">
      <alignment horizontal="right" vertical="center"/>
      <protection hidden="1" locked="0"/>
    </xf>
    <xf numFmtId="0" fontId="3" fillId="33" borderId="39" xfId="59" applyFont="1" applyFill="1" applyBorder="1" applyAlignment="1" applyProtection="1">
      <alignment horizontal="right" vertical="center"/>
      <protection hidden="1" locked="0"/>
    </xf>
    <xf numFmtId="0" fontId="4" fillId="0" borderId="25" xfId="59" applyFont="1" applyBorder="1" applyAlignment="1">
      <alignment/>
      <protection/>
    </xf>
    <xf numFmtId="0" fontId="4" fillId="0" borderId="0" xfId="59" applyFont="1" applyAlignment="1" applyProtection="1">
      <alignment horizontal="center" vertical="center"/>
      <protection hidden="1"/>
    </xf>
    <xf numFmtId="0" fontId="4" fillId="0" borderId="0" xfId="59" applyFont="1" applyAlignment="1">
      <alignment horizontal="center" vertical="center"/>
      <protection/>
    </xf>
    <xf numFmtId="0" fontId="4" fillId="0" borderId="0" xfId="59" applyFont="1" applyAlignment="1">
      <alignment horizontal="center"/>
      <protection/>
    </xf>
    <xf numFmtId="0" fontId="4" fillId="0" borderId="0" xfId="59" applyFont="1" applyAlignment="1">
      <alignment horizontal="center" vertical="center"/>
      <protection/>
    </xf>
    <xf numFmtId="0" fontId="4" fillId="0" borderId="0" xfId="59" applyFont="1" applyAlignment="1">
      <alignment vertical="center"/>
      <protection/>
    </xf>
    <xf numFmtId="0" fontId="4" fillId="0" borderId="0" xfId="59" applyFont="1" applyAlignment="1">
      <alignment horizontal="center"/>
      <protection/>
    </xf>
    <xf numFmtId="0" fontId="4" fillId="0" borderId="39" xfId="59" applyFont="1" applyBorder="1" applyAlignment="1">
      <alignment/>
      <protection/>
    </xf>
    <xf numFmtId="0" fontId="4" fillId="0" borderId="0" xfId="59" applyFont="1" applyBorder="1" applyAlignment="1" applyProtection="1">
      <alignment vertical="top" wrapText="1"/>
      <protection hidden="1"/>
    </xf>
    <xf numFmtId="0" fontId="4" fillId="0" borderId="0" xfId="59" applyFont="1" applyBorder="1" applyAlignment="1" applyProtection="1">
      <alignment wrapText="1"/>
      <protection hidden="1"/>
    </xf>
    <xf numFmtId="0" fontId="3" fillId="33" borderId="38" xfId="59" applyFont="1" applyFill="1" applyBorder="1" applyAlignment="1" applyProtection="1">
      <alignment horizontal="right" vertical="center" wrapText="1"/>
      <protection hidden="1" locked="0"/>
    </xf>
    <xf numFmtId="0" fontId="4" fillId="0" borderId="25" xfId="59" applyFont="1" applyBorder="1" applyAlignment="1">
      <alignment wrapText="1"/>
      <protection/>
    </xf>
    <xf numFmtId="0" fontId="4" fillId="0" borderId="39" xfId="59" applyFont="1" applyBorder="1" applyAlignment="1">
      <alignment wrapText="1"/>
      <protection/>
    </xf>
    <xf numFmtId="0" fontId="4" fillId="0" borderId="0" xfId="59" applyFont="1" applyAlignment="1" applyProtection="1">
      <alignment horizontal="right" vertical="center" wrapText="1"/>
      <protection hidden="1"/>
    </xf>
    <xf numFmtId="0" fontId="4" fillId="0" borderId="40" xfId="59" applyFont="1" applyBorder="1" applyAlignment="1" applyProtection="1">
      <alignment horizontal="right" wrapText="1"/>
      <protection hidden="1"/>
    </xf>
    <xf numFmtId="49" fontId="3" fillId="33" borderId="38" xfId="59" applyNumberFormat="1" applyFont="1" applyFill="1" applyBorder="1" applyAlignment="1" applyProtection="1">
      <alignment horizontal="left" vertical="center"/>
      <protection hidden="1" locked="0"/>
    </xf>
    <xf numFmtId="49" fontId="3" fillId="0" borderId="25" xfId="59" applyNumberFormat="1" applyFont="1" applyBorder="1" applyAlignment="1" applyProtection="1">
      <alignment horizontal="left" vertical="center"/>
      <protection hidden="1" locked="0"/>
    </xf>
    <xf numFmtId="49" fontId="3" fillId="0" borderId="39" xfId="59" applyNumberFormat="1" applyFont="1" applyBorder="1" applyAlignment="1" applyProtection="1">
      <alignment horizontal="left" vertical="center"/>
      <protection hidden="1" locked="0"/>
    </xf>
    <xf numFmtId="0" fontId="13" fillId="0" borderId="0" xfId="59" applyFont="1" applyAlignment="1">
      <alignment/>
      <protection/>
    </xf>
    <xf numFmtId="0" fontId="4" fillId="0" borderId="0" xfId="59" applyFont="1" applyBorder="1" applyAlignment="1" applyProtection="1">
      <alignment horizontal="center" vertical="top"/>
      <protection hidden="1"/>
    </xf>
    <xf numFmtId="0" fontId="4" fillId="0" borderId="0" xfId="59" applyFont="1" applyBorder="1" applyAlignment="1" applyProtection="1">
      <alignment horizontal="center"/>
      <protection hidden="1"/>
    </xf>
    <xf numFmtId="0" fontId="4" fillId="0" borderId="20" xfId="59" applyFont="1" applyBorder="1" applyAlignment="1" applyProtection="1">
      <alignment horizontal="center"/>
      <protection hidden="1"/>
    </xf>
    <xf numFmtId="0" fontId="3" fillId="0" borderId="25" xfId="59" applyFont="1" applyBorder="1" applyAlignment="1" applyProtection="1">
      <alignment horizontal="left" vertical="center"/>
      <protection hidden="1" locked="0"/>
    </xf>
    <xf numFmtId="0" fontId="4" fillId="0" borderId="0" xfId="59" applyFont="1" applyFill="1" applyBorder="1" applyAlignment="1" applyProtection="1">
      <alignment horizontal="center" vertical="top"/>
      <protection hidden="1"/>
    </xf>
    <xf numFmtId="0" fontId="4" fillId="0" borderId="0" xfId="59" applyFont="1" applyFill="1" applyBorder="1" applyAlignment="1" applyProtection="1">
      <alignment horizontal="center"/>
      <protection hidden="1"/>
    </xf>
    <xf numFmtId="49" fontId="5" fillId="33" borderId="38" xfId="52" applyNumberFormat="1" applyFill="1" applyBorder="1" applyAlignment="1" applyProtection="1">
      <alignment horizontal="left" vertical="center"/>
      <protection hidden="1" locked="0"/>
    </xf>
    <xf numFmtId="0" fontId="18" fillId="0" borderId="0" xfId="59" applyFont="1" applyAlignment="1" applyProtection="1">
      <alignment horizontal="left"/>
      <protection hidden="1"/>
    </xf>
    <xf numFmtId="0" fontId="9" fillId="0" borderId="0" xfId="59" applyFont="1" applyAlignment="1">
      <alignment/>
      <protection/>
    </xf>
    <xf numFmtId="0" fontId="4" fillId="0" borderId="0" xfId="59" applyFont="1" applyBorder="1" applyAlignment="1" applyProtection="1">
      <alignment vertical="center"/>
      <protection hidden="1"/>
    </xf>
    <xf numFmtId="0" fontId="4" fillId="0" borderId="41" xfId="59" applyFont="1" applyBorder="1" applyAlignment="1" applyProtection="1">
      <alignment horizontal="center" vertical="top"/>
      <protection hidden="1"/>
    </xf>
    <xf numFmtId="0" fontId="4" fillId="0" borderId="41" xfId="59" applyFont="1" applyBorder="1" applyAlignment="1">
      <alignment horizontal="center"/>
      <protection/>
    </xf>
    <xf numFmtId="0" fontId="4" fillId="0" borderId="41" xfId="59" applyFont="1" applyBorder="1" applyAlignment="1">
      <alignment/>
      <protection/>
    </xf>
    <xf numFmtId="0" fontId="16" fillId="0" borderId="0" xfId="58" applyFont="1" applyBorder="1" applyAlignment="1" applyProtection="1">
      <alignment horizontal="left" vertical="center"/>
      <protection hidden="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0" fillId="0" borderId="43" xfId="0" applyFont="1" applyBorder="1" applyAlignment="1">
      <alignment vertical="center"/>
    </xf>
    <xf numFmtId="0" fontId="0" fillId="0" borderId="44" xfId="0" applyFont="1" applyBorder="1" applyAlignment="1">
      <alignment vertical="center"/>
    </xf>
    <xf numFmtId="0" fontId="3" fillId="0" borderId="14"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15" xfId="0" applyFont="1" applyFill="1" applyBorder="1" applyAlignment="1">
      <alignment horizontal="left" vertical="center" wrapText="1" indent="1"/>
    </xf>
    <xf numFmtId="0" fontId="3" fillId="0" borderId="47" xfId="0" applyFont="1" applyFill="1" applyBorder="1" applyAlignment="1">
      <alignment horizontal="left" vertical="center" wrapText="1" indent="1"/>
    </xf>
    <xf numFmtId="0" fontId="3" fillId="0" borderId="48" xfId="0" applyFont="1" applyFill="1" applyBorder="1" applyAlignment="1">
      <alignment horizontal="left" vertical="center" wrapText="1" indent="1"/>
    </xf>
    <xf numFmtId="0" fontId="3" fillId="0" borderId="1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37" borderId="49" xfId="0" applyFont="1" applyFill="1" applyBorder="1" applyAlignment="1">
      <alignment horizontal="left" vertical="center" wrapText="1"/>
    </xf>
    <xf numFmtId="0" fontId="3" fillId="37" borderId="50" xfId="0" applyFont="1" applyFill="1" applyBorder="1" applyAlignment="1">
      <alignment horizontal="left" vertical="center" wrapText="1"/>
    </xf>
    <xf numFmtId="0" fontId="9" fillId="37" borderId="50" xfId="0" applyFont="1" applyFill="1" applyBorder="1" applyAlignment="1">
      <alignment vertical="center" wrapText="1"/>
    </xf>
    <xf numFmtId="0" fontId="9" fillId="37" borderId="51" xfId="0" applyFont="1" applyFill="1" applyBorder="1" applyAlignment="1">
      <alignment vertical="center" wrapText="1"/>
    </xf>
    <xf numFmtId="0" fontId="4" fillId="0" borderId="14" xfId="0" applyFont="1" applyFill="1" applyBorder="1" applyAlignment="1">
      <alignment horizontal="left" vertical="center" wrapText="1" indent="1"/>
    </xf>
    <xf numFmtId="0" fontId="4" fillId="0" borderId="45" xfId="0" applyFont="1" applyFill="1" applyBorder="1" applyAlignment="1">
      <alignment horizontal="left" vertical="center" wrapText="1" indent="1"/>
    </xf>
    <xf numFmtId="0" fontId="4" fillId="0" borderId="46" xfId="0" applyFont="1" applyFill="1" applyBorder="1" applyAlignment="1">
      <alignment horizontal="left" vertical="center" wrapText="1" indent="1"/>
    </xf>
    <xf numFmtId="0" fontId="4" fillId="0" borderId="52" xfId="0" applyFont="1" applyFill="1" applyBorder="1" applyAlignment="1">
      <alignment horizontal="left" vertical="center" wrapText="1" indent="1"/>
    </xf>
    <xf numFmtId="0" fontId="4" fillId="0" borderId="53" xfId="0" applyFont="1" applyFill="1" applyBorder="1" applyAlignment="1">
      <alignment horizontal="left" vertical="center" wrapText="1" indent="1"/>
    </xf>
    <xf numFmtId="0" fontId="4" fillId="0" borderId="54" xfId="0" applyFont="1" applyFill="1" applyBorder="1" applyAlignment="1">
      <alignment horizontal="left" vertical="center" wrapText="1" indent="1"/>
    </xf>
    <xf numFmtId="0" fontId="3" fillId="0" borderId="4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13"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38" borderId="49" xfId="0" applyFont="1" applyFill="1" applyBorder="1" applyAlignment="1" applyProtection="1">
      <alignment vertical="center" wrapText="1"/>
      <protection hidden="1"/>
    </xf>
    <xf numFmtId="0" fontId="9" fillId="38" borderId="50" xfId="0" applyFont="1" applyFill="1" applyBorder="1" applyAlignment="1" applyProtection="1">
      <alignment vertical="center" wrapText="1"/>
      <protection hidden="1"/>
    </xf>
    <xf numFmtId="0" fontId="9" fillId="38" borderId="51" xfId="0" applyFont="1" applyFill="1" applyBorder="1" applyAlignment="1" applyProtection="1">
      <alignment vertical="center" wrapText="1"/>
      <protection hidden="1"/>
    </xf>
    <xf numFmtId="0" fontId="3" fillId="34" borderId="22"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wrapText="1"/>
      <protection hidden="1"/>
    </xf>
    <xf numFmtId="0" fontId="11" fillId="0" borderId="0" xfId="0" applyFont="1" applyFill="1" applyBorder="1" applyAlignment="1">
      <alignment vertical="center" wrapText="1"/>
    </xf>
    <xf numFmtId="0" fontId="11" fillId="0" borderId="0" xfId="0" applyFont="1" applyAlignment="1">
      <alignment vertical="center"/>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0" fillId="37" borderId="50" xfId="0" applyFont="1" applyFill="1" applyBorder="1" applyAlignment="1">
      <alignment horizontal="left" vertical="center" wrapText="1"/>
    </xf>
    <xf numFmtId="0" fontId="0" fillId="37" borderId="5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Alignment="1">
      <alignment vertical="center"/>
    </xf>
    <xf numFmtId="0" fontId="3" fillId="0" borderId="15"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0" fillId="37" borderId="50" xfId="0" applyFont="1" applyFill="1" applyBorder="1" applyAlignment="1">
      <alignment vertical="center"/>
    </xf>
    <xf numFmtId="0" fontId="0" fillId="37" borderId="51" xfId="0" applyFont="1" applyFill="1" applyBorder="1" applyAlignment="1">
      <alignment vertical="center"/>
    </xf>
    <xf numFmtId="0" fontId="3" fillId="37" borderId="38" xfId="0" applyFont="1" applyFill="1" applyBorder="1" applyAlignment="1">
      <alignment horizontal="left" vertical="center" wrapText="1"/>
    </xf>
    <xf numFmtId="0" fontId="0" fillId="37" borderId="25" xfId="0" applyFont="1" applyFill="1" applyBorder="1" applyAlignment="1">
      <alignment horizontal="left" vertical="center" wrapText="1"/>
    </xf>
    <xf numFmtId="0" fontId="0" fillId="37" borderId="39" xfId="0" applyFont="1" applyFill="1" applyBorder="1" applyAlignment="1">
      <alignment horizontal="left" vertical="center" wrapText="1"/>
    </xf>
    <xf numFmtId="0" fontId="9" fillId="0" borderId="25" xfId="0" applyFont="1" applyFill="1" applyBorder="1" applyAlignment="1" applyProtection="1">
      <alignment horizontal="center" vertical="top" wrapText="1"/>
      <protection hidden="1"/>
    </xf>
    <xf numFmtId="0" fontId="9" fillId="33" borderId="49" xfId="0" applyFont="1" applyFill="1" applyBorder="1" applyAlignment="1" applyProtection="1">
      <alignment vertical="center" wrapText="1"/>
      <protection hidden="1"/>
    </xf>
    <xf numFmtId="0" fontId="9" fillId="33" borderId="50" xfId="0" applyFont="1" applyFill="1" applyBorder="1" applyAlignment="1" applyProtection="1">
      <alignment vertical="center" wrapText="1"/>
      <protection hidden="1"/>
    </xf>
    <xf numFmtId="0" fontId="9" fillId="33" borderId="51" xfId="0" applyFont="1" applyFill="1" applyBorder="1" applyAlignment="1" applyProtection="1">
      <alignment vertical="center" wrapText="1"/>
      <protection hidden="1"/>
    </xf>
    <xf numFmtId="0" fontId="3" fillId="34" borderId="23" xfId="0" applyFont="1" applyFill="1" applyBorder="1" applyAlignment="1" applyProtection="1">
      <alignment horizontal="center" vertical="center" wrapText="1"/>
      <protection hidden="1"/>
    </xf>
    <xf numFmtId="0" fontId="3" fillId="34" borderId="55" xfId="0" applyFont="1" applyFill="1" applyBorder="1" applyAlignment="1" applyProtection="1">
      <alignment horizontal="center" vertical="center" wrapText="1"/>
      <protection hidden="1"/>
    </xf>
    <xf numFmtId="0" fontId="3" fillId="34" borderId="56" xfId="0" applyFont="1" applyFill="1" applyBorder="1" applyAlignment="1" applyProtection="1">
      <alignment horizontal="center" vertical="center" wrapText="1"/>
      <protection hidden="1"/>
    </xf>
    <xf numFmtId="0" fontId="3" fillId="39" borderId="49" xfId="0" applyFont="1" applyFill="1" applyBorder="1" applyAlignment="1">
      <alignment horizontal="left" vertical="center" wrapText="1"/>
    </xf>
    <xf numFmtId="0" fontId="3" fillId="39" borderId="50" xfId="0" applyFont="1" applyFill="1" applyBorder="1" applyAlignment="1">
      <alignment horizontal="left" vertical="center" wrapText="1"/>
    </xf>
    <xf numFmtId="0" fontId="0" fillId="39" borderId="50" xfId="0" applyFont="1" applyFill="1" applyBorder="1" applyAlignment="1">
      <alignment vertical="center" wrapText="1"/>
    </xf>
    <xf numFmtId="0" fontId="0" fillId="39" borderId="51" xfId="0" applyFont="1" applyFill="1" applyBorder="1" applyAlignment="1">
      <alignment vertical="center" wrapText="1"/>
    </xf>
    <xf numFmtId="0" fontId="6" fillId="34" borderId="2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6" fillId="33" borderId="49" xfId="0" applyFont="1" applyFill="1" applyBorder="1" applyAlignment="1" applyProtection="1">
      <alignment vertical="center" wrapText="1"/>
      <protection hidden="1"/>
    </xf>
    <xf numFmtId="0" fontId="6" fillId="33" borderId="50" xfId="0" applyFont="1" applyFill="1" applyBorder="1" applyAlignment="1" applyProtection="1">
      <alignment vertical="center" wrapText="1"/>
      <protection hidden="1"/>
    </xf>
    <xf numFmtId="0" fontId="6" fillId="33" borderId="51" xfId="0" applyFont="1" applyFill="1" applyBorder="1" applyAlignment="1" applyProtection="1">
      <alignment vertical="center" wrapText="1"/>
      <protection hidden="1"/>
    </xf>
    <xf numFmtId="0" fontId="3" fillId="34" borderId="22" xfId="0" applyFont="1" applyFill="1" applyBorder="1" applyAlignment="1">
      <alignment horizontal="center" vertical="center" wrapText="1"/>
    </xf>
    <xf numFmtId="0" fontId="0" fillId="0" borderId="45" xfId="0" applyFont="1" applyBorder="1" applyAlignment="1">
      <alignment/>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0" fontId="10" fillId="0" borderId="0" xfId="0" applyFont="1" applyFill="1" applyBorder="1" applyAlignment="1" applyProtection="1">
      <alignment horizontal="center" vertical="center" wrapText="1"/>
      <protection hidden="1"/>
    </xf>
    <xf numFmtId="0" fontId="3" fillId="34" borderId="26" xfId="0"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0" xfId="0" applyFont="1" applyBorder="1" applyAlignment="1">
      <alignment vertical="center" wrapText="1"/>
    </xf>
    <xf numFmtId="0" fontId="13" fillId="0" borderId="0" xfId="65"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1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9" fillId="0" borderId="0" xfId="65" applyFont="1" applyFill="1" applyBorder="1" applyAlignment="1" applyProtection="1">
      <alignment horizontal="center" vertical="center"/>
      <protection hidden="1"/>
    </xf>
    <xf numFmtId="14" fontId="9" fillId="33" borderId="0" xfId="65" applyNumberFormat="1" applyFont="1" applyFill="1" applyBorder="1" applyAlignment="1" applyProtection="1">
      <alignment horizontal="center" vertical="center"/>
      <protection hidden="1" locked="0"/>
    </xf>
    <xf numFmtId="0" fontId="0" fillId="0" borderId="0" xfId="65" applyFont="1" applyBorder="1" applyAlignment="1">
      <alignment vertical="center"/>
      <protection/>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0" fillId="35" borderId="0" xfId="0" applyFont="1" applyFill="1" applyAlignment="1">
      <alignment horizontal="justify" vertical="top" wrapText="1"/>
    </xf>
    <xf numFmtId="0" fontId="9" fillId="35" borderId="0" xfId="0" applyFont="1" applyFill="1" applyAlignment="1">
      <alignment vertical="top"/>
    </xf>
    <xf numFmtId="0" fontId="0" fillId="35" borderId="0" xfId="0" applyFont="1" applyFill="1" applyAlignment="1">
      <alignment horizontal="justify" vertical="top" wrapText="1"/>
    </xf>
    <xf numFmtId="0" fontId="9" fillId="35" borderId="0" xfId="0" applyFont="1" applyFill="1" applyAlignment="1">
      <alignment horizontal="center" vertical="top"/>
    </xf>
    <xf numFmtId="0" fontId="9" fillId="35" borderId="0" xfId="0" applyFont="1" applyFill="1" applyBorder="1" applyAlignment="1">
      <alignment horizontal="left" vertical="top" wrapText="1"/>
    </xf>
    <xf numFmtId="0" fontId="0" fillId="35" borderId="0" xfId="0" applyFont="1" applyFill="1" applyBorder="1" applyAlignment="1">
      <alignment horizontal="left" vertical="top" wrapText="1"/>
    </xf>
    <xf numFmtId="0" fontId="9" fillId="35" borderId="0" xfId="0" applyFont="1" applyFill="1" applyAlignment="1">
      <alignment horizontal="left" vertical="top" wrapText="1"/>
    </xf>
    <xf numFmtId="0" fontId="24" fillId="35" borderId="35" xfId="0" applyFont="1" applyFill="1" applyBorder="1" applyAlignment="1">
      <alignment horizontal="left" vertical="center" wrapText="1"/>
    </xf>
    <xf numFmtId="0" fontId="24" fillId="35" borderId="0" xfId="0" applyFont="1" applyFill="1" applyBorder="1" applyAlignment="1">
      <alignment horizontal="left" vertical="center" wrapText="1"/>
    </xf>
    <xf numFmtId="0" fontId="24" fillId="35" borderId="36" xfId="0" applyFont="1" applyFill="1" applyBorder="1" applyAlignment="1">
      <alignment horizontal="left" vertical="center" wrapText="1"/>
    </xf>
    <xf numFmtId="0" fontId="24" fillId="35" borderId="37" xfId="0" applyFont="1" applyFill="1" applyBorder="1" applyAlignment="1">
      <alignment horizontal="left" vertical="center" wrapText="1"/>
    </xf>
    <xf numFmtId="0" fontId="24" fillId="35" borderId="21" xfId="0" applyFont="1" applyFill="1" applyBorder="1" applyAlignment="1">
      <alignment horizontal="left" vertical="center" wrapText="1"/>
    </xf>
    <xf numFmtId="0" fontId="24" fillId="35" borderId="32" xfId="0" applyFont="1" applyFill="1" applyBorder="1" applyAlignment="1">
      <alignment horizontal="left" vertical="center" wrapText="1"/>
    </xf>
    <xf numFmtId="0" fontId="19" fillId="35" borderId="0" xfId="0" applyFont="1" applyFill="1" applyAlignment="1">
      <alignment horizontal="left" vertical="top"/>
    </xf>
    <xf numFmtId="0" fontId="24" fillId="35" borderId="29" xfId="0" applyFont="1" applyFill="1" applyBorder="1" applyAlignment="1">
      <alignment horizontal="left"/>
    </xf>
    <xf numFmtId="0" fontId="24" fillId="35" borderId="28" xfId="0" applyFont="1" applyFill="1" applyBorder="1" applyAlignment="1">
      <alignment horizontal="left"/>
    </xf>
    <xf numFmtId="0" fontId="24" fillId="35" borderId="30" xfId="0" applyFont="1" applyFill="1" applyBorder="1" applyAlignment="1">
      <alignment horizontal="left"/>
    </xf>
    <xf numFmtId="0" fontId="0" fillId="35" borderId="0" xfId="0" applyFont="1" applyFill="1" applyAlignment="1">
      <alignment vertical="top"/>
    </xf>
    <xf numFmtId="0" fontId="23" fillId="35" borderId="33" xfId="0" applyFont="1" applyFill="1" applyBorder="1" applyAlignment="1">
      <alignment horizontal="left" vertical="center"/>
    </xf>
    <xf numFmtId="0" fontId="23" fillId="35" borderId="41" xfId="0" applyFont="1" applyFill="1" applyBorder="1" applyAlignment="1">
      <alignment horizontal="left" vertical="center"/>
    </xf>
    <xf numFmtId="0" fontId="23" fillId="35" borderId="34" xfId="0" applyFont="1" applyFill="1" applyBorder="1" applyAlignment="1">
      <alignment horizontal="left" vertical="center"/>
    </xf>
    <xf numFmtId="0" fontId="23" fillId="35" borderId="37" xfId="0" applyFont="1" applyFill="1" applyBorder="1" applyAlignment="1">
      <alignment horizontal="left" vertical="center"/>
    </xf>
    <xf numFmtId="0" fontId="23" fillId="35" borderId="21" xfId="0" applyFont="1" applyFill="1" applyBorder="1" applyAlignment="1">
      <alignment horizontal="left" vertical="center"/>
    </xf>
    <xf numFmtId="0" fontId="23" fillId="35" borderId="32" xfId="0" applyFont="1" applyFill="1" applyBorder="1" applyAlignment="1">
      <alignment horizontal="left" vertical="center"/>
    </xf>
    <xf numFmtId="14" fontId="23" fillId="35" borderId="29" xfId="0" applyNumberFormat="1" applyFont="1" applyFill="1" applyBorder="1" applyAlignment="1">
      <alignment horizontal="center" vertical="center"/>
    </xf>
    <xf numFmtId="0" fontId="23" fillId="35" borderId="30" xfId="0" applyFont="1" applyFill="1" applyBorder="1" applyAlignment="1">
      <alignment horizontal="center" vertical="center"/>
    </xf>
    <xf numFmtId="0" fontId="0" fillId="35" borderId="0" xfId="0" applyFont="1" applyFill="1" applyAlignment="1">
      <alignment horizontal="left" vertical="top" wrapText="1"/>
    </xf>
    <xf numFmtId="0" fontId="0" fillId="35" borderId="0" xfId="0" applyFont="1" applyFill="1" applyAlignment="1">
      <alignment horizontal="left" vertical="top" wrapText="1"/>
    </xf>
    <xf numFmtId="0" fontId="0" fillId="35" borderId="0" xfId="0" applyFont="1" applyFill="1" applyBorder="1" applyAlignment="1">
      <alignment horizontal="left" vertical="top"/>
    </xf>
    <xf numFmtId="0" fontId="9" fillId="35" borderId="0" xfId="0" applyFont="1" applyFill="1" applyBorder="1" applyAlignment="1">
      <alignment horizontal="left" vertical="top"/>
    </xf>
    <xf numFmtId="0" fontId="9" fillId="35" borderId="0" xfId="0" applyFont="1" applyFill="1" applyAlignment="1">
      <alignment horizontal="left" vertical="top"/>
    </xf>
    <xf numFmtId="0" fontId="20" fillId="35" borderId="0" xfId="0" applyFont="1" applyFill="1" applyAlignment="1">
      <alignment horizontal="justify" vertical="top"/>
    </xf>
    <xf numFmtId="0" fontId="12" fillId="35" borderId="0" xfId="0" applyFont="1" applyFill="1" applyAlignment="1">
      <alignment vertical="top"/>
    </xf>
    <xf numFmtId="0" fontId="9" fillId="35" borderId="0" xfId="0" applyFont="1" applyFill="1" applyAlignment="1">
      <alignment horizontal="justify" vertical="top"/>
    </xf>
    <xf numFmtId="0" fontId="27" fillId="35" borderId="0" xfId="0" applyFont="1" applyFill="1" applyAlignment="1">
      <alignment vertical="top"/>
    </xf>
    <xf numFmtId="0" fontId="0" fillId="35" borderId="0" xfId="0" applyFont="1" applyFill="1" applyAlignment="1">
      <alignment horizontal="justify" vertical="top"/>
    </xf>
    <xf numFmtId="0" fontId="9" fillId="35" borderId="0" xfId="0" applyFont="1" applyFill="1" applyAlignment="1">
      <alignment horizontal="center" vertical="center"/>
    </xf>
    <xf numFmtId="0" fontId="0" fillId="0" borderId="0" xfId="0" applyFont="1" applyFill="1" applyAlignment="1">
      <alignment horizontal="justify" vertical="top" wrapText="1"/>
    </xf>
    <xf numFmtId="0" fontId="0" fillId="0" borderId="0" xfId="0" applyFont="1" applyFill="1" applyAlignment="1">
      <alignment horizontal="justify" vertical="top" wrapText="1"/>
    </xf>
    <xf numFmtId="0" fontId="0" fillId="35" borderId="0" xfId="0" applyFont="1" applyFill="1" applyAlignment="1">
      <alignment horizontal="center" vertical="center"/>
    </xf>
    <xf numFmtId="0" fontId="0" fillId="35" borderId="0" xfId="0" applyFont="1" applyFill="1" applyAlignment="1">
      <alignment horizontal="justify" vertical="center"/>
    </xf>
    <xf numFmtId="0" fontId="24" fillId="35" borderId="33" xfId="0" applyFont="1" applyFill="1" applyBorder="1" applyAlignment="1">
      <alignment horizontal="left" vertical="center" wrapText="1"/>
    </xf>
    <xf numFmtId="0" fontId="24" fillId="35" borderId="41" xfId="0" applyFont="1" applyFill="1" applyBorder="1" applyAlignment="1">
      <alignment horizontal="left" vertical="center" wrapText="1"/>
    </xf>
    <xf numFmtId="0" fontId="24" fillId="35" borderId="34" xfId="0" applyFont="1" applyFill="1" applyBorder="1" applyAlignment="1">
      <alignment horizontal="left" vertical="center" wrapText="1"/>
    </xf>
    <xf numFmtId="0" fontId="0" fillId="35" borderId="0" xfId="0" applyFont="1" applyFill="1" applyAlignment="1">
      <alignment horizontal="justify" vertical="center" wrapText="1"/>
    </xf>
    <xf numFmtId="0" fontId="0" fillId="35" borderId="0" xfId="0" applyFont="1" applyFill="1" applyAlignment="1">
      <alignment horizontal="center" vertical="top"/>
    </xf>
    <xf numFmtId="0" fontId="26" fillId="35" borderId="0" xfId="0" applyFont="1" applyFill="1" applyAlignment="1">
      <alignment horizontal="justify"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4" xfId="56"/>
    <cellStyle name="Normal 6" xfId="57"/>
    <cellStyle name="Normal_TFI-KI" xfId="58"/>
    <cellStyle name="Normal_TFI-POD" xfId="59"/>
    <cellStyle name="Note" xfId="60"/>
    <cellStyle name="Obično_Knjiga2" xfId="61"/>
    <cellStyle name="Output" xfId="62"/>
    <cellStyle name="Percent" xfId="63"/>
    <cellStyle name="Percent 3" xfId="64"/>
    <cellStyle name="Style 1" xfId="65"/>
    <cellStyle name="Title" xfId="66"/>
    <cellStyle name="Total" xfId="67"/>
    <cellStyle name="Warning Text" xfId="68"/>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4"/>
  <sheetViews>
    <sheetView tabSelected="1" zoomScaleSheetLayoutView="110" zoomScalePageLayoutView="0" workbookViewId="0" topLeftCell="A1">
      <selection activeCell="C27" sqref="C27"/>
    </sheetView>
  </sheetViews>
  <sheetFormatPr defaultColWidth="9.140625" defaultRowHeight="12.75"/>
  <cols>
    <col min="1" max="1" width="9.140625" style="21" customWidth="1"/>
    <col min="2" max="2" width="13.00390625" style="21" customWidth="1"/>
    <col min="3" max="6" width="9.140625" style="21" customWidth="1"/>
    <col min="7" max="7" width="15.140625" style="21" customWidth="1"/>
    <col min="8" max="8" width="19.28125" style="21" customWidth="1"/>
    <col min="9" max="9" width="14.421875" style="21" customWidth="1"/>
    <col min="10" max="16384" width="9.140625" style="21" customWidth="1"/>
  </cols>
  <sheetData>
    <row r="1" spans="1:12" ht="15.75">
      <c r="A1" s="317" t="s">
        <v>256</v>
      </c>
      <c r="B1" s="317"/>
      <c r="C1" s="317"/>
      <c r="D1" s="20"/>
      <c r="E1" s="20"/>
      <c r="F1" s="20"/>
      <c r="G1" s="20"/>
      <c r="H1" s="20"/>
      <c r="I1" s="20"/>
      <c r="J1" s="20"/>
      <c r="K1" s="20"/>
      <c r="L1" s="20"/>
    </row>
    <row r="2" spans="1:12" ht="12.75">
      <c r="A2" s="276" t="s">
        <v>257</v>
      </c>
      <c r="B2" s="276"/>
      <c r="C2" s="276"/>
      <c r="D2" s="277"/>
      <c r="E2" s="22">
        <v>41275</v>
      </c>
      <c r="F2" s="23"/>
      <c r="G2" s="24" t="s">
        <v>258</v>
      </c>
      <c r="H2" s="22">
        <v>41639</v>
      </c>
      <c r="I2" s="25"/>
      <c r="J2" s="20"/>
      <c r="K2" s="20"/>
      <c r="L2" s="20"/>
    </row>
    <row r="3" spans="1:12" ht="12.75">
      <c r="A3" s="26"/>
      <c r="B3" s="26"/>
      <c r="C3" s="26"/>
      <c r="D3" s="26"/>
      <c r="E3" s="27"/>
      <c r="F3" s="27"/>
      <c r="G3" s="26"/>
      <c r="H3" s="26"/>
      <c r="I3" s="28"/>
      <c r="J3" s="20"/>
      <c r="K3" s="20"/>
      <c r="L3" s="20"/>
    </row>
    <row r="4" spans="1:12" ht="15">
      <c r="A4" s="278" t="s">
        <v>259</v>
      </c>
      <c r="B4" s="278"/>
      <c r="C4" s="278"/>
      <c r="D4" s="278"/>
      <c r="E4" s="278"/>
      <c r="F4" s="278"/>
      <c r="G4" s="278"/>
      <c r="H4" s="278"/>
      <c r="I4" s="278"/>
      <c r="J4" s="20"/>
      <c r="K4" s="20"/>
      <c r="L4" s="20"/>
    </row>
    <row r="5" spans="1:12" ht="12.75">
      <c r="A5" s="29"/>
      <c r="B5" s="29"/>
      <c r="C5" s="29"/>
      <c r="D5" s="30"/>
      <c r="E5" s="31"/>
      <c r="F5" s="32"/>
      <c r="G5" s="33"/>
      <c r="H5" s="34"/>
      <c r="I5" s="35"/>
      <c r="J5" s="20"/>
      <c r="K5" s="20"/>
      <c r="L5" s="20"/>
    </row>
    <row r="6" spans="1:12" ht="12.75">
      <c r="A6" s="279" t="s">
        <v>260</v>
      </c>
      <c r="B6" s="280"/>
      <c r="C6" s="274" t="s">
        <v>323</v>
      </c>
      <c r="D6" s="275"/>
      <c r="E6" s="281"/>
      <c r="F6" s="281"/>
      <c r="G6" s="281"/>
      <c r="H6" s="281"/>
      <c r="I6" s="37"/>
      <c r="J6" s="20"/>
      <c r="K6" s="20"/>
      <c r="L6" s="20"/>
    </row>
    <row r="7" spans="1:12" ht="12.75">
      <c r="A7" s="38"/>
      <c r="B7" s="38"/>
      <c r="C7" s="29"/>
      <c r="D7" s="29"/>
      <c r="E7" s="281"/>
      <c r="F7" s="281"/>
      <c r="G7" s="281"/>
      <c r="H7" s="281"/>
      <c r="I7" s="37"/>
      <c r="J7" s="20"/>
      <c r="K7" s="20"/>
      <c r="L7" s="20"/>
    </row>
    <row r="8" spans="1:12" ht="12.75">
      <c r="A8" s="282" t="s">
        <v>261</v>
      </c>
      <c r="B8" s="283"/>
      <c r="C8" s="274" t="s">
        <v>324</v>
      </c>
      <c r="D8" s="275"/>
      <c r="E8" s="281"/>
      <c r="F8" s="281"/>
      <c r="G8" s="281"/>
      <c r="H8" s="281"/>
      <c r="I8" s="30"/>
      <c r="J8" s="20"/>
      <c r="K8" s="20"/>
      <c r="L8" s="20"/>
    </row>
    <row r="9" spans="1:12" ht="12.75">
      <c r="A9" s="39"/>
      <c r="B9" s="39"/>
      <c r="C9" s="40"/>
      <c r="D9" s="29"/>
      <c r="E9" s="29"/>
      <c r="F9" s="29"/>
      <c r="G9" s="29"/>
      <c r="H9" s="29"/>
      <c r="I9" s="29"/>
      <c r="J9" s="20"/>
      <c r="K9" s="20"/>
      <c r="L9" s="20"/>
    </row>
    <row r="10" spans="1:12" ht="12.75">
      <c r="A10" s="271" t="s">
        <v>262</v>
      </c>
      <c r="B10" s="272"/>
      <c r="C10" s="274" t="s">
        <v>325</v>
      </c>
      <c r="D10" s="275"/>
      <c r="E10" s="29"/>
      <c r="F10" s="29"/>
      <c r="G10" s="29"/>
      <c r="H10" s="29"/>
      <c r="I10" s="29"/>
      <c r="J10" s="20"/>
      <c r="K10" s="20"/>
      <c r="L10" s="20"/>
    </row>
    <row r="11" spans="1:12" ht="12.75">
      <c r="A11" s="273"/>
      <c r="B11" s="273"/>
      <c r="C11" s="29"/>
      <c r="D11" s="29"/>
      <c r="E11" s="29"/>
      <c r="F11" s="29"/>
      <c r="G11" s="29"/>
      <c r="H11" s="29"/>
      <c r="I11" s="29"/>
      <c r="J11" s="20"/>
      <c r="K11" s="20"/>
      <c r="L11" s="20"/>
    </row>
    <row r="12" spans="1:12" ht="12.75">
      <c r="A12" s="279" t="s">
        <v>263</v>
      </c>
      <c r="B12" s="280"/>
      <c r="C12" s="284" t="s">
        <v>326</v>
      </c>
      <c r="D12" s="289"/>
      <c r="E12" s="289"/>
      <c r="F12" s="289"/>
      <c r="G12" s="289"/>
      <c r="H12" s="289"/>
      <c r="I12" s="290"/>
      <c r="J12" s="20"/>
      <c r="K12" s="20"/>
      <c r="L12" s="20"/>
    </row>
    <row r="13" spans="1:12" ht="12.75">
      <c r="A13" s="38"/>
      <c r="B13" s="38"/>
      <c r="C13" s="41"/>
      <c r="D13" s="29"/>
      <c r="E13" s="29"/>
      <c r="F13" s="29"/>
      <c r="G13" s="29"/>
      <c r="H13" s="29"/>
      <c r="I13" s="29"/>
      <c r="J13" s="20"/>
      <c r="K13" s="20"/>
      <c r="L13" s="20"/>
    </row>
    <row r="14" spans="1:12" ht="12.75">
      <c r="A14" s="279" t="s">
        <v>264</v>
      </c>
      <c r="B14" s="280"/>
      <c r="C14" s="291">
        <v>10010</v>
      </c>
      <c r="D14" s="292"/>
      <c r="E14" s="29"/>
      <c r="F14" s="284" t="s">
        <v>327</v>
      </c>
      <c r="G14" s="289"/>
      <c r="H14" s="289"/>
      <c r="I14" s="290"/>
      <c r="J14" s="20"/>
      <c r="K14" s="20"/>
      <c r="L14" s="20"/>
    </row>
    <row r="15" spans="1:12" ht="12.75">
      <c r="A15" s="38"/>
      <c r="B15" s="38"/>
      <c r="C15" s="29"/>
      <c r="D15" s="29"/>
      <c r="E15" s="29"/>
      <c r="F15" s="29"/>
      <c r="G15" s="29"/>
      <c r="H15" s="29"/>
      <c r="I15" s="29"/>
      <c r="J15" s="20"/>
      <c r="K15" s="20"/>
      <c r="L15" s="20"/>
    </row>
    <row r="16" spans="1:12" ht="12.75">
      <c r="A16" s="279" t="s">
        <v>265</v>
      </c>
      <c r="B16" s="280"/>
      <c r="C16" s="284" t="s">
        <v>328</v>
      </c>
      <c r="D16" s="289"/>
      <c r="E16" s="289"/>
      <c r="F16" s="289"/>
      <c r="G16" s="289"/>
      <c r="H16" s="289"/>
      <c r="I16" s="290"/>
      <c r="J16" s="20"/>
      <c r="K16" s="20"/>
      <c r="L16" s="20"/>
    </row>
    <row r="17" spans="1:12" ht="12.75">
      <c r="A17" s="38"/>
      <c r="B17" s="38"/>
      <c r="C17" s="29"/>
      <c r="D17" s="29"/>
      <c r="E17" s="29"/>
      <c r="F17" s="29"/>
      <c r="G17" s="29"/>
      <c r="H17" s="29"/>
      <c r="I17" s="29"/>
      <c r="J17" s="20"/>
      <c r="K17" s="20"/>
      <c r="L17" s="20"/>
    </row>
    <row r="18" spans="1:12" ht="12.75">
      <c r="A18" s="279" t="s">
        <v>266</v>
      </c>
      <c r="B18" s="280"/>
      <c r="C18" s="293" t="s">
        <v>329</v>
      </c>
      <c r="D18" s="294"/>
      <c r="E18" s="294"/>
      <c r="F18" s="294"/>
      <c r="G18" s="294"/>
      <c r="H18" s="294"/>
      <c r="I18" s="295"/>
      <c r="J18" s="20"/>
      <c r="K18" s="20"/>
      <c r="L18" s="20"/>
    </row>
    <row r="19" spans="1:12" ht="12.75">
      <c r="A19" s="38"/>
      <c r="B19" s="38"/>
      <c r="C19" s="41"/>
      <c r="D19" s="29"/>
      <c r="E19" s="29"/>
      <c r="F19" s="29"/>
      <c r="G19" s="29"/>
      <c r="H19" s="29"/>
      <c r="I19" s="29"/>
      <c r="J19" s="20"/>
      <c r="K19" s="20"/>
      <c r="L19" s="20"/>
    </row>
    <row r="20" spans="1:12" ht="12.75">
      <c r="A20" s="279" t="s">
        <v>267</v>
      </c>
      <c r="B20" s="280"/>
      <c r="C20" s="293" t="s">
        <v>330</v>
      </c>
      <c r="D20" s="294"/>
      <c r="E20" s="294"/>
      <c r="F20" s="294"/>
      <c r="G20" s="294"/>
      <c r="H20" s="294"/>
      <c r="I20" s="295"/>
      <c r="J20" s="20"/>
      <c r="K20" s="20"/>
      <c r="L20" s="20"/>
    </row>
    <row r="21" spans="1:12" ht="12.75">
      <c r="A21" s="38"/>
      <c r="B21" s="38"/>
      <c r="C21" s="41"/>
      <c r="D21" s="29"/>
      <c r="E21" s="29"/>
      <c r="F21" s="29"/>
      <c r="G21" s="29"/>
      <c r="H21" s="29"/>
      <c r="I21" s="29"/>
      <c r="J21" s="20"/>
      <c r="K21" s="20"/>
      <c r="L21" s="20"/>
    </row>
    <row r="22" spans="1:12" ht="12.75">
      <c r="A22" s="279" t="s">
        <v>268</v>
      </c>
      <c r="B22" s="280"/>
      <c r="C22" s="42">
        <v>133</v>
      </c>
      <c r="D22" s="284"/>
      <c r="E22" s="285"/>
      <c r="F22" s="286"/>
      <c r="G22" s="287"/>
      <c r="H22" s="288"/>
      <c r="I22" s="44"/>
      <c r="J22" s="20"/>
      <c r="K22" s="20"/>
      <c r="L22" s="20"/>
    </row>
    <row r="23" spans="1:12" ht="12.75">
      <c r="A23" s="38"/>
      <c r="B23" s="38"/>
      <c r="C23" s="29"/>
      <c r="D23" s="45"/>
      <c r="E23" s="45"/>
      <c r="F23" s="45"/>
      <c r="G23" s="45"/>
      <c r="H23" s="29"/>
      <c r="I23" s="30"/>
      <c r="J23" s="20"/>
      <c r="K23" s="20"/>
      <c r="L23" s="20"/>
    </row>
    <row r="24" spans="1:12" ht="12.75">
      <c r="A24" s="279" t="s">
        <v>269</v>
      </c>
      <c r="B24" s="280"/>
      <c r="C24" s="42">
        <v>21</v>
      </c>
      <c r="D24" s="284" t="s">
        <v>331</v>
      </c>
      <c r="E24" s="285"/>
      <c r="F24" s="285"/>
      <c r="G24" s="286"/>
      <c r="H24" s="36" t="s">
        <v>270</v>
      </c>
      <c r="I24" s="262">
        <v>208</v>
      </c>
      <c r="J24" s="20"/>
      <c r="K24" s="20"/>
      <c r="L24" s="20"/>
    </row>
    <row r="25" spans="1:12" ht="12.75">
      <c r="A25" s="38"/>
      <c r="B25" s="38"/>
      <c r="C25" s="29"/>
      <c r="D25" s="45"/>
      <c r="E25" s="45"/>
      <c r="F25" s="45"/>
      <c r="G25" s="38"/>
      <c r="H25" s="38" t="s">
        <v>271</v>
      </c>
      <c r="I25" s="41"/>
      <c r="J25" s="20"/>
      <c r="K25" s="20"/>
      <c r="L25" s="20"/>
    </row>
    <row r="26" spans="1:12" ht="12.75">
      <c r="A26" s="279" t="s">
        <v>272</v>
      </c>
      <c r="B26" s="280"/>
      <c r="C26" s="46" t="s">
        <v>639</v>
      </c>
      <c r="D26" s="47"/>
      <c r="E26" s="20"/>
      <c r="F26" s="48"/>
      <c r="G26" s="279" t="s">
        <v>273</v>
      </c>
      <c r="H26" s="280"/>
      <c r="I26" s="49" t="s">
        <v>332</v>
      </c>
      <c r="J26" s="20"/>
      <c r="K26" s="20"/>
      <c r="L26" s="20"/>
    </row>
    <row r="27" spans="1:12" ht="12.75">
      <c r="A27" s="38"/>
      <c r="B27" s="38"/>
      <c r="C27" s="29"/>
      <c r="D27" s="48"/>
      <c r="E27" s="48"/>
      <c r="F27" s="48"/>
      <c r="G27" s="48"/>
      <c r="H27" s="29"/>
      <c r="I27" s="50"/>
      <c r="J27" s="20"/>
      <c r="K27" s="20"/>
      <c r="L27" s="20"/>
    </row>
    <row r="28" spans="1:12" ht="12.75">
      <c r="A28" s="300" t="s">
        <v>274</v>
      </c>
      <c r="B28" s="301"/>
      <c r="C28" s="302"/>
      <c r="D28" s="302"/>
      <c r="E28" s="303" t="s">
        <v>275</v>
      </c>
      <c r="F28" s="304"/>
      <c r="G28" s="304"/>
      <c r="H28" s="305" t="s">
        <v>276</v>
      </c>
      <c r="I28" s="305"/>
      <c r="J28" s="20"/>
      <c r="K28" s="20"/>
      <c r="L28" s="20"/>
    </row>
    <row r="29" spans="1:12" ht="12.75">
      <c r="A29" s="20"/>
      <c r="B29" s="20"/>
      <c r="C29" s="20"/>
      <c r="D29" s="35"/>
      <c r="E29" s="29"/>
      <c r="F29" s="29"/>
      <c r="G29" s="29"/>
      <c r="H29" s="51"/>
      <c r="I29" s="50"/>
      <c r="J29" s="20"/>
      <c r="K29" s="20"/>
      <c r="L29" s="20"/>
    </row>
    <row r="30" spans="1:12" ht="12.75">
      <c r="A30" s="296"/>
      <c r="B30" s="299"/>
      <c r="C30" s="299"/>
      <c r="D30" s="306"/>
      <c r="E30" s="296"/>
      <c r="F30" s="299"/>
      <c r="G30" s="299"/>
      <c r="H30" s="274"/>
      <c r="I30" s="275"/>
      <c r="J30" s="20"/>
      <c r="K30" s="20"/>
      <c r="L30" s="20"/>
    </row>
    <row r="31" spans="1:12" ht="12.75">
      <c r="A31" s="43"/>
      <c r="B31" s="43"/>
      <c r="C31" s="41"/>
      <c r="D31" s="307"/>
      <c r="E31" s="307"/>
      <c r="F31" s="307"/>
      <c r="G31" s="308"/>
      <c r="H31" s="29"/>
      <c r="I31" s="54"/>
      <c r="J31" s="20"/>
      <c r="K31" s="20"/>
      <c r="L31" s="20"/>
    </row>
    <row r="32" spans="1:12" ht="12.75">
      <c r="A32" s="296"/>
      <c r="B32" s="297"/>
      <c r="C32" s="297"/>
      <c r="D32" s="298"/>
      <c r="E32" s="296"/>
      <c r="F32" s="299"/>
      <c r="G32" s="299"/>
      <c r="H32" s="274"/>
      <c r="I32" s="275"/>
      <c r="J32" s="20"/>
      <c r="K32" s="20"/>
      <c r="L32" s="20"/>
    </row>
    <row r="33" spans="1:12" ht="12.75">
      <c r="A33" s="43"/>
      <c r="B33" s="43"/>
      <c r="C33" s="41"/>
      <c r="D33" s="52"/>
      <c r="E33" s="52"/>
      <c r="F33" s="52"/>
      <c r="G33" s="53"/>
      <c r="H33" s="29"/>
      <c r="I33" s="55"/>
      <c r="J33" s="20"/>
      <c r="K33" s="20"/>
      <c r="L33" s="20"/>
    </row>
    <row r="34" spans="1:12" ht="24" customHeight="1">
      <c r="A34" s="309"/>
      <c r="B34" s="310"/>
      <c r="C34" s="310"/>
      <c r="D34" s="311"/>
      <c r="E34" s="296"/>
      <c r="F34" s="299"/>
      <c r="G34" s="299"/>
      <c r="H34" s="274"/>
      <c r="I34" s="275"/>
      <c r="J34" s="20"/>
      <c r="K34" s="20"/>
      <c r="L34" s="20"/>
    </row>
    <row r="35" spans="1:12" ht="12.75">
      <c r="A35" s="43"/>
      <c r="B35" s="43"/>
      <c r="C35" s="41"/>
      <c r="D35" s="52"/>
      <c r="E35" s="52"/>
      <c r="F35" s="52"/>
      <c r="G35" s="53"/>
      <c r="H35" s="29"/>
      <c r="I35" s="55"/>
      <c r="J35" s="20"/>
      <c r="K35" s="20"/>
      <c r="L35" s="20"/>
    </row>
    <row r="36" spans="1:12" ht="12.75">
      <c r="A36" s="296"/>
      <c r="B36" s="299"/>
      <c r="C36" s="299"/>
      <c r="D36" s="306"/>
      <c r="E36" s="296"/>
      <c r="F36" s="299"/>
      <c r="G36" s="299"/>
      <c r="H36" s="274"/>
      <c r="I36" s="275"/>
      <c r="J36" s="20"/>
      <c r="K36" s="20"/>
      <c r="L36" s="20"/>
    </row>
    <row r="37" spans="1:12" ht="12.75">
      <c r="A37" s="56"/>
      <c r="B37" s="56"/>
      <c r="C37" s="318"/>
      <c r="D37" s="319"/>
      <c r="E37" s="29"/>
      <c r="F37" s="318"/>
      <c r="G37" s="319"/>
      <c r="H37" s="29"/>
      <c r="I37" s="29"/>
      <c r="J37" s="20"/>
      <c r="K37" s="20"/>
      <c r="L37" s="20"/>
    </row>
    <row r="38" spans="1:12" ht="12.75">
      <c r="A38" s="296"/>
      <c r="B38" s="299"/>
      <c r="C38" s="299"/>
      <c r="D38" s="306"/>
      <c r="E38" s="296"/>
      <c r="F38" s="299"/>
      <c r="G38" s="299"/>
      <c r="H38" s="274"/>
      <c r="I38" s="275"/>
      <c r="J38" s="20"/>
      <c r="K38" s="20"/>
      <c r="L38" s="20"/>
    </row>
    <row r="39" spans="1:12" ht="12.75">
      <c r="A39" s="56"/>
      <c r="B39" s="56"/>
      <c r="C39" s="57"/>
      <c r="D39" s="58"/>
      <c r="E39" s="29"/>
      <c r="F39" s="57"/>
      <c r="G39" s="58"/>
      <c r="H39" s="29"/>
      <c r="I39" s="29"/>
      <c r="J39" s="20"/>
      <c r="K39" s="20"/>
      <c r="L39" s="20"/>
    </row>
    <row r="40" spans="1:12" ht="12.75">
      <c r="A40" s="296"/>
      <c r="B40" s="299"/>
      <c r="C40" s="299"/>
      <c r="D40" s="306"/>
      <c r="E40" s="296"/>
      <c r="F40" s="299"/>
      <c r="G40" s="299"/>
      <c r="H40" s="274"/>
      <c r="I40" s="275"/>
      <c r="J40" s="20"/>
      <c r="K40" s="20"/>
      <c r="L40" s="20"/>
    </row>
    <row r="41" spans="1:12" ht="12.75">
      <c r="A41" s="59"/>
      <c r="B41" s="60"/>
      <c r="C41" s="60"/>
      <c r="D41" s="60"/>
      <c r="E41" s="59"/>
      <c r="F41" s="60"/>
      <c r="G41" s="60"/>
      <c r="H41" s="61"/>
      <c r="I41" s="62"/>
      <c r="J41" s="20"/>
      <c r="K41" s="20"/>
      <c r="L41" s="20"/>
    </row>
    <row r="42" spans="1:12" ht="12.75">
      <c r="A42" s="56"/>
      <c r="B42" s="56"/>
      <c r="C42" s="57"/>
      <c r="D42" s="58"/>
      <c r="E42" s="29"/>
      <c r="F42" s="57"/>
      <c r="G42" s="58"/>
      <c r="H42" s="29"/>
      <c r="I42" s="29"/>
      <c r="J42" s="20"/>
      <c r="K42" s="20"/>
      <c r="L42" s="20"/>
    </row>
    <row r="43" spans="1:12" ht="12.75">
      <c r="A43" s="63"/>
      <c r="B43" s="63"/>
      <c r="C43" s="63"/>
      <c r="D43" s="40"/>
      <c r="E43" s="40"/>
      <c r="F43" s="63"/>
      <c r="G43" s="40"/>
      <c r="H43" s="40"/>
      <c r="I43" s="40"/>
      <c r="J43" s="20"/>
      <c r="K43" s="20"/>
      <c r="L43" s="20"/>
    </row>
    <row r="44" spans="1:12" ht="12.75">
      <c r="A44" s="312" t="s">
        <v>277</v>
      </c>
      <c r="B44" s="313"/>
      <c r="C44" s="274"/>
      <c r="D44" s="275"/>
      <c r="E44" s="30"/>
      <c r="F44" s="284"/>
      <c r="G44" s="299"/>
      <c r="H44" s="299"/>
      <c r="I44" s="306"/>
      <c r="J44" s="20"/>
      <c r="K44" s="20"/>
      <c r="L44" s="20"/>
    </row>
    <row r="45" spans="1:12" ht="12.75">
      <c r="A45" s="56"/>
      <c r="B45" s="56"/>
      <c r="C45" s="318"/>
      <c r="D45" s="319"/>
      <c r="E45" s="29"/>
      <c r="F45" s="318"/>
      <c r="G45" s="320"/>
      <c r="H45" s="64"/>
      <c r="I45" s="64"/>
      <c r="J45" s="20"/>
      <c r="K45" s="20"/>
      <c r="L45" s="20"/>
    </row>
    <row r="46" spans="1:12" ht="12.75">
      <c r="A46" s="312" t="s">
        <v>278</v>
      </c>
      <c r="B46" s="313"/>
      <c r="C46" s="284" t="s">
        <v>333</v>
      </c>
      <c r="D46" s="321"/>
      <c r="E46" s="321"/>
      <c r="F46" s="321"/>
      <c r="G46" s="321"/>
      <c r="H46" s="321"/>
      <c r="I46" s="321"/>
      <c r="J46" s="20"/>
      <c r="K46" s="20"/>
      <c r="L46" s="20"/>
    </row>
    <row r="47" spans="1:12" ht="12.75">
      <c r="A47" s="38"/>
      <c r="B47" s="38"/>
      <c r="C47" s="65" t="s">
        <v>279</v>
      </c>
      <c r="D47" s="30"/>
      <c r="E47" s="30"/>
      <c r="F47" s="30"/>
      <c r="G47" s="30"/>
      <c r="H47" s="30"/>
      <c r="I47" s="30"/>
      <c r="J47" s="20"/>
      <c r="K47" s="20"/>
      <c r="L47" s="20"/>
    </row>
    <row r="48" spans="1:12" ht="12.75">
      <c r="A48" s="312" t="s">
        <v>280</v>
      </c>
      <c r="B48" s="313"/>
      <c r="C48" s="314" t="s">
        <v>334</v>
      </c>
      <c r="D48" s="315"/>
      <c r="E48" s="316"/>
      <c r="F48" s="30"/>
      <c r="G48" s="36" t="s">
        <v>281</v>
      </c>
      <c r="H48" s="314" t="s">
        <v>335</v>
      </c>
      <c r="I48" s="316"/>
      <c r="J48" s="20"/>
      <c r="K48" s="20"/>
      <c r="L48" s="20"/>
    </row>
    <row r="49" spans="1:12" ht="12.75">
      <c r="A49" s="38"/>
      <c r="B49" s="38"/>
      <c r="C49" s="65"/>
      <c r="D49" s="30"/>
      <c r="E49" s="30"/>
      <c r="F49" s="30"/>
      <c r="G49" s="30"/>
      <c r="H49" s="30"/>
      <c r="I49" s="30"/>
      <c r="J49" s="20"/>
      <c r="K49" s="20"/>
      <c r="L49" s="20"/>
    </row>
    <row r="50" spans="1:12" ht="12.75">
      <c r="A50" s="312" t="s">
        <v>266</v>
      </c>
      <c r="B50" s="313"/>
      <c r="C50" s="324" t="s">
        <v>336</v>
      </c>
      <c r="D50" s="315"/>
      <c r="E50" s="315"/>
      <c r="F50" s="315"/>
      <c r="G50" s="315"/>
      <c r="H50" s="315"/>
      <c r="I50" s="316"/>
      <c r="J50" s="20"/>
      <c r="K50" s="20"/>
      <c r="L50" s="20"/>
    </row>
    <row r="51" spans="1:12" ht="12.75">
      <c r="A51" s="38"/>
      <c r="B51" s="38"/>
      <c r="C51" s="30"/>
      <c r="D51" s="30"/>
      <c r="E51" s="30"/>
      <c r="F51" s="30"/>
      <c r="G51" s="30"/>
      <c r="H51" s="30"/>
      <c r="I51" s="30"/>
      <c r="J51" s="20"/>
      <c r="K51" s="20"/>
      <c r="L51" s="20"/>
    </row>
    <row r="52" spans="1:12" ht="12.75">
      <c r="A52" s="279" t="s">
        <v>282</v>
      </c>
      <c r="B52" s="280"/>
      <c r="C52" s="314" t="s">
        <v>337</v>
      </c>
      <c r="D52" s="315"/>
      <c r="E52" s="315"/>
      <c r="F52" s="315"/>
      <c r="G52" s="315"/>
      <c r="H52" s="315"/>
      <c r="I52" s="290"/>
      <c r="J52" s="20"/>
      <c r="K52" s="20"/>
      <c r="L52" s="20"/>
    </row>
    <row r="53" spans="1:12" ht="12.75">
      <c r="A53" s="66"/>
      <c r="B53" s="66"/>
      <c r="C53" s="327" t="s">
        <v>283</v>
      </c>
      <c r="D53" s="327"/>
      <c r="E53" s="327"/>
      <c r="F53" s="327"/>
      <c r="G53" s="327"/>
      <c r="H53" s="327"/>
      <c r="I53" s="68"/>
      <c r="J53" s="20"/>
      <c r="K53" s="20"/>
      <c r="L53" s="20"/>
    </row>
    <row r="54" spans="1:12" ht="12.75">
      <c r="A54" s="66"/>
      <c r="B54" s="66"/>
      <c r="C54" s="67"/>
      <c r="D54" s="67"/>
      <c r="E54" s="67"/>
      <c r="F54" s="67"/>
      <c r="G54" s="67"/>
      <c r="H54" s="67"/>
      <c r="I54" s="68"/>
      <c r="J54" s="20"/>
      <c r="K54" s="20"/>
      <c r="L54" s="20"/>
    </row>
    <row r="55" spans="1:12" ht="12.75">
      <c r="A55" s="66"/>
      <c r="B55" s="325" t="s">
        <v>284</v>
      </c>
      <c r="C55" s="326"/>
      <c r="D55" s="326"/>
      <c r="E55" s="326"/>
      <c r="F55" s="107"/>
      <c r="G55" s="107"/>
      <c r="H55" s="108"/>
      <c r="I55" s="108"/>
      <c r="J55" s="20"/>
      <c r="K55" s="20"/>
      <c r="L55" s="20"/>
    </row>
    <row r="56" spans="1:12" ht="12.75">
      <c r="A56" s="66"/>
      <c r="B56" s="109" t="s">
        <v>322</v>
      </c>
      <c r="C56" s="110"/>
      <c r="D56" s="110"/>
      <c r="E56" s="110"/>
      <c r="F56" s="110"/>
      <c r="G56" s="110"/>
      <c r="H56" s="331" t="s">
        <v>317</v>
      </c>
      <c r="I56" s="331"/>
      <c r="J56" s="20"/>
      <c r="K56" s="20"/>
      <c r="L56" s="20"/>
    </row>
    <row r="57" spans="1:12" ht="12.75">
      <c r="A57" s="66"/>
      <c r="B57" s="109" t="s">
        <v>318</v>
      </c>
      <c r="C57" s="110"/>
      <c r="D57" s="110"/>
      <c r="E57" s="110"/>
      <c r="F57" s="110"/>
      <c r="G57" s="110"/>
      <c r="H57" s="331"/>
      <c r="I57" s="331"/>
      <c r="J57" s="20"/>
      <c r="K57" s="20"/>
      <c r="L57" s="20"/>
    </row>
    <row r="58" spans="1:12" ht="12.75">
      <c r="A58" s="66"/>
      <c r="B58" s="109" t="s">
        <v>319</v>
      </c>
      <c r="C58" s="110"/>
      <c r="D58" s="110"/>
      <c r="E58" s="110"/>
      <c r="F58" s="110"/>
      <c r="G58" s="110"/>
      <c r="H58" s="331"/>
      <c r="I58" s="331"/>
      <c r="J58" s="20"/>
      <c r="K58" s="20"/>
      <c r="L58" s="20"/>
    </row>
    <row r="59" spans="1:12" ht="12.75">
      <c r="A59" s="66"/>
      <c r="B59" s="109" t="s">
        <v>320</v>
      </c>
      <c r="C59" s="111"/>
      <c r="D59" s="111"/>
      <c r="E59" s="111"/>
      <c r="F59" s="111"/>
      <c r="G59" s="111"/>
      <c r="H59" s="331"/>
      <c r="I59" s="331"/>
      <c r="J59" s="20"/>
      <c r="K59" s="20"/>
      <c r="L59" s="20"/>
    </row>
    <row r="60" spans="1:12" ht="12.75">
      <c r="A60" s="66"/>
      <c r="B60" s="109" t="s">
        <v>321</v>
      </c>
      <c r="C60" s="111"/>
      <c r="D60" s="111"/>
      <c r="E60" s="111"/>
      <c r="F60" s="111"/>
      <c r="G60" s="111"/>
      <c r="H60" s="331"/>
      <c r="I60" s="331"/>
      <c r="J60" s="20"/>
      <c r="K60" s="20"/>
      <c r="L60" s="20"/>
    </row>
    <row r="61" spans="1:12" ht="12.75">
      <c r="A61" s="66"/>
      <c r="B61" s="66"/>
      <c r="C61" s="67"/>
      <c r="D61" s="67"/>
      <c r="E61" s="67"/>
      <c r="F61" s="67"/>
      <c r="G61" s="67"/>
      <c r="H61" s="67"/>
      <c r="I61" s="68"/>
      <c r="J61" s="20"/>
      <c r="K61" s="20"/>
      <c r="L61" s="20"/>
    </row>
    <row r="62" spans="1:12" ht="13.5" thickBot="1">
      <c r="A62" s="69" t="s">
        <v>285</v>
      </c>
      <c r="B62" s="30"/>
      <c r="C62" s="30"/>
      <c r="D62" s="30"/>
      <c r="E62" s="30"/>
      <c r="F62" s="30"/>
      <c r="G62" s="70"/>
      <c r="H62" s="71"/>
      <c r="I62" s="70"/>
      <c r="J62" s="20"/>
      <c r="K62" s="20"/>
      <c r="L62" s="20"/>
    </row>
    <row r="63" spans="1:12" ht="12.75">
      <c r="A63" s="30"/>
      <c r="B63" s="30"/>
      <c r="C63" s="30"/>
      <c r="D63" s="30"/>
      <c r="E63" s="66" t="s">
        <v>286</v>
      </c>
      <c r="F63" s="20"/>
      <c r="G63" s="328" t="s">
        <v>287</v>
      </c>
      <c r="H63" s="329"/>
      <c r="I63" s="330"/>
      <c r="J63" s="20"/>
      <c r="K63" s="20"/>
      <c r="L63" s="20"/>
    </row>
    <row r="64" spans="1:12" ht="12.75">
      <c r="A64" s="72"/>
      <c r="B64" s="72"/>
      <c r="C64" s="35"/>
      <c r="D64" s="35"/>
      <c r="E64" s="35"/>
      <c r="F64" s="35"/>
      <c r="G64" s="322"/>
      <c r="H64" s="323"/>
      <c r="I64" s="35"/>
      <c r="J64" s="20"/>
      <c r="K64" s="20"/>
      <c r="L64" s="20"/>
    </row>
  </sheetData>
  <sheetProtection/>
  <protectedRanges>
    <protectedRange sqref="E2 H2 C6:D6 C8:D8 C10:D10 C12:I12 C14:D14 F14:I14 C16:I16 C18:I18 C20:I20 C24:G24 C22:F22 C26 I26 I24 A30:I30 A32:I32 A34:D34" name="Range1"/>
  </protectedRanges>
  <mergeCells count="71">
    <mergeCell ref="G64:H64"/>
    <mergeCell ref="A50:B50"/>
    <mergeCell ref="C50:I50"/>
    <mergeCell ref="A52:B52"/>
    <mergeCell ref="C52:I52"/>
    <mergeCell ref="B55:E55"/>
    <mergeCell ref="C53:H53"/>
    <mergeCell ref="G63:I63"/>
    <mergeCell ref="H56:I60"/>
    <mergeCell ref="C46:I46"/>
    <mergeCell ref="C37:D37"/>
    <mergeCell ref="F37:G37"/>
    <mergeCell ref="A38:D38"/>
    <mergeCell ref="E38:G38"/>
    <mergeCell ref="H38:I38"/>
    <mergeCell ref="A48:B48"/>
    <mergeCell ref="C48:E48"/>
    <mergeCell ref="H48:I48"/>
    <mergeCell ref="A1:C1"/>
    <mergeCell ref="A46:B46"/>
    <mergeCell ref="A44:B44"/>
    <mergeCell ref="C44:D44"/>
    <mergeCell ref="F44:I44"/>
    <mergeCell ref="C45:D45"/>
    <mergeCell ref="F45:G45"/>
    <mergeCell ref="D31:G31"/>
    <mergeCell ref="A40:D40"/>
    <mergeCell ref="E40:G40"/>
    <mergeCell ref="H40:I40"/>
    <mergeCell ref="A34:D34"/>
    <mergeCell ref="E34:G34"/>
    <mergeCell ref="H34:I34"/>
    <mergeCell ref="A36:D36"/>
    <mergeCell ref="E36:G36"/>
    <mergeCell ref="H36:I36"/>
    <mergeCell ref="G26:H26"/>
    <mergeCell ref="A28:D28"/>
    <mergeCell ref="E28:G28"/>
    <mergeCell ref="H28:I28"/>
    <mergeCell ref="A30:D30"/>
    <mergeCell ref="E30:G30"/>
    <mergeCell ref="H30:I30"/>
    <mergeCell ref="A18:B18"/>
    <mergeCell ref="C18:I18"/>
    <mergeCell ref="A20:B20"/>
    <mergeCell ref="C20:I20"/>
    <mergeCell ref="A32:D32"/>
    <mergeCell ref="E32:G32"/>
    <mergeCell ref="H32:I32"/>
    <mergeCell ref="A24:B24"/>
    <mergeCell ref="D24:G24"/>
    <mergeCell ref="A26:B26"/>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E6:H8"/>
    <mergeCell ref="A8:B8"/>
    <mergeCell ref="C8:D8"/>
  </mergeCells>
  <conditionalFormatting sqref="H29">
    <cfRule type="cellIs" priority="1" dxfId="3" operator="equal" stopIfTrue="1">
      <formula>"DA"</formula>
    </cfRule>
  </conditionalFormatting>
  <conditionalFormatting sqref="H2">
    <cfRule type="cellIs" priority="2" dxfId="0" operator="lessThan" stopIfTrue="1">
      <formula>'OPĆI PODACI'!#REF!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horizontalDpi="600" verticalDpi="600" orientation="portrait" paperSize="9" scale="77" r:id="rId4"/>
  <ignoredErrors>
    <ignoredError sqref="C6:D10 I26" numberStoredAsText="1"/>
  </ignoredErrors>
</worksheet>
</file>

<file path=xl/worksheets/sheet2.xml><?xml version="1.0" encoding="utf-8"?>
<worksheet xmlns="http://schemas.openxmlformats.org/spreadsheetml/2006/main" xmlns:r="http://schemas.openxmlformats.org/officeDocument/2006/relationships">
  <dimension ref="A1:K71"/>
  <sheetViews>
    <sheetView zoomScaleSheetLayoutView="110" zoomScalePageLayoutView="0" workbookViewId="0" topLeftCell="A34">
      <selection activeCell="K50" sqref="K50"/>
    </sheetView>
  </sheetViews>
  <sheetFormatPr defaultColWidth="9.140625" defaultRowHeight="12.75"/>
  <cols>
    <col min="10" max="11" width="9.8515625" style="0" bestFit="1" customWidth="1"/>
  </cols>
  <sheetData>
    <row r="1" spans="1:11" ht="12.75">
      <c r="A1" s="359" t="s">
        <v>160</v>
      </c>
      <c r="B1" s="360"/>
      <c r="C1" s="360"/>
      <c r="D1" s="360"/>
      <c r="E1" s="360"/>
      <c r="F1" s="360"/>
      <c r="G1" s="360"/>
      <c r="H1" s="360"/>
      <c r="I1" s="360"/>
      <c r="J1" s="360"/>
      <c r="K1" s="361"/>
    </row>
    <row r="2" spans="1:11" ht="12.75">
      <c r="A2" s="363" t="s">
        <v>597</v>
      </c>
      <c r="B2" s="364"/>
      <c r="C2" s="364"/>
      <c r="D2" s="364"/>
      <c r="E2" s="364"/>
      <c r="F2" s="364"/>
      <c r="G2" s="364"/>
      <c r="H2" s="364"/>
      <c r="I2" s="364"/>
      <c r="J2" s="364"/>
      <c r="K2" s="362"/>
    </row>
    <row r="3" spans="1:11" ht="12.75">
      <c r="A3" s="73"/>
      <c r="B3" s="80"/>
      <c r="C3" s="80"/>
      <c r="D3" s="80"/>
      <c r="E3" s="80"/>
      <c r="F3" s="80"/>
      <c r="G3" s="80"/>
      <c r="H3" s="80"/>
      <c r="I3" s="80"/>
      <c r="J3" s="80"/>
      <c r="K3" s="13"/>
    </row>
    <row r="4" spans="1:11" ht="12.75">
      <c r="A4" s="365" t="s">
        <v>338</v>
      </c>
      <c r="B4" s="366"/>
      <c r="C4" s="366"/>
      <c r="D4" s="366"/>
      <c r="E4" s="366"/>
      <c r="F4" s="366"/>
      <c r="G4" s="366"/>
      <c r="H4" s="366"/>
      <c r="I4" s="366"/>
      <c r="J4" s="366"/>
      <c r="K4" s="367"/>
    </row>
    <row r="5" spans="1:11" ht="24" thickBot="1">
      <c r="A5" s="368" t="s">
        <v>61</v>
      </c>
      <c r="B5" s="368"/>
      <c r="C5" s="368"/>
      <c r="D5" s="368"/>
      <c r="E5" s="368"/>
      <c r="F5" s="368"/>
      <c r="G5" s="368"/>
      <c r="H5" s="368"/>
      <c r="I5" s="74" t="s">
        <v>290</v>
      </c>
      <c r="J5" s="76" t="s">
        <v>156</v>
      </c>
      <c r="K5" s="76" t="s">
        <v>157</v>
      </c>
    </row>
    <row r="6" spans="1:11" ht="12.75">
      <c r="A6" s="369">
        <v>1</v>
      </c>
      <c r="B6" s="369"/>
      <c r="C6" s="369"/>
      <c r="D6" s="369"/>
      <c r="E6" s="369"/>
      <c r="F6" s="369"/>
      <c r="G6" s="369"/>
      <c r="H6" s="369"/>
      <c r="I6" s="78">
        <v>2</v>
      </c>
      <c r="J6" s="77">
        <v>3</v>
      </c>
      <c r="K6" s="77">
        <v>4</v>
      </c>
    </row>
    <row r="7" spans="1:11" ht="12.75">
      <c r="A7" s="332" t="s">
        <v>26</v>
      </c>
      <c r="B7" s="333"/>
      <c r="C7" s="333"/>
      <c r="D7" s="333"/>
      <c r="E7" s="333"/>
      <c r="F7" s="333"/>
      <c r="G7" s="333"/>
      <c r="H7" s="355"/>
      <c r="I7" s="4">
        <v>111</v>
      </c>
      <c r="J7" s="18">
        <f>SUM(J8:J9)</f>
        <v>563046952</v>
      </c>
      <c r="K7" s="18">
        <f>SUM(K8:K9)</f>
        <v>513231506</v>
      </c>
    </row>
    <row r="8" spans="1:11" ht="12.75">
      <c r="A8" s="342" t="s">
        <v>158</v>
      </c>
      <c r="B8" s="343"/>
      <c r="C8" s="343"/>
      <c r="D8" s="343"/>
      <c r="E8" s="343"/>
      <c r="F8" s="343"/>
      <c r="G8" s="343"/>
      <c r="H8" s="344"/>
      <c r="I8" s="2">
        <v>112</v>
      </c>
      <c r="J8" s="11">
        <v>550644134</v>
      </c>
      <c r="K8" s="11">
        <v>504069017</v>
      </c>
    </row>
    <row r="9" spans="1:11" ht="12.75">
      <c r="A9" s="342" t="s">
        <v>106</v>
      </c>
      <c r="B9" s="343"/>
      <c r="C9" s="343"/>
      <c r="D9" s="343"/>
      <c r="E9" s="343"/>
      <c r="F9" s="343"/>
      <c r="G9" s="343"/>
      <c r="H9" s="344"/>
      <c r="I9" s="2">
        <v>113</v>
      </c>
      <c r="J9" s="11">
        <v>12402818</v>
      </c>
      <c r="K9" s="11">
        <v>9162489</v>
      </c>
    </row>
    <row r="10" spans="1:11" ht="12.75">
      <c r="A10" s="342" t="s">
        <v>12</v>
      </c>
      <c r="B10" s="343"/>
      <c r="C10" s="343"/>
      <c r="D10" s="343"/>
      <c r="E10" s="343"/>
      <c r="F10" s="343"/>
      <c r="G10" s="343"/>
      <c r="H10" s="344"/>
      <c r="I10" s="2">
        <v>114</v>
      </c>
      <c r="J10" s="10">
        <f>J11+J12+J16+J20+J21+J22+J25+J26</f>
        <v>584898489</v>
      </c>
      <c r="K10" s="10">
        <f>K11+K12+K16+K20+K21+K22+K25+K26</f>
        <v>489038296</v>
      </c>
    </row>
    <row r="11" spans="1:11" ht="12.75">
      <c r="A11" s="342" t="s">
        <v>107</v>
      </c>
      <c r="B11" s="343"/>
      <c r="C11" s="343"/>
      <c r="D11" s="343"/>
      <c r="E11" s="343"/>
      <c r="F11" s="343"/>
      <c r="G11" s="343"/>
      <c r="H11" s="344"/>
      <c r="I11" s="2">
        <v>115</v>
      </c>
      <c r="J11" s="11">
        <v>0</v>
      </c>
      <c r="K11" s="11">
        <v>0</v>
      </c>
    </row>
    <row r="12" spans="1:11" ht="12.75">
      <c r="A12" s="342" t="s">
        <v>22</v>
      </c>
      <c r="B12" s="343"/>
      <c r="C12" s="343"/>
      <c r="D12" s="343"/>
      <c r="E12" s="343"/>
      <c r="F12" s="343"/>
      <c r="G12" s="343"/>
      <c r="H12" s="344"/>
      <c r="I12" s="2">
        <v>116</v>
      </c>
      <c r="J12" s="10">
        <f>SUM(J13:J15)</f>
        <v>435692167</v>
      </c>
      <c r="K12" s="10">
        <f>SUM(K13:K15)</f>
        <v>358906177</v>
      </c>
    </row>
    <row r="13" spans="1:11" ht="12.75">
      <c r="A13" s="356" t="s">
        <v>152</v>
      </c>
      <c r="B13" s="357"/>
      <c r="C13" s="357"/>
      <c r="D13" s="357"/>
      <c r="E13" s="357"/>
      <c r="F13" s="357"/>
      <c r="G13" s="357"/>
      <c r="H13" s="358"/>
      <c r="I13" s="2">
        <v>117</v>
      </c>
      <c r="J13" s="11">
        <v>1995089</v>
      </c>
      <c r="K13" s="11">
        <v>1778478</v>
      </c>
    </row>
    <row r="14" spans="1:11" ht="12.75">
      <c r="A14" s="356" t="s">
        <v>153</v>
      </c>
      <c r="B14" s="357"/>
      <c r="C14" s="357"/>
      <c r="D14" s="357"/>
      <c r="E14" s="357"/>
      <c r="F14" s="357"/>
      <c r="G14" s="357"/>
      <c r="H14" s="358"/>
      <c r="I14" s="2">
        <v>118</v>
      </c>
      <c r="J14" s="11">
        <v>661277</v>
      </c>
      <c r="K14" s="11">
        <v>1866476</v>
      </c>
    </row>
    <row r="15" spans="1:11" ht="12.75">
      <c r="A15" s="356" t="s">
        <v>63</v>
      </c>
      <c r="B15" s="357"/>
      <c r="C15" s="357"/>
      <c r="D15" s="357"/>
      <c r="E15" s="357"/>
      <c r="F15" s="357"/>
      <c r="G15" s="357"/>
      <c r="H15" s="358"/>
      <c r="I15" s="2">
        <v>119</v>
      </c>
      <c r="J15" s="11">
        <v>433035801</v>
      </c>
      <c r="K15" s="11">
        <v>355261223</v>
      </c>
    </row>
    <row r="16" spans="1:11" ht="12.75">
      <c r="A16" s="342" t="s">
        <v>23</v>
      </c>
      <c r="B16" s="343"/>
      <c r="C16" s="343"/>
      <c r="D16" s="343"/>
      <c r="E16" s="343"/>
      <c r="F16" s="343"/>
      <c r="G16" s="343"/>
      <c r="H16" s="344"/>
      <c r="I16" s="2">
        <v>120</v>
      </c>
      <c r="J16" s="10">
        <f>SUM(J17:J19)</f>
        <v>36115701</v>
      </c>
      <c r="K16" s="10">
        <f>SUM(K17:K19)</f>
        <v>38551105</v>
      </c>
    </row>
    <row r="17" spans="1:11" ht="12.75">
      <c r="A17" s="356" t="s">
        <v>64</v>
      </c>
      <c r="B17" s="357"/>
      <c r="C17" s="357"/>
      <c r="D17" s="357"/>
      <c r="E17" s="357"/>
      <c r="F17" s="357"/>
      <c r="G17" s="357"/>
      <c r="H17" s="358"/>
      <c r="I17" s="2">
        <v>121</v>
      </c>
      <c r="J17" s="11">
        <v>19481465</v>
      </c>
      <c r="K17" s="11">
        <v>21026969</v>
      </c>
    </row>
    <row r="18" spans="1:11" ht="12.75">
      <c r="A18" s="356" t="s">
        <v>65</v>
      </c>
      <c r="B18" s="357"/>
      <c r="C18" s="357"/>
      <c r="D18" s="357"/>
      <c r="E18" s="357"/>
      <c r="F18" s="357"/>
      <c r="G18" s="357"/>
      <c r="H18" s="358"/>
      <c r="I18" s="2">
        <v>122</v>
      </c>
      <c r="J18" s="11">
        <v>11691282</v>
      </c>
      <c r="K18" s="11">
        <v>12437105</v>
      </c>
    </row>
    <row r="19" spans="1:11" ht="12.75">
      <c r="A19" s="356" t="s">
        <v>66</v>
      </c>
      <c r="B19" s="357"/>
      <c r="C19" s="357"/>
      <c r="D19" s="357"/>
      <c r="E19" s="357"/>
      <c r="F19" s="357"/>
      <c r="G19" s="357"/>
      <c r="H19" s="358"/>
      <c r="I19" s="2">
        <v>123</v>
      </c>
      <c r="J19" s="11">
        <v>4942954</v>
      </c>
      <c r="K19" s="11">
        <v>5087031</v>
      </c>
    </row>
    <row r="20" spans="1:11" ht="12.75">
      <c r="A20" s="342" t="s">
        <v>108</v>
      </c>
      <c r="B20" s="343"/>
      <c r="C20" s="343"/>
      <c r="D20" s="343"/>
      <c r="E20" s="343"/>
      <c r="F20" s="343"/>
      <c r="G20" s="343"/>
      <c r="H20" s="344"/>
      <c r="I20" s="2">
        <v>124</v>
      </c>
      <c r="J20" s="11">
        <v>54570270</v>
      </c>
      <c r="K20" s="11">
        <v>74407234</v>
      </c>
    </row>
    <row r="21" spans="1:11" ht="12.75">
      <c r="A21" s="342" t="s">
        <v>109</v>
      </c>
      <c r="B21" s="343"/>
      <c r="C21" s="343"/>
      <c r="D21" s="343"/>
      <c r="E21" s="343"/>
      <c r="F21" s="343"/>
      <c r="G21" s="343"/>
      <c r="H21" s="344"/>
      <c r="I21" s="2">
        <v>125</v>
      </c>
      <c r="J21" s="11">
        <v>10560367</v>
      </c>
      <c r="K21" s="11">
        <v>12316785</v>
      </c>
    </row>
    <row r="22" spans="1:11" ht="12.75">
      <c r="A22" s="342" t="s">
        <v>24</v>
      </c>
      <c r="B22" s="343"/>
      <c r="C22" s="343"/>
      <c r="D22" s="343"/>
      <c r="E22" s="343"/>
      <c r="F22" s="343"/>
      <c r="G22" s="343"/>
      <c r="H22" s="344"/>
      <c r="I22" s="2">
        <v>126</v>
      </c>
      <c r="J22" s="10">
        <f>SUM(J23:J24)</f>
        <v>46216068</v>
      </c>
      <c r="K22" s="10">
        <f>SUM(K23:K24)</f>
        <v>3073482</v>
      </c>
    </row>
    <row r="23" spans="1:11" ht="12.75">
      <c r="A23" s="356" t="s">
        <v>143</v>
      </c>
      <c r="B23" s="357"/>
      <c r="C23" s="357"/>
      <c r="D23" s="357"/>
      <c r="E23" s="357"/>
      <c r="F23" s="357"/>
      <c r="G23" s="357"/>
      <c r="H23" s="358"/>
      <c r="I23" s="2">
        <v>127</v>
      </c>
      <c r="J23" s="11">
        <v>40633325</v>
      </c>
      <c r="K23" s="11">
        <v>0</v>
      </c>
    </row>
    <row r="24" spans="1:11" ht="12.75">
      <c r="A24" s="356" t="s">
        <v>144</v>
      </c>
      <c r="B24" s="357"/>
      <c r="C24" s="357"/>
      <c r="D24" s="357"/>
      <c r="E24" s="357"/>
      <c r="F24" s="357"/>
      <c r="G24" s="357"/>
      <c r="H24" s="358"/>
      <c r="I24" s="2">
        <v>128</v>
      </c>
      <c r="J24" s="11">
        <v>5582743</v>
      </c>
      <c r="K24" s="11">
        <v>3073482</v>
      </c>
    </row>
    <row r="25" spans="1:11" ht="12.75">
      <c r="A25" s="342" t="s">
        <v>110</v>
      </c>
      <c r="B25" s="343"/>
      <c r="C25" s="343"/>
      <c r="D25" s="343"/>
      <c r="E25" s="343"/>
      <c r="F25" s="343"/>
      <c r="G25" s="343"/>
      <c r="H25" s="344"/>
      <c r="I25" s="2">
        <v>129</v>
      </c>
      <c r="J25" s="11">
        <v>1743916</v>
      </c>
      <c r="K25" s="11">
        <v>1783513</v>
      </c>
    </row>
    <row r="26" spans="1:11" ht="12.75">
      <c r="A26" s="342" t="s">
        <v>52</v>
      </c>
      <c r="B26" s="343"/>
      <c r="C26" s="343"/>
      <c r="D26" s="343"/>
      <c r="E26" s="343"/>
      <c r="F26" s="343"/>
      <c r="G26" s="343"/>
      <c r="H26" s="344"/>
      <c r="I26" s="2">
        <v>130</v>
      </c>
      <c r="J26" s="11">
        <v>0</v>
      </c>
      <c r="K26" s="11">
        <v>0</v>
      </c>
    </row>
    <row r="27" spans="1:11" ht="12.75">
      <c r="A27" s="342" t="s">
        <v>221</v>
      </c>
      <c r="B27" s="343"/>
      <c r="C27" s="343"/>
      <c r="D27" s="343"/>
      <c r="E27" s="343"/>
      <c r="F27" s="343"/>
      <c r="G27" s="343"/>
      <c r="H27" s="344"/>
      <c r="I27" s="2">
        <v>131</v>
      </c>
      <c r="J27" s="10">
        <f>SUM(J28:J32)</f>
        <v>6951183</v>
      </c>
      <c r="K27" s="10">
        <f>SUM(K28:K32)</f>
        <v>8281672</v>
      </c>
    </row>
    <row r="28" spans="1:11" ht="25.5" customHeight="1">
      <c r="A28" s="342" t="s">
        <v>235</v>
      </c>
      <c r="B28" s="343"/>
      <c r="C28" s="343"/>
      <c r="D28" s="343"/>
      <c r="E28" s="343"/>
      <c r="F28" s="343"/>
      <c r="G28" s="343"/>
      <c r="H28" s="344"/>
      <c r="I28" s="2">
        <v>132</v>
      </c>
      <c r="J28" s="11">
        <v>301228</v>
      </c>
      <c r="K28" s="11">
        <v>277673</v>
      </c>
    </row>
    <row r="29" spans="1:11" ht="26.25" customHeight="1">
      <c r="A29" s="342" t="s">
        <v>161</v>
      </c>
      <c r="B29" s="343"/>
      <c r="C29" s="343"/>
      <c r="D29" s="343"/>
      <c r="E29" s="343"/>
      <c r="F29" s="343"/>
      <c r="G29" s="343"/>
      <c r="H29" s="344"/>
      <c r="I29" s="2">
        <v>133</v>
      </c>
      <c r="J29" s="11">
        <v>6649955</v>
      </c>
      <c r="K29" s="11">
        <v>8003999</v>
      </c>
    </row>
    <row r="30" spans="1:11" ht="12.75">
      <c r="A30" s="342" t="s">
        <v>145</v>
      </c>
      <c r="B30" s="343"/>
      <c r="C30" s="343"/>
      <c r="D30" s="343"/>
      <c r="E30" s="343"/>
      <c r="F30" s="343"/>
      <c r="G30" s="343"/>
      <c r="H30" s="344"/>
      <c r="I30" s="2">
        <v>134</v>
      </c>
      <c r="J30" s="11">
        <v>0</v>
      </c>
      <c r="K30" s="11">
        <v>0</v>
      </c>
    </row>
    <row r="31" spans="1:11" ht="12.75">
      <c r="A31" s="342" t="s">
        <v>231</v>
      </c>
      <c r="B31" s="343"/>
      <c r="C31" s="343"/>
      <c r="D31" s="343"/>
      <c r="E31" s="343"/>
      <c r="F31" s="343"/>
      <c r="G31" s="343"/>
      <c r="H31" s="344"/>
      <c r="I31" s="2">
        <v>135</v>
      </c>
      <c r="J31" s="11">
        <v>0</v>
      </c>
      <c r="K31" s="11">
        <v>0</v>
      </c>
    </row>
    <row r="32" spans="1:11" ht="12.75">
      <c r="A32" s="342" t="s">
        <v>146</v>
      </c>
      <c r="B32" s="343"/>
      <c r="C32" s="343"/>
      <c r="D32" s="343"/>
      <c r="E32" s="343"/>
      <c r="F32" s="343"/>
      <c r="G32" s="343"/>
      <c r="H32" s="344"/>
      <c r="I32" s="2">
        <v>136</v>
      </c>
      <c r="J32" s="11">
        <v>0</v>
      </c>
      <c r="K32" s="11">
        <v>0</v>
      </c>
    </row>
    <row r="33" spans="1:11" ht="12.75">
      <c r="A33" s="342" t="s">
        <v>222</v>
      </c>
      <c r="B33" s="343"/>
      <c r="C33" s="343"/>
      <c r="D33" s="343"/>
      <c r="E33" s="343"/>
      <c r="F33" s="343"/>
      <c r="G33" s="343"/>
      <c r="H33" s="344"/>
      <c r="I33" s="2">
        <v>137</v>
      </c>
      <c r="J33" s="10">
        <f>SUM(J34:J37)</f>
        <v>81444918</v>
      </c>
      <c r="K33" s="10">
        <f>SUM(K34:K37)</f>
        <v>58563022</v>
      </c>
    </row>
    <row r="34" spans="1:11" ht="12.75">
      <c r="A34" s="342" t="s">
        <v>68</v>
      </c>
      <c r="B34" s="343"/>
      <c r="C34" s="343"/>
      <c r="D34" s="343"/>
      <c r="E34" s="343"/>
      <c r="F34" s="343"/>
      <c r="G34" s="343"/>
      <c r="H34" s="344"/>
      <c r="I34" s="2">
        <v>138</v>
      </c>
      <c r="J34" s="11">
        <v>0</v>
      </c>
      <c r="K34" s="11">
        <v>0</v>
      </c>
    </row>
    <row r="35" spans="1:11" ht="26.25" customHeight="1">
      <c r="A35" s="342" t="s">
        <v>67</v>
      </c>
      <c r="B35" s="343"/>
      <c r="C35" s="343"/>
      <c r="D35" s="343"/>
      <c r="E35" s="343"/>
      <c r="F35" s="343"/>
      <c r="G35" s="343"/>
      <c r="H35" s="344"/>
      <c r="I35" s="2">
        <v>139</v>
      </c>
      <c r="J35" s="11">
        <v>81444918</v>
      </c>
      <c r="K35" s="11">
        <v>58563022</v>
      </c>
    </row>
    <row r="36" spans="1:11" ht="12.75">
      <c r="A36" s="342" t="s">
        <v>232</v>
      </c>
      <c r="B36" s="343"/>
      <c r="C36" s="343"/>
      <c r="D36" s="343"/>
      <c r="E36" s="343"/>
      <c r="F36" s="343"/>
      <c r="G36" s="343"/>
      <c r="H36" s="344"/>
      <c r="I36" s="2">
        <v>140</v>
      </c>
      <c r="J36" s="11">
        <v>0</v>
      </c>
      <c r="K36" s="11">
        <v>0</v>
      </c>
    </row>
    <row r="37" spans="1:11" ht="12.75">
      <c r="A37" s="342" t="s">
        <v>69</v>
      </c>
      <c r="B37" s="343"/>
      <c r="C37" s="343"/>
      <c r="D37" s="343"/>
      <c r="E37" s="343"/>
      <c r="F37" s="343"/>
      <c r="G37" s="343"/>
      <c r="H37" s="344"/>
      <c r="I37" s="2">
        <v>141</v>
      </c>
      <c r="J37" s="11">
        <v>0</v>
      </c>
      <c r="K37" s="11">
        <v>0</v>
      </c>
    </row>
    <row r="38" spans="1:11" ht="12.75">
      <c r="A38" s="342" t="s">
        <v>203</v>
      </c>
      <c r="B38" s="343"/>
      <c r="C38" s="343"/>
      <c r="D38" s="343"/>
      <c r="E38" s="343"/>
      <c r="F38" s="343"/>
      <c r="G38" s="343"/>
      <c r="H38" s="344"/>
      <c r="I38" s="2">
        <v>142</v>
      </c>
      <c r="J38" s="11">
        <v>0</v>
      </c>
      <c r="K38" s="11">
        <v>0</v>
      </c>
    </row>
    <row r="39" spans="1:11" ht="12.75">
      <c r="A39" s="342" t="s">
        <v>204</v>
      </c>
      <c r="B39" s="343"/>
      <c r="C39" s="343"/>
      <c r="D39" s="343"/>
      <c r="E39" s="343"/>
      <c r="F39" s="343"/>
      <c r="G39" s="343"/>
      <c r="H39" s="344"/>
      <c r="I39" s="2">
        <v>143</v>
      </c>
      <c r="J39" s="11">
        <v>0</v>
      </c>
      <c r="K39" s="11">
        <v>0</v>
      </c>
    </row>
    <row r="40" spans="1:11" ht="12.75">
      <c r="A40" s="342" t="s">
        <v>233</v>
      </c>
      <c r="B40" s="343"/>
      <c r="C40" s="343"/>
      <c r="D40" s="343"/>
      <c r="E40" s="343"/>
      <c r="F40" s="343"/>
      <c r="G40" s="343"/>
      <c r="H40" s="344"/>
      <c r="I40" s="2">
        <v>144</v>
      </c>
      <c r="J40" s="11">
        <v>0</v>
      </c>
      <c r="K40" s="11">
        <v>0</v>
      </c>
    </row>
    <row r="41" spans="1:11" ht="12.75">
      <c r="A41" s="342" t="s">
        <v>234</v>
      </c>
      <c r="B41" s="343"/>
      <c r="C41" s="343"/>
      <c r="D41" s="343"/>
      <c r="E41" s="343"/>
      <c r="F41" s="343"/>
      <c r="G41" s="343"/>
      <c r="H41" s="344"/>
      <c r="I41" s="2">
        <v>145</v>
      </c>
      <c r="J41" s="11">
        <v>0</v>
      </c>
      <c r="K41" s="11">
        <v>14035758</v>
      </c>
    </row>
    <row r="42" spans="1:11" ht="12.75">
      <c r="A42" s="342" t="s">
        <v>223</v>
      </c>
      <c r="B42" s="343"/>
      <c r="C42" s="343"/>
      <c r="D42" s="343"/>
      <c r="E42" s="343"/>
      <c r="F42" s="343"/>
      <c r="G42" s="343"/>
      <c r="H42" s="344"/>
      <c r="I42" s="2">
        <v>146</v>
      </c>
      <c r="J42" s="10">
        <f>J7+J27+J38+J40</f>
        <v>569998135</v>
      </c>
      <c r="K42" s="10">
        <f>K7+K27+K38+K40</f>
        <v>521513178</v>
      </c>
    </row>
    <row r="43" spans="1:11" ht="12.75">
      <c r="A43" s="342" t="s">
        <v>224</v>
      </c>
      <c r="B43" s="343"/>
      <c r="C43" s="343"/>
      <c r="D43" s="343"/>
      <c r="E43" s="343"/>
      <c r="F43" s="343"/>
      <c r="G43" s="343"/>
      <c r="H43" s="344"/>
      <c r="I43" s="2">
        <v>147</v>
      </c>
      <c r="J43" s="10">
        <f>J10+J33+J39+J41</f>
        <v>666343407</v>
      </c>
      <c r="K43" s="10">
        <f>K10+K33+K39+K41</f>
        <v>561637076</v>
      </c>
    </row>
    <row r="44" spans="1:11" ht="12.75">
      <c r="A44" s="342" t="s">
        <v>244</v>
      </c>
      <c r="B44" s="343"/>
      <c r="C44" s="343"/>
      <c r="D44" s="343"/>
      <c r="E44" s="343"/>
      <c r="F44" s="343"/>
      <c r="G44" s="343"/>
      <c r="H44" s="344"/>
      <c r="I44" s="2">
        <v>148</v>
      </c>
      <c r="J44" s="10">
        <f>J42-J43</f>
        <v>-96345272</v>
      </c>
      <c r="K44" s="10">
        <f>K42-K43</f>
        <v>-40123898</v>
      </c>
    </row>
    <row r="45" spans="1:11" ht="12.75">
      <c r="A45" s="349" t="s">
        <v>226</v>
      </c>
      <c r="B45" s="350"/>
      <c r="C45" s="350"/>
      <c r="D45" s="350"/>
      <c r="E45" s="350"/>
      <c r="F45" s="350"/>
      <c r="G45" s="350"/>
      <c r="H45" s="351"/>
      <c r="I45" s="2">
        <v>149</v>
      </c>
      <c r="J45" s="10">
        <f>IF(J42&gt;J43,J42-J43,0)</f>
        <v>0</v>
      </c>
      <c r="K45" s="10">
        <f>IF(K42&gt;K43,K42-K43,0)</f>
        <v>0</v>
      </c>
    </row>
    <row r="46" spans="1:11" ht="12.75">
      <c r="A46" s="349" t="s">
        <v>227</v>
      </c>
      <c r="B46" s="350"/>
      <c r="C46" s="350"/>
      <c r="D46" s="350"/>
      <c r="E46" s="350"/>
      <c r="F46" s="350"/>
      <c r="G46" s="350"/>
      <c r="H46" s="351"/>
      <c r="I46" s="2">
        <v>150</v>
      </c>
      <c r="J46" s="10">
        <f>IF(J43&gt;J42,J43-J42,0)</f>
        <v>96345272</v>
      </c>
      <c r="K46" s="10">
        <f>IF(K43&gt;K42,K43-K42,0)</f>
        <v>40123898</v>
      </c>
    </row>
    <row r="47" spans="1:11" ht="12.75">
      <c r="A47" s="342" t="s">
        <v>225</v>
      </c>
      <c r="B47" s="343"/>
      <c r="C47" s="343"/>
      <c r="D47" s="343"/>
      <c r="E47" s="343"/>
      <c r="F47" s="343"/>
      <c r="G47" s="343"/>
      <c r="H47" s="344"/>
      <c r="I47" s="2">
        <v>151</v>
      </c>
      <c r="J47" s="11">
        <v>0</v>
      </c>
      <c r="K47" s="11">
        <v>0</v>
      </c>
    </row>
    <row r="48" spans="1:11" ht="12.75">
      <c r="A48" s="342" t="s">
        <v>245</v>
      </c>
      <c r="B48" s="343"/>
      <c r="C48" s="343"/>
      <c r="D48" s="343"/>
      <c r="E48" s="343"/>
      <c r="F48" s="343"/>
      <c r="G48" s="343"/>
      <c r="H48" s="344"/>
      <c r="I48" s="2">
        <v>152</v>
      </c>
      <c r="J48" s="10">
        <f>J44-J47</f>
        <v>-96345272</v>
      </c>
      <c r="K48" s="10">
        <f>K44-K47</f>
        <v>-40123898</v>
      </c>
    </row>
    <row r="49" spans="1:11" ht="12.75">
      <c r="A49" s="349" t="s">
        <v>200</v>
      </c>
      <c r="B49" s="350"/>
      <c r="C49" s="350"/>
      <c r="D49" s="350"/>
      <c r="E49" s="350"/>
      <c r="F49" s="350"/>
      <c r="G49" s="350"/>
      <c r="H49" s="351"/>
      <c r="I49" s="2">
        <v>153</v>
      </c>
      <c r="J49" s="10">
        <f>IF(J48&gt;0,J48,0)</f>
        <v>0</v>
      </c>
      <c r="K49" s="10">
        <f>IF(K48&gt;0,K48,0)</f>
        <v>0</v>
      </c>
    </row>
    <row r="50" spans="1:11" ht="12.75">
      <c r="A50" s="352" t="s">
        <v>228</v>
      </c>
      <c r="B50" s="353"/>
      <c r="C50" s="353"/>
      <c r="D50" s="353"/>
      <c r="E50" s="353"/>
      <c r="F50" s="353"/>
      <c r="G50" s="353"/>
      <c r="H50" s="354"/>
      <c r="I50" s="3">
        <v>154</v>
      </c>
      <c r="J50" s="16">
        <f>IF(J48&lt;0,-J48,0)</f>
        <v>96345272</v>
      </c>
      <c r="K50" s="16">
        <f>IF(K48&lt;0,-K48,0)</f>
        <v>40123898</v>
      </c>
    </row>
    <row r="51" spans="1:11" ht="12.75">
      <c r="A51" s="345" t="s">
        <v>120</v>
      </c>
      <c r="B51" s="346"/>
      <c r="C51" s="346"/>
      <c r="D51" s="346"/>
      <c r="E51" s="346"/>
      <c r="F51" s="346"/>
      <c r="G51" s="346"/>
      <c r="H51" s="346"/>
      <c r="I51" s="347"/>
      <c r="J51" s="347"/>
      <c r="K51" s="348"/>
    </row>
    <row r="52" spans="1:11" ht="12.75">
      <c r="A52" s="332" t="s">
        <v>194</v>
      </c>
      <c r="B52" s="333"/>
      <c r="C52" s="333"/>
      <c r="D52" s="333"/>
      <c r="E52" s="333"/>
      <c r="F52" s="333"/>
      <c r="G52" s="333"/>
      <c r="H52" s="333"/>
      <c r="I52" s="334"/>
      <c r="J52" s="334"/>
      <c r="K52" s="335"/>
    </row>
    <row r="53" spans="1:11" ht="12.75">
      <c r="A53" s="336" t="s">
        <v>242</v>
      </c>
      <c r="B53" s="337"/>
      <c r="C53" s="337"/>
      <c r="D53" s="337"/>
      <c r="E53" s="337"/>
      <c r="F53" s="337"/>
      <c r="G53" s="337"/>
      <c r="H53" s="338"/>
      <c r="I53" s="2">
        <v>155</v>
      </c>
      <c r="J53" s="11">
        <v>0</v>
      </c>
      <c r="K53" s="11">
        <v>0</v>
      </c>
    </row>
    <row r="54" spans="1:11" ht="12.75">
      <c r="A54" s="336" t="s">
        <v>243</v>
      </c>
      <c r="B54" s="337"/>
      <c r="C54" s="337"/>
      <c r="D54" s="337"/>
      <c r="E54" s="337"/>
      <c r="F54" s="337"/>
      <c r="G54" s="337"/>
      <c r="H54" s="338"/>
      <c r="I54" s="2">
        <v>156</v>
      </c>
      <c r="J54" s="12">
        <v>0</v>
      </c>
      <c r="K54" s="12">
        <v>0</v>
      </c>
    </row>
    <row r="55" spans="1:11" ht="12.75">
      <c r="A55" s="345" t="s">
        <v>197</v>
      </c>
      <c r="B55" s="346"/>
      <c r="C55" s="346"/>
      <c r="D55" s="346"/>
      <c r="E55" s="346"/>
      <c r="F55" s="346"/>
      <c r="G55" s="346"/>
      <c r="H55" s="346"/>
      <c r="I55" s="347"/>
      <c r="J55" s="347"/>
      <c r="K55" s="348"/>
    </row>
    <row r="56" spans="1:11" ht="12.75">
      <c r="A56" s="332" t="s">
        <v>212</v>
      </c>
      <c r="B56" s="333"/>
      <c r="C56" s="333"/>
      <c r="D56" s="333"/>
      <c r="E56" s="333"/>
      <c r="F56" s="333"/>
      <c r="G56" s="333"/>
      <c r="H56" s="355"/>
      <c r="I56" s="19">
        <v>157</v>
      </c>
      <c r="J56" s="9">
        <f>J48</f>
        <v>-96345272</v>
      </c>
      <c r="K56" s="9">
        <f>K48</f>
        <v>-40123898</v>
      </c>
    </row>
    <row r="57" spans="1:11" ht="12.75">
      <c r="A57" s="342" t="s">
        <v>229</v>
      </c>
      <c r="B57" s="343"/>
      <c r="C57" s="343"/>
      <c r="D57" s="343"/>
      <c r="E57" s="343"/>
      <c r="F57" s="343"/>
      <c r="G57" s="343"/>
      <c r="H57" s="344"/>
      <c r="I57" s="2">
        <v>158</v>
      </c>
      <c r="J57" s="10">
        <f>SUM(J58:J64)</f>
        <v>0</v>
      </c>
      <c r="K57" s="10">
        <f>SUM(K58:K64)</f>
        <v>0</v>
      </c>
    </row>
    <row r="58" spans="1:11" ht="12.75">
      <c r="A58" s="342" t="s">
        <v>236</v>
      </c>
      <c r="B58" s="343"/>
      <c r="C58" s="343"/>
      <c r="D58" s="343"/>
      <c r="E58" s="343"/>
      <c r="F58" s="343"/>
      <c r="G58" s="343"/>
      <c r="H58" s="344"/>
      <c r="I58" s="2">
        <v>159</v>
      </c>
      <c r="J58" s="11">
        <v>0</v>
      </c>
      <c r="K58" s="11">
        <v>0</v>
      </c>
    </row>
    <row r="59" spans="1:11" ht="12.75">
      <c r="A59" s="342" t="s">
        <v>237</v>
      </c>
      <c r="B59" s="343"/>
      <c r="C59" s="343"/>
      <c r="D59" s="343"/>
      <c r="E59" s="343"/>
      <c r="F59" s="343"/>
      <c r="G59" s="343"/>
      <c r="H59" s="344"/>
      <c r="I59" s="2">
        <v>160</v>
      </c>
      <c r="J59" s="11">
        <v>0</v>
      </c>
      <c r="K59" s="11">
        <v>0</v>
      </c>
    </row>
    <row r="60" spans="1:11" ht="24" customHeight="1">
      <c r="A60" s="342" t="s">
        <v>45</v>
      </c>
      <c r="B60" s="343"/>
      <c r="C60" s="343"/>
      <c r="D60" s="343"/>
      <c r="E60" s="343"/>
      <c r="F60" s="343"/>
      <c r="G60" s="343"/>
      <c r="H60" s="344"/>
      <c r="I60" s="2">
        <v>161</v>
      </c>
      <c r="J60" s="11">
        <v>0</v>
      </c>
      <c r="K60" s="11">
        <v>0</v>
      </c>
    </row>
    <row r="61" spans="1:11" ht="12.75">
      <c r="A61" s="342" t="s">
        <v>238</v>
      </c>
      <c r="B61" s="343"/>
      <c r="C61" s="343"/>
      <c r="D61" s="343"/>
      <c r="E61" s="343"/>
      <c r="F61" s="343"/>
      <c r="G61" s="343"/>
      <c r="H61" s="344"/>
      <c r="I61" s="2">
        <v>162</v>
      </c>
      <c r="J61" s="11">
        <v>0</v>
      </c>
      <c r="K61" s="11">
        <v>0</v>
      </c>
    </row>
    <row r="62" spans="1:11" ht="12.75">
      <c r="A62" s="342" t="s">
        <v>239</v>
      </c>
      <c r="B62" s="343"/>
      <c r="C62" s="343"/>
      <c r="D62" s="343"/>
      <c r="E62" s="343"/>
      <c r="F62" s="343"/>
      <c r="G62" s="343"/>
      <c r="H62" s="344"/>
      <c r="I62" s="2">
        <v>163</v>
      </c>
      <c r="J62" s="11">
        <v>0</v>
      </c>
      <c r="K62" s="11">
        <v>0</v>
      </c>
    </row>
    <row r="63" spans="1:11" ht="12.75">
      <c r="A63" s="342" t="s">
        <v>240</v>
      </c>
      <c r="B63" s="343"/>
      <c r="C63" s="343"/>
      <c r="D63" s="343"/>
      <c r="E63" s="343"/>
      <c r="F63" s="343"/>
      <c r="G63" s="343"/>
      <c r="H63" s="344"/>
      <c r="I63" s="2">
        <v>164</v>
      </c>
      <c r="J63" s="11">
        <v>0</v>
      </c>
      <c r="K63" s="11">
        <v>0</v>
      </c>
    </row>
    <row r="64" spans="1:11" ht="12.75">
      <c r="A64" s="342" t="s">
        <v>241</v>
      </c>
      <c r="B64" s="343"/>
      <c r="C64" s="343"/>
      <c r="D64" s="343"/>
      <c r="E64" s="343"/>
      <c r="F64" s="343"/>
      <c r="G64" s="343"/>
      <c r="H64" s="344"/>
      <c r="I64" s="2">
        <v>165</v>
      </c>
      <c r="J64" s="11">
        <v>0</v>
      </c>
      <c r="K64" s="11">
        <v>0</v>
      </c>
    </row>
    <row r="65" spans="1:11" ht="12.75">
      <c r="A65" s="342" t="s">
        <v>230</v>
      </c>
      <c r="B65" s="343"/>
      <c r="C65" s="343"/>
      <c r="D65" s="343"/>
      <c r="E65" s="343"/>
      <c r="F65" s="343"/>
      <c r="G65" s="343"/>
      <c r="H65" s="344"/>
      <c r="I65" s="2">
        <v>166</v>
      </c>
      <c r="J65" s="11">
        <v>0</v>
      </c>
      <c r="K65" s="11">
        <v>0</v>
      </c>
    </row>
    <row r="66" spans="1:11" ht="12.75">
      <c r="A66" s="342" t="s">
        <v>201</v>
      </c>
      <c r="B66" s="343"/>
      <c r="C66" s="343"/>
      <c r="D66" s="343"/>
      <c r="E66" s="343"/>
      <c r="F66" s="343"/>
      <c r="G66" s="343"/>
      <c r="H66" s="344"/>
      <c r="I66" s="2">
        <v>167</v>
      </c>
      <c r="J66" s="10">
        <f>J57-J65</f>
        <v>0</v>
      </c>
      <c r="K66" s="10">
        <f>K57-K65</f>
        <v>0</v>
      </c>
    </row>
    <row r="67" spans="1:11" ht="12.75">
      <c r="A67" s="342" t="s">
        <v>202</v>
      </c>
      <c r="B67" s="343"/>
      <c r="C67" s="343"/>
      <c r="D67" s="343"/>
      <c r="E67" s="343"/>
      <c r="F67" s="343"/>
      <c r="G67" s="343"/>
      <c r="H67" s="344"/>
      <c r="I67" s="2">
        <v>168</v>
      </c>
      <c r="J67" s="16">
        <f>J56+J66</f>
        <v>-96345272</v>
      </c>
      <c r="K67" s="16">
        <f>K56+K66</f>
        <v>-40123898</v>
      </c>
    </row>
    <row r="68" spans="1:11" ht="12.75">
      <c r="A68" s="345" t="s">
        <v>196</v>
      </c>
      <c r="B68" s="346"/>
      <c r="C68" s="346"/>
      <c r="D68" s="346"/>
      <c r="E68" s="346"/>
      <c r="F68" s="346"/>
      <c r="G68" s="346"/>
      <c r="H68" s="346"/>
      <c r="I68" s="347"/>
      <c r="J68" s="347"/>
      <c r="K68" s="348"/>
    </row>
    <row r="69" spans="1:11" ht="12.75">
      <c r="A69" s="332" t="s">
        <v>195</v>
      </c>
      <c r="B69" s="333"/>
      <c r="C69" s="333"/>
      <c r="D69" s="333"/>
      <c r="E69" s="333"/>
      <c r="F69" s="333"/>
      <c r="G69" s="333"/>
      <c r="H69" s="333"/>
      <c r="I69" s="334"/>
      <c r="J69" s="334"/>
      <c r="K69" s="335"/>
    </row>
    <row r="70" spans="1:11" ht="12.75">
      <c r="A70" s="336" t="s">
        <v>242</v>
      </c>
      <c r="B70" s="337"/>
      <c r="C70" s="337"/>
      <c r="D70" s="337"/>
      <c r="E70" s="337"/>
      <c r="F70" s="337"/>
      <c r="G70" s="337"/>
      <c r="H70" s="338"/>
      <c r="I70" s="2">
        <v>169</v>
      </c>
      <c r="J70" s="11">
        <v>0</v>
      </c>
      <c r="K70" s="11">
        <v>0</v>
      </c>
    </row>
    <row r="71" spans="1:11" ht="12.75">
      <c r="A71" s="339" t="s">
        <v>243</v>
      </c>
      <c r="B71" s="340"/>
      <c r="C71" s="340"/>
      <c r="D71" s="340"/>
      <c r="E71" s="340"/>
      <c r="F71" s="340"/>
      <c r="G71" s="340"/>
      <c r="H71" s="341"/>
      <c r="I71" s="5">
        <v>170</v>
      </c>
      <c r="J71" s="12">
        <v>0</v>
      </c>
      <c r="K71" s="12">
        <v>0</v>
      </c>
    </row>
  </sheetData>
  <sheetProtection/>
  <mergeCells count="71">
    <mergeCell ref="A8:H8"/>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H7"/>
    <mergeCell ref="A24:H24"/>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H23"/>
    <mergeCell ref="A40:H40"/>
    <mergeCell ref="A41:H41"/>
    <mergeCell ref="A42:H42"/>
    <mergeCell ref="A43:H43"/>
    <mergeCell ref="A44:H44"/>
    <mergeCell ref="A45:H45"/>
    <mergeCell ref="A46:H46"/>
    <mergeCell ref="A47:H47"/>
    <mergeCell ref="A48:H48"/>
    <mergeCell ref="A33:H33"/>
    <mergeCell ref="A34:H34"/>
    <mergeCell ref="A35:H35"/>
    <mergeCell ref="A36:H36"/>
    <mergeCell ref="A37:H37"/>
    <mergeCell ref="A38:H38"/>
    <mergeCell ref="A39:H39"/>
    <mergeCell ref="A56:H56"/>
    <mergeCell ref="A57:H57"/>
    <mergeCell ref="A58:H58"/>
    <mergeCell ref="A59:H59"/>
    <mergeCell ref="A60:H60"/>
    <mergeCell ref="A61:H61"/>
    <mergeCell ref="A62:H62"/>
    <mergeCell ref="A63:H63"/>
    <mergeCell ref="A64:H64"/>
    <mergeCell ref="A49:H49"/>
    <mergeCell ref="A50:H50"/>
    <mergeCell ref="A51:K51"/>
    <mergeCell ref="A52:K52"/>
    <mergeCell ref="A53:H53"/>
    <mergeCell ref="A54:H54"/>
    <mergeCell ref="A55:K55"/>
    <mergeCell ref="A69:K69"/>
    <mergeCell ref="A70:H70"/>
    <mergeCell ref="A71:H71"/>
    <mergeCell ref="A65:H65"/>
    <mergeCell ref="A66:H66"/>
    <mergeCell ref="A67:H67"/>
    <mergeCell ref="A68:K68"/>
  </mergeCells>
  <dataValidations count="3">
    <dataValidation type="whole" operator="notEqual" allowBlank="1" showInputMessage="1" showErrorMessage="1" errorTitle="Pogrešan unos" error="Mogu se unijeti samo cjelobrojne vrijednosti." sqref="J47:K47 J70:K71 J53:K54 J56:K67">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48:K50 J7:K10 J12:K46">
      <formula1>0</formula1>
    </dataValidation>
  </dataValidations>
  <printOptions/>
  <pageMargins left="0.75" right="0.75" top="1" bottom="1" header="0.5" footer="0.5"/>
  <pageSetup orientation="portrait" paperSize="9" scale="86" r:id="rId1"/>
  <rowBreaks count="1" manualBreakCount="1">
    <brk id="54" max="255" man="1"/>
  </rowBreaks>
  <ignoredErrors>
    <ignoredError sqref="A16:K16 A55:K55 A53:I54 A67:K69 A56:I66 A71:I71 A70:I70 A22:K22 A17:I21 A27:K27 A23:I25 A33:K33 A29:I29 A36:I36 A35:I35 A42:K46 A37:I37 A48:K52 A47:I47 A28:I28 A26:I26 A30:I30 A31:I31 A32:I32 A34:I34 A38:I38 A39:I39 A40:I40 A41:I41" formulaRange="1"/>
    <ignoredError sqref="J56:K57 J66:K66" formulaRange="1" unlockedFormula="1"/>
  </ignoredErrors>
</worksheet>
</file>

<file path=xl/worksheets/sheet3.xml><?xml version="1.0" encoding="utf-8"?>
<worksheet xmlns="http://schemas.openxmlformats.org/spreadsheetml/2006/main" xmlns:r="http://schemas.openxmlformats.org/officeDocument/2006/relationships">
  <dimension ref="A1:K127"/>
  <sheetViews>
    <sheetView zoomScaleSheetLayoutView="110" zoomScalePageLayoutView="0" workbookViewId="0" topLeftCell="A1">
      <selection activeCell="K28" sqref="K28"/>
    </sheetView>
  </sheetViews>
  <sheetFormatPr defaultColWidth="9.140625" defaultRowHeight="12.75"/>
  <cols>
    <col min="10" max="10" width="11.7109375" style="0" bestFit="1" customWidth="1"/>
    <col min="11" max="11" width="11.140625" style="0" bestFit="1" customWidth="1"/>
  </cols>
  <sheetData>
    <row r="1" spans="1:11" ht="12.75">
      <c r="A1" s="359" t="s">
        <v>159</v>
      </c>
      <c r="B1" s="360"/>
      <c r="C1" s="360"/>
      <c r="D1" s="360"/>
      <c r="E1" s="360"/>
      <c r="F1" s="360"/>
      <c r="G1" s="360"/>
      <c r="H1" s="360"/>
      <c r="I1" s="360"/>
      <c r="J1" s="360"/>
      <c r="K1" s="361"/>
    </row>
    <row r="2" spans="1:11" ht="12.75">
      <c r="A2" s="363" t="s">
        <v>598</v>
      </c>
      <c r="B2" s="364"/>
      <c r="C2" s="364"/>
      <c r="D2" s="364"/>
      <c r="E2" s="364"/>
      <c r="F2" s="364"/>
      <c r="G2" s="364"/>
      <c r="H2" s="364"/>
      <c r="I2" s="364"/>
      <c r="J2" s="364"/>
      <c r="K2" s="362"/>
    </row>
    <row r="3" spans="1:11" ht="12.75">
      <c r="A3" s="390"/>
      <c r="B3" s="390"/>
      <c r="C3" s="390"/>
      <c r="D3" s="390"/>
      <c r="E3" s="390"/>
      <c r="F3" s="390"/>
      <c r="G3" s="390"/>
      <c r="H3" s="390"/>
      <c r="I3" s="390"/>
      <c r="J3" s="390"/>
      <c r="K3" s="390"/>
    </row>
    <row r="4" spans="1:11" ht="12.75">
      <c r="A4" s="391" t="s">
        <v>338</v>
      </c>
      <c r="B4" s="392"/>
      <c r="C4" s="392"/>
      <c r="D4" s="392"/>
      <c r="E4" s="392"/>
      <c r="F4" s="392"/>
      <c r="G4" s="392"/>
      <c r="H4" s="392"/>
      <c r="I4" s="392"/>
      <c r="J4" s="392"/>
      <c r="K4" s="393"/>
    </row>
    <row r="5" spans="1:11" ht="34.5" thickBot="1">
      <c r="A5" s="394" t="s">
        <v>61</v>
      </c>
      <c r="B5" s="395"/>
      <c r="C5" s="395"/>
      <c r="D5" s="395"/>
      <c r="E5" s="395"/>
      <c r="F5" s="395"/>
      <c r="G5" s="395"/>
      <c r="H5" s="396"/>
      <c r="I5" s="74" t="s">
        <v>288</v>
      </c>
      <c r="J5" s="75" t="s">
        <v>115</v>
      </c>
      <c r="K5" s="76" t="s">
        <v>116</v>
      </c>
    </row>
    <row r="6" spans="1:11" ht="12.75">
      <c r="A6" s="369">
        <v>1</v>
      </c>
      <c r="B6" s="369"/>
      <c r="C6" s="369"/>
      <c r="D6" s="369"/>
      <c r="E6" s="369"/>
      <c r="F6" s="369"/>
      <c r="G6" s="369"/>
      <c r="H6" s="369"/>
      <c r="I6" s="78">
        <v>2</v>
      </c>
      <c r="J6" s="77">
        <v>3</v>
      </c>
      <c r="K6" s="77">
        <v>4</v>
      </c>
    </row>
    <row r="7" spans="1:11" ht="12.75">
      <c r="A7" s="387"/>
      <c r="B7" s="388"/>
      <c r="C7" s="388"/>
      <c r="D7" s="388"/>
      <c r="E7" s="388"/>
      <c r="F7" s="388"/>
      <c r="G7" s="388"/>
      <c r="H7" s="388"/>
      <c r="I7" s="388"/>
      <c r="J7" s="388"/>
      <c r="K7" s="389"/>
    </row>
    <row r="8" spans="1:11" ht="12.75">
      <c r="A8" s="332" t="s">
        <v>62</v>
      </c>
      <c r="B8" s="333"/>
      <c r="C8" s="333"/>
      <c r="D8" s="333"/>
      <c r="E8" s="333"/>
      <c r="F8" s="333"/>
      <c r="G8" s="333"/>
      <c r="H8" s="355"/>
      <c r="I8" s="4">
        <v>1</v>
      </c>
      <c r="J8" s="9"/>
      <c r="K8" s="9"/>
    </row>
    <row r="9" spans="1:11" ht="12.75">
      <c r="A9" s="342" t="s">
        <v>13</v>
      </c>
      <c r="B9" s="343"/>
      <c r="C9" s="343"/>
      <c r="D9" s="343"/>
      <c r="E9" s="343"/>
      <c r="F9" s="343"/>
      <c r="G9" s="343"/>
      <c r="H9" s="344"/>
      <c r="I9" s="2">
        <v>2</v>
      </c>
      <c r="J9" s="10">
        <f>J10+J17+J27+J36+J40</f>
        <v>410861169</v>
      </c>
      <c r="K9" s="10">
        <f>K10+K17+K27+K36+K40</f>
        <v>416850256</v>
      </c>
    </row>
    <row r="10" spans="1:11" ht="12.75">
      <c r="A10" s="356" t="s">
        <v>213</v>
      </c>
      <c r="B10" s="357"/>
      <c r="C10" s="357"/>
      <c r="D10" s="357"/>
      <c r="E10" s="357"/>
      <c r="F10" s="357"/>
      <c r="G10" s="357"/>
      <c r="H10" s="358"/>
      <c r="I10" s="2">
        <v>3</v>
      </c>
      <c r="J10" s="10">
        <f>SUM(J11:J16)</f>
        <v>20868771</v>
      </c>
      <c r="K10" s="10">
        <f>SUM(K11:K16)</f>
        <v>51431880</v>
      </c>
    </row>
    <row r="11" spans="1:11" ht="12.75">
      <c r="A11" s="356" t="s">
        <v>117</v>
      </c>
      <c r="B11" s="357"/>
      <c r="C11" s="357"/>
      <c r="D11" s="357"/>
      <c r="E11" s="357"/>
      <c r="F11" s="357"/>
      <c r="G11" s="357"/>
      <c r="H11" s="358"/>
      <c r="I11" s="2">
        <v>4</v>
      </c>
      <c r="J11" s="11">
        <v>0</v>
      </c>
      <c r="K11" s="11">
        <v>0</v>
      </c>
    </row>
    <row r="12" spans="1:11" ht="12.75">
      <c r="A12" s="356" t="s">
        <v>14</v>
      </c>
      <c r="B12" s="357"/>
      <c r="C12" s="357"/>
      <c r="D12" s="357"/>
      <c r="E12" s="357"/>
      <c r="F12" s="357"/>
      <c r="G12" s="357"/>
      <c r="H12" s="358"/>
      <c r="I12" s="2">
        <v>5</v>
      </c>
      <c r="J12" s="11">
        <v>20868771</v>
      </c>
      <c r="K12" s="11">
        <v>51431880</v>
      </c>
    </row>
    <row r="13" spans="1:11" ht="12.75">
      <c r="A13" s="356" t="s">
        <v>118</v>
      </c>
      <c r="B13" s="357"/>
      <c r="C13" s="357"/>
      <c r="D13" s="357"/>
      <c r="E13" s="357"/>
      <c r="F13" s="357"/>
      <c r="G13" s="357"/>
      <c r="H13" s="358"/>
      <c r="I13" s="2">
        <v>6</v>
      </c>
      <c r="J13" s="11">
        <v>0</v>
      </c>
      <c r="K13" s="11">
        <v>0</v>
      </c>
    </row>
    <row r="14" spans="1:11" ht="12.75">
      <c r="A14" s="356" t="s">
        <v>216</v>
      </c>
      <c r="B14" s="357"/>
      <c r="C14" s="357"/>
      <c r="D14" s="357"/>
      <c r="E14" s="357"/>
      <c r="F14" s="357"/>
      <c r="G14" s="357"/>
      <c r="H14" s="358"/>
      <c r="I14" s="2">
        <v>7</v>
      </c>
      <c r="J14" s="11">
        <v>0</v>
      </c>
      <c r="K14" s="11">
        <v>0</v>
      </c>
    </row>
    <row r="15" spans="1:11" ht="12.75">
      <c r="A15" s="356" t="s">
        <v>217</v>
      </c>
      <c r="B15" s="357"/>
      <c r="C15" s="357"/>
      <c r="D15" s="357"/>
      <c r="E15" s="357"/>
      <c r="F15" s="357"/>
      <c r="G15" s="357"/>
      <c r="H15" s="358"/>
      <c r="I15" s="2">
        <v>8</v>
      </c>
      <c r="J15" s="11">
        <v>0</v>
      </c>
      <c r="K15" s="11">
        <v>0</v>
      </c>
    </row>
    <row r="16" spans="1:11" ht="12.75">
      <c r="A16" s="356" t="s">
        <v>218</v>
      </c>
      <c r="B16" s="357"/>
      <c r="C16" s="357"/>
      <c r="D16" s="357"/>
      <c r="E16" s="357"/>
      <c r="F16" s="357"/>
      <c r="G16" s="357"/>
      <c r="H16" s="358"/>
      <c r="I16" s="2">
        <v>9</v>
      </c>
      <c r="J16" s="11">
        <v>0</v>
      </c>
      <c r="K16" s="11">
        <v>0</v>
      </c>
    </row>
    <row r="17" spans="1:11" ht="12.75">
      <c r="A17" s="356" t="s">
        <v>214</v>
      </c>
      <c r="B17" s="357"/>
      <c r="C17" s="357"/>
      <c r="D17" s="357"/>
      <c r="E17" s="357"/>
      <c r="F17" s="357"/>
      <c r="G17" s="357"/>
      <c r="H17" s="358"/>
      <c r="I17" s="2">
        <v>10</v>
      </c>
      <c r="J17" s="10">
        <f>SUM(J18:J26)</f>
        <v>361452805</v>
      </c>
      <c r="K17" s="10">
        <f>SUM(K18:K26)</f>
        <v>342120557</v>
      </c>
    </row>
    <row r="18" spans="1:11" ht="12.75">
      <c r="A18" s="356" t="s">
        <v>219</v>
      </c>
      <c r="B18" s="357"/>
      <c r="C18" s="357"/>
      <c r="D18" s="357"/>
      <c r="E18" s="357"/>
      <c r="F18" s="357"/>
      <c r="G18" s="357"/>
      <c r="H18" s="358"/>
      <c r="I18" s="2">
        <v>11</v>
      </c>
      <c r="J18" s="11">
        <v>23269</v>
      </c>
      <c r="K18" s="11">
        <v>23269</v>
      </c>
    </row>
    <row r="19" spans="1:11" ht="12.75">
      <c r="A19" s="356" t="s">
        <v>255</v>
      </c>
      <c r="B19" s="357"/>
      <c r="C19" s="357"/>
      <c r="D19" s="357"/>
      <c r="E19" s="357"/>
      <c r="F19" s="357"/>
      <c r="G19" s="357"/>
      <c r="H19" s="358"/>
      <c r="I19" s="2">
        <v>12</v>
      </c>
      <c r="J19" s="11">
        <v>15034764</v>
      </c>
      <c r="K19" s="11">
        <v>14582259</v>
      </c>
    </row>
    <row r="20" spans="1:11" ht="12.75">
      <c r="A20" s="356" t="s">
        <v>220</v>
      </c>
      <c r="B20" s="357"/>
      <c r="C20" s="357"/>
      <c r="D20" s="357"/>
      <c r="E20" s="357"/>
      <c r="F20" s="357"/>
      <c r="G20" s="357"/>
      <c r="H20" s="358"/>
      <c r="I20" s="2">
        <v>13</v>
      </c>
      <c r="J20" s="11">
        <v>335646028</v>
      </c>
      <c r="K20" s="11">
        <v>316751221</v>
      </c>
    </row>
    <row r="21" spans="1:11" ht="12.75">
      <c r="A21" s="356" t="s">
        <v>27</v>
      </c>
      <c r="B21" s="357"/>
      <c r="C21" s="357"/>
      <c r="D21" s="357"/>
      <c r="E21" s="357"/>
      <c r="F21" s="357"/>
      <c r="G21" s="357"/>
      <c r="H21" s="358"/>
      <c r="I21" s="2">
        <v>14</v>
      </c>
      <c r="J21" s="11">
        <v>921349</v>
      </c>
      <c r="K21" s="11">
        <v>1437653</v>
      </c>
    </row>
    <row r="22" spans="1:11" ht="12.75">
      <c r="A22" s="356" t="s">
        <v>28</v>
      </c>
      <c r="B22" s="357"/>
      <c r="C22" s="357"/>
      <c r="D22" s="357"/>
      <c r="E22" s="357"/>
      <c r="F22" s="357"/>
      <c r="G22" s="357"/>
      <c r="H22" s="358"/>
      <c r="I22" s="2">
        <v>15</v>
      </c>
      <c r="J22" s="11">
        <v>0</v>
      </c>
      <c r="K22" s="11">
        <v>0</v>
      </c>
    </row>
    <row r="23" spans="1:11" ht="12.75">
      <c r="A23" s="356" t="s">
        <v>74</v>
      </c>
      <c r="B23" s="357"/>
      <c r="C23" s="357"/>
      <c r="D23" s="357"/>
      <c r="E23" s="357"/>
      <c r="F23" s="357"/>
      <c r="G23" s="357"/>
      <c r="H23" s="358"/>
      <c r="I23" s="2">
        <v>16</v>
      </c>
      <c r="J23" s="11">
        <v>0</v>
      </c>
      <c r="K23" s="11">
        <v>0</v>
      </c>
    </row>
    <row r="24" spans="1:11" ht="12.75">
      <c r="A24" s="356" t="s">
        <v>75</v>
      </c>
      <c r="B24" s="357"/>
      <c r="C24" s="357"/>
      <c r="D24" s="357"/>
      <c r="E24" s="357"/>
      <c r="F24" s="357"/>
      <c r="G24" s="357"/>
      <c r="H24" s="358"/>
      <c r="I24" s="2">
        <v>17</v>
      </c>
      <c r="J24" s="11">
        <v>9087578</v>
      </c>
      <c r="K24" s="11">
        <v>8640361</v>
      </c>
    </row>
    <row r="25" spans="1:11" ht="12.75">
      <c r="A25" s="356" t="s">
        <v>76</v>
      </c>
      <c r="B25" s="357"/>
      <c r="C25" s="357"/>
      <c r="D25" s="357"/>
      <c r="E25" s="357"/>
      <c r="F25" s="357"/>
      <c r="G25" s="357"/>
      <c r="H25" s="358"/>
      <c r="I25" s="2">
        <v>18</v>
      </c>
      <c r="J25" s="11">
        <v>46822</v>
      </c>
      <c r="K25" s="11">
        <v>46822</v>
      </c>
    </row>
    <row r="26" spans="1:11" ht="12.75">
      <c r="A26" s="356" t="s">
        <v>77</v>
      </c>
      <c r="B26" s="357"/>
      <c r="C26" s="357"/>
      <c r="D26" s="357"/>
      <c r="E26" s="357"/>
      <c r="F26" s="357"/>
      <c r="G26" s="357"/>
      <c r="H26" s="358"/>
      <c r="I26" s="2">
        <v>19</v>
      </c>
      <c r="J26" s="11">
        <v>692995</v>
      </c>
      <c r="K26" s="11">
        <v>638972</v>
      </c>
    </row>
    <row r="27" spans="1:11" ht="12.75">
      <c r="A27" s="356" t="s">
        <v>198</v>
      </c>
      <c r="B27" s="357"/>
      <c r="C27" s="357"/>
      <c r="D27" s="357"/>
      <c r="E27" s="357"/>
      <c r="F27" s="357"/>
      <c r="G27" s="357"/>
      <c r="H27" s="358"/>
      <c r="I27" s="2">
        <v>20</v>
      </c>
      <c r="J27" s="10">
        <f>SUM(J28:J35)</f>
        <v>28539593</v>
      </c>
      <c r="K27" s="10">
        <f>SUM(K28:K35)</f>
        <v>23297819</v>
      </c>
    </row>
    <row r="28" spans="1:11" ht="12.75">
      <c r="A28" s="356" t="s">
        <v>78</v>
      </c>
      <c r="B28" s="357"/>
      <c r="C28" s="357"/>
      <c r="D28" s="357"/>
      <c r="E28" s="357"/>
      <c r="F28" s="357"/>
      <c r="G28" s="357"/>
      <c r="H28" s="358"/>
      <c r="I28" s="2">
        <v>21</v>
      </c>
      <c r="J28" s="11">
        <v>19302400</v>
      </c>
      <c r="K28" s="11">
        <v>15025790</v>
      </c>
    </row>
    <row r="29" spans="1:11" ht="12.75">
      <c r="A29" s="356" t="s">
        <v>79</v>
      </c>
      <c r="B29" s="357"/>
      <c r="C29" s="357"/>
      <c r="D29" s="357"/>
      <c r="E29" s="357"/>
      <c r="F29" s="357"/>
      <c r="G29" s="357"/>
      <c r="H29" s="358"/>
      <c r="I29" s="2">
        <v>22</v>
      </c>
      <c r="J29" s="11">
        <v>5708908</v>
      </c>
      <c r="K29" s="11">
        <v>4753183</v>
      </c>
    </row>
    <row r="30" spans="1:11" ht="12.75">
      <c r="A30" s="356" t="s">
        <v>80</v>
      </c>
      <c r="B30" s="357"/>
      <c r="C30" s="357"/>
      <c r="D30" s="357"/>
      <c r="E30" s="357"/>
      <c r="F30" s="357"/>
      <c r="G30" s="357"/>
      <c r="H30" s="358"/>
      <c r="I30" s="2">
        <v>23</v>
      </c>
      <c r="J30" s="11">
        <v>35000</v>
      </c>
      <c r="K30" s="11">
        <v>35000</v>
      </c>
    </row>
    <row r="31" spans="1:11" ht="12.75">
      <c r="A31" s="356" t="s">
        <v>85</v>
      </c>
      <c r="B31" s="357"/>
      <c r="C31" s="357"/>
      <c r="D31" s="357"/>
      <c r="E31" s="357"/>
      <c r="F31" s="357"/>
      <c r="G31" s="357"/>
      <c r="H31" s="358"/>
      <c r="I31" s="2">
        <v>24</v>
      </c>
      <c r="J31" s="11">
        <v>0</v>
      </c>
      <c r="K31" s="11">
        <v>0</v>
      </c>
    </row>
    <row r="32" spans="1:11" ht="12.75">
      <c r="A32" s="356" t="s">
        <v>86</v>
      </c>
      <c r="B32" s="357"/>
      <c r="C32" s="357"/>
      <c r="D32" s="357"/>
      <c r="E32" s="357"/>
      <c r="F32" s="357"/>
      <c r="G32" s="357"/>
      <c r="H32" s="358"/>
      <c r="I32" s="2">
        <v>25</v>
      </c>
      <c r="J32" s="11">
        <v>0</v>
      </c>
      <c r="K32" s="11">
        <v>0</v>
      </c>
    </row>
    <row r="33" spans="1:11" ht="12.75">
      <c r="A33" s="356" t="s">
        <v>87</v>
      </c>
      <c r="B33" s="357"/>
      <c r="C33" s="357"/>
      <c r="D33" s="357"/>
      <c r="E33" s="357"/>
      <c r="F33" s="357"/>
      <c r="G33" s="357"/>
      <c r="H33" s="358"/>
      <c r="I33" s="2">
        <v>26</v>
      </c>
      <c r="J33" s="11">
        <v>3493285</v>
      </c>
      <c r="K33" s="11">
        <v>3483846</v>
      </c>
    </row>
    <row r="34" spans="1:11" ht="12.75">
      <c r="A34" s="356" t="s">
        <v>81</v>
      </c>
      <c r="B34" s="357"/>
      <c r="C34" s="357"/>
      <c r="D34" s="357"/>
      <c r="E34" s="357"/>
      <c r="F34" s="357"/>
      <c r="G34" s="357"/>
      <c r="H34" s="358"/>
      <c r="I34" s="2">
        <v>27</v>
      </c>
      <c r="J34" s="11">
        <v>0</v>
      </c>
      <c r="K34" s="11">
        <v>0</v>
      </c>
    </row>
    <row r="35" spans="1:11" ht="12.75">
      <c r="A35" s="356" t="s">
        <v>190</v>
      </c>
      <c r="B35" s="357"/>
      <c r="C35" s="357"/>
      <c r="D35" s="357"/>
      <c r="E35" s="357"/>
      <c r="F35" s="357"/>
      <c r="G35" s="357"/>
      <c r="H35" s="358"/>
      <c r="I35" s="2">
        <v>28</v>
      </c>
      <c r="J35" s="11">
        <v>0</v>
      </c>
      <c r="K35" s="11">
        <v>0</v>
      </c>
    </row>
    <row r="36" spans="1:11" ht="12.75">
      <c r="A36" s="356" t="s">
        <v>191</v>
      </c>
      <c r="B36" s="357"/>
      <c r="C36" s="357"/>
      <c r="D36" s="357"/>
      <c r="E36" s="357"/>
      <c r="F36" s="357"/>
      <c r="G36" s="357"/>
      <c r="H36" s="358"/>
      <c r="I36" s="2">
        <v>29</v>
      </c>
      <c r="J36" s="10">
        <f>SUM(J37:J39)</f>
        <v>0</v>
      </c>
      <c r="K36" s="10">
        <f>SUM(K37:K39)</f>
        <v>0</v>
      </c>
    </row>
    <row r="37" spans="1:11" ht="12.75">
      <c r="A37" s="356" t="s">
        <v>82</v>
      </c>
      <c r="B37" s="357"/>
      <c r="C37" s="357"/>
      <c r="D37" s="357"/>
      <c r="E37" s="357"/>
      <c r="F37" s="357"/>
      <c r="G37" s="357"/>
      <c r="H37" s="358"/>
      <c r="I37" s="2">
        <v>30</v>
      </c>
      <c r="J37" s="11">
        <v>0</v>
      </c>
      <c r="K37" s="11">
        <v>0</v>
      </c>
    </row>
    <row r="38" spans="1:11" ht="12.75">
      <c r="A38" s="356" t="s">
        <v>83</v>
      </c>
      <c r="B38" s="357"/>
      <c r="C38" s="357"/>
      <c r="D38" s="357"/>
      <c r="E38" s="357"/>
      <c r="F38" s="357"/>
      <c r="G38" s="357"/>
      <c r="H38" s="358"/>
      <c r="I38" s="2">
        <v>31</v>
      </c>
      <c r="J38" s="11">
        <v>0</v>
      </c>
      <c r="K38" s="11">
        <v>0</v>
      </c>
    </row>
    <row r="39" spans="1:11" ht="12.75">
      <c r="A39" s="356" t="s">
        <v>84</v>
      </c>
      <c r="B39" s="357"/>
      <c r="C39" s="357"/>
      <c r="D39" s="357"/>
      <c r="E39" s="357"/>
      <c r="F39" s="357"/>
      <c r="G39" s="357"/>
      <c r="H39" s="358"/>
      <c r="I39" s="2">
        <v>32</v>
      </c>
      <c r="J39" s="11">
        <v>0</v>
      </c>
      <c r="K39" s="11">
        <v>0</v>
      </c>
    </row>
    <row r="40" spans="1:11" ht="12.75">
      <c r="A40" s="356" t="s">
        <v>192</v>
      </c>
      <c r="B40" s="357"/>
      <c r="C40" s="357"/>
      <c r="D40" s="357"/>
      <c r="E40" s="357"/>
      <c r="F40" s="357"/>
      <c r="G40" s="357"/>
      <c r="H40" s="358"/>
      <c r="I40" s="2">
        <v>33</v>
      </c>
      <c r="J40" s="11">
        <v>0</v>
      </c>
      <c r="K40" s="11">
        <v>0</v>
      </c>
    </row>
    <row r="41" spans="1:11" ht="12.75">
      <c r="A41" s="342" t="s">
        <v>248</v>
      </c>
      <c r="B41" s="343"/>
      <c r="C41" s="343"/>
      <c r="D41" s="343"/>
      <c r="E41" s="343"/>
      <c r="F41" s="343"/>
      <c r="G41" s="343"/>
      <c r="H41" s="344"/>
      <c r="I41" s="2">
        <v>34</v>
      </c>
      <c r="J41" s="10">
        <f>J42+J50+J57+J65</f>
        <v>85611337</v>
      </c>
      <c r="K41" s="10">
        <f>K42+K50+K57+K65</f>
        <v>162208577</v>
      </c>
    </row>
    <row r="42" spans="1:11" ht="12.75">
      <c r="A42" s="356" t="s">
        <v>103</v>
      </c>
      <c r="B42" s="357"/>
      <c r="C42" s="357"/>
      <c r="D42" s="357"/>
      <c r="E42" s="357"/>
      <c r="F42" s="357"/>
      <c r="G42" s="357"/>
      <c r="H42" s="358"/>
      <c r="I42" s="2">
        <v>35</v>
      </c>
      <c r="J42" s="10">
        <f>SUM(J43:J49)</f>
        <v>2438088</v>
      </c>
      <c r="K42" s="10">
        <f>SUM(K43:K49)</f>
        <v>1343689</v>
      </c>
    </row>
    <row r="43" spans="1:11" ht="12.75">
      <c r="A43" s="356" t="s">
        <v>123</v>
      </c>
      <c r="B43" s="357"/>
      <c r="C43" s="357"/>
      <c r="D43" s="357"/>
      <c r="E43" s="357"/>
      <c r="F43" s="357"/>
      <c r="G43" s="357"/>
      <c r="H43" s="358"/>
      <c r="I43" s="2">
        <v>36</v>
      </c>
      <c r="J43" s="11">
        <v>0</v>
      </c>
      <c r="K43" s="11">
        <v>0</v>
      </c>
    </row>
    <row r="44" spans="1:11" ht="12.75">
      <c r="A44" s="356" t="s">
        <v>124</v>
      </c>
      <c r="B44" s="357"/>
      <c r="C44" s="357"/>
      <c r="D44" s="357"/>
      <c r="E44" s="357"/>
      <c r="F44" s="357"/>
      <c r="G44" s="357"/>
      <c r="H44" s="358"/>
      <c r="I44" s="2">
        <v>37</v>
      </c>
      <c r="J44" s="11">
        <v>0</v>
      </c>
      <c r="K44" s="11">
        <v>0</v>
      </c>
    </row>
    <row r="45" spans="1:11" ht="12.75">
      <c r="A45" s="356" t="s">
        <v>88</v>
      </c>
      <c r="B45" s="357"/>
      <c r="C45" s="357"/>
      <c r="D45" s="357"/>
      <c r="E45" s="357"/>
      <c r="F45" s="357"/>
      <c r="G45" s="357"/>
      <c r="H45" s="358"/>
      <c r="I45" s="2">
        <v>38</v>
      </c>
      <c r="J45" s="11">
        <v>0</v>
      </c>
      <c r="K45" s="11">
        <v>0</v>
      </c>
    </row>
    <row r="46" spans="1:11" ht="12.75">
      <c r="A46" s="356" t="s">
        <v>89</v>
      </c>
      <c r="B46" s="357"/>
      <c r="C46" s="357"/>
      <c r="D46" s="357"/>
      <c r="E46" s="357"/>
      <c r="F46" s="357"/>
      <c r="G46" s="357"/>
      <c r="H46" s="358"/>
      <c r="I46" s="2">
        <v>39</v>
      </c>
      <c r="J46" s="11">
        <v>2438088</v>
      </c>
      <c r="K46" s="11">
        <v>1343689</v>
      </c>
    </row>
    <row r="47" spans="1:11" ht="12.75">
      <c r="A47" s="356" t="s">
        <v>90</v>
      </c>
      <c r="B47" s="357"/>
      <c r="C47" s="357"/>
      <c r="D47" s="357"/>
      <c r="E47" s="357"/>
      <c r="F47" s="357"/>
      <c r="G47" s="357"/>
      <c r="H47" s="358"/>
      <c r="I47" s="2">
        <v>40</v>
      </c>
      <c r="J47" s="11">
        <v>0</v>
      </c>
      <c r="K47" s="11">
        <v>0</v>
      </c>
    </row>
    <row r="48" spans="1:11" ht="12.75">
      <c r="A48" s="356" t="s">
        <v>91</v>
      </c>
      <c r="B48" s="357"/>
      <c r="C48" s="357"/>
      <c r="D48" s="357"/>
      <c r="E48" s="357"/>
      <c r="F48" s="357"/>
      <c r="G48" s="357"/>
      <c r="H48" s="358"/>
      <c r="I48" s="2">
        <v>41</v>
      </c>
      <c r="J48" s="11">
        <v>0</v>
      </c>
      <c r="K48" s="11">
        <v>0</v>
      </c>
    </row>
    <row r="49" spans="1:11" ht="12.75">
      <c r="A49" s="356" t="s">
        <v>92</v>
      </c>
      <c r="B49" s="357"/>
      <c r="C49" s="357"/>
      <c r="D49" s="357"/>
      <c r="E49" s="357"/>
      <c r="F49" s="357"/>
      <c r="G49" s="357"/>
      <c r="H49" s="358"/>
      <c r="I49" s="2">
        <v>42</v>
      </c>
      <c r="J49" s="11">
        <v>0</v>
      </c>
      <c r="K49" s="11">
        <v>0</v>
      </c>
    </row>
    <row r="50" spans="1:11" ht="12.75">
      <c r="A50" s="356" t="s">
        <v>104</v>
      </c>
      <c r="B50" s="357"/>
      <c r="C50" s="357"/>
      <c r="D50" s="357"/>
      <c r="E50" s="357"/>
      <c r="F50" s="357"/>
      <c r="G50" s="357"/>
      <c r="H50" s="358"/>
      <c r="I50" s="2">
        <v>43</v>
      </c>
      <c r="J50" s="10">
        <f>SUM(J51:J56)</f>
        <v>80837192</v>
      </c>
      <c r="K50" s="10">
        <f>SUM(K51:K56)</f>
        <v>91743345</v>
      </c>
    </row>
    <row r="51" spans="1:11" ht="12.75">
      <c r="A51" s="356" t="s">
        <v>208</v>
      </c>
      <c r="B51" s="357"/>
      <c r="C51" s="357"/>
      <c r="D51" s="357"/>
      <c r="E51" s="357"/>
      <c r="F51" s="357"/>
      <c r="G51" s="357"/>
      <c r="H51" s="358"/>
      <c r="I51" s="2">
        <v>44</v>
      </c>
      <c r="J51" s="11">
        <v>99245</v>
      </c>
      <c r="K51" s="11">
        <v>624005</v>
      </c>
    </row>
    <row r="52" spans="1:11" ht="12.75">
      <c r="A52" s="356" t="s">
        <v>209</v>
      </c>
      <c r="B52" s="357"/>
      <c r="C52" s="357"/>
      <c r="D52" s="357"/>
      <c r="E52" s="357"/>
      <c r="F52" s="357"/>
      <c r="G52" s="357"/>
      <c r="H52" s="358"/>
      <c r="I52" s="2">
        <v>45</v>
      </c>
      <c r="J52" s="11">
        <v>79295564</v>
      </c>
      <c r="K52" s="11">
        <v>84568706</v>
      </c>
    </row>
    <row r="53" spans="1:11" ht="12.75">
      <c r="A53" s="356" t="s">
        <v>210</v>
      </c>
      <c r="B53" s="357"/>
      <c r="C53" s="357"/>
      <c r="D53" s="357"/>
      <c r="E53" s="357"/>
      <c r="F53" s="357"/>
      <c r="G53" s="357"/>
      <c r="H53" s="358"/>
      <c r="I53" s="2">
        <v>46</v>
      </c>
      <c r="J53" s="11">
        <v>0</v>
      </c>
      <c r="K53" s="11">
        <v>0</v>
      </c>
    </row>
    <row r="54" spans="1:11" ht="12.75">
      <c r="A54" s="356" t="s">
        <v>211</v>
      </c>
      <c r="B54" s="357"/>
      <c r="C54" s="357"/>
      <c r="D54" s="357"/>
      <c r="E54" s="357"/>
      <c r="F54" s="357"/>
      <c r="G54" s="357"/>
      <c r="H54" s="358"/>
      <c r="I54" s="2">
        <v>47</v>
      </c>
      <c r="J54" s="11">
        <v>39010</v>
      </c>
      <c r="K54" s="11">
        <v>40629</v>
      </c>
    </row>
    <row r="55" spans="1:11" ht="12.75">
      <c r="A55" s="356" t="s">
        <v>10</v>
      </c>
      <c r="B55" s="357"/>
      <c r="C55" s="357"/>
      <c r="D55" s="357"/>
      <c r="E55" s="357"/>
      <c r="F55" s="357"/>
      <c r="G55" s="357"/>
      <c r="H55" s="358"/>
      <c r="I55" s="2">
        <v>48</v>
      </c>
      <c r="J55" s="11">
        <v>304987</v>
      </c>
      <c r="K55" s="11">
        <v>126907</v>
      </c>
    </row>
    <row r="56" spans="1:11" ht="12.75">
      <c r="A56" s="356" t="s">
        <v>11</v>
      </c>
      <c r="B56" s="357"/>
      <c r="C56" s="357"/>
      <c r="D56" s="357"/>
      <c r="E56" s="357"/>
      <c r="F56" s="357"/>
      <c r="G56" s="357"/>
      <c r="H56" s="358"/>
      <c r="I56" s="2">
        <v>49</v>
      </c>
      <c r="J56" s="11">
        <v>1098386</v>
      </c>
      <c r="K56" s="11">
        <v>6383098</v>
      </c>
    </row>
    <row r="57" spans="1:11" ht="12.75">
      <c r="A57" s="356" t="s">
        <v>105</v>
      </c>
      <c r="B57" s="357"/>
      <c r="C57" s="357"/>
      <c r="D57" s="357"/>
      <c r="E57" s="357"/>
      <c r="F57" s="357"/>
      <c r="G57" s="357"/>
      <c r="H57" s="358"/>
      <c r="I57" s="2">
        <v>50</v>
      </c>
      <c r="J57" s="10">
        <f>SUM(J58:J64)</f>
        <v>588199</v>
      </c>
      <c r="K57" s="10">
        <f>SUM(K58:K64)</f>
        <v>1248271</v>
      </c>
    </row>
    <row r="58" spans="1:11" ht="12.75">
      <c r="A58" s="356" t="s">
        <v>78</v>
      </c>
      <c r="B58" s="357"/>
      <c r="C58" s="357"/>
      <c r="D58" s="357"/>
      <c r="E58" s="357"/>
      <c r="F58" s="357"/>
      <c r="G58" s="357"/>
      <c r="H58" s="358"/>
      <c r="I58" s="2">
        <v>51</v>
      </c>
      <c r="J58" s="11">
        <v>0</v>
      </c>
      <c r="K58" s="11">
        <v>0</v>
      </c>
    </row>
    <row r="59" spans="1:11" ht="12.75">
      <c r="A59" s="356" t="s">
        <v>79</v>
      </c>
      <c r="B59" s="357"/>
      <c r="C59" s="357"/>
      <c r="D59" s="357"/>
      <c r="E59" s="357"/>
      <c r="F59" s="357"/>
      <c r="G59" s="357"/>
      <c r="H59" s="358"/>
      <c r="I59" s="2">
        <v>52</v>
      </c>
      <c r="J59" s="11">
        <v>0</v>
      </c>
      <c r="K59" s="11">
        <v>0</v>
      </c>
    </row>
    <row r="60" spans="1:11" ht="12.75">
      <c r="A60" s="356" t="s">
        <v>250</v>
      </c>
      <c r="B60" s="357"/>
      <c r="C60" s="357"/>
      <c r="D60" s="357"/>
      <c r="E60" s="357"/>
      <c r="F60" s="357"/>
      <c r="G60" s="357"/>
      <c r="H60" s="358"/>
      <c r="I60" s="2">
        <v>53</v>
      </c>
      <c r="J60" s="11">
        <v>0</v>
      </c>
      <c r="K60" s="11">
        <v>0</v>
      </c>
    </row>
    <row r="61" spans="1:11" ht="12.75">
      <c r="A61" s="356" t="s">
        <v>85</v>
      </c>
      <c r="B61" s="357"/>
      <c r="C61" s="357"/>
      <c r="D61" s="357"/>
      <c r="E61" s="357"/>
      <c r="F61" s="357"/>
      <c r="G61" s="357"/>
      <c r="H61" s="358"/>
      <c r="I61" s="2">
        <v>54</v>
      </c>
      <c r="J61" s="11">
        <v>0</v>
      </c>
      <c r="K61" s="11">
        <v>0</v>
      </c>
    </row>
    <row r="62" spans="1:11" ht="12.75">
      <c r="A62" s="356" t="s">
        <v>86</v>
      </c>
      <c r="B62" s="357"/>
      <c r="C62" s="357"/>
      <c r="D62" s="357"/>
      <c r="E62" s="357"/>
      <c r="F62" s="357"/>
      <c r="G62" s="357"/>
      <c r="H62" s="358"/>
      <c r="I62" s="2">
        <v>55</v>
      </c>
      <c r="J62" s="11">
        <v>0</v>
      </c>
      <c r="K62" s="11">
        <v>0</v>
      </c>
    </row>
    <row r="63" spans="1:11" ht="12.75">
      <c r="A63" s="356" t="s">
        <v>87</v>
      </c>
      <c r="B63" s="357"/>
      <c r="C63" s="357"/>
      <c r="D63" s="357"/>
      <c r="E63" s="357"/>
      <c r="F63" s="357"/>
      <c r="G63" s="357"/>
      <c r="H63" s="358"/>
      <c r="I63" s="2">
        <v>56</v>
      </c>
      <c r="J63" s="11">
        <v>588199</v>
      </c>
      <c r="K63" s="11">
        <v>1248271</v>
      </c>
    </row>
    <row r="64" spans="1:11" ht="12.75">
      <c r="A64" s="356" t="s">
        <v>46</v>
      </c>
      <c r="B64" s="357"/>
      <c r="C64" s="357"/>
      <c r="D64" s="357"/>
      <c r="E64" s="357"/>
      <c r="F64" s="357"/>
      <c r="G64" s="357"/>
      <c r="H64" s="358"/>
      <c r="I64" s="2">
        <v>57</v>
      </c>
      <c r="J64" s="11">
        <v>0</v>
      </c>
      <c r="K64" s="11">
        <v>0</v>
      </c>
    </row>
    <row r="65" spans="1:11" ht="12.75">
      <c r="A65" s="356" t="s">
        <v>215</v>
      </c>
      <c r="B65" s="357"/>
      <c r="C65" s="357"/>
      <c r="D65" s="357"/>
      <c r="E65" s="357"/>
      <c r="F65" s="357"/>
      <c r="G65" s="357"/>
      <c r="H65" s="358"/>
      <c r="I65" s="2">
        <v>58</v>
      </c>
      <c r="J65" s="11">
        <v>1747858</v>
      </c>
      <c r="K65" s="11">
        <v>67873272</v>
      </c>
    </row>
    <row r="66" spans="1:11" ht="12.75">
      <c r="A66" s="342" t="s">
        <v>58</v>
      </c>
      <c r="B66" s="343"/>
      <c r="C66" s="343"/>
      <c r="D66" s="343"/>
      <c r="E66" s="343"/>
      <c r="F66" s="343"/>
      <c r="G66" s="343"/>
      <c r="H66" s="344"/>
      <c r="I66" s="2">
        <v>59</v>
      </c>
      <c r="J66" s="11">
        <v>50117196</v>
      </c>
      <c r="K66" s="11">
        <v>38049824</v>
      </c>
    </row>
    <row r="67" spans="1:11" ht="12.75">
      <c r="A67" s="342" t="s">
        <v>249</v>
      </c>
      <c r="B67" s="343"/>
      <c r="C67" s="343"/>
      <c r="D67" s="343"/>
      <c r="E67" s="343"/>
      <c r="F67" s="343"/>
      <c r="G67" s="343"/>
      <c r="H67" s="344"/>
      <c r="I67" s="2">
        <v>60</v>
      </c>
      <c r="J67" s="10">
        <f>J8+J9+J41+J66</f>
        <v>546589702</v>
      </c>
      <c r="K67" s="10">
        <f>K8+K9+K41+K66</f>
        <v>617108657</v>
      </c>
    </row>
    <row r="68" spans="1:11" ht="12.75">
      <c r="A68" s="382" t="s">
        <v>93</v>
      </c>
      <c r="B68" s="383"/>
      <c r="C68" s="383"/>
      <c r="D68" s="383"/>
      <c r="E68" s="383"/>
      <c r="F68" s="383"/>
      <c r="G68" s="383"/>
      <c r="H68" s="384"/>
      <c r="I68" s="3">
        <v>61</v>
      </c>
      <c r="J68" s="12">
        <v>1035973547</v>
      </c>
      <c r="K68" s="12">
        <v>1724426417</v>
      </c>
    </row>
    <row r="69" spans="1:11" ht="12.75">
      <c r="A69" s="345" t="s">
        <v>60</v>
      </c>
      <c r="B69" s="385"/>
      <c r="C69" s="385"/>
      <c r="D69" s="385"/>
      <c r="E69" s="385"/>
      <c r="F69" s="385"/>
      <c r="G69" s="385"/>
      <c r="H69" s="385"/>
      <c r="I69" s="385"/>
      <c r="J69" s="385"/>
      <c r="K69" s="386"/>
    </row>
    <row r="70" spans="1:11" ht="12.75">
      <c r="A70" s="332" t="s">
        <v>199</v>
      </c>
      <c r="B70" s="333"/>
      <c r="C70" s="333"/>
      <c r="D70" s="333"/>
      <c r="E70" s="333"/>
      <c r="F70" s="333"/>
      <c r="G70" s="333"/>
      <c r="H70" s="355"/>
      <c r="I70" s="4">
        <v>62</v>
      </c>
      <c r="J70" s="18">
        <f>J71+J72+J73+J79+J80+J83+J86</f>
        <v>-562552094</v>
      </c>
      <c r="K70" s="18">
        <f>K71+K72+K73+K79+K80+K83+K86</f>
        <v>-602675992</v>
      </c>
    </row>
    <row r="71" spans="1:11" ht="12.75">
      <c r="A71" s="356" t="s">
        <v>147</v>
      </c>
      <c r="B71" s="357"/>
      <c r="C71" s="357"/>
      <c r="D71" s="357"/>
      <c r="E71" s="357"/>
      <c r="F71" s="357"/>
      <c r="G71" s="357"/>
      <c r="H71" s="358"/>
      <c r="I71" s="2">
        <v>63</v>
      </c>
      <c r="J71" s="11">
        <v>28200700</v>
      </c>
      <c r="K71" s="11">
        <v>28200700</v>
      </c>
    </row>
    <row r="72" spans="1:11" ht="12.75">
      <c r="A72" s="356" t="s">
        <v>148</v>
      </c>
      <c r="B72" s="357"/>
      <c r="C72" s="357"/>
      <c r="D72" s="357"/>
      <c r="E72" s="357"/>
      <c r="F72" s="357"/>
      <c r="G72" s="357"/>
      <c r="H72" s="358"/>
      <c r="I72" s="2">
        <v>64</v>
      </c>
      <c r="J72" s="11">
        <v>194354000</v>
      </c>
      <c r="K72" s="11">
        <v>194354000</v>
      </c>
    </row>
    <row r="73" spans="1:11" ht="12.75">
      <c r="A73" s="356" t="s">
        <v>149</v>
      </c>
      <c r="B73" s="357"/>
      <c r="C73" s="357"/>
      <c r="D73" s="357"/>
      <c r="E73" s="357"/>
      <c r="F73" s="357"/>
      <c r="G73" s="357"/>
      <c r="H73" s="358"/>
      <c r="I73" s="2">
        <v>65</v>
      </c>
      <c r="J73" s="10">
        <f>J74+J75-J76+J77+J78</f>
        <v>0</v>
      </c>
      <c r="K73" s="10">
        <f>K74+K75-K76+K77+K78</f>
        <v>0</v>
      </c>
    </row>
    <row r="74" spans="1:11" ht="12.75">
      <c r="A74" s="356" t="s">
        <v>150</v>
      </c>
      <c r="B74" s="357"/>
      <c r="C74" s="357"/>
      <c r="D74" s="357"/>
      <c r="E74" s="357"/>
      <c r="F74" s="357"/>
      <c r="G74" s="357"/>
      <c r="H74" s="358"/>
      <c r="I74" s="2">
        <v>66</v>
      </c>
      <c r="J74" s="11">
        <v>0</v>
      </c>
      <c r="K74" s="11">
        <v>0</v>
      </c>
    </row>
    <row r="75" spans="1:11" ht="12.75">
      <c r="A75" s="356" t="s">
        <v>151</v>
      </c>
      <c r="B75" s="357"/>
      <c r="C75" s="357"/>
      <c r="D75" s="357"/>
      <c r="E75" s="357"/>
      <c r="F75" s="357"/>
      <c r="G75" s="357"/>
      <c r="H75" s="358"/>
      <c r="I75" s="2">
        <v>67</v>
      </c>
      <c r="J75" s="11">
        <v>0</v>
      </c>
      <c r="K75" s="11">
        <v>0</v>
      </c>
    </row>
    <row r="76" spans="1:11" ht="12.75">
      <c r="A76" s="356" t="s">
        <v>139</v>
      </c>
      <c r="B76" s="357"/>
      <c r="C76" s="357"/>
      <c r="D76" s="357"/>
      <c r="E76" s="357"/>
      <c r="F76" s="357"/>
      <c r="G76" s="357"/>
      <c r="H76" s="358"/>
      <c r="I76" s="2">
        <v>68</v>
      </c>
      <c r="J76" s="11">
        <v>0</v>
      </c>
      <c r="K76" s="11">
        <v>0</v>
      </c>
    </row>
    <row r="77" spans="1:11" ht="12.75">
      <c r="A77" s="356" t="s">
        <v>140</v>
      </c>
      <c r="B77" s="357"/>
      <c r="C77" s="357"/>
      <c r="D77" s="357"/>
      <c r="E77" s="357"/>
      <c r="F77" s="357"/>
      <c r="G77" s="357"/>
      <c r="H77" s="358"/>
      <c r="I77" s="2">
        <v>69</v>
      </c>
      <c r="J77" s="11">
        <v>0</v>
      </c>
      <c r="K77" s="11">
        <v>0</v>
      </c>
    </row>
    <row r="78" spans="1:11" ht="12.75">
      <c r="A78" s="356" t="s">
        <v>141</v>
      </c>
      <c r="B78" s="357"/>
      <c r="C78" s="357"/>
      <c r="D78" s="357"/>
      <c r="E78" s="357"/>
      <c r="F78" s="357"/>
      <c r="G78" s="357"/>
      <c r="H78" s="358"/>
      <c r="I78" s="2">
        <v>70</v>
      </c>
      <c r="J78" s="11">
        <v>0</v>
      </c>
      <c r="K78" s="11">
        <v>0</v>
      </c>
    </row>
    <row r="79" spans="1:11" ht="12.75">
      <c r="A79" s="356" t="s">
        <v>142</v>
      </c>
      <c r="B79" s="357"/>
      <c r="C79" s="357"/>
      <c r="D79" s="357"/>
      <c r="E79" s="357"/>
      <c r="F79" s="357"/>
      <c r="G79" s="357"/>
      <c r="H79" s="358"/>
      <c r="I79" s="2">
        <v>71</v>
      </c>
      <c r="J79" s="11">
        <v>0</v>
      </c>
      <c r="K79" s="11">
        <v>0</v>
      </c>
    </row>
    <row r="80" spans="1:11" ht="12.75">
      <c r="A80" s="356" t="s">
        <v>246</v>
      </c>
      <c r="B80" s="357"/>
      <c r="C80" s="357"/>
      <c r="D80" s="357"/>
      <c r="E80" s="357"/>
      <c r="F80" s="357"/>
      <c r="G80" s="357"/>
      <c r="H80" s="358"/>
      <c r="I80" s="2">
        <v>72</v>
      </c>
      <c r="J80" s="10">
        <f>J81-J82</f>
        <v>-688761522</v>
      </c>
      <c r="K80" s="10">
        <f>K81-K82</f>
        <v>-785106794</v>
      </c>
    </row>
    <row r="81" spans="1:11" ht="12.75">
      <c r="A81" s="349" t="s">
        <v>175</v>
      </c>
      <c r="B81" s="350"/>
      <c r="C81" s="350"/>
      <c r="D81" s="350"/>
      <c r="E81" s="350"/>
      <c r="F81" s="350"/>
      <c r="G81" s="350"/>
      <c r="H81" s="351"/>
      <c r="I81" s="2">
        <v>73</v>
      </c>
      <c r="J81" s="11">
        <v>0</v>
      </c>
      <c r="K81" s="11">
        <v>0</v>
      </c>
    </row>
    <row r="82" spans="1:11" ht="12.75">
      <c r="A82" s="349" t="s">
        <v>176</v>
      </c>
      <c r="B82" s="350"/>
      <c r="C82" s="350"/>
      <c r="D82" s="350"/>
      <c r="E82" s="350"/>
      <c r="F82" s="350"/>
      <c r="G82" s="350"/>
      <c r="H82" s="351"/>
      <c r="I82" s="2">
        <v>74</v>
      </c>
      <c r="J82" s="11">
        <v>688761522</v>
      </c>
      <c r="K82" s="11">
        <v>785106794</v>
      </c>
    </row>
    <row r="83" spans="1:11" ht="12.75">
      <c r="A83" s="356" t="s">
        <v>247</v>
      </c>
      <c r="B83" s="357"/>
      <c r="C83" s="357"/>
      <c r="D83" s="357"/>
      <c r="E83" s="357"/>
      <c r="F83" s="357"/>
      <c r="G83" s="357"/>
      <c r="H83" s="358"/>
      <c r="I83" s="2">
        <v>75</v>
      </c>
      <c r="J83" s="10">
        <f>J84-J85</f>
        <v>-96345272</v>
      </c>
      <c r="K83" s="10">
        <f>K84-K85</f>
        <v>-40123898</v>
      </c>
    </row>
    <row r="84" spans="1:11" ht="12.75">
      <c r="A84" s="349" t="s">
        <v>177</v>
      </c>
      <c r="B84" s="350"/>
      <c r="C84" s="350"/>
      <c r="D84" s="350"/>
      <c r="E84" s="350"/>
      <c r="F84" s="350"/>
      <c r="G84" s="350"/>
      <c r="H84" s="351"/>
      <c r="I84" s="2">
        <v>76</v>
      </c>
      <c r="J84" s="11">
        <v>0</v>
      </c>
      <c r="K84" s="11">
        <v>0</v>
      </c>
    </row>
    <row r="85" spans="1:11" ht="12.75">
      <c r="A85" s="349" t="s">
        <v>178</v>
      </c>
      <c r="B85" s="350"/>
      <c r="C85" s="350"/>
      <c r="D85" s="350"/>
      <c r="E85" s="350"/>
      <c r="F85" s="350"/>
      <c r="G85" s="350"/>
      <c r="H85" s="351"/>
      <c r="I85" s="2">
        <v>77</v>
      </c>
      <c r="J85" s="11">
        <v>96345272</v>
      </c>
      <c r="K85" s="11">
        <v>40123898</v>
      </c>
    </row>
    <row r="86" spans="1:11" ht="12.75">
      <c r="A86" s="356" t="s">
        <v>179</v>
      </c>
      <c r="B86" s="357"/>
      <c r="C86" s="357"/>
      <c r="D86" s="357"/>
      <c r="E86" s="357"/>
      <c r="F86" s="357"/>
      <c r="G86" s="357"/>
      <c r="H86" s="358"/>
      <c r="I86" s="2">
        <v>78</v>
      </c>
      <c r="J86" s="11">
        <v>0</v>
      </c>
      <c r="K86" s="11">
        <v>0</v>
      </c>
    </row>
    <row r="87" spans="1:11" ht="12.75">
      <c r="A87" s="342" t="s">
        <v>19</v>
      </c>
      <c r="B87" s="343"/>
      <c r="C87" s="343"/>
      <c r="D87" s="343"/>
      <c r="E87" s="343"/>
      <c r="F87" s="343"/>
      <c r="G87" s="343"/>
      <c r="H87" s="344"/>
      <c r="I87" s="2">
        <v>79</v>
      </c>
      <c r="J87" s="10">
        <f>SUM(J88:J90)</f>
        <v>1743916</v>
      </c>
      <c r="K87" s="10">
        <f>SUM(K88:K90)</f>
        <v>1783513</v>
      </c>
    </row>
    <row r="88" spans="1:11" ht="12.75">
      <c r="A88" s="356" t="s">
        <v>135</v>
      </c>
      <c r="B88" s="357"/>
      <c r="C88" s="357"/>
      <c r="D88" s="357"/>
      <c r="E88" s="357"/>
      <c r="F88" s="357"/>
      <c r="G88" s="357"/>
      <c r="H88" s="358"/>
      <c r="I88" s="2">
        <v>80</v>
      </c>
      <c r="J88" s="11">
        <v>1743916</v>
      </c>
      <c r="K88" s="11">
        <v>1783513</v>
      </c>
    </row>
    <row r="89" spans="1:11" ht="12.75">
      <c r="A89" s="356" t="s">
        <v>136</v>
      </c>
      <c r="B89" s="357"/>
      <c r="C89" s="357"/>
      <c r="D89" s="357"/>
      <c r="E89" s="357"/>
      <c r="F89" s="357"/>
      <c r="G89" s="357"/>
      <c r="H89" s="358"/>
      <c r="I89" s="2">
        <v>81</v>
      </c>
      <c r="J89" s="11">
        <v>0</v>
      </c>
      <c r="K89" s="11">
        <v>0</v>
      </c>
    </row>
    <row r="90" spans="1:11" ht="12.75">
      <c r="A90" s="356" t="s">
        <v>137</v>
      </c>
      <c r="B90" s="357"/>
      <c r="C90" s="357"/>
      <c r="D90" s="357"/>
      <c r="E90" s="357"/>
      <c r="F90" s="357"/>
      <c r="G90" s="357"/>
      <c r="H90" s="358"/>
      <c r="I90" s="2">
        <v>82</v>
      </c>
      <c r="J90" s="11">
        <v>0</v>
      </c>
      <c r="K90" s="11">
        <v>0</v>
      </c>
    </row>
    <row r="91" spans="1:11" ht="12.75">
      <c r="A91" s="342" t="s">
        <v>20</v>
      </c>
      <c r="B91" s="343"/>
      <c r="C91" s="343"/>
      <c r="D91" s="343"/>
      <c r="E91" s="343"/>
      <c r="F91" s="343"/>
      <c r="G91" s="343"/>
      <c r="H91" s="344"/>
      <c r="I91" s="2">
        <v>83</v>
      </c>
      <c r="J91" s="10">
        <f>SUM(J92:J100)</f>
        <v>538294528</v>
      </c>
      <c r="K91" s="10">
        <f>SUM(K92:K100)</f>
        <v>13664931</v>
      </c>
    </row>
    <row r="92" spans="1:11" ht="12.75">
      <c r="A92" s="356" t="s">
        <v>138</v>
      </c>
      <c r="B92" s="357"/>
      <c r="C92" s="357"/>
      <c r="D92" s="357"/>
      <c r="E92" s="357"/>
      <c r="F92" s="357"/>
      <c r="G92" s="357"/>
      <c r="H92" s="358"/>
      <c r="I92" s="2">
        <v>84</v>
      </c>
      <c r="J92" s="11">
        <v>0</v>
      </c>
      <c r="K92" s="11">
        <v>0</v>
      </c>
    </row>
    <row r="93" spans="1:11" ht="12.75">
      <c r="A93" s="356" t="s">
        <v>251</v>
      </c>
      <c r="B93" s="357"/>
      <c r="C93" s="357"/>
      <c r="D93" s="357"/>
      <c r="E93" s="357"/>
      <c r="F93" s="357"/>
      <c r="G93" s="357"/>
      <c r="H93" s="358"/>
      <c r="I93" s="2">
        <v>85</v>
      </c>
      <c r="J93" s="11">
        <v>24398086</v>
      </c>
      <c r="K93" s="11">
        <v>13664931</v>
      </c>
    </row>
    <row r="94" spans="1:11" ht="12.75">
      <c r="A94" s="356" t="s">
        <v>0</v>
      </c>
      <c r="B94" s="357"/>
      <c r="C94" s="357"/>
      <c r="D94" s="357"/>
      <c r="E94" s="357"/>
      <c r="F94" s="357"/>
      <c r="G94" s="357"/>
      <c r="H94" s="358"/>
      <c r="I94" s="2">
        <v>86</v>
      </c>
      <c r="J94" s="11">
        <v>513896442</v>
      </c>
      <c r="K94" s="11">
        <v>0</v>
      </c>
    </row>
    <row r="95" spans="1:11" ht="12.75">
      <c r="A95" s="356" t="s">
        <v>252</v>
      </c>
      <c r="B95" s="357"/>
      <c r="C95" s="357"/>
      <c r="D95" s="357"/>
      <c r="E95" s="357"/>
      <c r="F95" s="357"/>
      <c r="G95" s="357"/>
      <c r="H95" s="358"/>
      <c r="I95" s="2">
        <v>87</v>
      </c>
      <c r="J95" s="11">
        <v>0</v>
      </c>
      <c r="K95" s="11">
        <v>0</v>
      </c>
    </row>
    <row r="96" spans="1:11" ht="12.75">
      <c r="A96" s="356" t="s">
        <v>253</v>
      </c>
      <c r="B96" s="357"/>
      <c r="C96" s="357"/>
      <c r="D96" s="357"/>
      <c r="E96" s="357"/>
      <c r="F96" s="357"/>
      <c r="G96" s="357"/>
      <c r="H96" s="358"/>
      <c r="I96" s="2">
        <v>88</v>
      </c>
      <c r="J96" s="11">
        <v>0</v>
      </c>
      <c r="K96" s="11">
        <v>0</v>
      </c>
    </row>
    <row r="97" spans="1:11" ht="12.75">
      <c r="A97" s="356" t="s">
        <v>254</v>
      </c>
      <c r="B97" s="357"/>
      <c r="C97" s="357"/>
      <c r="D97" s="357"/>
      <c r="E97" s="357"/>
      <c r="F97" s="357"/>
      <c r="G97" s="357"/>
      <c r="H97" s="358"/>
      <c r="I97" s="2">
        <v>89</v>
      </c>
      <c r="J97" s="11">
        <v>0</v>
      </c>
      <c r="K97" s="11">
        <v>0</v>
      </c>
    </row>
    <row r="98" spans="1:11" ht="12.75">
      <c r="A98" s="356" t="s">
        <v>96</v>
      </c>
      <c r="B98" s="357"/>
      <c r="C98" s="357"/>
      <c r="D98" s="357"/>
      <c r="E98" s="357"/>
      <c r="F98" s="357"/>
      <c r="G98" s="357"/>
      <c r="H98" s="358"/>
      <c r="I98" s="2">
        <v>90</v>
      </c>
      <c r="J98" s="11">
        <v>0</v>
      </c>
      <c r="K98" s="11">
        <v>0</v>
      </c>
    </row>
    <row r="99" spans="1:11" ht="12.75">
      <c r="A99" s="356" t="s">
        <v>94</v>
      </c>
      <c r="B99" s="357"/>
      <c r="C99" s="357"/>
      <c r="D99" s="357"/>
      <c r="E99" s="357"/>
      <c r="F99" s="357"/>
      <c r="G99" s="357"/>
      <c r="H99" s="358"/>
      <c r="I99" s="2">
        <v>91</v>
      </c>
      <c r="J99" s="11">
        <v>0</v>
      </c>
      <c r="K99" s="11">
        <v>0</v>
      </c>
    </row>
    <row r="100" spans="1:11" ht="12.75">
      <c r="A100" s="356" t="s">
        <v>95</v>
      </c>
      <c r="B100" s="357"/>
      <c r="C100" s="357"/>
      <c r="D100" s="357"/>
      <c r="E100" s="357"/>
      <c r="F100" s="357"/>
      <c r="G100" s="357"/>
      <c r="H100" s="358"/>
      <c r="I100" s="2">
        <v>92</v>
      </c>
      <c r="J100" s="11">
        <v>0</v>
      </c>
      <c r="K100" s="11">
        <v>0</v>
      </c>
    </row>
    <row r="101" spans="1:11" ht="12.75">
      <c r="A101" s="342" t="s">
        <v>21</v>
      </c>
      <c r="B101" s="343"/>
      <c r="C101" s="343"/>
      <c r="D101" s="343"/>
      <c r="E101" s="343"/>
      <c r="F101" s="343"/>
      <c r="G101" s="343"/>
      <c r="H101" s="344"/>
      <c r="I101" s="2">
        <v>93</v>
      </c>
      <c r="J101" s="10">
        <f>SUM(J102:J113)</f>
        <v>503725557</v>
      </c>
      <c r="K101" s="10">
        <f>SUM(K102:K113)</f>
        <v>1177376312</v>
      </c>
    </row>
    <row r="102" spans="1:11" ht="12.75">
      <c r="A102" s="356" t="s">
        <v>138</v>
      </c>
      <c r="B102" s="357"/>
      <c r="C102" s="357"/>
      <c r="D102" s="357"/>
      <c r="E102" s="357"/>
      <c r="F102" s="357"/>
      <c r="G102" s="357"/>
      <c r="H102" s="358"/>
      <c r="I102" s="2">
        <v>94</v>
      </c>
      <c r="J102" s="11">
        <v>7897392</v>
      </c>
      <c r="K102" s="11">
        <v>0</v>
      </c>
    </row>
    <row r="103" spans="1:11" ht="12.75">
      <c r="A103" s="356" t="s">
        <v>251</v>
      </c>
      <c r="B103" s="357"/>
      <c r="C103" s="357"/>
      <c r="D103" s="357"/>
      <c r="E103" s="357"/>
      <c r="F103" s="357"/>
      <c r="G103" s="357"/>
      <c r="H103" s="358"/>
      <c r="I103" s="2">
        <v>95</v>
      </c>
      <c r="J103" s="11">
        <v>7083573</v>
      </c>
      <c r="K103" s="11">
        <v>2902951</v>
      </c>
    </row>
    <row r="104" spans="1:11" ht="12.75">
      <c r="A104" s="356" t="s">
        <v>0</v>
      </c>
      <c r="B104" s="357"/>
      <c r="C104" s="357"/>
      <c r="D104" s="357"/>
      <c r="E104" s="357"/>
      <c r="F104" s="357"/>
      <c r="G104" s="357"/>
      <c r="H104" s="358"/>
      <c r="I104" s="2">
        <v>96</v>
      </c>
      <c r="J104" s="11">
        <v>22241499</v>
      </c>
      <c r="K104" s="11">
        <v>596164277</v>
      </c>
    </row>
    <row r="105" spans="1:11" ht="12.75">
      <c r="A105" s="356" t="s">
        <v>252</v>
      </c>
      <c r="B105" s="357"/>
      <c r="C105" s="357"/>
      <c r="D105" s="357"/>
      <c r="E105" s="357"/>
      <c r="F105" s="357"/>
      <c r="G105" s="357"/>
      <c r="H105" s="358"/>
      <c r="I105" s="2">
        <v>97</v>
      </c>
      <c r="J105" s="11">
        <v>7452575</v>
      </c>
      <c r="K105" s="11">
        <v>0</v>
      </c>
    </row>
    <row r="106" spans="1:11" ht="12.75">
      <c r="A106" s="356" t="s">
        <v>253</v>
      </c>
      <c r="B106" s="357"/>
      <c r="C106" s="357"/>
      <c r="D106" s="357"/>
      <c r="E106" s="357"/>
      <c r="F106" s="357"/>
      <c r="G106" s="357"/>
      <c r="H106" s="358"/>
      <c r="I106" s="2">
        <v>98</v>
      </c>
      <c r="J106" s="11">
        <v>182265259</v>
      </c>
      <c r="K106" s="11">
        <v>270716744</v>
      </c>
    </row>
    <row r="107" spans="1:11" ht="12.75">
      <c r="A107" s="356" t="s">
        <v>254</v>
      </c>
      <c r="B107" s="357"/>
      <c r="C107" s="357"/>
      <c r="D107" s="357"/>
      <c r="E107" s="357"/>
      <c r="F107" s="357"/>
      <c r="G107" s="357"/>
      <c r="H107" s="358"/>
      <c r="I107" s="2">
        <v>99</v>
      </c>
      <c r="J107" s="11">
        <v>269413750</v>
      </c>
      <c r="K107" s="11">
        <v>293687500</v>
      </c>
    </row>
    <row r="108" spans="1:11" ht="12.75">
      <c r="A108" s="356" t="s">
        <v>96</v>
      </c>
      <c r="B108" s="357"/>
      <c r="C108" s="357"/>
      <c r="D108" s="357"/>
      <c r="E108" s="357"/>
      <c r="F108" s="357"/>
      <c r="G108" s="357"/>
      <c r="H108" s="358"/>
      <c r="I108" s="2">
        <v>100</v>
      </c>
      <c r="J108" s="11">
        <v>0</v>
      </c>
      <c r="K108" s="11">
        <v>0</v>
      </c>
    </row>
    <row r="109" spans="1:11" ht="12.75">
      <c r="A109" s="356" t="s">
        <v>97</v>
      </c>
      <c r="B109" s="357"/>
      <c r="C109" s="357"/>
      <c r="D109" s="357"/>
      <c r="E109" s="357"/>
      <c r="F109" s="357"/>
      <c r="G109" s="357"/>
      <c r="H109" s="358"/>
      <c r="I109" s="2">
        <v>101</v>
      </c>
      <c r="J109" s="11">
        <v>1860118</v>
      </c>
      <c r="K109" s="11">
        <v>1887355</v>
      </c>
    </row>
    <row r="110" spans="1:11" ht="12.75">
      <c r="A110" s="356" t="s">
        <v>98</v>
      </c>
      <c r="B110" s="357"/>
      <c r="C110" s="357"/>
      <c r="D110" s="357"/>
      <c r="E110" s="357"/>
      <c r="F110" s="357"/>
      <c r="G110" s="357"/>
      <c r="H110" s="358"/>
      <c r="I110" s="2">
        <v>102</v>
      </c>
      <c r="J110" s="11">
        <v>5316322</v>
      </c>
      <c r="K110" s="11">
        <v>11946893</v>
      </c>
    </row>
    <row r="111" spans="1:11" ht="12.75">
      <c r="A111" s="356" t="s">
        <v>101</v>
      </c>
      <c r="B111" s="357"/>
      <c r="C111" s="357"/>
      <c r="D111" s="357"/>
      <c r="E111" s="357"/>
      <c r="F111" s="357"/>
      <c r="G111" s="357"/>
      <c r="H111" s="358"/>
      <c r="I111" s="2">
        <v>103</v>
      </c>
      <c r="J111" s="11">
        <v>0</v>
      </c>
      <c r="K111" s="11">
        <v>0</v>
      </c>
    </row>
    <row r="112" spans="1:11" ht="12.75">
      <c r="A112" s="356" t="s">
        <v>99</v>
      </c>
      <c r="B112" s="357"/>
      <c r="C112" s="357"/>
      <c r="D112" s="357"/>
      <c r="E112" s="357"/>
      <c r="F112" s="357"/>
      <c r="G112" s="357"/>
      <c r="H112" s="358"/>
      <c r="I112" s="2">
        <v>104</v>
      </c>
      <c r="J112" s="11">
        <v>0</v>
      </c>
      <c r="K112" s="11">
        <v>0</v>
      </c>
    </row>
    <row r="113" spans="1:11" ht="12.75">
      <c r="A113" s="356" t="s">
        <v>100</v>
      </c>
      <c r="B113" s="357"/>
      <c r="C113" s="357"/>
      <c r="D113" s="357"/>
      <c r="E113" s="357"/>
      <c r="F113" s="357"/>
      <c r="G113" s="357"/>
      <c r="H113" s="358"/>
      <c r="I113" s="2">
        <v>105</v>
      </c>
      <c r="J113" s="11">
        <v>195069</v>
      </c>
      <c r="K113" s="11">
        <v>70592</v>
      </c>
    </row>
    <row r="114" spans="1:11" ht="12.75">
      <c r="A114" s="342" t="s">
        <v>1</v>
      </c>
      <c r="B114" s="343"/>
      <c r="C114" s="343"/>
      <c r="D114" s="343"/>
      <c r="E114" s="343"/>
      <c r="F114" s="343"/>
      <c r="G114" s="343"/>
      <c r="H114" s="344"/>
      <c r="I114" s="2">
        <v>106</v>
      </c>
      <c r="J114" s="11">
        <v>65377795</v>
      </c>
      <c r="K114" s="11">
        <v>26959893</v>
      </c>
    </row>
    <row r="115" spans="1:11" ht="12.75">
      <c r="A115" s="342" t="s">
        <v>25</v>
      </c>
      <c r="B115" s="343"/>
      <c r="C115" s="343"/>
      <c r="D115" s="343"/>
      <c r="E115" s="343"/>
      <c r="F115" s="343"/>
      <c r="G115" s="343"/>
      <c r="H115" s="344"/>
      <c r="I115" s="2">
        <v>107</v>
      </c>
      <c r="J115" s="10">
        <f>J70+J87+J91+J101+J114</f>
        <v>546589702</v>
      </c>
      <c r="K115" s="10">
        <f>K70+K87+K91+K101+K114</f>
        <v>617108657</v>
      </c>
    </row>
    <row r="116" spans="1:11" ht="12.75">
      <c r="A116" s="372" t="s">
        <v>59</v>
      </c>
      <c r="B116" s="373"/>
      <c r="C116" s="373"/>
      <c r="D116" s="373"/>
      <c r="E116" s="373"/>
      <c r="F116" s="373"/>
      <c r="G116" s="373"/>
      <c r="H116" s="374"/>
      <c r="I116" s="3">
        <v>108</v>
      </c>
      <c r="J116" s="12">
        <v>1035973547</v>
      </c>
      <c r="K116" s="12">
        <v>1724426417</v>
      </c>
    </row>
    <row r="117" spans="1:11" ht="12.75">
      <c r="A117" s="345" t="s">
        <v>289</v>
      </c>
      <c r="B117" s="346"/>
      <c r="C117" s="346"/>
      <c r="D117" s="346"/>
      <c r="E117" s="346"/>
      <c r="F117" s="346"/>
      <c r="G117" s="346"/>
      <c r="H117" s="346"/>
      <c r="I117" s="375"/>
      <c r="J117" s="375"/>
      <c r="K117" s="376"/>
    </row>
    <row r="118" spans="1:11" ht="12.75">
      <c r="A118" s="332" t="s">
        <v>193</v>
      </c>
      <c r="B118" s="333"/>
      <c r="C118" s="333"/>
      <c r="D118" s="333"/>
      <c r="E118" s="333"/>
      <c r="F118" s="333"/>
      <c r="G118" s="333"/>
      <c r="H118" s="333"/>
      <c r="I118" s="334"/>
      <c r="J118" s="334"/>
      <c r="K118" s="335"/>
    </row>
    <row r="119" spans="1:11" ht="12.75">
      <c r="A119" s="356" t="s">
        <v>8</v>
      </c>
      <c r="B119" s="357"/>
      <c r="C119" s="357"/>
      <c r="D119" s="357"/>
      <c r="E119" s="357"/>
      <c r="F119" s="357"/>
      <c r="G119" s="357"/>
      <c r="H119" s="358"/>
      <c r="I119" s="2">
        <v>109</v>
      </c>
      <c r="J119" s="11"/>
      <c r="K119" s="11"/>
    </row>
    <row r="120" spans="1:11" ht="12.75">
      <c r="A120" s="377" t="s">
        <v>9</v>
      </c>
      <c r="B120" s="378"/>
      <c r="C120" s="378"/>
      <c r="D120" s="378"/>
      <c r="E120" s="378"/>
      <c r="F120" s="378"/>
      <c r="G120" s="378"/>
      <c r="H120" s="379"/>
      <c r="I120" s="5">
        <v>110</v>
      </c>
      <c r="J120" s="12"/>
      <c r="K120" s="12"/>
    </row>
    <row r="121" spans="1:11" s="92" customFormat="1" ht="12.75">
      <c r="A121" s="380" t="s">
        <v>102</v>
      </c>
      <c r="B121" s="381"/>
      <c r="C121" s="381"/>
      <c r="D121" s="381"/>
      <c r="E121" s="381"/>
      <c r="F121" s="381"/>
      <c r="G121" s="381"/>
      <c r="H121" s="381"/>
      <c r="I121" s="381"/>
      <c r="J121" s="381"/>
      <c r="K121" s="381"/>
    </row>
    <row r="122" spans="1:11" ht="12.75">
      <c r="A122" s="370"/>
      <c r="B122" s="371"/>
      <c r="C122" s="371"/>
      <c r="D122" s="371"/>
      <c r="E122" s="371"/>
      <c r="F122" s="371"/>
      <c r="G122" s="371"/>
      <c r="H122" s="371"/>
      <c r="I122" s="371"/>
      <c r="J122" s="371"/>
      <c r="K122" s="371"/>
    </row>
    <row r="124" spans="10:11" ht="12.75">
      <c r="J124" s="270"/>
      <c r="K124" s="270"/>
    </row>
    <row r="125" spans="10:11" ht="12.75">
      <c r="J125" s="112">
        <f>J115-J67</f>
        <v>0</v>
      </c>
      <c r="K125" s="112">
        <f>K115-K67</f>
        <v>0</v>
      </c>
    </row>
    <row r="126" spans="10:11" ht="12.75">
      <c r="J126" s="112">
        <f>J116-J68</f>
        <v>0</v>
      </c>
      <c r="K126" s="112">
        <f>K116-K68</f>
        <v>0</v>
      </c>
    </row>
    <row r="127" spans="10:11" ht="12.75">
      <c r="J127" s="92">
        <f>IF(RDG!J48-J83=0,"",J83-RDG!J46)</f>
      </c>
      <c r="K127" s="92">
        <f>IF(RDG!K48-K83=0,"",K83-RDG!K48)</f>
      </c>
    </row>
  </sheetData>
  <sheetProtection/>
  <mergeCells count="123">
    <mergeCell ref="A6:H6"/>
    <mergeCell ref="A7:K7"/>
    <mergeCell ref="A1:J1"/>
    <mergeCell ref="K1:K2"/>
    <mergeCell ref="A2:J2"/>
    <mergeCell ref="A3:K3"/>
    <mergeCell ref="A4:K4"/>
    <mergeCell ref="A5:H5"/>
    <mergeCell ref="A22:H22"/>
    <mergeCell ref="A23:H23"/>
    <mergeCell ref="A18:H18"/>
    <mergeCell ref="A19:H19"/>
    <mergeCell ref="A8:H8"/>
    <mergeCell ref="A9:H9"/>
    <mergeCell ref="A10:H10"/>
    <mergeCell ref="A11:H11"/>
    <mergeCell ref="A12:H12"/>
    <mergeCell ref="A13:H13"/>
    <mergeCell ref="A14:H14"/>
    <mergeCell ref="A15:H15"/>
    <mergeCell ref="A16:H16"/>
    <mergeCell ref="A17:H17"/>
    <mergeCell ref="A20:H20"/>
    <mergeCell ref="A21:H21"/>
    <mergeCell ref="A38:H38"/>
    <mergeCell ref="A39:H39"/>
    <mergeCell ref="A34:H34"/>
    <mergeCell ref="A35:H35"/>
    <mergeCell ref="A24:H24"/>
    <mergeCell ref="A25:H25"/>
    <mergeCell ref="A26:H26"/>
    <mergeCell ref="A27:H27"/>
    <mergeCell ref="A28:H28"/>
    <mergeCell ref="A29:H29"/>
    <mergeCell ref="A30:H30"/>
    <mergeCell ref="A31:H31"/>
    <mergeCell ref="A32:H32"/>
    <mergeCell ref="A33:H33"/>
    <mergeCell ref="A36:H36"/>
    <mergeCell ref="A37:H37"/>
    <mergeCell ref="A54:H54"/>
    <mergeCell ref="A55:H55"/>
    <mergeCell ref="A50:H50"/>
    <mergeCell ref="A51:H51"/>
    <mergeCell ref="A40:H40"/>
    <mergeCell ref="A41:H41"/>
    <mergeCell ref="A42:H42"/>
    <mergeCell ref="A43:H43"/>
    <mergeCell ref="A44:H44"/>
    <mergeCell ref="A45:H45"/>
    <mergeCell ref="A46:H46"/>
    <mergeCell ref="A47:H47"/>
    <mergeCell ref="A48:H48"/>
    <mergeCell ref="A49:H49"/>
    <mergeCell ref="A52:H52"/>
    <mergeCell ref="A53:H53"/>
    <mergeCell ref="A70:H70"/>
    <mergeCell ref="A71:H71"/>
    <mergeCell ref="A66:H66"/>
    <mergeCell ref="A67:H67"/>
    <mergeCell ref="A56:H56"/>
    <mergeCell ref="A57:H57"/>
    <mergeCell ref="A58:H58"/>
    <mergeCell ref="A59:H59"/>
    <mergeCell ref="A60:H60"/>
    <mergeCell ref="A61:H61"/>
    <mergeCell ref="A62:H62"/>
    <mergeCell ref="A63:H63"/>
    <mergeCell ref="A64:H64"/>
    <mergeCell ref="A65:H65"/>
    <mergeCell ref="A68:H68"/>
    <mergeCell ref="A69:K69"/>
    <mergeCell ref="A86:H86"/>
    <mergeCell ref="A87:H87"/>
    <mergeCell ref="A82:H82"/>
    <mergeCell ref="A83:H83"/>
    <mergeCell ref="A72:H72"/>
    <mergeCell ref="A73:H73"/>
    <mergeCell ref="A74:H74"/>
    <mergeCell ref="A75:H75"/>
    <mergeCell ref="A76:H76"/>
    <mergeCell ref="A77:H77"/>
    <mergeCell ref="A78:H78"/>
    <mergeCell ref="A79:H79"/>
    <mergeCell ref="A80:H80"/>
    <mergeCell ref="A81:H81"/>
    <mergeCell ref="A84:H84"/>
    <mergeCell ref="A85:H85"/>
    <mergeCell ref="A102:H102"/>
    <mergeCell ref="A103:H103"/>
    <mergeCell ref="A98:H98"/>
    <mergeCell ref="A99:H99"/>
    <mergeCell ref="A88:H88"/>
    <mergeCell ref="A89:H89"/>
    <mergeCell ref="A90:H90"/>
    <mergeCell ref="A91:H91"/>
    <mergeCell ref="A92:H92"/>
    <mergeCell ref="A93:H93"/>
    <mergeCell ref="A94:H94"/>
    <mergeCell ref="A95:H95"/>
    <mergeCell ref="A96:H96"/>
    <mergeCell ref="A97:H97"/>
    <mergeCell ref="A100:H100"/>
    <mergeCell ref="A101:H101"/>
    <mergeCell ref="A121:K121"/>
    <mergeCell ref="A114:H114"/>
    <mergeCell ref="A115:H115"/>
    <mergeCell ref="A104:H104"/>
    <mergeCell ref="A105:H105"/>
    <mergeCell ref="A106:H106"/>
    <mergeCell ref="A107:H107"/>
    <mergeCell ref="A108:H108"/>
    <mergeCell ref="A109:H109"/>
    <mergeCell ref="A122:K122"/>
    <mergeCell ref="A116:H116"/>
    <mergeCell ref="A117:K117"/>
    <mergeCell ref="A118:K118"/>
    <mergeCell ref="A119:H119"/>
    <mergeCell ref="A110:H110"/>
    <mergeCell ref="A111:H111"/>
    <mergeCell ref="A112:H112"/>
    <mergeCell ref="A113:H113"/>
    <mergeCell ref="A120:H120"/>
  </mergeCells>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8:K68 J71:K71 J73:K78 J80:K85 J87:K116">
      <formula1>0</formula1>
    </dataValidation>
  </dataValidations>
  <printOptions/>
  <pageMargins left="0.75" right="0.75" top="1" bottom="1" header="0.5" footer="0.5"/>
  <pageSetup horizontalDpi="600" verticalDpi="600" orientation="portrait" paperSize="9" scale="81" r:id="rId1"/>
  <rowBreaks count="1" manualBreakCount="1">
    <brk id="68" max="255" man="1"/>
  </rowBreaks>
  <ignoredErrors>
    <ignoredError sqref="J36:K36 J57:K57 J101:K101" formulaRange="1"/>
  </ignoredErrors>
</worksheet>
</file>

<file path=xl/worksheets/sheet4.xml><?xml version="1.0" encoding="utf-8"?>
<worksheet xmlns="http://schemas.openxmlformats.org/spreadsheetml/2006/main" xmlns:r="http://schemas.openxmlformats.org/officeDocument/2006/relationships">
  <dimension ref="A1:Q53"/>
  <sheetViews>
    <sheetView zoomScaleSheetLayoutView="110" zoomScalePageLayoutView="0" workbookViewId="0" topLeftCell="A1">
      <selection activeCell="K13" sqref="K13"/>
    </sheetView>
  </sheetViews>
  <sheetFormatPr defaultColWidth="9.140625" defaultRowHeight="12.75"/>
  <cols>
    <col min="10" max="10" width="9.8515625" style="0" bestFit="1" customWidth="1"/>
    <col min="11" max="11" width="10.140625" style="0" bestFit="1" customWidth="1"/>
    <col min="14" max="14" width="10.7109375" style="0" bestFit="1" customWidth="1"/>
    <col min="15" max="17" width="10.140625" style="0" bestFit="1" customWidth="1"/>
  </cols>
  <sheetData>
    <row r="1" spans="1:11" ht="12.75">
      <c r="A1" s="402" t="s">
        <v>170</v>
      </c>
      <c r="B1" s="403"/>
      <c r="C1" s="403"/>
      <c r="D1" s="403"/>
      <c r="E1" s="403"/>
      <c r="F1" s="403"/>
      <c r="G1" s="403"/>
      <c r="H1" s="403"/>
      <c r="I1" s="403"/>
      <c r="J1" s="404"/>
      <c r="K1" s="361"/>
    </row>
    <row r="2" spans="1:11" ht="12.75">
      <c r="A2" s="406" t="s">
        <v>597</v>
      </c>
      <c r="B2" s="407"/>
      <c r="C2" s="407"/>
      <c r="D2" s="407"/>
      <c r="E2" s="407"/>
      <c r="F2" s="407"/>
      <c r="G2" s="407"/>
      <c r="H2" s="407"/>
      <c r="I2" s="407"/>
      <c r="J2" s="404"/>
      <c r="K2" s="405"/>
    </row>
    <row r="3" spans="1:11" ht="12.75">
      <c r="A3" s="81"/>
      <c r="B3" s="82"/>
      <c r="C3" s="82"/>
      <c r="D3" s="82"/>
      <c r="E3" s="82"/>
      <c r="F3" s="82"/>
      <c r="G3" s="82"/>
      <c r="H3" s="82"/>
      <c r="I3" s="82"/>
      <c r="J3" s="83"/>
      <c r="K3" s="1"/>
    </row>
    <row r="4" spans="1:11" ht="12.75">
      <c r="A4" s="408" t="s">
        <v>338</v>
      </c>
      <c r="B4" s="409"/>
      <c r="C4" s="409"/>
      <c r="D4" s="409"/>
      <c r="E4" s="409"/>
      <c r="F4" s="409"/>
      <c r="G4" s="409"/>
      <c r="H4" s="409"/>
      <c r="I4" s="409"/>
      <c r="J4" s="409"/>
      <c r="K4" s="410"/>
    </row>
    <row r="5" spans="1:11" ht="24" thickBot="1">
      <c r="A5" s="411" t="s">
        <v>61</v>
      </c>
      <c r="B5" s="411"/>
      <c r="C5" s="411"/>
      <c r="D5" s="411"/>
      <c r="E5" s="411"/>
      <c r="F5" s="411"/>
      <c r="G5" s="411"/>
      <c r="H5" s="411"/>
      <c r="I5" s="84" t="s">
        <v>290</v>
      </c>
      <c r="J5" s="85" t="s">
        <v>156</v>
      </c>
      <c r="K5" s="85" t="s">
        <v>157</v>
      </c>
    </row>
    <row r="6" spans="1:11" ht="12.75">
      <c r="A6" s="401">
        <v>1</v>
      </c>
      <c r="B6" s="401"/>
      <c r="C6" s="401"/>
      <c r="D6" s="401"/>
      <c r="E6" s="401"/>
      <c r="F6" s="401"/>
      <c r="G6" s="401"/>
      <c r="H6" s="401"/>
      <c r="I6" s="86">
        <v>2</v>
      </c>
      <c r="J6" s="87" t="s">
        <v>294</v>
      </c>
      <c r="K6" s="87" t="s">
        <v>295</v>
      </c>
    </row>
    <row r="7" spans="1:11" ht="12.75">
      <c r="A7" s="397" t="s">
        <v>162</v>
      </c>
      <c r="B7" s="398"/>
      <c r="C7" s="398"/>
      <c r="D7" s="398"/>
      <c r="E7" s="398"/>
      <c r="F7" s="398"/>
      <c r="G7" s="398"/>
      <c r="H7" s="398"/>
      <c r="I7" s="399"/>
      <c r="J7" s="399"/>
      <c r="K7" s="400"/>
    </row>
    <row r="8" spans="1:11" ht="12.75">
      <c r="A8" s="356" t="s">
        <v>40</v>
      </c>
      <c r="B8" s="357"/>
      <c r="C8" s="357"/>
      <c r="D8" s="357"/>
      <c r="E8" s="357"/>
      <c r="F8" s="357"/>
      <c r="G8" s="357"/>
      <c r="H8" s="357"/>
      <c r="I8" s="2">
        <v>1</v>
      </c>
      <c r="J8" s="11">
        <v>-96345273</v>
      </c>
      <c r="K8" s="11">
        <v>-40123898</v>
      </c>
    </row>
    <row r="9" spans="1:11" ht="12.75">
      <c r="A9" s="356" t="s">
        <v>41</v>
      </c>
      <c r="B9" s="357"/>
      <c r="C9" s="357"/>
      <c r="D9" s="357"/>
      <c r="E9" s="357"/>
      <c r="F9" s="357"/>
      <c r="G9" s="357"/>
      <c r="H9" s="357"/>
      <c r="I9" s="2">
        <v>2</v>
      </c>
      <c r="J9" s="11">
        <v>54570270</v>
      </c>
      <c r="K9" s="11">
        <v>74407234</v>
      </c>
    </row>
    <row r="10" spans="1:11" ht="12.75">
      <c r="A10" s="356" t="s">
        <v>42</v>
      </c>
      <c r="B10" s="357"/>
      <c r="C10" s="357"/>
      <c r="D10" s="357"/>
      <c r="E10" s="357"/>
      <c r="F10" s="357"/>
      <c r="G10" s="357"/>
      <c r="H10" s="357"/>
      <c r="I10" s="2">
        <v>3</v>
      </c>
      <c r="J10" s="11">
        <v>96801197</v>
      </c>
      <c r="K10" s="11">
        <v>103908599</v>
      </c>
    </row>
    <row r="11" spans="1:11" ht="12.75">
      <c r="A11" s="356" t="s">
        <v>43</v>
      </c>
      <c r="B11" s="357"/>
      <c r="C11" s="357"/>
      <c r="D11" s="357"/>
      <c r="E11" s="357"/>
      <c r="F11" s="357"/>
      <c r="G11" s="357"/>
      <c r="H11" s="357"/>
      <c r="I11" s="2">
        <v>4</v>
      </c>
      <c r="J11" s="11">
        <v>2853859</v>
      </c>
      <c r="K11" s="11">
        <v>0</v>
      </c>
    </row>
    <row r="12" spans="1:11" ht="12.75">
      <c r="A12" s="356" t="s">
        <v>44</v>
      </c>
      <c r="B12" s="357"/>
      <c r="C12" s="357"/>
      <c r="D12" s="357"/>
      <c r="E12" s="357"/>
      <c r="F12" s="357"/>
      <c r="G12" s="357"/>
      <c r="H12" s="357"/>
      <c r="I12" s="2">
        <v>5</v>
      </c>
      <c r="J12" s="11">
        <v>147783</v>
      </c>
      <c r="K12" s="11">
        <v>1094399</v>
      </c>
    </row>
    <row r="13" spans="1:17" ht="12.75">
      <c r="A13" s="356" t="s">
        <v>53</v>
      </c>
      <c r="B13" s="357"/>
      <c r="C13" s="357"/>
      <c r="D13" s="357"/>
      <c r="E13" s="357"/>
      <c r="F13" s="357"/>
      <c r="G13" s="357"/>
      <c r="H13" s="357"/>
      <c r="I13" s="2">
        <v>6</v>
      </c>
      <c r="J13" s="11">
        <v>67037115</v>
      </c>
      <c r="K13" s="11">
        <v>17348741</v>
      </c>
      <c r="M13" s="263"/>
      <c r="N13" s="263"/>
      <c r="O13" s="263"/>
      <c r="P13" s="263"/>
      <c r="Q13" s="263"/>
    </row>
    <row r="14" spans="1:11" ht="12.75">
      <c r="A14" s="342" t="s">
        <v>163</v>
      </c>
      <c r="B14" s="343"/>
      <c r="C14" s="343"/>
      <c r="D14" s="343"/>
      <c r="E14" s="343"/>
      <c r="F14" s="343"/>
      <c r="G14" s="343"/>
      <c r="H14" s="343"/>
      <c r="I14" s="2">
        <v>7</v>
      </c>
      <c r="J14" s="7">
        <f>SUM(J8:J13)</f>
        <v>125064951</v>
      </c>
      <c r="K14" s="10">
        <f>SUM(K8:K13)</f>
        <v>156635075</v>
      </c>
    </row>
    <row r="15" spans="1:11" ht="12.75">
      <c r="A15" s="356" t="s">
        <v>54</v>
      </c>
      <c r="B15" s="357"/>
      <c r="C15" s="357"/>
      <c r="D15" s="357"/>
      <c r="E15" s="357"/>
      <c r="F15" s="357"/>
      <c r="G15" s="357"/>
      <c r="H15" s="357"/>
      <c r="I15" s="2">
        <v>8</v>
      </c>
      <c r="J15" s="11">
        <v>0</v>
      </c>
      <c r="K15" s="11">
        <v>0</v>
      </c>
    </row>
    <row r="16" spans="1:11" ht="12.75">
      <c r="A16" s="356" t="s">
        <v>55</v>
      </c>
      <c r="B16" s="357"/>
      <c r="C16" s="357"/>
      <c r="D16" s="357"/>
      <c r="E16" s="357"/>
      <c r="F16" s="357"/>
      <c r="G16" s="357"/>
      <c r="H16" s="357"/>
      <c r="I16" s="2">
        <v>9</v>
      </c>
      <c r="J16" s="11">
        <v>0</v>
      </c>
      <c r="K16" s="11">
        <v>10906151</v>
      </c>
    </row>
    <row r="17" spans="1:11" ht="12.75">
      <c r="A17" s="356" t="s">
        <v>56</v>
      </c>
      <c r="B17" s="357"/>
      <c r="C17" s="357"/>
      <c r="D17" s="357"/>
      <c r="E17" s="357"/>
      <c r="F17" s="357"/>
      <c r="G17" s="357"/>
      <c r="H17" s="357"/>
      <c r="I17" s="2">
        <v>10</v>
      </c>
      <c r="J17" s="11">
        <v>0</v>
      </c>
      <c r="K17" s="11">
        <v>0</v>
      </c>
    </row>
    <row r="18" spans="1:16" ht="12.75">
      <c r="A18" s="356" t="s">
        <v>57</v>
      </c>
      <c r="B18" s="357"/>
      <c r="C18" s="357"/>
      <c r="D18" s="357"/>
      <c r="E18" s="357"/>
      <c r="F18" s="357"/>
      <c r="G18" s="357"/>
      <c r="H18" s="357"/>
      <c r="I18" s="2">
        <v>11</v>
      </c>
      <c r="J18" s="11">
        <v>355001</v>
      </c>
      <c r="K18" s="11">
        <v>39077974</v>
      </c>
      <c r="M18" s="263"/>
      <c r="N18" s="263"/>
      <c r="O18" s="263"/>
      <c r="P18" s="263"/>
    </row>
    <row r="19" spans="1:11" ht="12.75">
      <c r="A19" s="342" t="s">
        <v>164</v>
      </c>
      <c r="B19" s="343"/>
      <c r="C19" s="343"/>
      <c r="D19" s="343"/>
      <c r="E19" s="343"/>
      <c r="F19" s="343"/>
      <c r="G19" s="343"/>
      <c r="H19" s="343"/>
      <c r="I19" s="2">
        <v>12</v>
      </c>
      <c r="J19" s="7">
        <f>SUM(J15:J18)</f>
        <v>355001</v>
      </c>
      <c r="K19" s="10">
        <f>SUM(K15:K18)</f>
        <v>49984125</v>
      </c>
    </row>
    <row r="20" spans="1:11" ht="12.75">
      <c r="A20" s="342" t="s">
        <v>36</v>
      </c>
      <c r="B20" s="343"/>
      <c r="C20" s="343"/>
      <c r="D20" s="343"/>
      <c r="E20" s="343"/>
      <c r="F20" s="343"/>
      <c r="G20" s="343"/>
      <c r="H20" s="343"/>
      <c r="I20" s="2">
        <v>13</v>
      </c>
      <c r="J20" s="7">
        <f>IF(J14&gt;J19,J14-J19,0)</f>
        <v>124709950</v>
      </c>
      <c r="K20" s="10">
        <f>IF(K14&gt;K19,K14-K19,0)</f>
        <v>106650950</v>
      </c>
    </row>
    <row r="21" spans="1:11" ht="12.75">
      <c r="A21" s="342" t="s">
        <v>37</v>
      </c>
      <c r="B21" s="343"/>
      <c r="C21" s="343"/>
      <c r="D21" s="343"/>
      <c r="E21" s="343"/>
      <c r="F21" s="343"/>
      <c r="G21" s="343"/>
      <c r="H21" s="343"/>
      <c r="I21" s="2">
        <v>14</v>
      </c>
      <c r="J21" s="7">
        <f>IF(J19&gt;J14,J19-J14,0)</f>
        <v>0</v>
      </c>
      <c r="K21" s="10">
        <f>IF(K19&gt;K14,K19-K14,0)</f>
        <v>0</v>
      </c>
    </row>
    <row r="22" spans="1:11" ht="12.75">
      <c r="A22" s="397" t="s">
        <v>165</v>
      </c>
      <c r="B22" s="398"/>
      <c r="C22" s="398"/>
      <c r="D22" s="398"/>
      <c r="E22" s="398"/>
      <c r="F22" s="398"/>
      <c r="G22" s="398"/>
      <c r="H22" s="398"/>
      <c r="I22" s="399"/>
      <c r="J22" s="399"/>
      <c r="K22" s="400"/>
    </row>
    <row r="23" spans="1:11" ht="12.75">
      <c r="A23" s="356" t="s">
        <v>185</v>
      </c>
      <c r="B23" s="357"/>
      <c r="C23" s="357"/>
      <c r="D23" s="357"/>
      <c r="E23" s="357"/>
      <c r="F23" s="357"/>
      <c r="G23" s="357"/>
      <c r="H23" s="357"/>
      <c r="I23" s="2">
        <v>15</v>
      </c>
      <c r="J23" s="6">
        <v>0</v>
      </c>
      <c r="K23" s="11">
        <v>0</v>
      </c>
    </row>
    <row r="24" spans="1:11" ht="12.75">
      <c r="A24" s="356" t="s">
        <v>186</v>
      </c>
      <c r="B24" s="357"/>
      <c r="C24" s="357"/>
      <c r="D24" s="357"/>
      <c r="E24" s="357"/>
      <c r="F24" s="357"/>
      <c r="G24" s="357"/>
      <c r="H24" s="357"/>
      <c r="I24" s="2">
        <v>16</v>
      </c>
      <c r="J24" s="6">
        <v>0</v>
      </c>
      <c r="K24" s="11">
        <v>0</v>
      </c>
    </row>
    <row r="25" spans="1:11" ht="12.75">
      <c r="A25" s="356" t="s">
        <v>187</v>
      </c>
      <c r="B25" s="357"/>
      <c r="C25" s="357"/>
      <c r="D25" s="357"/>
      <c r="E25" s="357"/>
      <c r="F25" s="357"/>
      <c r="G25" s="357"/>
      <c r="H25" s="357"/>
      <c r="I25" s="2">
        <v>17</v>
      </c>
      <c r="J25" s="6">
        <v>0</v>
      </c>
      <c r="K25" s="11">
        <v>0</v>
      </c>
    </row>
    <row r="26" spans="1:11" ht="12.75">
      <c r="A26" s="356" t="s">
        <v>188</v>
      </c>
      <c r="B26" s="357"/>
      <c r="C26" s="357"/>
      <c r="D26" s="357"/>
      <c r="E26" s="357"/>
      <c r="F26" s="357"/>
      <c r="G26" s="357"/>
      <c r="H26" s="357"/>
      <c r="I26" s="2">
        <v>18</v>
      </c>
      <c r="J26" s="6">
        <v>0</v>
      </c>
      <c r="K26" s="11">
        <v>0</v>
      </c>
    </row>
    <row r="27" spans="1:11" ht="12.75">
      <c r="A27" s="356" t="s">
        <v>189</v>
      </c>
      <c r="B27" s="357"/>
      <c r="C27" s="357"/>
      <c r="D27" s="357"/>
      <c r="E27" s="357"/>
      <c r="F27" s="357"/>
      <c r="G27" s="357"/>
      <c r="H27" s="357"/>
      <c r="I27" s="2">
        <v>19</v>
      </c>
      <c r="J27" s="6">
        <v>0</v>
      </c>
      <c r="K27" s="11">
        <v>0</v>
      </c>
    </row>
    <row r="28" spans="1:11" ht="12.75">
      <c r="A28" s="342" t="s">
        <v>174</v>
      </c>
      <c r="B28" s="343"/>
      <c r="C28" s="343"/>
      <c r="D28" s="343"/>
      <c r="E28" s="343"/>
      <c r="F28" s="343"/>
      <c r="G28" s="343"/>
      <c r="H28" s="343"/>
      <c r="I28" s="2">
        <v>20</v>
      </c>
      <c r="J28" s="7">
        <f>SUM(J23:J27)</f>
        <v>0</v>
      </c>
      <c r="K28" s="10">
        <f>SUM(K23:K27)</f>
        <v>0</v>
      </c>
    </row>
    <row r="29" spans="1:11" ht="12.75">
      <c r="A29" s="356" t="s">
        <v>121</v>
      </c>
      <c r="B29" s="357"/>
      <c r="C29" s="357"/>
      <c r="D29" s="357"/>
      <c r="E29" s="357"/>
      <c r="F29" s="357"/>
      <c r="G29" s="357"/>
      <c r="H29" s="357"/>
      <c r="I29" s="2">
        <v>21</v>
      </c>
      <c r="J29" s="11">
        <v>50231351</v>
      </c>
      <c r="K29" s="11">
        <v>85638095</v>
      </c>
    </row>
    <row r="30" spans="1:11" ht="12.75">
      <c r="A30" s="356" t="s">
        <v>122</v>
      </c>
      <c r="B30" s="357"/>
      <c r="C30" s="357"/>
      <c r="D30" s="357"/>
      <c r="E30" s="357"/>
      <c r="F30" s="357"/>
      <c r="G30" s="357"/>
      <c r="H30" s="357"/>
      <c r="I30" s="2">
        <v>22</v>
      </c>
      <c r="J30" s="6">
        <v>0</v>
      </c>
      <c r="K30" s="11">
        <v>0</v>
      </c>
    </row>
    <row r="31" spans="1:11" ht="12.75">
      <c r="A31" s="356" t="s">
        <v>16</v>
      </c>
      <c r="B31" s="357"/>
      <c r="C31" s="357"/>
      <c r="D31" s="357"/>
      <c r="E31" s="357"/>
      <c r="F31" s="357"/>
      <c r="G31" s="357"/>
      <c r="H31" s="357"/>
      <c r="I31" s="2">
        <v>23</v>
      </c>
      <c r="J31" s="6">
        <v>0</v>
      </c>
      <c r="K31" s="11">
        <v>0</v>
      </c>
    </row>
    <row r="32" spans="1:11" ht="12.75">
      <c r="A32" s="342" t="s">
        <v>5</v>
      </c>
      <c r="B32" s="343"/>
      <c r="C32" s="343"/>
      <c r="D32" s="343"/>
      <c r="E32" s="343"/>
      <c r="F32" s="343"/>
      <c r="G32" s="343"/>
      <c r="H32" s="343"/>
      <c r="I32" s="2">
        <v>24</v>
      </c>
      <c r="J32" s="7">
        <f>SUM(J29:J31)</f>
        <v>50231351</v>
      </c>
      <c r="K32" s="10">
        <f>SUM(K29:K31)</f>
        <v>85638095</v>
      </c>
    </row>
    <row r="33" spans="1:11" ht="12.75">
      <c r="A33" s="342" t="s">
        <v>38</v>
      </c>
      <c r="B33" s="343"/>
      <c r="C33" s="343"/>
      <c r="D33" s="343"/>
      <c r="E33" s="343"/>
      <c r="F33" s="343"/>
      <c r="G33" s="343"/>
      <c r="H33" s="343"/>
      <c r="I33" s="2">
        <v>25</v>
      </c>
      <c r="J33" s="7">
        <f>IF(J28&gt;J32,J28-J32,0)</f>
        <v>0</v>
      </c>
      <c r="K33" s="10">
        <f>IF(K28&gt;K32,K28-K32,0)</f>
        <v>0</v>
      </c>
    </row>
    <row r="34" spans="1:11" ht="12.75">
      <c r="A34" s="342" t="s">
        <v>39</v>
      </c>
      <c r="B34" s="343"/>
      <c r="C34" s="343"/>
      <c r="D34" s="343"/>
      <c r="E34" s="343"/>
      <c r="F34" s="343"/>
      <c r="G34" s="343"/>
      <c r="H34" s="343"/>
      <c r="I34" s="2">
        <v>26</v>
      </c>
      <c r="J34" s="7">
        <f>IF(J32&gt;J28,J32-J28,0)</f>
        <v>50231351</v>
      </c>
      <c r="K34" s="10">
        <f>IF(K32&gt;K28,K32-K28,0)</f>
        <v>85638095</v>
      </c>
    </row>
    <row r="35" spans="1:11" ht="12.75">
      <c r="A35" s="397" t="s">
        <v>166</v>
      </c>
      <c r="B35" s="398"/>
      <c r="C35" s="398"/>
      <c r="D35" s="398"/>
      <c r="E35" s="398"/>
      <c r="F35" s="398"/>
      <c r="G35" s="398"/>
      <c r="H35" s="398"/>
      <c r="I35" s="399"/>
      <c r="J35" s="399"/>
      <c r="K35" s="400"/>
    </row>
    <row r="36" spans="1:11" ht="12.75">
      <c r="A36" s="356" t="s">
        <v>180</v>
      </c>
      <c r="B36" s="357"/>
      <c r="C36" s="357"/>
      <c r="D36" s="357"/>
      <c r="E36" s="357"/>
      <c r="F36" s="357"/>
      <c r="G36" s="357"/>
      <c r="H36" s="357"/>
      <c r="I36" s="2">
        <v>27</v>
      </c>
      <c r="J36" s="6">
        <v>0</v>
      </c>
      <c r="K36" s="11">
        <v>0</v>
      </c>
    </row>
    <row r="37" spans="1:11" ht="12.75">
      <c r="A37" s="356" t="s">
        <v>29</v>
      </c>
      <c r="B37" s="357"/>
      <c r="C37" s="357"/>
      <c r="D37" s="357"/>
      <c r="E37" s="357"/>
      <c r="F37" s="357"/>
      <c r="G37" s="357"/>
      <c r="H37" s="357"/>
      <c r="I37" s="2">
        <v>28</v>
      </c>
      <c r="J37" s="6">
        <v>0</v>
      </c>
      <c r="K37" s="11">
        <v>45112559</v>
      </c>
    </row>
    <row r="38" spans="1:11" ht="12.75">
      <c r="A38" s="356" t="s">
        <v>30</v>
      </c>
      <c r="B38" s="357"/>
      <c r="C38" s="357"/>
      <c r="D38" s="357"/>
      <c r="E38" s="357"/>
      <c r="F38" s="357"/>
      <c r="G38" s="357"/>
      <c r="H38" s="357"/>
      <c r="I38" s="2">
        <v>29</v>
      </c>
      <c r="J38" s="6">
        <v>0</v>
      </c>
      <c r="K38" s="11">
        <v>0</v>
      </c>
    </row>
    <row r="39" spans="1:11" ht="12.75">
      <c r="A39" s="342" t="s">
        <v>70</v>
      </c>
      <c r="B39" s="343"/>
      <c r="C39" s="343"/>
      <c r="D39" s="343"/>
      <c r="E39" s="343"/>
      <c r="F39" s="343"/>
      <c r="G39" s="343"/>
      <c r="H39" s="343"/>
      <c r="I39" s="2">
        <v>30</v>
      </c>
      <c r="J39" s="7">
        <f>SUM(J36:J38)</f>
        <v>0</v>
      </c>
      <c r="K39" s="10">
        <f>SUM(K36:K38)</f>
        <v>45112559</v>
      </c>
    </row>
    <row r="40" spans="1:11" ht="12.75">
      <c r="A40" s="356" t="s">
        <v>31</v>
      </c>
      <c r="B40" s="357"/>
      <c r="C40" s="357"/>
      <c r="D40" s="357"/>
      <c r="E40" s="357"/>
      <c r="F40" s="357"/>
      <c r="G40" s="357"/>
      <c r="H40" s="357"/>
      <c r="I40" s="2">
        <v>31</v>
      </c>
      <c r="J40" s="11">
        <v>74103167</v>
      </c>
      <c r="K40" s="11">
        <v>0</v>
      </c>
    </row>
    <row r="41" spans="1:11" ht="12.75">
      <c r="A41" s="356" t="s">
        <v>32</v>
      </c>
      <c r="B41" s="357"/>
      <c r="C41" s="357"/>
      <c r="D41" s="357"/>
      <c r="E41" s="357"/>
      <c r="F41" s="357"/>
      <c r="G41" s="357"/>
      <c r="H41" s="357"/>
      <c r="I41" s="2">
        <v>32</v>
      </c>
      <c r="J41" s="6">
        <v>0</v>
      </c>
      <c r="K41" s="11">
        <v>0</v>
      </c>
    </row>
    <row r="42" spans="1:11" ht="12.75">
      <c r="A42" s="356" t="s">
        <v>33</v>
      </c>
      <c r="B42" s="357"/>
      <c r="C42" s="357"/>
      <c r="D42" s="357"/>
      <c r="E42" s="357"/>
      <c r="F42" s="357"/>
      <c r="G42" s="357"/>
      <c r="H42" s="357"/>
      <c r="I42" s="2">
        <v>33</v>
      </c>
      <c r="J42" s="6">
        <v>0</v>
      </c>
      <c r="K42" s="11">
        <v>0</v>
      </c>
    </row>
    <row r="43" spans="1:11" ht="12.75">
      <c r="A43" s="356" t="s">
        <v>34</v>
      </c>
      <c r="B43" s="357"/>
      <c r="C43" s="357"/>
      <c r="D43" s="357"/>
      <c r="E43" s="357"/>
      <c r="F43" s="357"/>
      <c r="G43" s="357"/>
      <c r="H43" s="357"/>
      <c r="I43" s="2">
        <v>34</v>
      </c>
      <c r="J43" s="6">
        <v>0</v>
      </c>
      <c r="K43" s="11">
        <v>0</v>
      </c>
    </row>
    <row r="44" spans="1:11" ht="12.75">
      <c r="A44" s="356" t="s">
        <v>35</v>
      </c>
      <c r="B44" s="357"/>
      <c r="C44" s="357"/>
      <c r="D44" s="357"/>
      <c r="E44" s="357"/>
      <c r="F44" s="357"/>
      <c r="G44" s="357"/>
      <c r="H44" s="357"/>
      <c r="I44" s="2">
        <v>35</v>
      </c>
      <c r="J44" s="6">
        <v>0</v>
      </c>
      <c r="K44" s="11">
        <v>0</v>
      </c>
    </row>
    <row r="45" spans="1:11" ht="12.75">
      <c r="A45" s="342" t="s">
        <v>71</v>
      </c>
      <c r="B45" s="343"/>
      <c r="C45" s="343"/>
      <c r="D45" s="343"/>
      <c r="E45" s="343"/>
      <c r="F45" s="343"/>
      <c r="G45" s="343"/>
      <c r="H45" s="343"/>
      <c r="I45" s="2">
        <v>36</v>
      </c>
      <c r="J45" s="7">
        <f>SUM(J40:J44)</f>
        <v>74103167</v>
      </c>
      <c r="K45" s="10">
        <f>SUM(K40:K44)</f>
        <v>0</v>
      </c>
    </row>
    <row r="46" spans="1:11" ht="12.75">
      <c r="A46" s="342" t="s">
        <v>17</v>
      </c>
      <c r="B46" s="343"/>
      <c r="C46" s="343"/>
      <c r="D46" s="343"/>
      <c r="E46" s="343"/>
      <c r="F46" s="343"/>
      <c r="G46" s="343"/>
      <c r="H46" s="343"/>
      <c r="I46" s="2">
        <v>37</v>
      </c>
      <c r="J46" s="7">
        <f>IF(J39&gt;J45,J39-J45,0)</f>
        <v>0</v>
      </c>
      <c r="K46" s="10">
        <f>IF(K39&gt;K45,K39-K45,0)</f>
        <v>45112559</v>
      </c>
    </row>
    <row r="47" spans="1:11" ht="12.75">
      <c r="A47" s="342" t="s">
        <v>18</v>
      </c>
      <c r="B47" s="343"/>
      <c r="C47" s="343"/>
      <c r="D47" s="343"/>
      <c r="E47" s="343"/>
      <c r="F47" s="343"/>
      <c r="G47" s="343"/>
      <c r="H47" s="343"/>
      <c r="I47" s="2">
        <v>38</v>
      </c>
      <c r="J47" s="7">
        <f>IF(J45&gt;J39,J45-J39,0)</f>
        <v>74103167</v>
      </c>
      <c r="K47" s="10">
        <f>IF(K45&gt;K39,K45-K39,0)</f>
        <v>0</v>
      </c>
    </row>
    <row r="48" spans="1:11" ht="12.75">
      <c r="A48" s="356" t="s">
        <v>72</v>
      </c>
      <c r="B48" s="357"/>
      <c r="C48" s="357"/>
      <c r="D48" s="357"/>
      <c r="E48" s="357"/>
      <c r="F48" s="357"/>
      <c r="G48" s="357"/>
      <c r="H48" s="357"/>
      <c r="I48" s="2">
        <v>39</v>
      </c>
      <c r="J48" s="7">
        <f>IF(J20-J21+J33-J34+J46-J47&gt;0,J20-J21+J33-J34+J46-J47,0)</f>
        <v>375432</v>
      </c>
      <c r="K48" s="10">
        <f>IF(K20-K21+K33-K34+K46-K47&gt;0,K20-K21+K33-K34+K46-K47,0)</f>
        <v>66125414</v>
      </c>
    </row>
    <row r="49" spans="1:11" ht="12.75">
      <c r="A49" s="356" t="s">
        <v>73</v>
      </c>
      <c r="B49" s="357"/>
      <c r="C49" s="357"/>
      <c r="D49" s="357"/>
      <c r="E49" s="357"/>
      <c r="F49" s="357"/>
      <c r="G49" s="357"/>
      <c r="H49" s="357"/>
      <c r="I49" s="2">
        <v>40</v>
      </c>
      <c r="J49" s="7">
        <f>IF(J21-J20+J34-J33+J47-J46&gt;0,J21-J20+J34-J33+J47-J46,0)</f>
        <v>0</v>
      </c>
      <c r="K49" s="10">
        <f>IF(K21-K20+K34-K33+K47-K46&gt;0,K21-K20+K34-K33+K47-K46,0)</f>
        <v>0</v>
      </c>
    </row>
    <row r="50" spans="1:11" ht="12.75">
      <c r="A50" s="356" t="s">
        <v>167</v>
      </c>
      <c r="B50" s="357"/>
      <c r="C50" s="357"/>
      <c r="D50" s="357"/>
      <c r="E50" s="357"/>
      <c r="F50" s="357"/>
      <c r="G50" s="357"/>
      <c r="H50" s="357"/>
      <c r="I50" s="2">
        <v>41</v>
      </c>
      <c r="J50" s="11">
        <v>1372426</v>
      </c>
      <c r="K50" s="11">
        <v>1747858</v>
      </c>
    </row>
    <row r="51" spans="1:11" ht="12.75">
      <c r="A51" s="356" t="s">
        <v>182</v>
      </c>
      <c r="B51" s="357"/>
      <c r="C51" s="357"/>
      <c r="D51" s="357"/>
      <c r="E51" s="357"/>
      <c r="F51" s="357"/>
      <c r="G51" s="357"/>
      <c r="H51" s="357"/>
      <c r="I51" s="2">
        <v>42</v>
      </c>
      <c r="J51" s="6">
        <f>IF(J48=0,0,J48)</f>
        <v>375432</v>
      </c>
      <c r="K51" s="11">
        <f>IF(K48=0,0,K48)</f>
        <v>66125414</v>
      </c>
    </row>
    <row r="52" spans="1:11" ht="12.75">
      <c r="A52" s="356" t="s">
        <v>183</v>
      </c>
      <c r="B52" s="357"/>
      <c r="C52" s="357"/>
      <c r="D52" s="357"/>
      <c r="E52" s="357"/>
      <c r="F52" s="357"/>
      <c r="G52" s="357"/>
      <c r="H52" s="357"/>
      <c r="I52" s="2">
        <v>43</v>
      </c>
      <c r="J52" s="6">
        <f>IF(J49=0,0,J49)</f>
        <v>0</v>
      </c>
      <c r="K52" s="11">
        <f>IF(K49=0,0,K49)</f>
        <v>0</v>
      </c>
    </row>
    <row r="53" spans="1:12" ht="12.75">
      <c r="A53" s="377" t="s">
        <v>184</v>
      </c>
      <c r="B53" s="378"/>
      <c r="C53" s="378"/>
      <c r="D53" s="378"/>
      <c r="E53" s="378"/>
      <c r="F53" s="378"/>
      <c r="G53" s="378"/>
      <c r="H53" s="378"/>
      <c r="I53" s="5">
        <v>44</v>
      </c>
      <c r="J53" s="8">
        <f>J50+J51-J52</f>
        <v>1747858</v>
      </c>
      <c r="K53" s="16">
        <f>K50+K51-K52</f>
        <v>67873272</v>
      </c>
      <c r="L53" s="112">
        <f>K53-Bilanca!K65</f>
        <v>0</v>
      </c>
    </row>
  </sheetData>
  <sheetProtection/>
  <mergeCells count="53">
    <mergeCell ref="A6:H6"/>
    <mergeCell ref="A7:K7"/>
    <mergeCell ref="A8:H8"/>
    <mergeCell ref="A1:J1"/>
    <mergeCell ref="K1:K2"/>
    <mergeCell ref="A2:J2"/>
    <mergeCell ref="A4:K4"/>
    <mergeCell ref="A5:H5"/>
    <mergeCell ref="A18:H18"/>
    <mergeCell ref="A11:H11"/>
    <mergeCell ref="A12:H12"/>
    <mergeCell ref="A19:H19"/>
    <mergeCell ref="A20:H20"/>
    <mergeCell ref="A21:H21"/>
    <mergeCell ref="A33:H33"/>
    <mergeCell ref="A9:H9"/>
    <mergeCell ref="A10:H10"/>
    <mergeCell ref="A27:H27"/>
    <mergeCell ref="A28:H28"/>
    <mergeCell ref="A13:H13"/>
    <mergeCell ref="A14:H14"/>
    <mergeCell ref="A15:H15"/>
    <mergeCell ref="A16:H16"/>
    <mergeCell ref="A17:H17"/>
    <mergeCell ref="A34:H34"/>
    <mergeCell ref="A22:K22"/>
    <mergeCell ref="A23:H23"/>
    <mergeCell ref="A25:H25"/>
    <mergeCell ref="A26:H26"/>
    <mergeCell ref="A24:H24"/>
    <mergeCell ref="A29:H29"/>
    <mergeCell ref="A30:H30"/>
    <mergeCell ref="A31:H31"/>
    <mergeCell ref="A32:H32"/>
    <mergeCell ref="A41:H41"/>
    <mergeCell ref="A42:H42"/>
    <mergeCell ref="A45:H45"/>
    <mergeCell ref="A46:H46"/>
    <mergeCell ref="A47:H47"/>
    <mergeCell ref="A44:H44"/>
    <mergeCell ref="A43:H43"/>
    <mergeCell ref="A35:K35"/>
    <mergeCell ref="A36:H36"/>
    <mergeCell ref="A37:H37"/>
    <mergeCell ref="A38:H38"/>
    <mergeCell ref="A39:H39"/>
    <mergeCell ref="A40:H40"/>
    <mergeCell ref="A53:H53"/>
    <mergeCell ref="A49:H49"/>
    <mergeCell ref="A50:H50"/>
    <mergeCell ref="A51:H51"/>
    <mergeCell ref="A52:H52"/>
    <mergeCell ref="A48:H48"/>
  </mergeCells>
  <dataValidations count="2">
    <dataValidation type="whole" operator="notEqual" allowBlank="1" showInputMessage="1" showErrorMessage="1" errorTitle="Pogrešan unos" error="Mogu se unijeti samo cjelobrojne vrijednosti." sqref="J40:K44 J29:K31 J15:K18 J23:K27 J50:K52 J8:K13 J36:K38">
      <formula1>9999999998</formula1>
    </dataValidation>
    <dataValidation type="whole" operator="greaterThanOrEqual" allowBlank="1" showInputMessage="1" showErrorMessage="1" errorTitle="Pogrešan unos" error="Mogu se unijeti samo cjelobrojne pozitivne vrijednosti." sqref="J32:K34 J53:K53 J45:K49 J39:K39 J28:K28 J14:K14 J19:K21">
      <formula1>0</formula1>
    </dataValidation>
  </dataValidations>
  <printOptions/>
  <pageMargins left="0.75" right="0.75" top="1" bottom="1" header="0.5" footer="0.5"/>
  <pageSetup horizontalDpi="600" verticalDpi="600" orientation="portrait" paperSize="9" scale="86" r:id="rId1"/>
  <ignoredErrors>
    <ignoredError sqref="J52:K52 J51:K51" unlockedFormula="1"/>
  </ignoredErrors>
</worksheet>
</file>

<file path=xl/worksheets/sheet5.xml><?xml version="1.0" encoding="utf-8"?>
<worksheet xmlns="http://schemas.openxmlformats.org/spreadsheetml/2006/main" xmlns:r="http://schemas.openxmlformats.org/officeDocument/2006/relationships">
  <dimension ref="A1:K55"/>
  <sheetViews>
    <sheetView view="pageBreakPreview" zoomScale="110" zoomScaleSheetLayoutView="110" zoomScalePageLayoutView="0" workbookViewId="0" topLeftCell="A1">
      <selection activeCell="A1" sqref="A1:J1"/>
    </sheetView>
  </sheetViews>
  <sheetFormatPr defaultColWidth="9.140625" defaultRowHeight="12.75"/>
  <sheetData>
    <row r="1" spans="1:11" ht="12.75">
      <c r="A1" s="402" t="s">
        <v>205</v>
      </c>
      <c r="B1" s="403"/>
      <c r="C1" s="403"/>
      <c r="D1" s="403"/>
      <c r="E1" s="403"/>
      <c r="F1" s="403"/>
      <c r="G1" s="403"/>
      <c r="H1" s="403"/>
      <c r="I1" s="403"/>
      <c r="J1" s="404"/>
      <c r="K1" s="416"/>
    </row>
    <row r="2" spans="1:11" ht="12.75">
      <c r="A2" s="406" t="s">
        <v>6</v>
      </c>
      <c r="B2" s="407"/>
      <c r="C2" s="407"/>
      <c r="D2" s="407"/>
      <c r="E2" s="407"/>
      <c r="F2" s="407"/>
      <c r="G2" s="407"/>
      <c r="H2" s="407"/>
      <c r="I2" s="407"/>
      <c r="J2" s="404"/>
      <c r="K2" s="405"/>
    </row>
    <row r="3" spans="1:11" ht="12.75">
      <c r="A3" s="14"/>
      <c r="B3" s="15"/>
      <c r="C3" s="15"/>
      <c r="D3" s="15"/>
      <c r="E3" s="15"/>
      <c r="F3" s="15"/>
      <c r="G3" s="15"/>
      <c r="H3" s="15"/>
      <c r="I3" s="15"/>
      <c r="J3" s="17"/>
      <c r="K3" s="1"/>
    </row>
    <row r="4" spans="1:11" ht="12.75">
      <c r="A4" s="408" t="s">
        <v>7</v>
      </c>
      <c r="B4" s="409"/>
      <c r="C4" s="409"/>
      <c r="D4" s="409"/>
      <c r="E4" s="409"/>
      <c r="F4" s="409"/>
      <c r="G4" s="409"/>
      <c r="H4" s="409"/>
      <c r="I4" s="409"/>
      <c r="J4" s="409"/>
      <c r="K4" s="410"/>
    </row>
    <row r="5" spans="1:11" ht="24" thickBot="1">
      <c r="A5" s="411" t="s">
        <v>61</v>
      </c>
      <c r="B5" s="411"/>
      <c r="C5" s="411"/>
      <c r="D5" s="411"/>
      <c r="E5" s="411"/>
      <c r="F5" s="411"/>
      <c r="G5" s="411"/>
      <c r="H5" s="411"/>
      <c r="I5" s="84" t="s">
        <v>290</v>
      </c>
      <c r="J5" s="85" t="s">
        <v>156</v>
      </c>
      <c r="K5" s="85" t="s">
        <v>157</v>
      </c>
    </row>
    <row r="6" spans="1:11" ht="12.75">
      <c r="A6" s="401">
        <v>1</v>
      </c>
      <c r="B6" s="401"/>
      <c r="C6" s="401"/>
      <c r="D6" s="401"/>
      <c r="E6" s="401"/>
      <c r="F6" s="401"/>
      <c r="G6" s="401"/>
      <c r="H6" s="401"/>
      <c r="I6" s="86">
        <v>2</v>
      </c>
      <c r="J6" s="87" t="s">
        <v>294</v>
      </c>
      <c r="K6" s="87" t="s">
        <v>295</v>
      </c>
    </row>
    <row r="7" spans="1:11" ht="12.75">
      <c r="A7" s="397" t="s">
        <v>162</v>
      </c>
      <c r="B7" s="398"/>
      <c r="C7" s="398"/>
      <c r="D7" s="398"/>
      <c r="E7" s="398"/>
      <c r="F7" s="398"/>
      <c r="G7" s="398"/>
      <c r="H7" s="398"/>
      <c r="I7" s="399"/>
      <c r="J7" s="399"/>
      <c r="K7" s="400"/>
    </row>
    <row r="8" spans="1:11" ht="12.75">
      <c r="A8" s="356" t="s">
        <v>207</v>
      </c>
      <c r="B8" s="357"/>
      <c r="C8" s="357"/>
      <c r="D8" s="357"/>
      <c r="E8" s="357"/>
      <c r="F8" s="357"/>
      <c r="G8" s="357"/>
      <c r="H8" s="357"/>
      <c r="I8" s="2">
        <v>1</v>
      </c>
      <c r="J8" s="6"/>
      <c r="K8" s="11"/>
    </row>
    <row r="9" spans="1:11" ht="12.75">
      <c r="A9" s="356" t="s">
        <v>125</v>
      </c>
      <c r="B9" s="357"/>
      <c r="C9" s="357"/>
      <c r="D9" s="357"/>
      <c r="E9" s="357"/>
      <c r="F9" s="357"/>
      <c r="G9" s="357"/>
      <c r="H9" s="357"/>
      <c r="I9" s="2">
        <v>2</v>
      </c>
      <c r="J9" s="6"/>
      <c r="K9" s="11"/>
    </row>
    <row r="10" spans="1:11" ht="12.75">
      <c r="A10" s="356" t="s">
        <v>126</v>
      </c>
      <c r="B10" s="357"/>
      <c r="C10" s="357"/>
      <c r="D10" s="357"/>
      <c r="E10" s="357"/>
      <c r="F10" s="357"/>
      <c r="G10" s="357"/>
      <c r="H10" s="357"/>
      <c r="I10" s="2">
        <v>3</v>
      </c>
      <c r="J10" s="6"/>
      <c r="K10" s="11"/>
    </row>
    <row r="11" spans="1:11" ht="12.75">
      <c r="A11" s="356" t="s">
        <v>127</v>
      </c>
      <c r="B11" s="357"/>
      <c r="C11" s="357"/>
      <c r="D11" s="357"/>
      <c r="E11" s="357"/>
      <c r="F11" s="357"/>
      <c r="G11" s="357"/>
      <c r="H11" s="357"/>
      <c r="I11" s="2">
        <v>4</v>
      </c>
      <c r="J11" s="6"/>
      <c r="K11" s="11"/>
    </row>
    <row r="12" spans="1:11" ht="12.75">
      <c r="A12" s="356" t="s">
        <v>128</v>
      </c>
      <c r="B12" s="357"/>
      <c r="C12" s="357"/>
      <c r="D12" s="357"/>
      <c r="E12" s="357"/>
      <c r="F12" s="357"/>
      <c r="G12" s="357"/>
      <c r="H12" s="357"/>
      <c r="I12" s="2">
        <v>5</v>
      </c>
      <c r="J12" s="6"/>
      <c r="K12" s="11"/>
    </row>
    <row r="13" spans="1:11" ht="12.75">
      <c r="A13" s="342" t="s">
        <v>206</v>
      </c>
      <c r="B13" s="343"/>
      <c r="C13" s="343"/>
      <c r="D13" s="343"/>
      <c r="E13" s="343"/>
      <c r="F13" s="343"/>
      <c r="G13" s="343"/>
      <c r="H13" s="343"/>
      <c r="I13" s="2">
        <v>6</v>
      </c>
      <c r="J13" s="7">
        <f>SUM(J8:J12)</f>
        <v>0</v>
      </c>
      <c r="K13" s="10">
        <f>SUM(K8:K12)</f>
        <v>0</v>
      </c>
    </row>
    <row r="14" spans="1:11" ht="12.75">
      <c r="A14" s="356" t="s">
        <v>129</v>
      </c>
      <c r="B14" s="357"/>
      <c r="C14" s="357"/>
      <c r="D14" s="357"/>
      <c r="E14" s="357"/>
      <c r="F14" s="357"/>
      <c r="G14" s="357"/>
      <c r="H14" s="357"/>
      <c r="I14" s="2">
        <v>7</v>
      </c>
      <c r="J14" s="6"/>
      <c r="K14" s="11"/>
    </row>
    <row r="15" spans="1:11" ht="12.75">
      <c r="A15" s="356" t="s">
        <v>130</v>
      </c>
      <c r="B15" s="357"/>
      <c r="C15" s="357"/>
      <c r="D15" s="357"/>
      <c r="E15" s="357"/>
      <c r="F15" s="357"/>
      <c r="G15" s="357"/>
      <c r="H15" s="357"/>
      <c r="I15" s="2">
        <v>8</v>
      </c>
      <c r="J15" s="6"/>
      <c r="K15" s="11"/>
    </row>
    <row r="16" spans="1:11" ht="12.75">
      <c r="A16" s="356" t="s">
        <v>131</v>
      </c>
      <c r="B16" s="357"/>
      <c r="C16" s="357"/>
      <c r="D16" s="357"/>
      <c r="E16" s="357"/>
      <c r="F16" s="357"/>
      <c r="G16" s="357"/>
      <c r="H16" s="357"/>
      <c r="I16" s="2">
        <v>9</v>
      </c>
      <c r="J16" s="6"/>
      <c r="K16" s="11"/>
    </row>
    <row r="17" spans="1:11" ht="12.75">
      <c r="A17" s="356" t="s">
        <v>132</v>
      </c>
      <c r="B17" s="357"/>
      <c r="C17" s="357"/>
      <c r="D17" s="357"/>
      <c r="E17" s="357"/>
      <c r="F17" s="357"/>
      <c r="G17" s="357"/>
      <c r="H17" s="357"/>
      <c r="I17" s="2">
        <v>10</v>
      </c>
      <c r="J17" s="6"/>
      <c r="K17" s="11"/>
    </row>
    <row r="18" spans="1:11" ht="12.75">
      <c r="A18" s="356" t="s">
        <v>133</v>
      </c>
      <c r="B18" s="357"/>
      <c r="C18" s="357"/>
      <c r="D18" s="357"/>
      <c r="E18" s="357"/>
      <c r="F18" s="357"/>
      <c r="G18" s="357"/>
      <c r="H18" s="357"/>
      <c r="I18" s="2">
        <v>11</v>
      </c>
      <c r="J18" s="6"/>
      <c r="K18" s="11"/>
    </row>
    <row r="19" spans="1:11" ht="12.75">
      <c r="A19" s="356" t="s">
        <v>134</v>
      </c>
      <c r="B19" s="357"/>
      <c r="C19" s="357"/>
      <c r="D19" s="357"/>
      <c r="E19" s="357"/>
      <c r="F19" s="357"/>
      <c r="G19" s="357"/>
      <c r="H19" s="357"/>
      <c r="I19" s="2">
        <v>12</v>
      </c>
      <c r="J19" s="6"/>
      <c r="K19" s="11"/>
    </row>
    <row r="20" spans="1:11" ht="12.75">
      <c r="A20" s="342" t="s">
        <v>47</v>
      </c>
      <c r="B20" s="343"/>
      <c r="C20" s="343"/>
      <c r="D20" s="343"/>
      <c r="E20" s="343"/>
      <c r="F20" s="343"/>
      <c r="G20" s="343"/>
      <c r="H20" s="343"/>
      <c r="I20" s="2">
        <v>13</v>
      </c>
      <c r="J20" s="7">
        <f>SUM(J14:J19)</f>
        <v>0</v>
      </c>
      <c r="K20" s="10">
        <f>SUM(K14:K19)</f>
        <v>0</v>
      </c>
    </row>
    <row r="21" spans="1:11" ht="12.75">
      <c r="A21" s="342" t="s">
        <v>111</v>
      </c>
      <c r="B21" s="412"/>
      <c r="C21" s="412"/>
      <c r="D21" s="412"/>
      <c r="E21" s="412"/>
      <c r="F21" s="412"/>
      <c r="G21" s="412"/>
      <c r="H21" s="413"/>
      <c r="I21" s="2">
        <v>14</v>
      </c>
      <c r="J21" s="7">
        <f>IF(J13&gt;J20,J13-J20,0)</f>
        <v>0</v>
      </c>
      <c r="K21" s="10">
        <f>IF(K13&gt;K20,K13-K20,0)</f>
        <v>0</v>
      </c>
    </row>
    <row r="22" spans="1:11" ht="12.75">
      <c r="A22" s="382" t="s">
        <v>112</v>
      </c>
      <c r="B22" s="414"/>
      <c r="C22" s="414"/>
      <c r="D22" s="414"/>
      <c r="E22" s="414"/>
      <c r="F22" s="414"/>
      <c r="G22" s="414"/>
      <c r="H22" s="415"/>
      <c r="I22" s="2">
        <v>15</v>
      </c>
      <c r="J22" s="7">
        <f>IF(J20&gt;J13,J20-J13,0)</f>
        <v>0</v>
      </c>
      <c r="K22" s="10">
        <f>IF(K20&gt;K13,K20-K13,0)</f>
        <v>0</v>
      </c>
    </row>
    <row r="23" spans="1:11" ht="12.75">
      <c r="A23" s="397" t="s">
        <v>165</v>
      </c>
      <c r="B23" s="398"/>
      <c r="C23" s="398"/>
      <c r="D23" s="398"/>
      <c r="E23" s="398"/>
      <c r="F23" s="398"/>
      <c r="G23" s="398"/>
      <c r="H23" s="398"/>
      <c r="I23" s="399"/>
      <c r="J23" s="399"/>
      <c r="K23" s="400"/>
    </row>
    <row r="24" spans="1:11" ht="12.75">
      <c r="A24" s="356" t="s">
        <v>171</v>
      </c>
      <c r="B24" s="357"/>
      <c r="C24" s="357"/>
      <c r="D24" s="357"/>
      <c r="E24" s="357"/>
      <c r="F24" s="357"/>
      <c r="G24" s="357"/>
      <c r="H24" s="357"/>
      <c r="I24" s="2">
        <v>16</v>
      </c>
      <c r="J24" s="6"/>
      <c r="K24" s="11"/>
    </row>
    <row r="25" spans="1:11" ht="12.75">
      <c r="A25" s="356" t="s">
        <v>172</v>
      </c>
      <c r="B25" s="357"/>
      <c r="C25" s="357"/>
      <c r="D25" s="357"/>
      <c r="E25" s="357"/>
      <c r="F25" s="357"/>
      <c r="G25" s="357"/>
      <c r="H25" s="357"/>
      <c r="I25" s="2">
        <v>17</v>
      </c>
      <c r="J25" s="6"/>
      <c r="K25" s="11"/>
    </row>
    <row r="26" spans="1:11" ht="12.75">
      <c r="A26" s="356" t="s">
        <v>48</v>
      </c>
      <c r="B26" s="357"/>
      <c r="C26" s="357"/>
      <c r="D26" s="357"/>
      <c r="E26" s="357"/>
      <c r="F26" s="357"/>
      <c r="G26" s="357"/>
      <c r="H26" s="357"/>
      <c r="I26" s="2">
        <v>18</v>
      </c>
      <c r="J26" s="6"/>
      <c r="K26" s="11"/>
    </row>
    <row r="27" spans="1:11" ht="12.75">
      <c r="A27" s="356" t="s">
        <v>49</v>
      </c>
      <c r="B27" s="357"/>
      <c r="C27" s="357"/>
      <c r="D27" s="357"/>
      <c r="E27" s="357"/>
      <c r="F27" s="357"/>
      <c r="G27" s="357"/>
      <c r="H27" s="357"/>
      <c r="I27" s="2">
        <v>19</v>
      </c>
      <c r="J27" s="6"/>
      <c r="K27" s="11"/>
    </row>
    <row r="28" spans="1:11" ht="12.75">
      <c r="A28" s="356" t="s">
        <v>173</v>
      </c>
      <c r="B28" s="357"/>
      <c r="C28" s="357"/>
      <c r="D28" s="357"/>
      <c r="E28" s="357"/>
      <c r="F28" s="357"/>
      <c r="G28" s="357"/>
      <c r="H28" s="357"/>
      <c r="I28" s="2">
        <v>20</v>
      </c>
      <c r="J28" s="6"/>
      <c r="K28" s="11"/>
    </row>
    <row r="29" spans="1:11" ht="12.75">
      <c r="A29" s="342" t="s">
        <v>119</v>
      </c>
      <c r="B29" s="343"/>
      <c r="C29" s="343"/>
      <c r="D29" s="343"/>
      <c r="E29" s="343"/>
      <c r="F29" s="343"/>
      <c r="G29" s="343"/>
      <c r="H29" s="343"/>
      <c r="I29" s="2">
        <v>21</v>
      </c>
      <c r="J29" s="7">
        <f>SUM(J24:J28)</f>
        <v>0</v>
      </c>
      <c r="K29" s="10">
        <f>SUM(K24:K28)</f>
        <v>0</v>
      </c>
    </row>
    <row r="30" spans="1:11" ht="12.75">
      <c r="A30" s="356" t="s">
        <v>2</v>
      </c>
      <c r="B30" s="357"/>
      <c r="C30" s="357"/>
      <c r="D30" s="357"/>
      <c r="E30" s="357"/>
      <c r="F30" s="357"/>
      <c r="G30" s="357"/>
      <c r="H30" s="357"/>
      <c r="I30" s="2">
        <v>22</v>
      </c>
      <c r="J30" s="6"/>
      <c r="K30" s="11"/>
    </row>
    <row r="31" spans="1:11" ht="12.75">
      <c r="A31" s="356" t="s">
        <v>3</v>
      </c>
      <c r="B31" s="357"/>
      <c r="C31" s="357"/>
      <c r="D31" s="357"/>
      <c r="E31" s="357"/>
      <c r="F31" s="357"/>
      <c r="G31" s="357"/>
      <c r="H31" s="357"/>
      <c r="I31" s="2">
        <v>23</v>
      </c>
      <c r="J31" s="6"/>
      <c r="K31" s="11"/>
    </row>
    <row r="32" spans="1:11" ht="12.75">
      <c r="A32" s="356" t="s">
        <v>4</v>
      </c>
      <c r="B32" s="357"/>
      <c r="C32" s="357"/>
      <c r="D32" s="357"/>
      <c r="E32" s="357"/>
      <c r="F32" s="357"/>
      <c r="G32" s="357"/>
      <c r="H32" s="357"/>
      <c r="I32" s="2">
        <v>24</v>
      </c>
      <c r="J32" s="6"/>
      <c r="K32" s="11"/>
    </row>
    <row r="33" spans="1:11" ht="12.75">
      <c r="A33" s="342" t="s">
        <v>50</v>
      </c>
      <c r="B33" s="343"/>
      <c r="C33" s="343"/>
      <c r="D33" s="343"/>
      <c r="E33" s="343"/>
      <c r="F33" s="343"/>
      <c r="G33" s="343"/>
      <c r="H33" s="343"/>
      <c r="I33" s="2">
        <v>25</v>
      </c>
      <c r="J33" s="7">
        <f>SUM(J30:J32)</f>
        <v>0</v>
      </c>
      <c r="K33" s="10">
        <f>SUM(K30:K32)</f>
        <v>0</v>
      </c>
    </row>
    <row r="34" spans="1:11" ht="12.75">
      <c r="A34" s="342" t="s">
        <v>113</v>
      </c>
      <c r="B34" s="343"/>
      <c r="C34" s="343"/>
      <c r="D34" s="343"/>
      <c r="E34" s="343"/>
      <c r="F34" s="343"/>
      <c r="G34" s="343"/>
      <c r="H34" s="343"/>
      <c r="I34" s="2">
        <v>26</v>
      </c>
      <c r="J34" s="7">
        <f>IF(J29&gt;J33,J29-J33,0)</f>
        <v>0</v>
      </c>
      <c r="K34" s="10">
        <f>IF(K29&gt;K33,K29-K33,0)</f>
        <v>0</v>
      </c>
    </row>
    <row r="35" spans="1:11" ht="12.75">
      <c r="A35" s="342" t="s">
        <v>114</v>
      </c>
      <c r="B35" s="343"/>
      <c r="C35" s="343"/>
      <c r="D35" s="343"/>
      <c r="E35" s="343"/>
      <c r="F35" s="343"/>
      <c r="G35" s="343"/>
      <c r="H35" s="343"/>
      <c r="I35" s="2">
        <v>27</v>
      </c>
      <c r="J35" s="7">
        <f>IF(J33&gt;J29,J33-J29,0)</f>
        <v>0</v>
      </c>
      <c r="K35" s="10">
        <f>IF(K33&gt;K29,K33-K29,0)</f>
        <v>0</v>
      </c>
    </row>
    <row r="36" spans="1:11" ht="12.75">
      <c r="A36" s="397" t="s">
        <v>166</v>
      </c>
      <c r="B36" s="398"/>
      <c r="C36" s="398"/>
      <c r="D36" s="398"/>
      <c r="E36" s="398"/>
      <c r="F36" s="398"/>
      <c r="G36" s="398"/>
      <c r="H36" s="398"/>
      <c r="I36" s="399">
        <v>0</v>
      </c>
      <c r="J36" s="399"/>
      <c r="K36" s="400"/>
    </row>
    <row r="37" spans="1:11" ht="12.75">
      <c r="A37" s="356" t="s">
        <v>180</v>
      </c>
      <c r="B37" s="357"/>
      <c r="C37" s="357"/>
      <c r="D37" s="357"/>
      <c r="E37" s="357"/>
      <c r="F37" s="357"/>
      <c r="G37" s="357"/>
      <c r="H37" s="357"/>
      <c r="I37" s="2">
        <v>28</v>
      </c>
      <c r="J37" s="6"/>
      <c r="K37" s="11"/>
    </row>
    <row r="38" spans="1:11" ht="12.75">
      <c r="A38" s="356" t="s">
        <v>29</v>
      </c>
      <c r="B38" s="357"/>
      <c r="C38" s="357"/>
      <c r="D38" s="357"/>
      <c r="E38" s="357"/>
      <c r="F38" s="357"/>
      <c r="G38" s="357"/>
      <c r="H38" s="357"/>
      <c r="I38" s="2">
        <v>29</v>
      </c>
      <c r="J38" s="6"/>
      <c r="K38" s="11"/>
    </row>
    <row r="39" spans="1:11" ht="12.75">
      <c r="A39" s="356" t="s">
        <v>30</v>
      </c>
      <c r="B39" s="357"/>
      <c r="C39" s="357"/>
      <c r="D39" s="357"/>
      <c r="E39" s="357"/>
      <c r="F39" s="357"/>
      <c r="G39" s="357"/>
      <c r="H39" s="357"/>
      <c r="I39" s="2">
        <v>30</v>
      </c>
      <c r="J39" s="6"/>
      <c r="K39" s="11"/>
    </row>
    <row r="40" spans="1:11" ht="12.75">
      <c r="A40" s="342" t="s">
        <v>51</v>
      </c>
      <c r="B40" s="343"/>
      <c r="C40" s="343"/>
      <c r="D40" s="343"/>
      <c r="E40" s="343"/>
      <c r="F40" s="343"/>
      <c r="G40" s="343"/>
      <c r="H40" s="343"/>
      <c r="I40" s="2">
        <v>31</v>
      </c>
      <c r="J40" s="7">
        <f>SUM(J37:J39)</f>
        <v>0</v>
      </c>
      <c r="K40" s="10">
        <f>SUM(K37:K39)</f>
        <v>0</v>
      </c>
    </row>
    <row r="41" spans="1:11" ht="12.75">
      <c r="A41" s="356" t="s">
        <v>31</v>
      </c>
      <c r="B41" s="357"/>
      <c r="C41" s="357"/>
      <c r="D41" s="357"/>
      <c r="E41" s="357"/>
      <c r="F41" s="357"/>
      <c r="G41" s="357"/>
      <c r="H41" s="357"/>
      <c r="I41" s="2">
        <v>32</v>
      </c>
      <c r="J41" s="6"/>
      <c r="K41" s="11"/>
    </row>
    <row r="42" spans="1:11" ht="12.75">
      <c r="A42" s="356" t="s">
        <v>32</v>
      </c>
      <c r="B42" s="357"/>
      <c r="C42" s="357"/>
      <c r="D42" s="357"/>
      <c r="E42" s="357"/>
      <c r="F42" s="357"/>
      <c r="G42" s="357"/>
      <c r="H42" s="357"/>
      <c r="I42" s="2">
        <v>33</v>
      </c>
      <c r="J42" s="6"/>
      <c r="K42" s="11"/>
    </row>
    <row r="43" spans="1:11" ht="12.75">
      <c r="A43" s="356" t="s">
        <v>33</v>
      </c>
      <c r="B43" s="357"/>
      <c r="C43" s="357"/>
      <c r="D43" s="357"/>
      <c r="E43" s="357"/>
      <c r="F43" s="357"/>
      <c r="G43" s="357"/>
      <c r="H43" s="357"/>
      <c r="I43" s="2">
        <v>34</v>
      </c>
      <c r="J43" s="6"/>
      <c r="K43" s="11"/>
    </row>
    <row r="44" spans="1:11" ht="12.75">
      <c r="A44" s="356" t="s">
        <v>34</v>
      </c>
      <c r="B44" s="357"/>
      <c r="C44" s="357"/>
      <c r="D44" s="357"/>
      <c r="E44" s="357"/>
      <c r="F44" s="357"/>
      <c r="G44" s="357"/>
      <c r="H44" s="357"/>
      <c r="I44" s="2">
        <v>35</v>
      </c>
      <c r="J44" s="6"/>
      <c r="K44" s="11"/>
    </row>
    <row r="45" spans="1:11" ht="12.75">
      <c r="A45" s="356" t="s">
        <v>35</v>
      </c>
      <c r="B45" s="357"/>
      <c r="C45" s="357"/>
      <c r="D45" s="357"/>
      <c r="E45" s="357"/>
      <c r="F45" s="357"/>
      <c r="G45" s="357"/>
      <c r="H45" s="357"/>
      <c r="I45" s="2">
        <v>36</v>
      </c>
      <c r="J45" s="6"/>
      <c r="K45" s="11"/>
    </row>
    <row r="46" spans="1:11" ht="12.75">
      <c r="A46" s="342" t="s">
        <v>154</v>
      </c>
      <c r="B46" s="343"/>
      <c r="C46" s="343"/>
      <c r="D46" s="343"/>
      <c r="E46" s="343"/>
      <c r="F46" s="343"/>
      <c r="G46" s="343"/>
      <c r="H46" s="343"/>
      <c r="I46" s="2">
        <v>37</v>
      </c>
      <c r="J46" s="7">
        <f>SUM(J41:J45)</f>
        <v>0</v>
      </c>
      <c r="K46" s="10">
        <f>SUM(K41:K45)</f>
        <v>0</v>
      </c>
    </row>
    <row r="47" spans="1:11" ht="12.75">
      <c r="A47" s="342" t="s">
        <v>168</v>
      </c>
      <c r="B47" s="343"/>
      <c r="C47" s="343"/>
      <c r="D47" s="343"/>
      <c r="E47" s="343"/>
      <c r="F47" s="343"/>
      <c r="G47" s="343"/>
      <c r="H47" s="343"/>
      <c r="I47" s="2">
        <v>38</v>
      </c>
      <c r="J47" s="7">
        <f>IF(J40&gt;J46,J40-J46,0)</f>
        <v>0</v>
      </c>
      <c r="K47" s="10">
        <f>IF(K40&gt;K46,K40-K46,0)</f>
        <v>0</v>
      </c>
    </row>
    <row r="48" spans="1:11" ht="12.75">
      <c r="A48" s="342" t="s">
        <v>169</v>
      </c>
      <c r="B48" s="343"/>
      <c r="C48" s="343"/>
      <c r="D48" s="343"/>
      <c r="E48" s="343"/>
      <c r="F48" s="343"/>
      <c r="G48" s="343"/>
      <c r="H48" s="343"/>
      <c r="I48" s="2">
        <v>39</v>
      </c>
      <c r="J48" s="7">
        <f>IF(J46&gt;J40,J46-J40,0)</f>
        <v>0</v>
      </c>
      <c r="K48" s="10">
        <f>IF(K46&gt;K40,K46-K40,0)</f>
        <v>0</v>
      </c>
    </row>
    <row r="49" spans="1:11" ht="12.75">
      <c r="A49" s="342" t="s">
        <v>155</v>
      </c>
      <c r="B49" s="343"/>
      <c r="C49" s="343"/>
      <c r="D49" s="343"/>
      <c r="E49" s="343"/>
      <c r="F49" s="343"/>
      <c r="G49" s="343"/>
      <c r="H49" s="343"/>
      <c r="I49" s="2">
        <v>40</v>
      </c>
      <c r="J49" s="7">
        <f>IF(J21-J22+J34-J35+J47-J48&gt;0,J21-J22+J34-J35+J47-J48,0)</f>
        <v>0</v>
      </c>
      <c r="K49" s="10">
        <f>IF(K21-K22+K34-K35+K47-K48&gt;0,K21-K22+K34-K35+K47-K48,0)</f>
        <v>0</v>
      </c>
    </row>
    <row r="50" spans="1:11" ht="12.75">
      <c r="A50" s="342" t="s">
        <v>15</v>
      </c>
      <c r="B50" s="343"/>
      <c r="C50" s="343"/>
      <c r="D50" s="343"/>
      <c r="E50" s="343"/>
      <c r="F50" s="343"/>
      <c r="G50" s="343"/>
      <c r="H50" s="343"/>
      <c r="I50" s="2">
        <v>41</v>
      </c>
      <c r="J50" s="7">
        <f>IF(J22-J21+J35-J34+J48-J47&gt;0,J22-J21+J35-J34+J48-J47,0)</f>
        <v>0</v>
      </c>
      <c r="K50" s="10">
        <f>IF(K22-K21+K35-K34+K48-K47&gt;0,K22-K21+K35-K34+K48-K47,0)</f>
        <v>0</v>
      </c>
    </row>
    <row r="51" spans="1:11" ht="12.75">
      <c r="A51" s="342" t="s">
        <v>167</v>
      </c>
      <c r="B51" s="343"/>
      <c r="C51" s="343"/>
      <c r="D51" s="343"/>
      <c r="E51" s="343"/>
      <c r="F51" s="343"/>
      <c r="G51" s="343"/>
      <c r="H51" s="343"/>
      <c r="I51" s="2">
        <v>42</v>
      </c>
      <c r="J51" s="6"/>
      <c r="K51" s="11"/>
    </row>
    <row r="52" spans="1:11" ht="12.75">
      <c r="A52" s="342" t="s">
        <v>182</v>
      </c>
      <c r="B52" s="343"/>
      <c r="C52" s="343"/>
      <c r="D52" s="343"/>
      <c r="E52" s="343"/>
      <c r="F52" s="343"/>
      <c r="G52" s="343"/>
      <c r="H52" s="343"/>
      <c r="I52" s="2">
        <v>43</v>
      </c>
      <c r="J52" s="6"/>
      <c r="K52" s="11"/>
    </row>
    <row r="53" spans="1:11" ht="12.75">
      <c r="A53" s="342" t="s">
        <v>183</v>
      </c>
      <c r="B53" s="343"/>
      <c r="C53" s="343"/>
      <c r="D53" s="343"/>
      <c r="E53" s="343"/>
      <c r="F53" s="343"/>
      <c r="G53" s="343"/>
      <c r="H53" s="343"/>
      <c r="I53" s="2">
        <v>44</v>
      </c>
      <c r="J53" s="6"/>
      <c r="K53" s="11"/>
    </row>
    <row r="54" spans="1:11" ht="12.75">
      <c r="A54" s="382" t="s">
        <v>184</v>
      </c>
      <c r="B54" s="383"/>
      <c r="C54" s="383"/>
      <c r="D54" s="383"/>
      <c r="E54" s="383"/>
      <c r="F54" s="383"/>
      <c r="G54" s="383"/>
      <c r="H54" s="383"/>
      <c r="I54" s="5">
        <v>45</v>
      </c>
      <c r="J54" s="8">
        <f>J51+J52-J53</f>
        <v>0</v>
      </c>
      <c r="K54" s="16">
        <f>K51+K52-K53</f>
        <v>0</v>
      </c>
    </row>
    <row r="55" spans="1:11" ht="12.75">
      <c r="A55" s="88" t="s">
        <v>181</v>
      </c>
      <c r="B55" s="79"/>
      <c r="C55" s="79"/>
      <c r="D55" s="79"/>
      <c r="E55" s="79"/>
      <c r="F55" s="79"/>
      <c r="G55" s="79"/>
      <c r="H55" s="79"/>
      <c r="I55" s="79"/>
      <c r="J55" s="79"/>
      <c r="K55" s="79"/>
    </row>
  </sheetData>
  <sheetProtection/>
  <mergeCells count="54">
    <mergeCell ref="A8:H8"/>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K7"/>
    <mergeCell ref="A24:H24"/>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K23"/>
    <mergeCell ref="A40:H40"/>
    <mergeCell ref="A41:H41"/>
    <mergeCell ref="A42:H42"/>
    <mergeCell ref="A43:H43"/>
    <mergeCell ref="A44:H44"/>
    <mergeCell ref="A45:H45"/>
    <mergeCell ref="A46:H46"/>
    <mergeCell ref="A47:H47"/>
    <mergeCell ref="A48:H48"/>
    <mergeCell ref="A33:H33"/>
    <mergeCell ref="A34:H34"/>
    <mergeCell ref="A35:H35"/>
    <mergeCell ref="A36:K36"/>
    <mergeCell ref="A37:H37"/>
    <mergeCell ref="A38:H38"/>
    <mergeCell ref="A39:H39"/>
    <mergeCell ref="A53:H53"/>
    <mergeCell ref="A54:H54"/>
    <mergeCell ref="A49:H49"/>
    <mergeCell ref="A50:H50"/>
    <mergeCell ref="A51:H51"/>
    <mergeCell ref="A52:H52"/>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51:K53 J8:K12 J14:K19 J24:K28 J30:K32 J37:K39 J41:K45">
      <formula1>9999999998</formula1>
    </dataValidation>
    <dataValidation type="whole" operator="greaterThanOrEqual" allowBlank="1" showInputMessage="1" showErrorMessage="1" errorTitle="Pogrešan unos" error="Mogu se unijeti samo cjelobrojne pozitivne vrijednosti." sqref="J13:K13 J20:K23 J29:K29 J33:K36 J40:K40 J46:K50">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zoomScaleSheetLayoutView="110" zoomScalePageLayoutView="0" workbookViewId="0" topLeftCell="A1">
      <selection activeCell="K9" sqref="K9"/>
    </sheetView>
  </sheetViews>
  <sheetFormatPr defaultColWidth="9.140625" defaultRowHeight="12.75"/>
  <cols>
    <col min="1" max="4" width="9.140625" style="92" customWidth="1"/>
    <col min="5" max="5" width="10.140625" style="92" bestFit="1" customWidth="1"/>
    <col min="6" max="9" width="9.140625" style="92" customWidth="1"/>
    <col min="10" max="11" width="10.421875" style="92" bestFit="1" customWidth="1"/>
    <col min="12" max="16384" width="9.140625" style="92" customWidth="1"/>
  </cols>
  <sheetData>
    <row r="1" spans="1:12" ht="12.75">
      <c r="A1" s="423" t="s">
        <v>292</v>
      </c>
      <c r="B1" s="424"/>
      <c r="C1" s="424"/>
      <c r="D1" s="424"/>
      <c r="E1" s="424"/>
      <c r="F1" s="424"/>
      <c r="G1" s="424"/>
      <c r="H1" s="424"/>
      <c r="I1" s="424"/>
      <c r="J1" s="424"/>
      <c r="K1" s="424"/>
      <c r="L1" s="91"/>
    </row>
    <row r="2" spans="1:12" ht="15.75">
      <c r="A2" s="89"/>
      <c r="B2" s="90"/>
      <c r="C2" s="431" t="s">
        <v>293</v>
      </c>
      <c r="D2" s="431"/>
      <c r="E2" s="94">
        <v>41275</v>
      </c>
      <c r="F2" s="93" t="s">
        <v>258</v>
      </c>
      <c r="G2" s="432">
        <v>41639</v>
      </c>
      <c r="H2" s="433"/>
      <c r="I2" s="90"/>
      <c r="J2" s="90"/>
      <c r="K2" s="90"/>
      <c r="L2" s="95"/>
    </row>
    <row r="3" spans="1:11" ht="24" thickBot="1">
      <c r="A3" s="417" t="s">
        <v>61</v>
      </c>
      <c r="B3" s="417"/>
      <c r="C3" s="417"/>
      <c r="D3" s="417"/>
      <c r="E3" s="417"/>
      <c r="F3" s="417"/>
      <c r="G3" s="417"/>
      <c r="H3" s="417"/>
      <c r="I3" s="96" t="s">
        <v>316</v>
      </c>
      <c r="J3" s="97" t="s">
        <v>156</v>
      </c>
      <c r="K3" s="97" t="s">
        <v>157</v>
      </c>
    </row>
    <row r="4" spans="1:11" ht="12.75">
      <c r="A4" s="418">
        <v>1</v>
      </c>
      <c r="B4" s="418"/>
      <c r="C4" s="418"/>
      <c r="D4" s="418"/>
      <c r="E4" s="418"/>
      <c r="F4" s="418"/>
      <c r="G4" s="418"/>
      <c r="H4" s="418"/>
      <c r="I4" s="99">
        <v>2</v>
      </c>
      <c r="J4" s="98" t="s">
        <v>294</v>
      </c>
      <c r="K4" s="98" t="s">
        <v>295</v>
      </c>
    </row>
    <row r="5" spans="1:11" ht="12.75">
      <c r="A5" s="419" t="s">
        <v>296</v>
      </c>
      <c r="B5" s="420"/>
      <c r="C5" s="420"/>
      <c r="D5" s="420"/>
      <c r="E5" s="420"/>
      <c r="F5" s="420"/>
      <c r="G5" s="420"/>
      <c r="H5" s="420"/>
      <c r="I5" s="100">
        <v>1</v>
      </c>
      <c r="J5" s="101">
        <v>28200700</v>
      </c>
      <c r="K5" s="101">
        <v>28200700</v>
      </c>
    </row>
    <row r="6" spans="1:11" ht="12.75">
      <c r="A6" s="419" t="s">
        <v>297</v>
      </c>
      <c r="B6" s="420"/>
      <c r="C6" s="420"/>
      <c r="D6" s="420"/>
      <c r="E6" s="420"/>
      <c r="F6" s="420"/>
      <c r="G6" s="420"/>
      <c r="H6" s="420"/>
      <c r="I6" s="100">
        <v>2</v>
      </c>
      <c r="J6" s="102">
        <v>194354000</v>
      </c>
      <c r="K6" s="102">
        <v>194354000</v>
      </c>
    </row>
    <row r="7" spans="1:11" ht="12.75">
      <c r="A7" s="419" t="s">
        <v>298</v>
      </c>
      <c r="B7" s="420"/>
      <c r="C7" s="420"/>
      <c r="D7" s="420"/>
      <c r="E7" s="420"/>
      <c r="F7" s="420"/>
      <c r="G7" s="420"/>
      <c r="H7" s="420"/>
      <c r="I7" s="100">
        <v>3</v>
      </c>
      <c r="J7" s="102">
        <v>0</v>
      </c>
      <c r="K7" s="102">
        <v>0</v>
      </c>
    </row>
    <row r="8" spans="1:11" ht="12.75">
      <c r="A8" s="419" t="s">
        <v>299</v>
      </c>
      <c r="B8" s="420"/>
      <c r="C8" s="420"/>
      <c r="D8" s="420"/>
      <c r="E8" s="420"/>
      <c r="F8" s="420"/>
      <c r="G8" s="420"/>
      <c r="H8" s="420"/>
      <c r="I8" s="100">
        <v>4</v>
      </c>
      <c r="J8" s="102">
        <v>-688761522</v>
      </c>
      <c r="K8" s="102">
        <v>-785106794</v>
      </c>
    </row>
    <row r="9" spans="1:11" ht="12.75">
      <c r="A9" s="419" t="s">
        <v>300</v>
      </c>
      <c r="B9" s="420"/>
      <c r="C9" s="420"/>
      <c r="D9" s="420"/>
      <c r="E9" s="420"/>
      <c r="F9" s="420"/>
      <c r="G9" s="420"/>
      <c r="H9" s="420"/>
      <c r="I9" s="100">
        <v>5</v>
      </c>
      <c r="J9" s="102">
        <v>-96345272</v>
      </c>
      <c r="K9" s="102">
        <v>-40123898</v>
      </c>
    </row>
    <row r="10" spans="1:11" ht="12.75">
      <c r="A10" s="419" t="s">
        <v>301</v>
      </c>
      <c r="B10" s="420"/>
      <c r="C10" s="420"/>
      <c r="D10" s="420"/>
      <c r="E10" s="420"/>
      <c r="F10" s="420"/>
      <c r="G10" s="420"/>
      <c r="H10" s="420"/>
      <c r="I10" s="100">
        <v>6</v>
      </c>
      <c r="J10" s="102">
        <v>0</v>
      </c>
      <c r="K10" s="102">
        <v>0</v>
      </c>
    </row>
    <row r="11" spans="1:11" ht="12.75">
      <c r="A11" s="419" t="s">
        <v>302</v>
      </c>
      <c r="B11" s="420"/>
      <c r="C11" s="420"/>
      <c r="D11" s="420"/>
      <c r="E11" s="420"/>
      <c r="F11" s="420"/>
      <c r="G11" s="420"/>
      <c r="H11" s="420"/>
      <c r="I11" s="100">
        <v>7</v>
      </c>
      <c r="J11" s="102">
        <v>0</v>
      </c>
      <c r="K11" s="102">
        <v>0</v>
      </c>
    </row>
    <row r="12" spans="1:11" ht="12.75">
      <c r="A12" s="419" t="s">
        <v>303</v>
      </c>
      <c r="B12" s="420"/>
      <c r="C12" s="420"/>
      <c r="D12" s="420"/>
      <c r="E12" s="420"/>
      <c r="F12" s="420"/>
      <c r="G12" s="420"/>
      <c r="H12" s="420"/>
      <c r="I12" s="100">
        <v>8</v>
      </c>
      <c r="J12" s="102">
        <v>0</v>
      </c>
      <c r="K12" s="102">
        <v>0</v>
      </c>
    </row>
    <row r="13" spans="1:11" ht="12.75">
      <c r="A13" s="419" t="s">
        <v>304</v>
      </c>
      <c r="B13" s="420"/>
      <c r="C13" s="420"/>
      <c r="D13" s="420"/>
      <c r="E13" s="420"/>
      <c r="F13" s="420"/>
      <c r="G13" s="420"/>
      <c r="H13" s="420"/>
      <c r="I13" s="100">
        <v>9</v>
      </c>
      <c r="J13" s="102">
        <v>0</v>
      </c>
      <c r="K13" s="102">
        <v>0</v>
      </c>
    </row>
    <row r="14" spans="1:11" ht="12.75">
      <c r="A14" s="425" t="s">
        <v>305</v>
      </c>
      <c r="B14" s="426"/>
      <c r="C14" s="426"/>
      <c r="D14" s="426"/>
      <c r="E14" s="426"/>
      <c r="F14" s="426"/>
      <c r="G14" s="426"/>
      <c r="H14" s="426"/>
      <c r="I14" s="100">
        <v>10</v>
      </c>
      <c r="J14" s="103">
        <f>SUM(J5:J13)</f>
        <v>-562552094</v>
      </c>
      <c r="K14" s="103">
        <f>SUM(K5:K13)</f>
        <v>-602675992</v>
      </c>
    </row>
    <row r="15" spans="1:11" ht="12.75">
      <c r="A15" s="419" t="s">
        <v>306</v>
      </c>
      <c r="B15" s="420"/>
      <c r="C15" s="420"/>
      <c r="D15" s="420"/>
      <c r="E15" s="420"/>
      <c r="F15" s="420"/>
      <c r="G15" s="420"/>
      <c r="H15" s="420"/>
      <c r="I15" s="100">
        <v>11</v>
      </c>
      <c r="J15" s="102">
        <v>0</v>
      </c>
      <c r="K15" s="102">
        <v>0</v>
      </c>
    </row>
    <row r="16" spans="1:11" ht="12.75">
      <c r="A16" s="419" t="s">
        <v>307</v>
      </c>
      <c r="B16" s="420"/>
      <c r="C16" s="420"/>
      <c r="D16" s="420"/>
      <c r="E16" s="420"/>
      <c r="F16" s="420"/>
      <c r="G16" s="420"/>
      <c r="H16" s="420"/>
      <c r="I16" s="100">
        <v>12</v>
      </c>
      <c r="J16" s="102">
        <v>0</v>
      </c>
      <c r="K16" s="102">
        <v>0</v>
      </c>
    </row>
    <row r="17" spans="1:11" ht="12.75">
      <c r="A17" s="419" t="s">
        <v>308</v>
      </c>
      <c r="B17" s="420"/>
      <c r="C17" s="420"/>
      <c r="D17" s="420"/>
      <c r="E17" s="420"/>
      <c r="F17" s="420"/>
      <c r="G17" s="420"/>
      <c r="H17" s="420"/>
      <c r="I17" s="100">
        <v>13</v>
      </c>
      <c r="J17" s="102">
        <v>0</v>
      </c>
      <c r="K17" s="102">
        <v>0</v>
      </c>
    </row>
    <row r="18" spans="1:11" ht="12.75">
      <c r="A18" s="419" t="s">
        <v>309</v>
      </c>
      <c r="B18" s="420"/>
      <c r="C18" s="420"/>
      <c r="D18" s="420"/>
      <c r="E18" s="420"/>
      <c r="F18" s="420"/>
      <c r="G18" s="420"/>
      <c r="H18" s="420"/>
      <c r="I18" s="100">
        <v>14</v>
      </c>
      <c r="J18" s="102">
        <v>0</v>
      </c>
      <c r="K18" s="102">
        <v>0</v>
      </c>
    </row>
    <row r="19" spans="1:11" ht="12.75">
      <c r="A19" s="419" t="s">
        <v>310</v>
      </c>
      <c r="B19" s="420"/>
      <c r="C19" s="420"/>
      <c r="D19" s="420"/>
      <c r="E19" s="420"/>
      <c r="F19" s="420"/>
      <c r="G19" s="420"/>
      <c r="H19" s="420"/>
      <c r="I19" s="100">
        <v>15</v>
      </c>
      <c r="J19" s="102">
        <v>0</v>
      </c>
      <c r="K19" s="102">
        <v>0</v>
      </c>
    </row>
    <row r="20" spans="1:11" ht="12.75">
      <c r="A20" s="419" t="s">
        <v>311</v>
      </c>
      <c r="B20" s="420"/>
      <c r="C20" s="420"/>
      <c r="D20" s="420"/>
      <c r="E20" s="420"/>
      <c r="F20" s="420"/>
      <c r="G20" s="420"/>
      <c r="H20" s="420"/>
      <c r="I20" s="100">
        <v>16</v>
      </c>
      <c r="J20" s="102">
        <v>0</v>
      </c>
      <c r="K20" s="102">
        <v>0</v>
      </c>
    </row>
    <row r="21" spans="1:11" ht="12.75">
      <c r="A21" s="425" t="s">
        <v>312</v>
      </c>
      <c r="B21" s="426"/>
      <c r="C21" s="426"/>
      <c r="D21" s="426"/>
      <c r="E21" s="426"/>
      <c r="F21" s="426"/>
      <c r="G21" s="426"/>
      <c r="H21" s="426"/>
      <c r="I21" s="100">
        <v>17</v>
      </c>
      <c r="J21" s="104">
        <f>SUM(J15:J20)</f>
        <v>0</v>
      </c>
      <c r="K21" s="104">
        <f>SUM(K15:K20)</f>
        <v>0</v>
      </c>
    </row>
    <row r="22" spans="1:11" ht="12.75">
      <c r="A22" s="427"/>
      <c r="B22" s="428"/>
      <c r="C22" s="428"/>
      <c r="D22" s="428"/>
      <c r="E22" s="428"/>
      <c r="F22" s="428"/>
      <c r="G22" s="428"/>
      <c r="H22" s="428"/>
      <c r="I22" s="429"/>
      <c r="J22" s="429"/>
      <c r="K22" s="430"/>
    </row>
    <row r="23" spans="1:11" ht="12.75">
      <c r="A23" s="434" t="s">
        <v>313</v>
      </c>
      <c r="B23" s="435"/>
      <c r="C23" s="435"/>
      <c r="D23" s="435"/>
      <c r="E23" s="435"/>
      <c r="F23" s="435"/>
      <c r="G23" s="435"/>
      <c r="H23" s="435"/>
      <c r="I23" s="105">
        <v>18</v>
      </c>
      <c r="J23" s="101">
        <v>0</v>
      </c>
      <c r="K23" s="101">
        <v>0</v>
      </c>
    </row>
    <row r="24" spans="1:11" ht="23.25" customHeight="1">
      <c r="A24" s="436" t="s">
        <v>314</v>
      </c>
      <c r="B24" s="437"/>
      <c r="C24" s="437"/>
      <c r="D24" s="437"/>
      <c r="E24" s="437"/>
      <c r="F24" s="437"/>
      <c r="G24" s="437"/>
      <c r="H24" s="437"/>
      <c r="I24" s="106">
        <v>19</v>
      </c>
      <c r="J24" s="104"/>
      <c r="K24" s="104"/>
    </row>
    <row r="25" spans="1:11" ht="30" customHeight="1">
      <c r="A25" s="421" t="s">
        <v>315</v>
      </c>
      <c r="B25" s="422"/>
      <c r="C25" s="422"/>
      <c r="D25" s="422"/>
      <c r="E25" s="422"/>
      <c r="F25" s="422"/>
      <c r="G25" s="422"/>
      <c r="H25" s="422"/>
      <c r="I25" s="422"/>
      <c r="J25" s="422"/>
      <c r="K25" s="422"/>
    </row>
  </sheetData>
  <sheetProtection/>
  <protectedRanges>
    <protectedRange sqref="E2" name="Range1_1"/>
    <protectedRange sqref="G2:H2" name="Range1"/>
  </protectedRanges>
  <mergeCells count="26">
    <mergeCell ref="A13:H13"/>
    <mergeCell ref="A14:H14"/>
    <mergeCell ref="A23:H23"/>
    <mergeCell ref="A24:H24"/>
    <mergeCell ref="A17:H17"/>
    <mergeCell ref="A18:H18"/>
    <mergeCell ref="A15:H15"/>
    <mergeCell ref="A16:H16"/>
    <mergeCell ref="A25:K25"/>
    <mergeCell ref="A1:K1"/>
    <mergeCell ref="A19:H19"/>
    <mergeCell ref="A20:H20"/>
    <mergeCell ref="A21:H21"/>
    <mergeCell ref="A22:K22"/>
    <mergeCell ref="C2:D2"/>
    <mergeCell ref="G2:H2"/>
    <mergeCell ref="A7:H7"/>
    <mergeCell ref="A8:H8"/>
    <mergeCell ref="A3:H3"/>
    <mergeCell ref="A4:H4"/>
    <mergeCell ref="A11:H11"/>
    <mergeCell ref="A12:H12"/>
    <mergeCell ref="A5:H5"/>
    <mergeCell ref="A6:H6"/>
    <mergeCell ref="A9:H9"/>
    <mergeCell ref="A10:H10"/>
  </mergeCells>
  <conditionalFormatting sqref="G2">
    <cfRule type="cellIs" priority="1" dxfId="0" operator="lessThan" stopIfTrue="1">
      <formula>PK!#REF!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524"/>
  <sheetViews>
    <sheetView zoomScaleSheetLayoutView="110" zoomScalePageLayoutView="0" workbookViewId="0" topLeftCell="A461">
      <selection activeCell="B302" sqref="B302"/>
    </sheetView>
  </sheetViews>
  <sheetFormatPr defaultColWidth="9.140625" defaultRowHeight="12.75"/>
  <cols>
    <col min="1" max="1" width="30.00390625" style="147" customWidth="1"/>
    <col min="2" max="2" width="12.57421875" style="147" customWidth="1"/>
    <col min="3" max="3" width="11.57421875" style="147" bestFit="1" customWidth="1"/>
    <col min="4" max="4" width="12.421875" style="147" customWidth="1"/>
    <col min="5" max="5" width="10.7109375" style="147" bestFit="1" customWidth="1"/>
    <col min="6" max="6" width="10.8515625" style="147" customWidth="1"/>
    <col min="7" max="7" width="10.140625" style="147" bestFit="1" customWidth="1"/>
    <col min="8" max="8" width="9.421875" style="147" bestFit="1" customWidth="1"/>
    <col min="9" max="9" width="9.57421875" style="147" bestFit="1" customWidth="1"/>
    <col min="10" max="10" width="11.140625" style="113" bestFit="1" customWidth="1"/>
    <col min="11" max="11" width="10.140625" style="117" bestFit="1" customWidth="1"/>
    <col min="12" max="12" width="11.140625" style="114" bestFit="1" customWidth="1"/>
    <col min="13" max="16384" width="9.140625" style="114" customWidth="1"/>
  </cols>
  <sheetData>
    <row r="1" spans="1:11" ht="20.25">
      <c r="A1" s="451" t="s">
        <v>291</v>
      </c>
      <c r="B1" s="451"/>
      <c r="C1" s="451"/>
      <c r="D1" s="451"/>
      <c r="E1" s="451"/>
      <c r="F1" s="451"/>
      <c r="G1" s="451"/>
      <c r="H1" s="451"/>
      <c r="I1" s="451"/>
      <c r="K1" s="114"/>
    </row>
    <row r="2" spans="1:11" ht="12.75">
      <c r="A2" s="121"/>
      <c r="B2" s="121"/>
      <c r="C2" s="121"/>
      <c r="D2" s="121"/>
      <c r="E2" s="121"/>
      <c r="F2" s="121"/>
      <c r="G2" s="121"/>
      <c r="H2" s="121"/>
      <c r="I2" s="121"/>
      <c r="K2" s="114"/>
    </row>
    <row r="3" spans="1:9" ht="90.75" customHeight="1">
      <c r="A3" s="482" t="s">
        <v>634</v>
      </c>
      <c r="B3" s="482"/>
      <c r="C3" s="482"/>
      <c r="D3" s="482"/>
      <c r="E3" s="482"/>
      <c r="F3" s="482"/>
      <c r="G3" s="482"/>
      <c r="H3" s="482"/>
      <c r="I3" s="482"/>
    </row>
    <row r="4" spans="1:11" ht="12.75">
      <c r="A4" s="121"/>
      <c r="B4" s="121"/>
      <c r="C4" s="121"/>
      <c r="D4" s="121"/>
      <c r="E4" s="121"/>
      <c r="F4" s="121"/>
      <c r="G4" s="121"/>
      <c r="H4" s="121"/>
      <c r="I4" s="121"/>
      <c r="K4" s="114"/>
    </row>
    <row r="5" spans="1:11" ht="12.75">
      <c r="A5" s="444" t="s">
        <v>339</v>
      </c>
      <c r="B5" s="444"/>
      <c r="C5" s="444"/>
      <c r="D5" s="444"/>
      <c r="E5" s="444"/>
      <c r="F5" s="444"/>
      <c r="G5" s="444"/>
      <c r="H5" s="444"/>
      <c r="I5" s="444"/>
      <c r="K5" s="114"/>
    </row>
    <row r="6" spans="1:11" ht="12.75">
      <c r="A6" s="115"/>
      <c r="B6" s="115"/>
      <c r="C6" s="115"/>
      <c r="D6" s="115"/>
      <c r="E6" s="115"/>
      <c r="F6" s="115"/>
      <c r="G6" s="115"/>
      <c r="H6" s="115"/>
      <c r="I6" s="115"/>
      <c r="K6" s="114"/>
    </row>
    <row r="7" spans="1:11" ht="12.75">
      <c r="A7" s="444" t="s">
        <v>340</v>
      </c>
      <c r="B7" s="444"/>
      <c r="C7" s="444"/>
      <c r="D7" s="444"/>
      <c r="E7" s="444"/>
      <c r="F7" s="444"/>
      <c r="G7" s="444"/>
      <c r="H7" s="444"/>
      <c r="I7" s="444"/>
      <c r="K7" s="114"/>
    </row>
    <row r="8" spans="1:11" ht="27" customHeight="1">
      <c r="A8" s="438" t="s">
        <v>341</v>
      </c>
      <c r="B8" s="438"/>
      <c r="C8" s="438"/>
      <c r="D8" s="438"/>
      <c r="E8" s="438"/>
      <c r="F8" s="438"/>
      <c r="G8" s="438"/>
      <c r="H8" s="438"/>
      <c r="I8" s="438"/>
      <c r="K8" s="114"/>
    </row>
    <row r="9" spans="1:11" ht="38.25" customHeight="1">
      <c r="A9" s="438" t="s">
        <v>342</v>
      </c>
      <c r="B9" s="438"/>
      <c r="C9" s="438"/>
      <c r="D9" s="438"/>
      <c r="E9" s="438"/>
      <c r="F9" s="438"/>
      <c r="G9" s="438"/>
      <c r="H9" s="438"/>
      <c r="I9" s="438"/>
      <c r="K9" s="114"/>
    </row>
    <row r="10" spans="1:11" ht="12.75">
      <c r="A10" s="145"/>
      <c r="K10" s="114"/>
    </row>
    <row r="11" spans="1:11" ht="12.75">
      <c r="A11" s="444" t="s">
        <v>343</v>
      </c>
      <c r="B11" s="444"/>
      <c r="C11" s="444"/>
      <c r="D11" s="444"/>
      <c r="E11" s="444"/>
      <c r="F11" s="444"/>
      <c r="G11" s="444"/>
      <c r="H11" s="444"/>
      <c r="I11" s="444"/>
      <c r="K11" s="114"/>
    </row>
    <row r="12" spans="1:11" ht="28.5" customHeight="1">
      <c r="A12" s="438" t="s">
        <v>344</v>
      </c>
      <c r="B12" s="438"/>
      <c r="C12" s="438"/>
      <c r="D12" s="438"/>
      <c r="E12" s="438"/>
      <c r="F12" s="438"/>
      <c r="G12" s="438"/>
      <c r="H12" s="438"/>
      <c r="I12" s="438"/>
      <c r="K12" s="114"/>
    </row>
    <row r="13" spans="1:11" ht="29.25" customHeight="1">
      <c r="A13" s="438" t="s">
        <v>346</v>
      </c>
      <c r="B13" s="438"/>
      <c r="C13" s="438"/>
      <c r="D13" s="438"/>
      <c r="E13" s="438"/>
      <c r="F13" s="438"/>
      <c r="G13" s="438"/>
      <c r="H13" s="438"/>
      <c r="I13" s="438"/>
      <c r="J13" s="116"/>
      <c r="K13" s="114"/>
    </row>
    <row r="14" spans="1:11" ht="67.5" customHeight="1">
      <c r="A14" s="438" t="s">
        <v>347</v>
      </c>
      <c r="B14" s="438"/>
      <c r="C14" s="438"/>
      <c r="D14" s="438"/>
      <c r="E14" s="438"/>
      <c r="F14" s="438"/>
      <c r="G14" s="438"/>
      <c r="H14" s="438"/>
      <c r="I14" s="438"/>
      <c r="K14" s="114"/>
    </row>
    <row r="15" spans="1:11" ht="12.75">
      <c r="A15" s="123"/>
      <c r="B15" s="123"/>
      <c r="C15" s="123"/>
      <c r="D15" s="123"/>
      <c r="E15" s="123"/>
      <c r="F15" s="123"/>
      <c r="G15" s="123"/>
      <c r="H15" s="123"/>
      <c r="I15" s="123"/>
      <c r="K15" s="114"/>
    </row>
    <row r="16" spans="1:11" ht="12.75">
      <c r="A16" s="123"/>
      <c r="B16" s="123"/>
      <c r="C16" s="123"/>
      <c r="D16" s="123"/>
      <c r="E16" s="123"/>
      <c r="F16" s="123"/>
      <c r="G16" s="123"/>
      <c r="H16" s="123"/>
      <c r="I16" s="123"/>
      <c r="K16" s="114"/>
    </row>
    <row r="17" spans="1:11" ht="12.75">
      <c r="A17" s="444" t="s">
        <v>357</v>
      </c>
      <c r="B17" s="444"/>
      <c r="C17" s="444"/>
      <c r="D17" s="444"/>
      <c r="E17" s="444"/>
      <c r="F17" s="444"/>
      <c r="G17" s="444"/>
      <c r="H17" s="444"/>
      <c r="I17" s="444"/>
      <c r="K17" s="114"/>
    </row>
    <row r="18" spans="1:11" ht="12.75" customHeight="1">
      <c r="A18" s="443" t="s">
        <v>604</v>
      </c>
      <c r="B18" s="443"/>
      <c r="C18" s="443"/>
      <c r="D18" s="443"/>
      <c r="E18" s="443"/>
      <c r="F18" s="443"/>
      <c r="G18" s="443"/>
      <c r="H18" s="443"/>
      <c r="I18" s="443"/>
      <c r="K18" s="114"/>
    </row>
    <row r="19" spans="1:11" ht="12.75">
      <c r="A19" s="195"/>
      <c r="B19" s="162"/>
      <c r="C19" s="162"/>
      <c r="D19" s="162"/>
      <c r="E19" s="162"/>
      <c r="F19" s="162"/>
      <c r="G19" s="162"/>
      <c r="H19" s="162"/>
      <c r="I19" s="162"/>
      <c r="K19" s="114"/>
    </row>
    <row r="20" spans="1:11" ht="12.75">
      <c r="A20" s="195"/>
      <c r="B20" s="162"/>
      <c r="C20" s="162"/>
      <c r="D20" s="162"/>
      <c r="E20" s="162"/>
      <c r="F20" s="162"/>
      <c r="G20" s="162"/>
      <c r="H20" s="162"/>
      <c r="I20" s="162"/>
      <c r="K20" s="114"/>
    </row>
    <row r="21" spans="1:10" s="117" customFormat="1" ht="12.75">
      <c r="A21" s="442" t="s">
        <v>358</v>
      </c>
      <c r="B21" s="442"/>
      <c r="C21" s="442"/>
      <c r="D21" s="442"/>
      <c r="E21" s="442"/>
      <c r="F21" s="442"/>
      <c r="G21" s="442"/>
      <c r="H21" s="442"/>
      <c r="I21" s="442"/>
      <c r="J21" s="113"/>
    </row>
    <row r="22" spans="1:10" s="117" customFormat="1" ht="12.75">
      <c r="A22" s="196"/>
      <c r="B22" s="162"/>
      <c r="C22" s="162"/>
      <c r="D22" s="162"/>
      <c r="E22" s="162"/>
      <c r="F22" s="162"/>
      <c r="G22" s="162"/>
      <c r="H22" s="162"/>
      <c r="I22" s="162"/>
      <c r="J22" s="113"/>
    </row>
    <row r="23" spans="1:10" s="117" customFormat="1" ht="12.75" customHeight="1">
      <c r="A23" s="442" t="s">
        <v>607</v>
      </c>
      <c r="B23" s="442"/>
      <c r="C23" s="442"/>
      <c r="D23" s="442"/>
      <c r="E23" s="442"/>
      <c r="F23" s="442"/>
      <c r="G23" s="442"/>
      <c r="H23" s="442"/>
      <c r="I23" s="442"/>
      <c r="J23" s="113"/>
    </row>
    <row r="24" spans="1:10" s="117" customFormat="1" ht="12.75">
      <c r="A24" s="196" t="s">
        <v>359</v>
      </c>
      <c r="B24" s="466" t="s">
        <v>360</v>
      </c>
      <c r="C24" s="466"/>
      <c r="D24" s="466"/>
      <c r="E24" s="466"/>
      <c r="F24" s="466"/>
      <c r="G24" s="466"/>
      <c r="H24" s="466"/>
      <c r="I24" s="466"/>
      <c r="J24" s="113"/>
    </row>
    <row r="25" spans="1:10" s="117" customFormat="1" ht="15" customHeight="1">
      <c r="A25" s="196" t="s">
        <v>361</v>
      </c>
      <c r="B25" s="466" t="s">
        <v>362</v>
      </c>
      <c r="C25" s="466"/>
      <c r="D25" s="466"/>
      <c r="E25" s="466"/>
      <c r="F25" s="466"/>
      <c r="G25" s="466"/>
      <c r="H25" s="466"/>
      <c r="I25" s="466"/>
      <c r="J25" s="113"/>
    </row>
    <row r="26" spans="1:10" s="117" customFormat="1" ht="12.75">
      <c r="A26" s="196" t="s">
        <v>363</v>
      </c>
      <c r="B26" s="466" t="s">
        <v>364</v>
      </c>
      <c r="C26" s="466"/>
      <c r="D26" s="466"/>
      <c r="E26" s="466"/>
      <c r="F26" s="466"/>
      <c r="G26" s="466"/>
      <c r="H26" s="466"/>
      <c r="I26" s="466"/>
      <c r="J26" s="113"/>
    </row>
    <row r="27" spans="1:10" s="117" customFormat="1" ht="12.75">
      <c r="A27" s="162"/>
      <c r="B27" s="466"/>
      <c r="C27" s="466"/>
      <c r="D27" s="466"/>
      <c r="E27" s="466"/>
      <c r="F27" s="466"/>
      <c r="G27" s="466"/>
      <c r="H27" s="466"/>
      <c r="I27" s="466"/>
      <c r="J27" s="113"/>
    </row>
    <row r="28" spans="1:10" s="117" customFormat="1" ht="12.75">
      <c r="A28" s="162"/>
      <c r="B28" s="162"/>
      <c r="C28" s="162"/>
      <c r="D28" s="162"/>
      <c r="E28" s="162"/>
      <c r="F28" s="162"/>
      <c r="G28" s="162"/>
      <c r="H28" s="162"/>
      <c r="I28" s="162"/>
      <c r="J28" s="113"/>
    </row>
    <row r="29" spans="1:10" s="117" customFormat="1" ht="15" customHeight="1">
      <c r="A29" s="442" t="s">
        <v>365</v>
      </c>
      <c r="B29" s="442"/>
      <c r="C29" s="442"/>
      <c r="D29" s="442"/>
      <c r="E29" s="442"/>
      <c r="F29" s="442"/>
      <c r="G29" s="442"/>
      <c r="H29" s="442"/>
      <c r="I29" s="442"/>
      <c r="J29" s="113"/>
    </row>
    <row r="30" spans="1:10" s="117" customFormat="1" ht="12.75">
      <c r="A30" s="196" t="s">
        <v>366</v>
      </c>
      <c r="B30" s="197" t="s">
        <v>367</v>
      </c>
      <c r="C30" s="197"/>
      <c r="D30" s="197"/>
      <c r="E30" s="197"/>
      <c r="F30" s="197"/>
      <c r="G30" s="197"/>
      <c r="H30" s="197"/>
      <c r="I30" s="197"/>
      <c r="J30" s="113"/>
    </row>
    <row r="31" spans="1:10" s="117" customFormat="1" ht="12.75">
      <c r="A31" s="196" t="s">
        <v>368</v>
      </c>
      <c r="B31" s="197" t="s">
        <v>556</v>
      </c>
      <c r="C31" s="197"/>
      <c r="D31" s="197"/>
      <c r="E31" s="197"/>
      <c r="F31" s="197"/>
      <c r="G31" s="197"/>
      <c r="H31" s="197"/>
      <c r="I31" s="197"/>
      <c r="J31" s="113"/>
    </row>
    <row r="32" spans="1:10" s="117" customFormat="1" ht="12.75">
      <c r="A32" s="196" t="s">
        <v>369</v>
      </c>
      <c r="B32" s="197" t="s">
        <v>557</v>
      </c>
      <c r="C32" s="197"/>
      <c r="D32" s="197"/>
      <c r="E32" s="197"/>
      <c r="F32" s="197"/>
      <c r="G32" s="197"/>
      <c r="H32" s="197"/>
      <c r="I32" s="197"/>
      <c r="J32" s="113"/>
    </row>
    <row r="33" spans="1:10" s="117" customFormat="1" ht="12.75">
      <c r="A33" s="196" t="s">
        <v>370</v>
      </c>
      <c r="B33" s="197" t="s">
        <v>362</v>
      </c>
      <c r="C33" s="197"/>
      <c r="D33" s="197"/>
      <c r="E33" s="197"/>
      <c r="F33" s="197"/>
      <c r="G33" s="197"/>
      <c r="H33" s="197"/>
      <c r="I33" s="197"/>
      <c r="J33" s="113"/>
    </row>
    <row r="34" spans="1:11" ht="12.75">
      <c r="A34" s="196"/>
      <c r="B34" s="162"/>
      <c r="C34" s="162"/>
      <c r="D34" s="162"/>
      <c r="E34" s="162"/>
      <c r="F34" s="162"/>
      <c r="G34" s="162"/>
      <c r="H34" s="162"/>
      <c r="I34" s="162"/>
      <c r="K34" s="114"/>
    </row>
    <row r="35" spans="1:11" ht="12.75">
      <c r="A35" s="467" t="s">
        <v>371</v>
      </c>
      <c r="B35" s="467"/>
      <c r="C35" s="467"/>
      <c r="D35" s="467"/>
      <c r="E35" s="467"/>
      <c r="F35" s="467"/>
      <c r="G35" s="467"/>
      <c r="H35" s="467"/>
      <c r="I35" s="467"/>
      <c r="K35" s="114"/>
    </row>
    <row r="36" spans="1:11" ht="12.75">
      <c r="A36" s="198"/>
      <c r="B36" s="198"/>
      <c r="C36" s="198"/>
      <c r="D36" s="198"/>
      <c r="E36" s="198"/>
      <c r="F36" s="198"/>
      <c r="G36" s="198"/>
      <c r="H36" s="198"/>
      <c r="I36" s="198"/>
      <c r="K36" s="114"/>
    </row>
    <row r="37" spans="1:11" ht="12.75">
      <c r="A37" s="468" t="s">
        <v>372</v>
      </c>
      <c r="B37" s="468"/>
      <c r="C37" s="468"/>
      <c r="D37" s="468"/>
      <c r="E37" s="468"/>
      <c r="F37" s="468"/>
      <c r="G37" s="468"/>
      <c r="H37" s="468"/>
      <c r="I37" s="468"/>
      <c r="K37" s="114"/>
    </row>
    <row r="38" spans="1:11" ht="39" customHeight="1">
      <c r="A38" s="440" t="s">
        <v>373</v>
      </c>
      <c r="B38" s="440"/>
      <c r="C38" s="440"/>
      <c r="D38" s="440"/>
      <c r="E38" s="440"/>
      <c r="F38" s="440"/>
      <c r="G38" s="440"/>
      <c r="H38" s="440"/>
      <c r="I38" s="440"/>
      <c r="K38" s="114"/>
    </row>
    <row r="39" spans="1:11" ht="12.75">
      <c r="A39" s="121"/>
      <c r="B39" s="121"/>
      <c r="C39" s="121"/>
      <c r="D39" s="121"/>
      <c r="E39" s="121"/>
      <c r="F39" s="121"/>
      <c r="G39" s="121"/>
      <c r="H39" s="121"/>
      <c r="I39" s="121"/>
      <c r="J39" s="122"/>
      <c r="K39" s="114"/>
    </row>
    <row r="40" spans="1:11" ht="12.75">
      <c r="A40" s="468" t="s">
        <v>374</v>
      </c>
      <c r="B40" s="468"/>
      <c r="C40" s="468"/>
      <c r="D40" s="468"/>
      <c r="E40" s="468"/>
      <c r="F40" s="468"/>
      <c r="G40" s="468"/>
      <c r="H40" s="468"/>
      <c r="I40" s="468"/>
      <c r="J40" s="122"/>
      <c r="K40" s="114"/>
    </row>
    <row r="41" spans="1:11" ht="27.75" customHeight="1">
      <c r="A41" s="464" t="s">
        <v>626</v>
      </c>
      <c r="B41" s="465"/>
      <c r="C41" s="465"/>
      <c r="D41" s="465"/>
      <c r="E41" s="465"/>
      <c r="F41" s="465"/>
      <c r="G41" s="465"/>
      <c r="H41" s="465"/>
      <c r="I41" s="465"/>
      <c r="K41" s="114"/>
    </row>
    <row r="42" spans="1:11" ht="12.75">
      <c r="A42" s="123"/>
      <c r="B42" s="123"/>
      <c r="C42" s="123"/>
      <c r="D42" s="123"/>
      <c r="E42" s="123"/>
      <c r="F42" s="123"/>
      <c r="G42" s="123"/>
      <c r="H42" s="123"/>
      <c r="I42" s="123"/>
      <c r="K42" s="114"/>
    </row>
    <row r="43" spans="1:11" ht="12.75">
      <c r="A43" s="123"/>
      <c r="B43" s="123"/>
      <c r="C43" s="123"/>
      <c r="D43" s="123"/>
      <c r="E43" s="123"/>
      <c r="F43" s="123"/>
      <c r="G43" s="123"/>
      <c r="H43" s="123"/>
      <c r="I43" s="123"/>
      <c r="K43" s="114"/>
    </row>
    <row r="44" spans="1:11" ht="12.75">
      <c r="A44" s="146" t="s">
        <v>568</v>
      </c>
      <c r="K44" s="114"/>
    </row>
    <row r="45" spans="1:11" ht="12.75">
      <c r="A45" s="124"/>
      <c r="B45" s="125" t="s">
        <v>599</v>
      </c>
      <c r="C45" s="125" t="s">
        <v>558</v>
      </c>
      <c r="D45" s="146"/>
      <c r="E45" s="146"/>
      <c r="K45" s="114"/>
    </row>
    <row r="46" spans="1:11" ht="12.75">
      <c r="A46" s="127" t="s">
        <v>375</v>
      </c>
      <c r="B46" s="128">
        <v>229945875</v>
      </c>
      <c r="C46" s="128">
        <v>274599611</v>
      </c>
      <c r="D46" s="199"/>
      <c r="E46" s="146"/>
      <c r="K46" s="114"/>
    </row>
    <row r="47" spans="1:11" ht="12.75">
      <c r="A47" s="127" t="s">
        <v>376</v>
      </c>
      <c r="B47" s="128">
        <v>110252226</v>
      </c>
      <c r="C47" s="128">
        <v>140720800</v>
      </c>
      <c r="D47" s="199"/>
      <c r="F47" s="146"/>
      <c r="G47" s="146"/>
      <c r="J47" s="126"/>
      <c r="K47" s="114"/>
    </row>
    <row r="48" spans="1:11" ht="12.75">
      <c r="A48" s="127" t="s">
        <v>377</v>
      </c>
      <c r="B48" s="128">
        <v>100804546</v>
      </c>
      <c r="C48" s="128">
        <v>86306246</v>
      </c>
      <c r="D48" s="199"/>
      <c r="G48" s="146"/>
      <c r="H48" s="146"/>
      <c r="K48" s="114"/>
    </row>
    <row r="49" spans="1:11" ht="12.75">
      <c r="A49" s="127" t="s">
        <v>378</v>
      </c>
      <c r="B49" s="128">
        <v>32327614</v>
      </c>
      <c r="C49" s="128">
        <v>24655585</v>
      </c>
      <c r="D49" s="199"/>
      <c r="G49" s="200"/>
      <c r="H49" s="200"/>
      <c r="I49" s="201"/>
      <c r="J49" s="126"/>
      <c r="K49" s="114"/>
    </row>
    <row r="50" spans="1:11" ht="12.75">
      <c r="A50" s="127" t="s">
        <v>379</v>
      </c>
      <c r="B50" s="128">
        <v>23989162</v>
      </c>
      <c r="C50" s="128">
        <v>17449218</v>
      </c>
      <c r="D50" s="199"/>
      <c r="F50" s="146"/>
      <c r="G50" s="146"/>
      <c r="J50" s="126"/>
      <c r="K50" s="114"/>
    </row>
    <row r="51" spans="1:11" ht="12.75">
      <c r="A51" s="127" t="s">
        <v>380</v>
      </c>
      <c r="B51" s="128">
        <v>4575613</v>
      </c>
      <c r="C51" s="128">
        <v>3130896</v>
      </c>
      <c r="D51" s="199"/>
      <c r="F51" s="146"/>
      <c r="G51" s="146"/>
      <c r="K51" s="114"/>
    </row>
    <row r="52" spans="1:11" ht="13.5" thickBot="1">
      <c r="A52" s="127" t="s">
        <v>381</v>
      </c>
      <c r="B52" s="129">
        <v>2173981</v>
      </c>
      <c r="C52" s="129">
        <v>3781778</v>
      </c>
      <c r="D52" s="202"/>
      <c r="F52" s="146"/>
      <c r="G52" s="146"/>
      <c r="K52" s="114"/>
    </row>
    <row r="53" spans="1:11" ht="13.5" thickBot="1">
      <c r="A53" s="135"/>
      <c r="B53" s="203">
        <f>SUM(B46:B52)</f>
        <v>504069017</v>
      </c>
      <c r="C53" s="203">
        <f>SUM(C46:C52)</f>
        <v>550644134</v>
      </c>
      <c r="D53" s="202"/>
      <c r="F53" s="201"/>
      <c r="G53" s="146"/>
      <c r="K53" s="114"/>
    </row>
    <row r="54" spans="4:11" ht="12.75">
      <c r="D54" s="162"/>
      <c r="K54" s="114"/>
    </row>
    <row r="55" ht="12.75">
      <c r="K55" s="114"/>
    </row>
    <row r="56" spans="1:11" ht="12.75">
      <c r="A56" s="146" t="s">
        <v>569</v>
      </c>
      <c r="K56" s="114"/>
    </row>
    <row r="57" spans="1:11" ht="12.75">
      <c r="A57" s="135"/>
      <c r="B57" s="125" t="s">
        <v>599</v>
      </c>
      <c r="C57" s="125" t="s">
        <v>558</v>
      </c>
      <c r="D57" s="130"/>
      <c r="E57" s="130"/>
      <c r="K57" s="114"/>
    </row>
    <row r="58" spans="1:11" ht="25.5">
      <c r="A58" s="131" t="s">
        <v>570</v>
      </c>
      <c r="B58" s="132">
        <v>1492674</v>
      </c>
      <c r="C58" s="132">
        <v>3021473</v>
      </c>
      <c r="D58" s="130"/>
      <c r="E58" s="130"/>
      <c r="K58" s="114"/>
    </row>
    <row r="59" spans="1:11" ht="12.75">
      <c r="A59" s="131" t="s">
        <v>571</v>
      </c>
      <c r="B59" s="132">
        <v>1104681</v>
      </c>
      <c r="C59" s="132">
        <v>1357258</v>
      </c>
      <c r="D59" s="130"/>
      <c r="E59" s="130"/>
      <c r="K59" s="114"/>
    </row>
    <row r="60" spans="1:11" ht="12.75">
      <c r="A60" s="131" t="s">
        <v>382</v>
      </c>
      <c r="B60" s="132">
        <v>1787783</v>
      </c>
      <c r="C60" s="132">
        <v>4064244</v>
      </c>
      <c r="D60" s="130"/>
      <c r="E60" s="130"/>
      <c r="K60" s="114"/>
    </row>
    <row r="61" spans="1:11" ht="12.75">
      <c r="A61" s="131" t="s">
        <v>383</v>
      </c>
      <c r="B61" s="132">
        <v>370855</v>
      </c>
      <c r="C61" s="132">
        <v>384808</v>
      </c>
      <c r="D61" s="130"/>
      <c r="E61" s="130"/>
      <c r="K61" s="114"/>
    </row>
    <row r="62" spans="1:11" ht="25.5">
      <c r="A62" s="131" t="s">
        <v>559</v>
      </c>
      <c r="B62" s="132">
        <v>1743916</v>
      </c>
      <c r="C62" s="132">
        <v>2098917</v>
      </c>
      <c r="D62" s="130"/>
      <c r="E62" s="130"/>
      <c r="J62" s="114"/>
      <c r="K62" s="114"/>
    </row>
    <row r="63" spans="1:11" ht="13.5" thickBot="1">
      <c r="A63" s="131" t="s">
        <v>384</v>
      </c>
      <c r="B63" s="133">
        <v>2662580</v>
      </c>
      <c r="C63" s="133">
        <v>1476118</v>
      </c>
      <c r="D63" s="130"/>
      <c r="E63" s="130"/>
      <c r="J63" s="114"/>
      <c r="K63" s="114"/>
    </row>
    <row r="64" spans="1:11" ht="13.5" thickBot="1">
      <c r="A64" s="135"/>
      <c r="B64" s="203">
        <f>SUM(B58:B63)</f>
        <v>9162489</v>
      </c>
      <c r="C64" s="203">
        <f>SUM(C58:C63)</f>
        <v>12402818</v>
      </c>
      <c r="D64" s="130"/>
      <c r="E64" s="130"/>
      <c r="J64" s="114"/>
      <c r="K64" s="114"/>
    </row>
    <row r="65" spans="1:11" ht="12.75">
      <c r="A65" s="469"/>
      <c r="B65" s="469"/>
      <c r="C65" s="469"/>
      <c r="D65" s="138"/>
      <c r="E65" s="138"/>
      <c r="J65" s="114"/>
      <c r="K65" s="114"/>
    </row>
    <row r="66" spans="1:11" ht="12.75">
      <c r="A66" s="469"/>
      <c r="B66" s="469"/>
      <c r="C66" s="469"/>
      <c r="D66" s="138"/>
      <c r="E66" s="138"/>
      <c r="J66" s="114"/>
      <c r="K66" s="114"/>
    </row>
    <row r="67" spans="1:11" ht="12.75">
      <c r="A67" s="469" t="s">
        <v>385</v>
      </c>
      <c r="B67" s="469"/>
      <c r="C67" s="469"/>
      <c r="D67" s="138"/>
      <c r="E67" s="138"/>
      <c r="J67" s="114"/>
      <c r="K67" s="114"/>
    </row>
    <row r="68" spans="2:11" ht="12.75">
      <c r="B68" s="125" t="s">
        <v>599</v>
      </c>
      <c r="C68" s="125" t="s">
        <v>558</v>
      </c>
      <c r="D68" s="204"/>
      <c r="E68" s="138"/>
      <c r="J68" s="114"/>
      <c r="K68" s="114"/>
    </row>
    <row r="69" spans="1:11" ht="12.75">
      <c r="A69" s="127" t="s">
        <v>386</v>
      </c>
      <c r="B69" s="136">
        <v>17112355</v>
      </c>
      <c r="C69" s="136">
        <v>17699563</v>
      </c>
      <c r="D69" s="204"/>
      <c r="E69" s="138"/>
      <c r="J69" s="114"/>
      <c r="K69" s="114"/>
    </row>
    <row r="70" spans="1:11" ht="12.75">
      <c r="A70" s="127" t="s">
        <v>387</v>
      </c>
      <c r="B70" s="136">
        <v>2027858</v>
      </c>
      <c r="C70" s="136">
        <v>6667573</v>
      </c>
      <c r="D70" s="204"/>
      <c r="E70" s="138"/>
      <c r="J70" s="114"/>
      <c r="K70" s="114"/>
    </row>
    <row r="71" spans="1:11" ht="12.75">
      <c r="A71" s="127" t="s">
        <v>388</v>
      </c>
      <c r="B71" s="136">
        <v>5449947</v>
      </c>
      <c r="C71" s="136">
        <v>7338254</v>
      </c>
      <c r="D71" s="204"/>
      <c r="E71" s="138"/>
      <c r="H71" s="205"/>
      <c r="J71" s="114"/>
      <c r="K71" s="114"/>
    </row>
    <row r="72" spans="1:11" ht="12.75">
      <c r="A72" s="127" t="s">
        <v>389</v>
      </c>
      <c r="B72" s="136">
        <v>45419941</v>
      </c>
      <c r="C72" s="136">
        <v>47572196</v>
      </c>
      <c r="D72" s="204"/>
      <c r="E72" s="138"/>
      <c r="J72" s="114"/>
      <c r="K72" s="114"/>
    </row>
    <row r="73" spans="1:11" ht="12.75">
      <c r="A73" s="127" t="s">
        <v>390</v>
      </c>
      <c r="B73" s="136">
        <v>1872683</v>
      </c>
      <c r="C73" s="136">
        <v>1796610</v>
      </c>
      <c r="D73" s="204"/>
      <c r="E73" s="138"/>
      <c r="J73" s="114"/>
      <c r="K73" s="114"/>
    </row>
    <row r="74" spans="1:11" ht="12.75">
      <c r="A74" s="127" t="s">
        <v>391</v>
      </c>
      <c r="B74" s="136">
        <v>8442022</v>
      </c>
      <c r="C74" s="136">
        <v>8370257</v>
      </c>
      <c r="D74" s="204"/>
      <c r="E74" s="138"/>
      <c r="J74" s="114"/>
      <c r="K74" s="114"/>
    </row>
    <row r="75" spans="1:11" ht="12.75">
      <c r="A75" s="127" t="s">
        <v>392</v>
      </c>
      <c r="B75" s="136">
        <v>21939120</v>
      </c>
      <c r="C75" s="136">
        <v>23418200</v>
      </c>
      <c r="D75" s="204"/>
      <c r="E75" s="138"/>
      <c r="J75" s="114"/>
      <c r="K75" s="114"/>
    </row>
    <row r="76" spans="1:11" ht="12.75">
      <c r="A76" s="127" t="s">
        <v>393</v>
      </c>
      <c r="B76" s="136">
        <v>61342765</v>
      </c>
      <c r="C76" s="136">
        <v>61367108</v>
      </c>
      <c r="D76" s="204"/>
      <c r="E76" s="138"/>
      <c r="J76" s="114"/>
      <c r="K76" s="114"/>
    </row>
    <row r="77" spans="1:11" ht="12.75">
      <c r="A77" s="127" t="s">
        <v>394</v>
      </c>
      <c r="B77" s="136">
        <v>176482890</v>
      </c>
      <c r="C77" s="136">
        <v>239451706</v>
      </c>
      <c r="D77" s="204"/>
      <c r="E77" s="138"/>
      <c r="J77" s="114"/>
      <c r="K77" s="114"/>
    </row>
    <row r="78" spans="1:11" ht="12.75">
      <c r="A78" s="127" t="s">
        <v>395</v>
      </c>
      <c r="B78" s="136">
        <v>13334200</v>
      </c>
      <c r="C78" s="136">
        <v>17436250</v>
      </c>
      <c r="D78" s="204"/>
      <c r="E78" s="138"/>
      <c r="J78" s="114"/>
      <c r="K78" s="114"/>
    </row>
    <row r="79" spans="1:11" ht="13.5" thickBot="1">
      <c r="A79" s="127" t="s">
        <v>396</v>
      </c>
      <c r="B79" s="137">
        <v>1837442</v>
      </c>
      <c r="C79" s="137">
        <v>1918084</v>
      </c>
      <c r="D79" s="204"/>
      <c r="E79" s="138"/>
      <c r="J79" s="114"/>
      <c r="K79" s="114"/>
    </row>
    <row r="80" spans="2:11" ht="13.5" thickBot="1">
      <c r="B80" s="188">
        <f>SUM(B69:B79)</f>
        <v>355261223</v>
      </c>
      <c r="C80" s="188">
        <f>SUM(C69:C79)</f>
        <v>433035801</v>
      </c>
      <c r="D80" s="204"/>
      <c r="E80" s="138"/>
      <c r="J80" s="114"/>
      <c r="K80" s="114"/>
    </row>
    <row r="81" spans="1:11" ht="12.75">
      <c r="A81" s="470"/>
      <c r="B81" s="470"/>
      <c r="C81" s="470"/>
      <c r="D81" s="138"/>
      <c r="E81" s="138"/>
      <c r="J81" s="114"/>
      <c r="K81" s="114"/>
    </row>
    <row r="82" spans="1:11" ht="12.75">
      <c r="A82" s="470"/>
      <c r="B82" s="470"/>
      <c r="C82" s="470"/>
      <c r="D82" s="138"/>
      <c r="E82" s="138"/>
      <c r="J82" s="114"/>
      <c r="K82" s="114"/>
    </row>
    <row r="83" spans="1:11" ht="12.75">
      <c r="A83" s="471" t="s">
        <v>397</v>
      </c>
      <c r="B83" s="471"/>
      <c r="C83" s="471"/>
      <c r="D83" s="471"/>
      <c r="E83" s="471"/>
      <c r="F83" s="471"/>
      <c r="J83" s="114"/>
      <c r="K83" s="114"/>
    </row>
    <row r="84" spans="1:11" ht="12.75">
      <c r="A84" s="124"/>
      <c r="B84" s="125" t="s">
        <v>599</v>
      </c>
      <c r="C84" s="125" t="s">
        <v>558</v>
      </c>
      <c r="J84" s="114"/>
      <c r="K84" s="114"/>
    </row>
    <row r="85" spans="1:11" ht="12.75">
      <c r="A85" s="140" t="s">
        <v>398</v>
      </c>
      <c r="B85" s="141">
        <v>21026969</v>
      </c>
      <c r="C85" s="141">
        <v>19481465</v>
      </c>
      <c r="J85" s="114"/>
      <c r="K85" s="114"/>
    </row>
    <row r="86" spans="1:11" ht="12.75">
      <c r="A86" s="140" t="s">
        <v>399</v>
      </c>
      <c r="B86" s="141">
        <v>12437105</v>
      </c>
      <c r="C86" s="141">
        <v>11691282</v>
      </c>
      <c r="J86" s="114"/>
      <c r="K86" s="114"/>
    </row>
    <row r="87" spans="1:11" ht="13.5" thickBot="1">
      <c r="A87" s="140" t="s">
        <v>400</v>
      </c>
      <c r="B87" s="206">
        <v>5087031</v>
      </c>
      <c r="C87" s="206">
        <v>4942954</v>
      </c>
      <c r="J87" s="114"/>
      <c r="K87" s="114"/>
    </row>
    <row r="88" spans="1:11" ht="13.5" thickBot="1">
      <c r="A88" s="135"/>
      <c r="B88" s="203">
        <f>SUM(B85:B87)</f>
        <v>38551105</v>
      </c>
      <c r="C88" s="203">
        <f>SUM(C85:C87)</f>
        <v>36115701</v>
      </c>
      <c r="H88" s="142"/>
      <c r="J88" s="114"/>
      <c r="K88" s="114"/>
    </row>
    <row r="89" spans="1:11" ht="12.75">
      <c r="A89" s="472"/>
      <c r="B89" s="472"/>
      <c r="C89" s="472"/>
      <c r="D89" s="472"/>
      <c r="E89" s="472"/>
      <c r="F89" s="472"/>
      <c r="J89" s="114"/>
      <c r="K89" s="114"/>
    </row>
    <row r="90" spans="1:11" ht="25.5">
      <c r="A90" s="144" t="s">
        <v>605</v>
      </c>
      <c r="B90" s="144">
        <v>208</v>
      </c>
      <c r="C90" s="144">
        <v>208</v>
      </c>
      <c r="J90" s="114"/>
      <c r="K90" s="114"/>
    </row>
    <row r="91" spans="1:11" ht="12.75">
      <c r="A91" s="473"/>
      <c r="B91" s="473"/>
      <c r="C91" s="473"/>
      <c r="D91" s="473"/>
      <c r="E91" s="473"/>
      <c r="F91" s="473"/>
      <c r="J91" s="114"/>
      <c r="K91" s="114"/>
    </row>
    <row r="92" spans="1:11" ht="12.75">
      <c r="A92" s="473"/>
      <c r="B92" s="473"/>
      <c r="C92" s="473"/>
      <c r="D92" s="473"/>
      <c r="E92" s="473"/>
      <c r="F92" s="473"/>
      <c r="J92" s="114"/>
      <c r="K92" s="114"/>
    </row>
    <row r="93" spans="1:11" ht="12.75">
      <c r="A93" s="439" t="s">
        <v>401</v>
      </c>
      <c r="B93" s="439"/>
      <c r="C93" s="439"/>
      <c r="D93" s="439"/>
      <c r="E93" s="439"/>
      <c r="F93" s="439"/>
      <c r="J93" s="114"/>
      <c r="K93" s="114"/>
    </row>
    <row r="94" spans="1:11" ht="12.75">
      <c r="A94" s="207" t="s">
        <v>345</v>
      </c>
      <c r="B94" s="125" t="s">
        <v>599</v>
      </c>
      <c r="C94" s="125" t="s">
        <v>558</v>
      </c>
      <c r="J94" s="114"/>
      <c r="K94" s="114"/>
    </row>
    <row r="95" spans="1:11" ht="25.5">
      <c r="A95" s="131" t="s">
        <v>402</v>
      </c>
      <c r="B95" s="132">
        <v>25749557</v>
      </c>
      <c r="C95" s="132">
        <v>5809335</v>
      </c>
      <c r="J95" s="114"/>
      <c r="K95" s="114"/>
    </row>
    <row r="96" spans="1:11" ht="26.25" thickBot="1">
      <c r="A96" s="131" t="s">
        <v>403</v>
      </c>
      <c r="B96" s="133">
        <v>48657677</v>
      </c>
      <c r="C96" s="133">
        <v>48760935</v>
      </c>
      <c r="J96" s="114"/>
      <c r="K96" s="114"/>
    </row>
    <row r="97" spans="1:11" ht="13.5" thickBot="1">
      <c r="A97" s="135"/>
      <c r="B97" s="203">
        <f>SUM(B95:B96)</f>
        <v>74407234</v>
      </c>
      <c r="C97" s="203">
        <f>SUM(C95:C96)</f>
        <v>54570270</v>
      </c>
      <c r="J97" s="114"/>
      <c r="K97" s="114"/>
    </row>
    <row r="98" spans="1:11" ht="12.75">
      <c r="A98" s="472"/>
      <c r="B98" s="472"/>
      <c r="C98" s="472"/>
      <c r="D98" s="472"/>
      <c r="E98" s="472"/>
      <c r="F98" s="472"/>
      <c r="J98" s="114"/>
      <c r="K98" s="114"/>
    </row>
    <row r="99" spans="1:11" ht="12.75">
      <c r="A99" s="207"/>
      <c r="J99" s="114"/>
      <c r="K99" s="114"/>
    </row>
    <row r="100" spans="1:11" ht="12.75">
      <c r="A100" s="146" t="s">
        <v>572</v>
      </c>
      <c r="J100" s="114"/>
      <c r="K100" s="114"/>
    </row>
    <row r="101" spans="1:11" ht="12.75">
      <c r="A101" s="146"/>
      <c r="B101" s="125" t="s">
        <v>599</v>
      </c>
      <c r="C101" s="125" t="s">
        <v>558</v>
      </c>
      <c r="J101" s="114"/>
      <c r="K101" s="114"/>
    </row>
    <row r="102" spans="1:11" ht="12.75">
      <c r="A102" s="144" t="s">
        <v>404</v>
      </c>
      <c r="B102" s="132">
        <v>1696383</v>
      </c>
      <c r="C102" s="132">
        <v>1541263</v>
      </c>
      <c r="J102" s="114"/>
      <c r="K102" s="114"/>
    </row>
    <row r="103" spans="1:11" ht="12.75">
      <c r="A103" s="144" t="s">
        <v>405</v>
      </c>
      <c r="B103" s="167">
        <v>1231457</v>
      </c>
      <c r="C103" s="167">
        <v>1484271</v>
      </c>
      <c r="J103" s="114"/>
      <c r="K103" s="114"/>
    </row>
    <row r="104" spans="1:11" ht="12.75">
      <c r="A104" s="144" t="s">
        <v>406</v>
      </c>
      <c r="B104" s="167">
        <v>1008003</v>
      </c>
      <c r="C104" s="167">
        <v>1171455</v>
      </c>
      <c r="J104" s="114"/>
      <c r="K104" s="114"/>
    </row>
    <row r="105" spans="1:11" ht="12.75">
      <c r="A105" s="144" t="s">
        <v>407</v>
      </c>
      <c r="B105" s="167">
        <v>744127</v>
      </c>
      <c r="C105" s="167">
        <v>2867624</v>
      </c>
      <c r="J105" s="114"/>
      <c r="K105" s="114"/>
    </row>
    <row r="106" spans="1:11" ht="12.75">
      <c r="A106" s="144" t="s">
        <v>408</v>
      </c>
      <c r="B106" s="167">
        <v>1231147</v>
      </c>
      <c r="C106" s="167">
        <v>1093934</v>
      </c>
      <c r="J106" s="114"/>
      <c r="K106" s="114"/>
    </row>
    <row r="107" spans="1:11" ht="25.5">
      <c r="A107" s="144" t="s">
        <v>573</v>
      </c>
      <c r="B107" s="167">
        <v>0</v>
      </c>
      <c r="C107" s="167">
        <v>-67480</v>
      </c>
      <c r="J107" s="114"/>
      <c r="K107" s="114"/>
    </row>
    <row r="108" spans="1:11" ht="12.75">
      <c r="A108" s="144" t="s">
        <v>409</v>
      </c>
      <c r="B108" s="167">
        <v>514562</v>
      </c>
      <c r="C108" s="167">
        <v>571355</v>
      </c>
      <c r="J108" s="114"/>
      <c r="K108" s="114"/>
    </row>
    <row r="109" spans="1:11" ht="25.5">
      <c r="A109" s="264" t="s">
        <v>628</v>
      </c>
      <c r="B109" s="167">
        <v>3196932</v>
      </c>
      <c r="C109" s="167">
        <v>0</v>
      </c>
      <c r="D109" s="260"/>
      <c r="E109" s="260"/>
      <c r="F109" s="260"/>
      <c r="G109" s="260"/>
      <c r="H109" s="260"/>
      <c r="I109" s="260"/>
      <c r="J109" s="114"/>
      <c r="K109" s="114"/>
    </row>
    <row r="110" spans="1:11" ht="13.5" thickBot="1">
      <c r="A110" s="144" t="s">
        <v>410</v>
      </c>
      <c r="B110" s="169">
        <v>2694174</v>
      </c>
      <c r="C110" s="169">
        <v>1897945</v>
      </c>
      <c r="J110" s="114"/>
      <c r="K110" s="114"/>
    </row>
    <row r="111" spans="2:11" ht="13.5" thickBot="1">
      <c r="B111" s="188">
        <f>SUM(B102:B110)</f>
        <v>12316785</v>
      </c>
      <c r="C111" s="188">
        <f>SUM(C102:C110)</f>
        <v>10560367</v>
      </c>
      <c r="J111" s="114"/>
      <c r="K111" s="114"/>
    </row>
    <row r="112" spans="1:11" ht="12.75">
      <c r="A112" s="207"/>
      <c r="J112" s="114"/>
      <c r="K112" s="114"/>
    </row>
    <row r="113" spans="1:11" ht="26.25" customHeight="1">
      <c r="A113" s="438" t="s">
        <v>411</v>
      </c>
      <c r="B113" s="438"/>
      <c r="C113" s="438"/>
      <c r="D113" s="438"/>
      <c r="E113" s="438"/>
      <c r="F113" s="438"/>
      <c r="G113" s="438"/>
      <c r="H113" s="438"/>
      <c r="I113" s="438"/>
      <c r="J113" s="114"/>
      <c r="K113" s="114"/>
    </row>
    <row r="114" spans="1:11" ht="12.75">
      <c r="A114" s="146"/>
      <c r="J114" s="114"/>
      <c r="K114" s="114"/>
    </row>
    <row r="115" spans="1:11" ht="12.75">
      <c r="A115" s="468" t="s">
        <v>560</v>
      </c>
      <c r="B115" s="468"/>
      <c r="C115" s="468"/>
      <c r="D115" s="468"/>
      <c r="E115" s="468"/>
      <c r="F115" s="468"/>
      <c r="G115" s="468"/>
      <c r="H115" s="468"/>
      <c r="I115" s="468"/>
      <c r="J115" s="114"/>
      <c r="K115" s="114"/>
    </row>
    <row r="116" spans="1:11" ht="12.75">
      <c r="A116" s="207" t="s">
        <v>345</v>
      </c>
      <c r="B116" s="125" t="s">
        <v>599</v>
      </c>
      <c r="C116" s="125" t="s">
        <v>558</v>
      </c>
      <c r="D116" s="190"/>
      <c r="E116" s="190"/>
      <c r="F116" s="190"/>
      <c r="G116" s="190"/>
      <c r="H116" s="190"/>
      <c r="I116" s="190"/>
      <c r="J116" s="114"/>
      <c r="K116" s="114"/>
    </row>
    <row r="117" spans="1:11" ht="29.25" customHeight="1">
      <c r="A117" s="131" t="s">
        <v>561</v>
      </c>
      <c r="B117" s="132">
        <v>0</v>
      </c>
      <c r="C117" s="132">
        <v>40633325</v>
      </c>
      <c r="D117" s="190"/>
      <c r="E117" s="190"/>
      <c r="F117" s="190"/>
      <c r="G117" s="190"/>
      <c r="H117" s="190"/>
      <c r="I117" s="190"/>
      <c r="J117" s="114"/>
      <c r="K117" s="114"/>
    </row>
    <row r="118" spans="1:11" ht="26.25" thickBot="1">
      <c r="A118" s="131" t="s">
        <v>562</v>
      </c>
      <c r="B118" s="133">
        <v>3073482</v>
      </c>
      <c r="C118" s="133">
        <v>5582743</v>
      </c>
      <c r="D118" s="190"/>
      <c r="E118" s="190"/>
      <c r="F118" s="190"/>
      <c r="G118" s="190"/>
      <c r="H118" s="190"/>
      <c r="I118" s="190"/>
      <c r="J118" s="114"/>
      <c r="K118" s="114"/>
    </row>
    <row r="119" spans="1:11" ht="13.5" thickBot="1">
      <c r="A119" s="135"/>
      <c r="B119" s="203">
        <f>SUM(B117:B118)</f>
        <v>3073482</v>
      </c>
      <c r="C119" s="203">
        <f>SUM(C117:C118)</f>
        <v>46216068</v>
      </c>
      <c r="D119" s="190"/>
      <c r="E119" s="190"/>
      <c r="F119" s="190"/>
      <c r="G119" s="190"/>
      <c r="H119" s="190"/>
      <c r="I119" s="190"/>
      <c r="J119" s="114"/>
      <c r="K119" s="114"/>
    </row>
    <row r="120" spans="1:11" ht="12.75">
      <c r="A120" s="135"/>
      <c r="B120" s="208"/>
      <c r="C120" s="208"/>
      <c r="D120" s="190"/>
      <c r="E120" s="190"/>
      <c r="F120" s="190"/>
      <c r="G120" s="190"/>
      <c r="H120" s="190"/>
      <c r="I120" s="190"/>
      <c r="J120" s="114"/>
      <c r="K120" s="114"/>
    </row>
    <row r="121" spans="1:11" ht="12.75">
      <c r="A121" s="207"/>
      <c r="J121" s="114"/>
      <c r="K121" s="114"/>
    </row>
    <row r="122" spans="1:11" ht="12.75">
      <c r="A122" s="146" t="s">
        <v>563</v>
      </c>
      <c r="J122" s="114"/>
      <c r="K122" s="114"/>
    </row>
    <row r="123" spans="1:11" ht="12.75">
      <c r="A123" s="138"/>
      <c r="B123" s="125" t="s">
        <v>599</v>
      </c>
      <c r="C123" s="125" t="s">
        <v>558</v>
      </c>
      <c r="D123" s="162"/>
      <c r="J123" s="114"/>
      <c r="K123" s="114"/>
    </row>
    <row r="124" spans="1:11" ht="27" customHeight="1">
      <c r="A124" s="131" t="s">
        <v>574</v>
      </c>
      <c r="B124" s="132">
        <v>277673</v>
      </c>
      <c r="C124" s="132">
        <v>301228</v>
      </c>
      <c r="D124" s="162"/>
      <c r="J124" s="114"/>
      <c r="K124" s="114"/>
    </row>
    <row r="125" spans="1:11" ht="12.75">
      <c r="A125" s="131" t="s">
        <v>412</v>
      </c>
      <c r="B125" s="132">
        <v>7293297</v>
      </c>
      <c r="C125" s="132">
        <v>5880782</v>
      </c>
      <c r="D125" s="162"/>
      <c r="G125" s="142"/>
      <c r="J125" s="114"/>
      <c r="K125" s="114"/>
    </row>
    <row r="126" spans="1:11" ht="13.5" thickBot="1">
      <c r="A126" s="148" t="s">
        <v>413</v>
      </c>
      <c r="B126" s="133">
        <v>710702</v>
      </c>
      <c r="C126" s="133">
        <v>769173</v>
      </c>
      <c r="D126" s="162"/>
      <c r="J126" s="114"/>
      <c r="K126" s="114"/>
    </row>
    <row r="127" spans="1:11" ht="13.5" thickBot="1">
      <c r="A127" s="135"/>
      <c r="B127" s="203">
        <f>SUM(B124:B126)</f>
        <v>8281672</v>
      </c>
      <c r="C127" s="203">
        <f>SUM(C124:C126)</f>
        <v>6951183</v>
      </c>
      <c r="D127" s="162"/>
      <c r="J127" s="114"/>
      <c r="K127" s="114"/>
    </row>
    <row r="128" spans="1:11" ht="12.75">
      <c r="A128" s="146"/>
      <c r="C128" s="162"/>
      <c r="D128" s="162"/>
      <c r="F128" s="142"/>
      <c r="J128" s="114"/>
      <c r="K128" s="114"/>
    </row>
    <row r="129" spans="1:11" ht="12.75">
      <c r="A129" s="146"/>
      <c r="C129" s="162"/>
      <c r="D129" s="162"/>
      <c r="F129" s="142"/>
      <c r="J129" s="114"/>
      <c r="K129" s="114"/>
    </row>
    <row r="130" spans="1:11" ht="12.75">
      <c r="A130" s="146" t="s">
        <v>564</v>
      </c>
      <c r="C130" s="162"/>
      <c r="D130" s="162"/>
      <c r="J130" s="114"/>
      <c r="K130" s="114"/>
    </row>
    <row r="131" spans="1:11" ht="12.75">
      <c r="A131" s="138"/>
      <c r="B131" s="125" t="s">
        <v>599</v>
      </c>
      <c r="C131" s="125" t="s">
        <v>558</v>
      </c>
      <c r="D131" s="162"/>
      <c r="J131" s="114"/>
      <c r="K131" s="114"/>
    </row>
    <row r="132" spans="1:11" ht="12.75">
      <c r="A132" s="131" t="s">
        <v>414</v>
      </c>
      <c r="B132" s="132">
        <v>50572065</v>
      </c>
      <c r="C132" s="132">
        <v>78046594</v>
      </c>
      <c r="D132" s="162"/>
      <c r="J132" s="114"/>
      <c r="K132" s="114"/>
    </row>
    <row r="133" spans="1:11" ht="12.75">
      <c r="A133" s="131" t="s">
        <v>415</v>
      </c>
      <c r="B133" s="132">
        <v>272250</v>
      </c>
      <c r="C133" s="132">
        <v>870450</v>
      </c>
      <c r="D133" s="162"/>
      <c r="J133" s="114"/>
      <c r="K133" s="114"/>
    </row>
    <row r="134" spans="1:11" ht="13.5" thickBot="1">
      <c r="A134" s="148" t="s">
        <v>416</v>
      </c>
      <c r="B134" s="133">
        <v>7718707</v>
      </c>
      <c r="C134" s="133">
        <v>2527874</v>
      </c>
      <c r="D134" s="162"/>
      <c r="J134" s="114"/>
      <c r="K134" s="114"/>
    </row>
    <row r="135" spans="1:11" ht="13.5" thickBot="1">
      <c r="A135" s="135"/>
      <c r="B135" s="203">
        <f>SUM(B132:B134)</f>
        <v>58563022</v>
      </c>
      <c r="C135" s="203">
        <f>SUM(C132:C134)</f>
        <v>81444918</v>
      </c>
      <c r="D135" s="162"/>
      <c r="J135" s="114"/>
      <c r="K135" s="114"/>
    </row>
    <row r="136" spans="1:11" ht="12.75">
      <c r="A136" s="207"/>
      <c r="J136" s="114"/>
      <c r="K136" s="114"/>
    </row>
    <row r="137" spans="1:11" ht="26.25" customHeight="1">
      <c r="A137" s="438" t="s">
        <v>417</v>
      </c>
      <c r="B137" s="438"/>
      <c r="C137" s="438"/>
      <c r="D137" s="438"/>
      <c r="E137" s="438"/>
      <c r="F137" s="438"/>
      <c r="G137" s="438"/>
      <c r="H137" s="438"/>
      <c r="I137" s="438"/>
      <c r="J137" s="114"/>
      <c r="K137" s="114"/>
    </row>
    <row r="138" spans="1:11" ht="12.75">
      <c r="A138" s="190"/>
      <c r="B138" s="190"/>
      <c r="C138" s="190"/>
      <c r="D138" s="190"/>
      <c r="E138" s="190"/>
      <c r="F138" s="190"/>
      <c r="G138" s="190"/>
      <c r="H138" s="190"/>
      <c r="I138" s="190"/>
      <c r="J138" s="114"/>
      <c r="K138" s="114"/>
    </row>
    <row r="139" spans="1:11" ht="12.75">
      <c r="A139" s="146"/>
      <c r="J139" s="114"/>
      <c r="K139" s="114"/>
    </row>
    <row r="140" spans="1:11" ht="12.75">
      <c r="A140" s="151" t="s">
        <v>418</v>
      </c>
      <c r="B140" s="209"/>
      <c r="C140" s="209"/>
      <c r="D140" s="209"/>
      <c r="E140" s="209"/>
      <c r="J140" s="114"/>
      <c r="K140" s="114"/>
    </row>
    <row r="141" spans="1:11" ht="22.5">
      <c r="A141" s="210"/>
      <c r="B141" s="211" t="s">
        <v>419</v>
      </c>
      <c r="C141" s="211" t="s">
        <v>420</v>
      </c>
      <c r="D141" s="211" t="s">
        <v>421</v>
      </c>
      <c r="E141" s="211" t="s">
        <v>422</v>
      </c>
      <c r="J141" s="114"/>
      <c r="K141" s="114"/>
    </row>
    <row r="142" spans="1:11" ht="13.5" thickBot="1">
      <c r="A142" s="150" t="s">
        <v>423</v>
      </c>
      <c r="B142" s="151"/>
      <c r="C142" s="151"/>
      <c r="D142" s="151"/>
      <c r="E142" s="151"/>
      <c r="J142" s="114"/>
      <c r="K142" s="114"/>
    </row>
    <row r="143" spans="1:11" ht="13.5" thickBot="1">
      <c r="A143" s="150" t="s">
        <v>608</v>
      </c>
      <c r="B143" s="212">
        <v>8187690</v>
      </c>
      <c r="C143" s="212">
        <v>80544157</v>
      </c>
      <c r="D143" s="213">
        <v>0</v>
      </c>
      <c r="E143" s="212">
        <f>SUM(B143:D143)</f>
        <v>88731847</v>
      </c>
      <c r="J143" s="114"/>
      <c r="K143" s="114"/>
    </row>
    <row r="144" spans="1:11" ht="12.75">
      <c r="A144" s="152" t="s">
        <v>424</v>
      </c>
      <c r="B144" s="265">
        <v>54176642</v>
      </c>
      <c r="C144" s="214"/>
      <c r="D144" s="214">
        <v>2136023</v>
      </c>
      <c r="E144" s="214">
        <f>SUM(B144:D144)</f>
        <v>56312665</v>
      </c>
      <c r="K144" s="114"/>
    </row>
    <row r="145" spans="1:11" ht="12.75">
      <c r="A145" s="152" t="s">
        <v>425</v>
      </c>
      <c r="B145" s="209"/>
      <c r="C145" s="214">
        <v>2136023</v>
      </c>
      <c r="D145" s="214">
        <v>-2136023</v>
      </c>
      <c r="E145" s="214">
        <f>SUM(B145:D145)</f>
        <v>0</v>
      </c>
      <c r="K145" s="114"/>
    </row>
    <row r="146" spans="1:11" ht="13.5" thickBot="1">
      <c r="A146" s="152" t="s">
        <v>426</v>
      </c>
      <c r="B146" s="209"/>
      <c r="C146" s="214"/>
      <c r="D146" s="214"/>
      <c r="E146" s="209">
        <f>SUM(B146:D146)</f>
        <v>0</v>
      </c>
      <c r="J146" s="117"/>
      <c r="K146" s="114"/>
    </row>
    <row r="147" spans="1:11" ht="13.5" thickBot="1">
      <c r="A147" s="150" t="s">
        <v>600</v>
      </c>
      <c r="B147" s="212">
        <f>SUM(B143:B146)</f>
        <v>62364332</v>
      </c>
      <c r="C147" s="212">
        <f>SUM(C143:C146)</f>
        <v>82680180</v>
      </c>
      <c r="D147" s="212">
        <f>SUM(D143:D146)</f>
        <v>0</v>
      </c>
      <c r="E147" s="212">
        <f>SUM(B147:D147)</f>
        <v>145044512</v>
      </c>
      <c r="I147" s="142"/>
      <c r="J147" s="117"/>
      <c r="K147" s="114"/>
    </row>
    <row r="148" spans="1:11" ht="12.75">
      <c r="A148" s="154"/>
      <c r="B148" s="151"/>
      <c r="C148" s="151"/>
      <c r="D148" s="151"/>
      <c r="E148" s="209"/>
      <c r="J148" s="117"/>
      <c r="K148" s="114"/>
    </row>
    <row r="149" spans="1:11" ht="13.5" thickBot="1">
      <c r="A149" s="150" t="s">
        <v>427</v>
      </c>
      <c r="B149" s="151"/>
      <c r="C149" s="151"/>
      <c r="D149" s="151"/>
      <c r="E149" s="151"/>
      <c r="J149" s="117"/>
      <c r="K149" s="114"/>
    </row>
    <row r="150" spans="1:11" ht="13.5" thickBot="1">
      <c r="A150" s="150" t="s">
        <v>608</v>
      </c>
      <c r="B150" s="212">
        <v>1930474</v>
      </c>
      <c r="C150" s="212">
        <v>65932601</v>
      </c>
      <c r="D150" s="213">
        <v>0</v>
      </c>
      <c r="E150" s="212">
        <f>SUM(B150:D150)</f>
        <v>67863075</v>
      </c>
      <c r="J150" s="117"/>
      <c r="K150" s="114"/>
    </row>
    <row r="151" spans="1:11" ht="12.75">
      <c r="A151" s="152" t="s">
        <v>428</v>
      </c>
      <c r="B151" s="214">
        <v>21327869</v>
      </c>
      <c r="C151" s="214">
        <v>4421688</v>
      </c>
      <c r="D151" s="209"/>
      <c r="E151" s="214">
        <f>SUM(B151:D151)</f>
        <v>25749557</v>
      </c>
      <c r="J151" s="117"/>
      <c r="K151" s="114"/>
    </row>
    <row r="152" spans="1:11" ht="13.5" thickBot="1">
      <c r="A152" s="152" t="s">
        <v>426</v>
      </c>
      <c r="B152" s="215"/>
      <c r="C152" s="214"/>
      <c r="D152" s="215"/>
      <c r="E152" s="214">
        <f>SUM(B152:D152)</f>
        <v>0</v>
      </c>
      <c r="J152" s="117"/>
      <c r="K152" s="114"/>
    </row>
    <row r="153" spans="1:11" ht="13.5" thickBot="1">
      <c r="A153" s="150" t="s">
        <v>601</v>
      </c>
      <c r="B153" s="212">
        <f>SUM(B150:B152)</f>
        <v>23258343</v>
      </c>
      <c r="C153" s="212">
        <f>SUM(C150:C152)</f>
        <v>70354289</v>
      </c>
      <c r="D153" s="216">
        <f>SUM(D150:D152)</f>
        <v>0</v>
      </c>
      <c r="E153" s="212">
        <f>SUM(B153:D153)</f>
        <v>93612632</v>
      </c>
      <c r="J153" s="117"/>
      <c r="K153" s="114"/>
    </row>
    <row r="154" spans="1:11" ht="12.75">
      <c r="A154" s="152"/>
      <c r="B154" s="209"/>
      <c r="C154" s="209"/>
      <c r="D154" s="209"/>
      <c r="E154" s="209"/>
      <c r="J154" s="117"/>
      <c r="K154" s="114"/>
    </row>
    <row r="155" spans="1:11" ht="23.25" thickBot="1">
      <c r="A155" s="150" t="s">
        <v>429</v>
      </c>
      <c r="B155" s="209"/>
      <c r="C155" s="209"/>
      <c r="D155" s="209"/>
      <c r="E155" s="209"/>
      <c r="J155" s="117"/>
      <c r="K155" s="114"/>
    </row>
    <row r="156" spans="1:11" ht="13.5" thickBot="1">
      <c r="A156" s="150" t="s">
        <v>602</v>
      </c>
      <c r="B156" s="217">
        <f>B147-B153</f>
        <v>39105989</v>
      </c>
      <c r="C156" s="217">
        <f>C147-C153</f>
        <v>12325891</v>
      </c>
      <c r="D156" s="216">
        <f>D147-D153</f>
        <v>0</v>
      </c>
      <c r="E156" s="212">
        <f>SUM(B156:D156)</f>
        <v>51431880</v>
      </c>
      <c r="J156" s="117"/>
      <c r="K156" s="114"/>
    </row>
    <row r="157" spans="1:11" ht="12.75">
      <c r="A157" s="207"/>
      <c r="J157" s="117"/>
      <c r="K157" s="114"/>
    </row>
    <row r="158" spans="1:11" ht="12.75">
      <c r="A158" s="146"/>
      <c r="J158" s="117"/>
      <c r="K158" s="114"/>
    </row>
    <row r="159" spans="1:11" ht="12.75">
      <c r="A159" s="146" t="s">
        <v>430</v>
      </c>
      <c r="J159" s="117"/>
      <c r="K159" s="114"/>
    </row>
    <row r="160" spans="1:10" ht="45">
      <c r="A160" s="155"/>
      <c r="B160" s="211" t="s">
        <v>431</v>
      </c>
      <c r="C160" s="211" t="s">
        <v>432</v>
      </c>
      <c r="D160" s="211" t="s">
        <v>433</v>
      </c>
      <c r="E160" s="211" t="s">
        <v>434</v>
      </c>
      <c r="F160" s="211" t="s">
        <v>435</v>
      </c>
      <c r="G160" s="211" t="s">
        <v>421</v>
      </c>
      <c r="H160" s="211" t="s">
        <v>436</v>
      </c>
      <c r="I160" s="211" t="s">
        <v>422</v>
      </c>
      <c r="J160" s="117"/>
    </row>
    <row r="161" spans="1:10" ht="12.75">
      <c r="A161" s="150" t="s">
        <v>423</v>
      </c>
      <c r="B161" s="149"/>
      <c r="C161" s="149"/>
      <c r="D161" s="149"/>
      <c r="E161" s="149"/>
      <c r="F161" s="149"/>
      <c r="G161" s="149"/>
      <c r="H161" s="149"/>
      <c r="I161" s="149"/>
      <c r="J161" s="117"/>
    </row>
    <row r="162" spans="1:9" ht="13.5" thickBot="1">
      <c r="A162" s="150" t="s">
        <v>608</v>
      </c>
      <c r="B162" s="157">
        <v>23269</v>
      </c>
      <c r="C162" s="157">
        <v>18100210</v>
      </c>
      <c r="D162" s="157">
        <v>578301900</v>
      </c>
      <c r="E162" s="157">
        <v>5005379.65</v>
      </c>
      <c r="F162" s="157">
        <v>46822</v>
      </c>
      <c r="G162" s="157">
        <v>9087578</v>
      </c>
      <c r="H162" s="157">
        <v>4444741</v>
      </c>
      <c r="I162" s="157">
        <f>SUM(B162:H162)</f>
        <v>615009899.65</v>
      </c>
    </row>
    <row r="163" spans="1:9" ht="12.75">
      <c r="A163" s="152" t="s">
        <v>424</v>
      </c>
      <c r="B163" s="153"/>
      <c r="C163" s="153"/>
      <c r="D163" s="153">
        <v>6904405</v>
      </c>
      <c r="E163" s="153">
        <v>815666</v>
      </c>
      <c r="F163" s="153"/>
      <c r="G163" s="153">
        <v>28058232</v>
      </c>
      <c r="H163" s="153">
        <v>126779</v>
      </c>
      <c r="I163" s="153">
        <f>SUM(B163:H163)</f>
        <v>35905082</v>
      </c>
    </row>
    <row r="164" spans="1:9" ht="12.75">
      <c r="A164" s="152" t="s">
        <v>425</v>
      </c>
      <c r="B164" s="153"/>
      <c r="C164" s="153"/>
      <c r="D164" s="153">
        <v>28434249</v>
      </c>
      <c r="E164" s="153"/>
      <c r="F164" s="153"/>
      <c r="G164" s="153">
        <v>-28505449</v>
      </c>
      <c r="H164" s="153">
        <v>71200</v>
      </c>
      <c r="I164" s="153">
        <f>SUM(B164:H164)</f>
        <v>0</v>
      </c>
    </row>
    <row r="165" spans="1:11" ht="13.5" thickBot="1">
      <c r="A165" s="152" t="s">
        <v>575</v>
      </c>
      <c r="B165" s="158"/>
      <c r="C165" s="158"/>
      <c r="D165" s="158">
        <v>-9638864</v>
      </c>
      <c r="E165" s="158"/>
      <c r="F165" s="158"/>
      <c r="G165" s="158"/>
      <c r="H165" s="158"/>
      <c r="I165" s="158">
        <f>SUM(B165:H165)</f>
        <v>-9638864</v>
      </c>
      <c r="J165" s="156"/>
      <c r="K165" s="156"/>
    </row>
    <row r="166" spans="1:11" ht="13.5" thickBot="1">
      <c r="A166" s="150" t="s">
        <v>600</v>
      </c>
      <c r="B166" s="159">
        <f aca="true" t="shared" si="0" ref="B166:H166">SUM(B162:B165)</f>
        <v>23269</v>
      </c>
      <c r="C166" s="159">
        <f t="shared" si="0"/>
        <v>18100210</v>
      </c>
      <c r="D166" s="159">
        <f t="shared" si="0"/>
        <v>604001690</v>
      </c>
      <c r="E166" s="159">
        <f t="shared" si="0"/>
        <v>5821045.65</v>
      </c>
      <c r="F166" s="159">
        <f t="shared" si="0"/>
        <v>46822</v>
      </c>
      <c r="G166" s="159">
        <f t="shared" si="0"/>
        <v>8640361</v>
      </c>
      <c r="H166" s="159">
        <f t="shared" si="0"/>
        <v>4642720</v>
      </c>
      <c r="I166" s="159">
        <f>SUM(B166:H166)</f>
        <v>641276117.65</v>
      </c>
      <c r="J166" s="156"/>
      <c r="K166" s="156"/>
    </row>
    <row r="167" spans="1:11" ht="12.75">
      <c r="A167" s="154"/>
      <c r="B167" s="160"/>
      <c r="C167" s="160"/>
      <c r="D167" s="160"/>
      <c r="E167" s="160"/>
      <c r="F167" s="160"/>
      <c r="G167" s="160"/>
      <c r="H167" s="160"/>
      <c r="I167" s="160"/>
      <c r="J167" s="156"/>
      <c r="K167" s="161"/>
    </row>
    <row r="168" spans="1:11" ht="12.75">
      <c r="A168" s="150" t="s">
        <v>427</v>
      </c>
      <c r="B168" s="153"/>
      <c r="C168" s="153"/>
      <c r="D168" s="153"/>
      <c r="E168" s="153"/>
      <c r="F168" s="153"/>
      <c r="G168" s="153"/>
      <c r="H168" s="153"/>
      <c r="I168" s="153"/>
      <c r="J168" s="156"/>
      <c r="K168" s="161"/>
    </row>
    <row r="169" spans="1:11" ht="13.5" thickBot="1">
      <c r="A169" s="150" t="s">
        <v>608</v>
      </c>
      <c r="B169" s="157">
        <v>0</v>
      </c>
      <c r="C169" s="157">
        <v>3065446</v>
      </c>
      <c r="D169" s="157">
        <v>242655872</v>
      </c>
      <c r="E169" s="157">
        <v>4084031</v>
      </c>
      <c r="F169" s="157">
        <v>0</v>
      </c>
      <c r="G169" s="157">
        <v>0</v>
      </c>
      <c r="H169" s="157">
        <v>3751746</v>
      </c>
      <c r="I169" s="157">
        <f>SUM(B169:H169)</f>
        <v>253557095</v>
      </c>
      <c r="J169" s="156"/>
      <c r="K169" s="161"/>
    </row>
    <row r="170" spans="1:11" ht="12.75">
      <c r="A170" s="152" t="s">
        <v>428</v>
      </c>
      <c r="B170" s="153"/>
      <c r="C170" s="153">
        <v>452505</v>
      </c>
      <c r="D170" s="153">
        <v>47653808</v>
      </c>
      <c r="E170" s="153">
        <v>299362</v>
      </c>
      <c r="F170" s="153"/>
      <c r="G170" s="153"/>
      <c r="H170" s="153">
        <v>252002</v>
      </c>
      <c r="I170" s="153">
        <f>SUM(B170:H170)</f>
        <v>48657677</v>
      </c>
      <c r="J170" s="156"/>
      <c r="K170" s="161"/>
    </row>
    <row r="171" spans="1:11" ht="12.75">
      <c r="A171" s="152" t="s">
        <v>426</v>
      </c>
      <c r="B171" s="153"/>
      <c r="C171" s="153"/>
      <c r="D171" s="153">
        <v>-3059211</v>
      </c>
      <c r="E171" s="153"/>
      <c r="F171" s="153"/>
      <c r="G171" s="153"/>
      <c r="H171" s="153"/>
      <c r="I171" s="153">
        <f>SUM(B171:H171)</f>
        <v>-3059211</v>
      </c>
      <c r="J171" s="156"/>
      <c r="K171" s="161"/>
    </row>
    <row r="172" spans="1:11" ht="13.5" thickBot="1">
      <c r="A172" s="150" t="s">
        <v>601</v>
      </c>
      <c r="B172" s="157">
        <f>SUM(B169:B171)</f>
        <v>0</v>
      </c>
      <c r="C172" s="157">
        <f aca="true" t="shared" si="1" ref="C172:H172">SUM(C169:C171)</f>
        <v>3517951</v>
      </c>
      <c r="D172" s="157">
        <f t="shared" si="1"/>
        <v>287250469</v>
      </c>
      <c r="E172" s="157">
        <f t="shared" si="1"/>
        <v>4383393</v>
      </c>
      <c r="F172" s="157">
        <f t="shared" si="1"/>
        <v>0</v>
      </c>
      <c r="G172" s="157">
        <f t="shared" si="1"/>
        <v>0</v>
      </c>
      <c r="H172" s="157">
        <f t="shared" si="1"/>
        <v>4003748</v>
      </c>
      <c r="I172" s="157">
        <f>SUM(B172:H172)</f>
        <v>299155561</v>
      </c>
      <c r="J172" s="156"/>
      <c r="K172" s="156"/>
    </row>
    <row r="173" spans="1:11" ht="12.75">
      <c r="A173" s="152"/>
      <c r="B173" s="153"/>
      <c r="C173" s="153"/>
      <c r="D173" s="153"/>
      <c r="E173" s="153"/>
      <c r="F173" s="153"/>
      <c r="G173" s="153"/>
      <c r="H173" s="153"/>
      <c r="I173" s="153"/>
      <c r="J173" s="156"/>
      <c r="K173" s="156"/>
    </row>
    <row r="174" spans="1:11" ht="22.5">
      <c r="A174" s="150" t="s">
        <v>437</v>
      </c>
      <c r="B174" s="153"/>
      <c r="C174" s="153"/>
      <c r="D174" s="153"/>
      <c r="E174" s="153"/>
      <c r="F174" s="153"/>
      <c r="G174" s="153"/>
      <c r="H174" s="153"/>
      <c r="I174" s="153"/>
      <c r="J174" s="161"/>
      <c r="K174" s="161"/>
    </row>
    <row r="175" spans="1:12" ht="13.5" thickBot="1">
      <c r="A175" s="150" t="s">
        <v>602</v>
      </c>
      <c r="B175" s="157">
        <f>B166-B172</f>
        <v>23269</v>
      </c>
      <c r="C175" s="157">
        <f aca="true" t="shared" si="2" ref="C175:H175">C166-C172</f>
        <v>14582259</v>
      </c>
      <c r="D175" s="157">
        <f t="shared" si="2"/>
        <v>316751221</v>
      </c>
      <c r="E175" s="157">
        <f t="shared" si="2"/>
        <v>1437652.6500000004</v>
      </c>
      <c r="F175" s="157">
        <f t="shared" si="2"/>
        <v>46822</v>
      </c>
      <c r="G175" s="157">
        <f t="shared" si="2"/>
        <v>8640361</v>
      </c>
      <c r="H175" s="157">
        <f t="shared" si="2"/>
        <v>638972</v>
      </c>
      <c r="I175" s="157">
        <f>SUM(B175:H175)</f>
        <v>342120556.65</v>
      </c>
      <c r="J175" s="156"/>
      <c r="K175" s="161"/>
      <c r="L175" s="218"/>
    </row>
    <row r="176" spans="1:13" ht="12.75">
      <c r="A176" s="219"/>
      <c r="B176" s="220"/>
      <c r="C176" s="220"/>
      <c r="D176" s="220"/>
      <c r="E176" s="220"/>
      <c r="F176" s="220"/>
      <c r="G176" s="220"/>
      <c r="H176" s="221"/>
      <c r="I176" s="222"/>
      <c r="J176" s="156"/>
      <c r="K176" s="161"/>
      <c r="L176" s="218"/>
      <c r="M176" s="218"/>
    </row>
    <row r="177" spans="10:11" ht="12.75">
      <c r="J177" s="156"/>
      <c r="K177" s="161"/>
    </row>
    <row r="178" spans="1:11" ht="12.75">
      <c r="A178" s="146" t="s">
        <v>438</v>
      </c>
      <c r="C178" s="142"/>
      <c r="D178" s="142"/>
      <c r="G178" s="142"/>
      <c r="J178" s="156"/>
      <c r="K178" s="161"/>
    </row>
    <row r="179" spans="1:11" ht="12.75">
      <c r="A179" s="138"/>
      <c r="B179" s="125" t="s">
        <v>599</v>
      </c>
      <c r="C179" s="125" t="s">
        <v>558</v>
      </c>
      <c r="D179" s="162"/>
      <c r="J179" s="156"/>
      <c r="K179" s="156"/>
    </row>
    <row r="180" spans="1:11" ht="12.75">
      <c r="A180" s="223" t="s">
        <v>439</v>
      </c>
      <c r="B180" s="132">
        <v>5716594</v>
      </c>
      <c r="C180" s="132">
        <v>5278716</v>
      </c>
      <c r="D180" s="224"/>
      <c r="E180" s="225"/>
      <c r="F180" s="225"/>
      <c r="G180" s="225"/>
      <c r="H180" s="225"/>
      <c r="I180" s="225"/>
      <c r="J180" s="156"/>
      <c r="K180" s="161"/>
    </row>
    <row r="181" spans="1:10" ht="25.5">
      <c r="A181" s="223" t="s">
        <v>440</v>
      </c>
      <c r="B181" s="132">
        <v>36988703</v>
      </c>
      <c r="C181" s="132">
        <v>35354609</v>
      </c>
      <c r="D181" s="224"/>
      <c r="E181" s="225"/>
      <c r="F181" s="225"/>
      <c r="G181" s="225"/>
      <c r="H181" s="225"/>
      <c r="I181" s="225"/>
      <c r="J181" s="156"/>
    </row>
    <row r="182" spans="1:9" ht="13.5" thickBot="1">
      <c r="A182" s="223" t="s">
        <v>441</v>
      </c>
      <c r="B182" s="169">
        <v>3483846</v>
      </c>
      <c r="C182" s="169">
        <v>3493285</v>
      </c>
      <c r="D182" s="224"/>
      <c r="E182" s="225"/>
      <c r="F182" s="225"/>
      <c r="G182" s="225"/>
      <c r="H182" s="225"/>
      <c r="I182" s="225"/>
    </row>
    <row r="183" spans="1:9" ht="12.75">
      <c r="A183" s="226"/>
      <c r="B183" s="164">
        <f>SUM(B180:B182)</f>
        <v>46189143</v>
      </c>
      <c r="C183" s="164">
        <f>SUM(C180:C182)</f>
        <v>44126610</v>
      </c>
      <c r="D183" s="224"/>
      <c r="E183" s="225"/>
      <c r="F183" s="225"/>
      <c r="G183" s="225"/>
      <c r="H183" s="225"/>
      <c r="I183" s="225"/>
    </row>
    <row r="184" spans="1:9" ht="13.5" thickBot="1">
      <c r="A184" s="223" t="s">
        <v>442</v>
      </c>
      <c r="B184" s="165">
        <v>-42705297</v>
      </c>
      <c r="C184" s="165">
        <v>-40633325</v>
      </c>
      <c r="D184" s="224"/>
      <c r="E184" s="225"/>
      <c r="F184" s="225"/>
      <c r="G184" s="225"/>
      <c r="H184" s="225"/>
      <c r="I184" s="225"/>
    </row>
    <row r="185" spans="1:9" ht="12.75">
      <c r="A185" s="226"/>
      <c r="B185" s="170">
        <f>B183+B184</f>
        <v>3483846</v>
      </c>
      <c r="C185" s="170">
        <f>C183+C184</f>
        <v>3493285</v>
      </c>
      <c r="D185" s="224"/>
      <c r="E185" s="225"/>
      <c r="F185" s="225"/>
      <c r="G185" s="225"/>
      <c r="H185" s="225"/>
      <c r="I185" s="225"/>
    </row>
    <row r="186" spans="1:11" s="117" customFormat="1" ht="13.5" thickBot="1">
      <c r="A186" s="223" t="s">
        <v>576</v>
      </c>
      <c r="B186" s="169">
        <v>4753183</v>
      </c>
      <c r="C186" s="169">
        <v>5708908</v>
      </c>
      <c r="D186" s="224"/>
      <c r="E186" s="225"/>
      <c r="F186" s="225"/>
      <c r="G186" s="225"/>
      <c r="H186" s="225"/>
      <c r="I186" s="225"/>
      <c r="J186" s="113"/>
      <c r="K186" s="113"/>
    </row>
    <row r="187" spans="1:11" s="117" customFormat="1" ht="12.75">
      <c r="A187" s="226" t="s">
        <v>577</v>
      </c>
      <c r="B187" s="170">
        <f>SUM(B185:B186)</f>
        <v>8237029</v>
      </c>
      <c r="C187" s="170">
        <f>SUM(C185:C186)</f>
        <v>9202193</v>
      </c>
      <c r="D187" s="224"/>
      <c r="E187" s="225"/>
      <c r="F187" s="225"/>
      <c r="G187" s="225"/>
      <c r="H187" s="225"/>
      <c r="I187" s="225"/>
      <c r="J187" s="113"/>
      <c r="K187" s="113"/>
    </row>
    <row r="188" spans="1:11" s="117" customFormat="1" ht="12.75">
      <c r="A188" s="223" t="s">
        <v>578</v>
      </c>
      <c r="B188" s="132">
        <v>15025790</v>
      </c>
      <c r="C188" s="132">
        <v>19302400</v>
      </c>
      <c r="D188" s="224"/>
      <c r="E188" s="225"/>
      <c r="F188" s="225"/>
      <c r="G188" s="225"/>
      <c r="H188" s="225"/>
      <c r="I188" s="225"/>
      <c r="J188" s="113"/>
      <c r="K188" s="113"/>
    </row>
    <row r="189" spans="1:11" s="117" customFormat="1" ht="13.5" thickBot="1">
      <c r="A189" s="223" t="s">
        <v>565</v>
      </c>
      <c r="B189" s="133">
        <v>35000</v>
      </c>
      <c r="C189" s="133">
        <v>35000</v>
      </c>
      <c r="D189" s="224"/>
      <c r="E189" s="225"/>
      <c r="F189" s="225"/>
      <c r="G189" s="225"/>
      <c r="H189" s="225"/>
      <c r="I189" s="225"/>
      <c r="J189" s="113"/>
      <c r="K189" s="113"/>
    </row>
    <row r="190" spans="1:11" s="117" customFormat="1" ht="13.5" thickBot="1">
      <c r="A190" s="227"/>
      <c r="B190" s="188">
        <f>SUM(B187:B189)</f>
        <v>23297819</v>
      </c>
      <c r="C190" s="188">
        <f>SUM(C187:C189)</f>
        <v>28539593</v>
      </c>
      <c r="D190" s="224"/>
      <c r="E190" s="225"/>
      <c r="F190" s="225"/>
      <c r="G190" s="225"/>
      <c r="H190" s="225"/>
      <c r="I190" s="225"/>
      <c r="J190" s="113"/>
      <c r="K190" s="113"/>
    </row>
    <row r="191" spans="1:11" s="117" customFormat="1" ht="12.75">
      <c r="A191" s="191"/>
      <c r="B191" s="166"/>
      <c r="C191" s="166"/>
      <c r="D191" s="147"/>
      <c r="E191" s="147"/>
      <c r="F191" s="147"/>
      <c r="G191" s="147"/>
      <c r="H191" s="147"/>
      <c r="I191" s="147"/>
      <c r="J191" s="113"/>
      <c r="K191" s="113"/>
    </row>
    <row r="192" spans="1:11" s="117" customFormat="1" ht="66" customHeight="1">
      <c r="A192" s="440" t="s">
        <v>635</v>
      </c>
      <c r="B192" s="438"/>
      <c r="C192" s="438"/>
      <c r="D192" s="438"/>
      <c r="E192" s="438"/>
      <c r="F192" s="438"/>
      <c r="G192" s="438"/>
      <c r="H192" s="438"/>
      <c r="I192" s="438"/>
      <c r="J192" s="113"/>
      <c r="K192" s="113"/>
    </row>
    <row r="193" spans="1:11" s="117" customFormat="1" ht="12.75">
      <c r="A193" s="190"/>
      <c r="B193" s="190"/>
      <c r="C193" s="190"/>
      <c r="D193" s="190"/>
      <c r="E193" s="190"/>
      <c r="F193" s="190"/>
      <c r="G193" s="190"/>
      <c r="H193" s="190"/>
      <c r="I193" s="190"/>
      <c r="J193" s="113"/>
      <c r="K193" s="113"/>
    </row>
    <row r="194" spans="1:11" s="117" customFormat="1" ht="12.75">
      <c r="A194" s="440" t="s">
        <v>636</v>
      </c>
      <c r="B194" s="438"/>
      <c r="C194" s="438"/>
      <c r="D194" s="438"/>
      <c r="E194" s="438"/>
      <c r="F194" s="438"/>
      <c r="G194" s="438"/>
      <c r="H194" s="438"/>
      <c r="I194" s="438"/>
      <c r="J194" s="113"/>
      <c r="K194" s="113"/>
    </row>
    <row r="195" spans="1:11" s="117" customFormat="1" ht="12.75">
      <c r="A195" s="438" t="s">
        <v>566</v>
      </c>
      <c r="B195" s="438"/>
      <c r="C195" s="438"/>
      <c r="D195" s="438"/>
      <c r="E195" s="438"/>
      <c r="F195" s="438"/>
      <c r="G195" s="438"/>
      <c r="H195" s="438"/>
      <c r="I195" s="438"/>
      <c r="J195" s="113"/>
      <c r="K195" s="113"/>
    </row>
    <row r="196" spans="1:11" s="117" customFormat="1" ht="12.75">
      <c r="A196" s="259"/>
      <c r="B196" s="259"/>
      <c r="C196" s="259"/>
      <c r="D196" s="259"/>
      <c r="E196" s="259"/>
      <c r="F196" s="259"/>
      <c r="G196" s="259"/>
      <c r="H196" s="259"/>
      <c r="I196" s="259"/>
      <c r="J196" s="113"/>
      <c r="K196" s="113"/>
    </row>
    <row r="197" spans="1:11" ht="12.75">
      <c r="A197" s="440" t="s">
        <v>629</v>
      </c>
      <c r="B197" s="438"/>
      <c r="C197" s="438"/>
      <c r="D197" s="438"/>
      <c r="E197" s="438"/>
      <c r="F197" s="438"/>
      <c r="G197" s="438"/>
      <c r="H197" s="438"/>
      <c r="I197" s="438"/>
      <c r="J197" s="114"/>
      <c r="K197" s="114"/>
    </row>
    <row r="198" spans="1:11" ht="12.75">
      <c r="A198" s="124"/>
      <c r="B198" s="125" t="s">
        <v>599</v>
      </c>
      <c r="C198" s="228"/>
      <c r="J198" s="114"/>
      <c r="K198" s="114"/>
    </row>
    <row r="199" spans="1:11" ht="12.75">
      <c r="A199" s="258" t="s">
        <v>609</v>
      </c>
      <c r="B199" s="229">
        <v>40633325</v>
      </c>
      <c r="C199" s="229"/>
      <c r="I199" s="142"/>
      <c r="J199" s="114"/>
      <c r="K199" s="114"/>
    </row>
    <row r="200" spans="1:11" ht="12.75">
      <c r="A200" s="140" t="s">
        <v>452</v>
      </c>
      <c r="B200" s="229">
        <v>0</v>
      </c>
      <c r="C200" s="229"/>
      <c r="J200" s="114"/>
      <c r="K200" s="114"/>
    </row>
    <row r="201" spans="1:11" ht="12.75" customHeight="1" thickBot="1">
      <c r="A201" s="140" t="s">
        <v>454</v>
      </c>
      <c r="B201" s="230">
        <v>2071972.0000000037</v>
      </c>
      <c r="C201" s="229"/>
      <c r="J201" s="114"/>
      <c r="K201" s="114"/>
    </row>
    <row r="202" spans="1:11" ht="13.5" thickBot="1">
      <c r="A202" s="143" t="s">
        <v>455</v>
      </c>
      <c r="B202" s="203">
        <f>SUM(B199:B201)</f>
        <v>42705297</v>
      </c>
      <c r="C202" s="208"/>
      <c r="J202" s="114"/>
      <c r="K202" s="114"/>
    </row>
    <row r="203" spans="1:11" ht="12.75">
      <c r="A203" s="143"/>
      <c r="B203" s="208"/>
      <c r="C203" s="208"/>
      <c r="J203" s="114"/>
      <c r="K203" s="114"/>
    </row>
    <row r="204" spans="1:8" ht="12.75">
      <c r="A204" s="145"/>
      <c r="H204" s="142"/>
    </row>
    <row r="205" spans="1:8" ht="12.75">
      <c r="A205" s="231" t="s">
        <v>579</v>
      </c>
      <c r="H205" s="142"/>
    </row>
    <row r="206" spans="1:9" ht="26.25" customHeight="1">
      <c r="A206" s="438" t="s">
        <v>348</v>
      </c>
      <c r="B206" s="438"/>
      <c r="C206" s="438"/>
      <c r="D206" s="438"/>
      <c r="E206" s="438"/>
      <c r="F206" s="438"/>
      <c r="G206" s="438"/>
      <c r="H206" s="438"/>
      <c r="I206" s="438"/>
    </row>
    <row r="207" spans="1:9" ht="12.75">
      <c r="A207" s="438" t="s">
        <v>349</v>
      </c>
      <c r="B207" s="438"/>
      <c r="C207" s="438"/>
      <c r="D207" s="438"/>
      <c r="E207" s="438"/>
      <c r="F207" s="438"/>
      <c r="G207" s="438"/>
      <c r="H207" s="438"/>
      <c r="I207" s="438"/>
    </row>
    <row r="208" spans="1:9" ht="29.25" customHeight="1">
      <c r="A208" s="438" t="s">
        <v>580</v>
      </c>
      <c r="B208" s="438"/>
      <c r="C208" s="438"/>
      <c r="D208" s="438"/>
      <c r="E208" s="438"/>
      <c r="F208" s="438"/>
      <c r="G208" s="438"/>
      <c r="H208" s="438"/>
      <c r="I208" s="438"/>
    </row>
    <row r="209" spans="1:9" ht="15" customHeight="1">
      <c r="A209" s="438"/>
      <c r="B209" s="438"/>
      <c r="C209" s="438"/>
      <c r="D209" s="438"/>
      <c r="E209" s="438"/>
      <c r="F209" s="438"/>
      <c r="G209" s="438"/>
      <c r="H209" s="438"/>
      <c r="I209" s="438"/>
    </row>
    <row r="210" spans="1:9" ht="12.75">
      <c r="A210" s="438" t="s">
        <v>350</v>
      </c>
      <c r="B210" s="438"/>
      <c r="C210" s="438"/>
      <c r="D210" s="438"/>
      <c r="E210" s="438"/>
      <c r="F210" s="438"/>
      <c r="G210" s="438"/>
      <c r="H210" s="438"/>
      <c r="I210" s="438"/>
    </row>
    <row r="211" spans="1:9" ht="27" customHeight="1">
      <c r="A211" s="438" t="s">
        <v>581</v>
      </c>
      <c r="B211" s="438"/>
      <c r="C211" s="438"/>
      <c r="D211" s="438"/>
      <c r="E211" s="438"/>
      <c r="F211" s="438"/>
      <c r="G211" s="438"/>
      <c r="H211" s="438"/>
      <c r="I211" s="438"/>
    </row>
    <row r="212" spans="1:9" ht="12.75">
      <c r="A212" s="171"/>
      <c r="B212" s="171"/>
      <c r="C212" s="171"/>
      <c r="D212" s="171"/>
      <c r="E212" s="171"/>
      <c r="F212" s="171"/>
      <c r="G212" s="171"/>
      <c r="H212" s="171"/>
      <c r="I212" s="171"/>
    </row>
    <row r="213" spans="1:11" ht="12.75">
      <c r="A213" s="478" t="s">
        <v>603</v>
      </c>
      <c r="B213" s="478"/>
      <c r="C213" s="171"/>
      <c r="D213" s="171"/>
      <c r="E213" s="171"/>
      <c r="F213" s="171"/>
      <c r="G213" s="171"/>
      <c r="H213" s="171"/>
      <c r="I213" s="171"/>
      <c r="J213" s="114"/>
      <c r="K213" s="114"/>
    </row>
    <row r="214" spans="1:11" ht="12.75" customHeight="1">
      <c r="A214" s="118" t="s">
        <v>351</v>
      </c>
      <c r="B214" s="119" t="s">
        <v>352</v>
      </c>
      <c r="C214" s="474"/>
      <c r="D214" s="474"/>
      <c r="E214" s="474"/>
      <c r="F214" s="474"/>
      <c r="G214" s="474"/>
      <c r="H214" s="474"/>
      <c r="I214" s="474"/>
      <c r="J214" s="114"/>
      <c r="K214" s="114"/>
    </row>
    <row r="215" spans="1:11" ht="12.75">
      <c r="A215" s="145" t="s">
        <v>353</v>
      </c>
      <c r="B215" s="120">
        <v>1</v>
      </c>
      <c r="J215" s="114"/>
      <c r="K215" s="114"/>
    </row>
    <row r="216" spans="1:11" ht="12.75">
      <c r="A216" s="145" t="s">
        <v>354</v>
      </c>
      <c r="B216" s="120">
        <v>1</v>
      </c>
      <c r="J216" s="114"/>
      <c r="K216" s="114"/>
    </row>
    <row r="217" spans="1:11" ht="25.5">
      <c r="A217" s="145" t="s">
        <v>355</v>
      </c>
      <c r="B217" s="120">
        <v>1</v>
      </c>
      <c r="C217" s="477"/>
      <c r="D217" s="477"/>
      <c r="E217" s="477"/>
      <c r="F217" s="477"/>
      <c r="G217" s="477"/>
      <c r="H217" s="477"/>
      <c r="I217" s="477"/>
      <c r="J217" s="114"/>
      <c r="K217" s="114"/>
    </row>
    <row r="218" spans="1:11" ht="12.75" customHeight="1">
      <c r="A218" s="145"/>
      <c r="B218" s="145"/>
      <c r="J218" s="114"/>
      <c r="K218" s="114"/>
    </row>
    <row r="219" spans="1:11" ht="12.75">
      <c r="A219" s="438" t="s">
        <v>356</v>
      </c>
      <c r="B219" s="438"/>
      <c r="C219" s="438"/>
      <c r="D219" s="438"/>
      <c r="E219" s="438"/>
      <c r="F219" s="438"/>
      <c r="G219" s="438"/>
      <c r="H219" s="438"/>
      <c r="I219" s="438"/>
      <c r="J219" s="114"/>
      <c r="K219" s="114"/>
    </row>
    <row r="220" spans="1:11" ht="12.75">
      <c r="A220" s="190"/>
      <c r="B220" s="190"/>
      <c r="C220" s="190"/>
      <c r="D220" s="190"/>
      <c r="E220" s="190"/>
      <c r="F220" s="190"/>
      <c r="G220" s="190"/>
      <c r="H220" s="190"/>
      <c r="I220" s="190"/>
      <c r="J220" s="114"/>
      <c r="K220" s="114"/>
    </row>
    <row r="221" spans="1:11" ht="12.75">
      <c r="A221" s="207"/>
      <c r="G221" s="142"/>
      <c r="J221" s="114"/>
      <c r="K221" s="114"/>
    </row>
    <row r="222" spans="1:11" ht="12.75">
      <c r="A222" s="146" t="s">
        <v>582</v>
      </c>
      <c r="J222" s="114"/>
      <c r="K222" s="114"/>
    </row>
    <row r="223" spans="2:11" ht="12.75">
      <c r="B223" s="125" t="s">
        <v>599</v>
      </c>
      <c r="C223" s="125" t="s">
        <v>558</v>
      </c>
      <c r="J223" s="114"/>
      <c r="K223" s="114"/>
    </row>
    <row r="224" spans="1:11" ht="25.5">
      <c r="A224" s="144" t="s">
        <v>584</v>
      </c>
      <c r="B224" s="167">
        <v>624005</v>
      </c>
      <c r="C224" s="167">
        <v>99245</v>
      </c>
      <c r="D224" s="260"/>
      <c r="E224" s="260"/>
      <c r="F224" s="260"/>
      <c r="G224" s="260"/>
      <c r="H224" s="260"/>
      <c r="I224" s="260"/>
      <c r="J224" s="114"/>
      <c r="K224" s="114"/>
    </row>
    <row r="225" spans="1:11" ht="12.75">
      <c r="A225" s="144" t="s">
        <v>443</v>
      </c>
      <c r="B225" s="167">
        <v>84568706</v>
      </c>
      <c r="C225" s="167">
        <v>79295564</v>
      </c>
      <c r="J225" s="114"/>
      <c r="K225" s="114"/>
    </row>
    <row r="226" spans="1:11" ht="12.75">
      <c r="A226" s="131" t="s">
        <v>444</v>
      </c>
      <c r="B226" s="167">
        <v>40629</v>
      </c>
      <c r="C226" s="167">
        <v>39010</v>
      </c>
      <c r="H226" s="205"/>
      <c r="J226" s="114"/>
      <c r="K226" s="114"/>
    </row>
    <row r="227" spans="1:11" ht="12.75" customHeight="1">
      <c r="A227" s="131" t="s">
        <v>445</v>
      </c>
      <c r="B227" s="167">
        <v>126907</v>
      </c>
      <c r="C227" s="167">
        <v>304987</v>
      </c>
      <c r="J227" s="114"/>
      <c r="K227" s="114"/>
    </row>
    <row r="228" spans="1:11" ht="13.5" thickBot="1">
      <c r="A228" s="131" t="s">
        <v>446</v>
      </c>
      <c r="B228" s="133">
        <v>6383098</v>
      </c>
      <c r="C228" s="133">
        <v>1098386</v>
      </c>
      <c r="G228" s="142"/>
      <c r="J228" s="114"/>
      <c r="K228" s="114"/>
    </row>
    <row r="229" spans="2:11" ht="13.5" thickBot="1">
      <c r="B229" s="188">
        <f>SUM(B224:B228)</f>
        <v>91743345</v>
      </c>
      <c r="C229" s="188">
        <f>SUM(C224:C228)</f>
        <v>80837192</v>
      </c>
      <c r="J229" s="114"/>
      <c r="K229" s="114"/>
    </row>
    <row r="230" spans="2:11" ht="12.75">
      <c r="B230" s="166"/>
      <c r="C230" s="166"/>
      <c r="J230" s="114"/>
      <c r="K230" s="114"/>
    </row>
    <row r="231" spans="1:11" ht="12.75">
      <c r="A231" s="207"/>
      <c r="J231" s="114"/>
      <c r="K231" s="114"/>
    </row>
    <row r="232" spans="1:11" ht="12.75">
      <c r="A232" s="146" t="s">
        <v>583</v>
      </c>
      <c r="J232" s="114"/>
      <c r="K232" s="114"/>
    </row>
    <row r="233" spans="2:11" ht="12.75">
      <c r="B233" s="125" t="s">
        <v>599</v>
      </c>
      <c r="C233" s="125" t="s">
        <v>558</v>
      </c>
      <c r="J233" s="114"/>
      <c r="K233" s="114"/>
    </row>
    <row r="234" spans="1:11" ht="12.75">
      <c r="A234" s="144" t="s">
        <v>447</v>
      </c>
      <c r="B234" s="167">
        <v>101438653</v>
      </c>
      <c r="C234" s="167">
        <v>94899556</v>
      </c>
      <c r="J234" s="114"/>
      <c r="K234" s="114"/>
    </row>
    <row r="235" spans="1:11" ht="25.5">
      <c r="A235" s="144" t="s">
        <v>448</v>
      </c>
      <c r="B235" s="168">
        <v>9689205</v>
      </c>
      <c r="C235" s="168">
        <v>10986183</v>
      </c>
      <c r="J235" s="114"/>
      <c r="K235" s="114"/>
    </row>
    <row r="236" spans="1:11" ht="13.5" thickBot="1">
      <c r="A236" s="144" t="s">
        <v>449</v>
      </c>
      <c r="B236" s="169">
        <v>51514</v>
      </c>
      <c r="C236" s="169">
        <v>2381</v>
      </c>
      <c r="J236" s="114"/>
      <c r="K236" s="114"/>
    </row>
    <row r="237" spans="1:11" ht="12.75">
      <c r="A237" s="144"/>
      <c r="B237" s="170">
        <f>SUM(B234:B236)</f>
        <v>111179372</v>
      </c>
      <c r="C237" s="170">
        <f>SUM(C234:C236)</f>
        <v>105888120</v>
      </c>
      <c r="E237" s="142"/>
      <c r="J237" s="114"/>
      <c r="K237" s="114"/>
    </row>
    <row r="238" spans="1:11" ht="26.25" thickBot="1">
      <c r="A238" s="144" t="s">
        <v>450</v>
      </c>
      <c r="B238" s="165">
        <v>-26610666</v>
      </c>
      <c r="C238" s="165">
        <v>-26592556</v>
      </c>
      <c r="G238" s="142"/>
      <c r="J238" s="114"/>
      <c r="K238" s="114"/>
    </row>
    <row r="239" spans="2:11" ht="13.5" thickBot="1">
      <c r="B239" s="188">
        <f>SUM(B237:B238)</f>
        <v>84568706</v>
      </c>
      <c r="C239" s="188">
        <f>SUM(C237:C238)</f>
        <v>79295564</v>
      </c>
      <c r="E239" s="142"/>
      <c r="J239" s="114"/>
      <c r="K239" s="114"/>
    </row>
    <row r="240" spans="3:11" ht="12.75">
      <c r="C240" s="162"/>
      <c r="J240" s="114"/>
      <c r="K240" s="114"/>
    </row>
    <row r="241" spans="3:11" ht="12.75">
      <c r="C241" s="162"/>
      <c r="J241" s="114"/>
      <c r="K241" s="114"/>
    </row>
    <row r="242" spans="1:11" ht="12.75">
      <c r="A242" s="438" t="s">
        <v>451</v>
      </c>
      <c r="B242" s="438"/>
      <c r="C242" s="438"/>
      <c r="D242" s="438"/>
      <c r="E242" s="438"/>
      <c r="F242" s="438"/>
      <c r="G242" s="438"/>
      <c r="H242" s="438"/>
      <c r="I242" s="438"/>
      <c r="J242" s="114"/>
      <c r="K242" s="114"/>
    </row>
    <row r="243" spans="1:11" ht="12.75">
      <c r="A243" s="124"/>
      <c r="B243" s="125" t="s">
        <v>599</v>
      </c>
      <c r="C243" s="228"/>
      <c r="J243" s="114"/>
      <c r="K243" s="114"/>
    </row>
    <row r="244" spans="1:11" ht="12.75">
      <c r="A244" s="258" t="s">
        <v>609</v>
      </c>
      <c r="B244" s="229">
        <v>26592556</v>
      </c>
      <c r="C244" s="229"/>
      <c r="I244" s="142"/>
      <c r="J244" s="114"/>
      <c r="K244" s="114"/>
    </row>
    <row r="245" spans="1:11" ht="12.75">
      <c r="A245" s="140" t="s">
        <v>452</v>
      </c>
      <c r="B245" s="229">
        <v>-1602845</v>
      </c>
      <c r="C245" s="229"/>
      <c r="J245" s="114"/>
      <c r="K245" s="114"/>
    </row>
    <row r="246" spans="1:11" ht="12.75">
      <c r="A246" s="140" t="s">
        <v>453</v>
      </c>
      <c r="B246" s="229">
        <v>-1452528</v>
      </c>
      <c r="C246" s="229"/>
      <c r="J246" s="114"/>
      <c r="K246" s="114"/>
    </row>
    <row r="247" spans="1:11" ht="12.75" customHeight="1" thickBot="1">
      <c r="A247" s="140" t="s">
        <v>454</v>
      </c>
      <c r="B247" s="230">
        <v>3073483</v>
      </c>
      <c r="C247" s="229"/>
      <c r="J247" s="114"/>
      <c r="K247" s="114"/>
    </row>
    <row r="248" spans="1:11" ht="13.5" thickBot="1">
      <c r="A248" s="143" t="s">
        <v>455</v>
      </c>
      <c r="B248" s="203">
        <f>SUM(B244:B247)</f>
        <v>26610666</v>
      </c>
      <c r="C248" s="208"/>
      <c r="J248" s="114"/>
      <c r="K248" s="114"/>
    </row>
    <row r="249" spans="10:11" ht="12.75">
      <c r="J249" s="114"/>
      <c r="K249" s="114"/>
    </row>
    <row r="250" spans="7:11" ht="12.75">
      <c r="G250" s="142"/>
      <c r="J250" s="114"/>
      <c r="K250" s="114"/>
    </row>
    <row r="251" spans="1:11" ht="12.75">
      <c r="A251" s="438" t="s">
        <v>567</v>
      </c>
      <c r="B251" s="438"/>
      <c r="C251" s="438"/>
      <c r="D251" s="438"/>
      <c r="E251" s="438"/>
      <c r="F251" s="438"/>
      <c r="G251" s="438"/>
      <c r="H251" s="438"/>
      <c r="I251" s="438"/>
      <c r="J251" s="114"/>
      <c r="K251" s="114"/>
    </row>
    <row r="252" spans="1:11" ht="12.75">
      <c r="A252" s="124"/>
      <c r="B252" s="125" t="s">
        <v>599</v>
      </c>
      <c r="C252" s="228"/>
      <c r="J252" s="114"/>
      <c r="K252" s="114"/>
    </row>
    <row r="253" spans="1:11" ht="12.75">
      <c r="A253" s="140" t="s">
        <v>456</v>
      </c>
      <c r="B253" s="141">
        <v>49040200.150000006</v>
      </c>
      <c r="C253" s="232"/>
      <c r="F253" s="142"/>
      <c r="H253" s="142"/>
      <c r="J253" s="114"/>
      <c r="K253" s="114"/>
    </row>
    <row r="254" spans="1:11" ht="12.75">
      <c r="A254" s="140" t="s">
        <v>457</v>
      </c>
      <c r="B254" s="141">
        <v>27469324.030000005</v>
      </c>
      <c r="C254" s="232"/>
      <c r="J254" s="114"/>
      <c r="K254" s="114"/>
    </row>
    <row r="255" spans="1:11" ht="12.75">
      <c r="A255" s="140" t="s">
        <v>458</v>
      </c>
      <c r="B255" s="141">
        <v>8623307</v>
      </c>
      <c r="C255" s="232"/>
      <c r="J255" s="114"/>
      <c r="K255" s="114"/>
    </row>
    <row r="256" spans="1:11" ht="12.75" customHeight="1" thickBot="1">
      <c r="A256" s="140" t="s">
        <v>459</v>
      </c>
      <c r="B256" s="206">
        <v>25995027</v>
      </c>
      <c r="C256" s="232"/>
      <c r="J256" s="114"/>
      <c r="K256" s="114"/>
    </row>
    <row r="257" spans="1:11" ht="13.5" thickBot="1">
      <c r="A257" s="135"/>
      <c r="B257" s="203">
        <f>SUM(B253:B256)</f>
        <v>111127858.18</v>
      </c>
      <c r="C257" s="208"/>
      <c r="J257" s="114"/>
      <c r="K257" s="114"/>
    </row>
    <row r="258" spans="1:11" ht="12.75">
      <c r="A258" s="135"/>
      <c r="B258" s="208"/>
      <c r="J258" s="114"/>
      <c r="K258" s="114"/>
    </row>
    <row r="259" spans="1:11" ht="12.75">
      <c r="A259" s="135"/>
      <c r="B259" s="208"/>
      <c r="J259" s="114"/>
      <c r="K259" s="114"/>
    </row>
    <row r="260" spans="1:11" ht="12.75">
      <c r="A260" s="146" t="s">
        <v>585</v>
      </c>
      <c r="J260" s="114"/>
      <c r="K260" s="114"/>
    </row>
    <row r="261" spans="1:11" ht="12.75">
      <c r="A261" s="174"/>
      <c r="B261" s="125" t="s">
        <v>599</v>
      </c>
      <c r="C261" s="125" t="s">
        <v>558</v>
      </c>
      <c r="K261" s="114"/>
    </row>
    <row r="262" spans="1:11" ht="25.5">
      <c r="A262" s="131" t="s">
        <v>460</v>
      </c>
      <c r="B262" s="132">
        <v>3375567</v>
      </c>
      <c r="C262" s="132">
        <v>440735</v>
      </c>
      <c r="J262" s="126"/>
      <c r="K262" s="114"/>
    </row>
    <row r="263" spans="1:11" ht="12.75">
      <c r="A263" s="131" t="s">
        <v>461</v>
      </c>
      <c r="B263" s="167">
        <v>5962098</v>
      </c>
      <c r="C263" s="167">
        <v>646053</v>
      </c>
      <c r="J263" s="126"/>
      <c r="K263" s="114"/>
    </row>
    <row r="264" spans="1:11" ht="13.5" thickBot="1">
      <c r="A264" s="131" t="s">
        <v>446</v>
      </c>
      <c r="B264" s="133">
        <v>119898</v>
      </c>
      <c r="C264" s="133">
        <v>11598</v>
      </c>
      <c r="J264" s="126"/>
      <c r="K264" s="114"/>
    </row>
    <row r="265" spans="2:11" ht="13.5" thickBot="1">
      <c r="B265" s="188">
        <f>SUM(B262:B264)</f>
        <v>9457563</v>
      </c>
      <c r="C265" s="188">
        <f>SUM(C262:C264)</f>
        <v>1098386</v>
      </c>
      <c r="K265" s="114"/>
    </row>
    <row r="266" spans="1:11" s="269" customFormat="1" ht="26.25" thickBot="1">
      <c r="A266" s="264" t="s">
        <v>630</v>
      </c>
      <c r="B266" s="165">
        <v>-3074465</v>
      </c>
      <c r="C266" s="165">
        <v>0</v>
      </c>
      <c r="D266" s="266"/>
      <c r="E266" s="266"/>
      <c r="F266" s="266"/>
      <c r="G266" s="266"/>
      <c r="H266" s="266"/>
      <c r="I266" s="266"/>
      <c r="J266" s="267"/>
      <c r="K266" s="268"/>
    </row>
    <row r="267" spans="1:11" s="269" customFormat="1" ht="13.5" thickBot="1">
      <c r="A267" s="266"/>
      <c r="B267" s="188">
        <f>SUM(B265:B266)</f>
        <v>6383098</v>
      </c>
      <c r="C267" s="188">
        <f>SUM(C265:C266)</f>
        <v>1098386</v>
      </c>
      <c r="D267" s="266"/>
      <c r="E267" s="266"/>
      <c r="F267" s="266"/>
      <c r="G267" s="266"/>
      <c r="H267" s="266"/>
      <c r="I267" s="266"/>
      <c r="J267" s="267"/>
      <c r="K267" s="268"/>
    </row>
    <row r="268" spans="3:11" ht="12.75">
      <c r="C268" s="162"/>
      <c r="K268" s="114"/>
    </row>
    <row r="269" spans="1:11" ht="12.75">
      <c r="A269" s="146"/>
      <c r="K269" s="114"/>
    </row>
    <row r="270" spans="1:11" ht="12.75">
      <c r="A270" s="146" t="s">
        <v>586</v>
      </c>
      <c r="K270" s="114"/>
    </row>
    <row r="271" spans="1:11" ht="12.75">
      <c r="A271" s="138"/>
      <c r="B271" s="125" t="s">
        <v>599</v>
      </c>
      <c r="C271" s="125" t="s">
        <v>558</v>
      </c>
      <c r="K271" s="114"/>
    </row>
    <row r="272" spans="1:11" ht="12.75">
      <c r="A272" s="131" t="s">
        <v>462</v>
      </c>
      <c r="B272" s="132">
        <v>0</v>
      </c>
      <c r="C272" s="132">
        <v>30000</v>
      </c>
      <c r="K272" s="114"/>
    </row>
    <row r="273" spans="1:11" ht="13.5" thickBot="1">
      <c r="A273" s="131" t="s">
        <v>463</v>
      </c>
      <c r="B273" s="133">
        <v>1248271</v>
      </c>
      <c r="C273" s="133">
        <v>588199</v>
      </c>
      <c r="K273" s="114"/>
    </row>
    <row r="274" spans="1:11" ht="12.75">
      <c r="A274" s="134"/>
      <c r="B274" s="173">
        <f>SUM(B272:B273)</f>
        <v>1248271</v>
      </c>
      <c r="C274" s="173">
        <f>SUM(C272:C273)</f>
        <v>618199</v>
      </c>
      <c r="K274" s="114"/>
    </row>
    <row r="275" spans="1:11" ht="13.5" thickBot="1">
      <c r="A275" s="144" t="s">
        <v>442</v>
      </c>
      <c r="B275" s="165">
        <v>0</v>
      </c>
      <c r="C275" s="165">
        <v>-30000</v>
      </c>
      <c r="K275" s="114"/>
    </row>
    <row r="276" spans="1:11" ht="13.5" thickBot="1">
      <c r="A276" s="172"/>
      <c r="B276" s="233">
        <f>SUM(B274:B275)</f>
        <v>1248271</v>
      </c>
      <c r="C276" s="233">
        <f>SUM(C274:C275)</f>
        <v>588199</v>
      </c>
      <c r="K276" s="114"/>
    </row>
    <row r="277" spans="1:11" ht="12.75">
      <c r="A277" s="145"/>
      <c r="C277" s="162"/>
      <c r="J277" s="114"/>
      <c r="K277" s="114"/>
    </row>
    <row r="278" spans="10:11" ht="12.75">
      <c r="J278" s="114"/>
      <c r="K278" s="114"/>
    </row>
    <row r="279" spans="1:11" ht="12.75">
      <c r="A279" s="146" t="s">
        <v>464</v>
      </c>
      <c r="J279" s="114"/>
      <c r="K279" s="114"/>
    </row>
    <row r="280" spans="1:11" ht="12.75">
      <c r="A280" s="138"/>
      <c r="B280" s="125" t="s">
        <v>599</v>
      </c>
      <c r="C280" s="125" t="s">
        <v>558</v>
      </c>
      <c r="J280" s="114"/>
      <c r="K280" s="114"/>
    </row>
    <row r="281" spans="1:11" ht="12.75">
      <c r="A281" s="131" t="s">
        <v>465</v>
      </c>
      <c r="B281" s="132">
        <v>62621122</v>
      </c>
      <c r="C281" s="132">
        <v>972398</v>
      </c>
      <c r="J281" s="114"/>
      <c r="K281" s="114"/>
    </row>
    <row r="282" spans="1:11" ht="12.75">
      <c r="A282" s="131" t="s">
        <v>587</v>
      </c>
      <c r="B282" s="132">
        <v>5229807</v>
      </c>
      <c r="C282" s="132">
        <v>756836</v>
      </c>
      <c r="J282" s="114"/>
      <c r="K282" s="114"/>
    </row>
    <row r="283" spans="1:11" ht="13.5" thickBot="1">
      <c r="A283" s="131" t="s">
        <v>466</v>
      </c>
      <c r="B283" s="133">
        <v>22343</v>
      </c>
      <c r="C283" s="133">
        <v>18624</v>
      </c>
      <c r="J283" s="114"/>
      <c r="K283" s="114"/>
    </row>
    <row r="284" spans="1:11" ht="13.5" thickBot="1">
      <c r="A284" s="135"/>
      <c r="B284" s="234">
        <f>SUM(B281:B283)</f>
        <v>67873272</v>
      </c>
      <c r="C284" s="234">
        <f>SUM(C281:C283)</f>
        <v>1747858</v>
      </c>
      <c r="J284" s="114"/>
      <c r="K284" s="114"/>
    </row>
    <row r="285" spans="3:11" ht="12.75">
      <c r="C285" s="162"/>
      <c r="J285" s="114"/>
      <c r="K285" s="114"/>
    </row>
    <row r="286" spans="1:11" ht="12.75">
      <c r="A286" s="146"/>
      <c r="J286" s="114"/>
      <c r="K286" s="114"/>
    </row>
    <row r="287" spans="1:11" ht="12.75">
      <c r="A287" s="146" t="s">
        <v>588</v>
      </c>
      <c r="J287" s="114"/>
      <c r="K287" s="114"/>
    </row>
    <row r="288" spans="1:11" ht="12.75">
      <c r="A288" s="174"/>
      <c r="B288" s="125" t="s">
        <v>599</v>
      </c>
      <c r="C288" s="125" t="s">
        <v>558</v>
      </c>
      <c r="J288" s="114"/>
      <c r="K288" s="114"/>
    </row>
    <row r="289" spans="1:11" ht="25.5">
      <c r="A289" s="131" t="s">
        <v>467</v>
      </c>
      <c r="B289" s="132">
        <v>23609858</v>
      </c>
      <c r="C289" s="132">
        <v>32867759</v>
      </c>
      <c r="J289" s="114"/>
      <c r="K289" s="114"/>
    </row>
    <row r="290" spans="1:11" ht="12.75">
      <c r="A290" s="131" t="s">
        <v>468</v>
      </c>
      <c r="B290" s="132">
        <v>0</v>
      </c>
      <c r="C290" s="132">
        <v>796944</v>
      </c>
      <c r="J290" s="114"/>
      <c r="K290" s="114"/>
    </row>
    <row r="291" spans="1:11" ht="13.5" thickBot="1">
      <c r="A291" s="131" t="s">
        <v>469</v>
      </c>
      <c r="B291" s="133">
        <v>14439966</v>
      </c>
      <c r="C291" s="133">
        <v>16452493</v>
      </c>
      <c r="J291" s="114"/>
      <c r="K291" s="114"/>
    </row>
    <row r="292" spans="1:11" ht="13.5" thickBot="1">
      <c r="A292" s="135"/>
      <c r="B292" s="203">
        <f>SUM(B289:B291)</f>
        <v>38049824</v>
      </c>
      <c r="C292" s="203">
        <f>SUM(C289:C291)</f>
        <v>50117196</v>
      </c>
      <c r="J292" s="114"/>
      <c r="K292" s="114"/>
    </row>
    <row r="293" spans="1:11" ht="12.75">
      <c r="A293" s="207"/>
      <c r="C293" s="162"/>
      <c r="J293" s="114"/>
      <c r="K293" s="114"/>
    </row>
    <row r="294" spans="1:11" ht="12.75">
      <c r="A294" s="146"/>
      <c r="J294" s="114"/>
      <c r="K294" s="114"/>
    </row>
    <row r="295" spans="1:11" ht="12.75">
      <c r="A295" s="146" t="s">
        <v>589</v>
      </c>
      <c r="J295" s="114"/>
      <c r="K295" s="114"/>
    </row>
    <row r="296" spans="1:11" ht="50.25" customHeight="1">
      <c r="A296" s="438" t="s">
        <v>470</v>
      </c>
      <c r="B296" s="438"/>
      <c r="C296" s="438"/>
      <c r="D296" s="438"/>
      <c r="E296" s="438"/>
      <c r="F296" s="438"/>
      <c r="G296" s="438"/>
      <c r="H296" s="438"/>
      <c r="I296" s="438"/>
      <c r="J296" s="114"/>
      <c r="K296" s="114"/>
    </row>
    <row r="297" spans="1:11" ht="12.75">
      <c r="A297" s="438"/>
      <c r="B297" s="438"/>
      <c r="C297" s="438"/>
      <c r="D297" s="438"/>
      <c r="E297" s="438"/>
      <c r="F297" s="438"/>
      <c r="G297" s="438"/>
      <c r="H297" s="438"/>
      <c r="I297" s="438"/>
      <c r="J297" s="114"/>
      <c r="K297" s="114"/>
    </row>
    <row r="298" spans="1:11" ht="39.75" customHeight="1">
      <c r="A298" s="438" t="s">
        <v>471</v>
      </c>
      <c r="B298" s="438"/>
      <c r="C298" s="438"/>
      <c r="D298" s="438"/>
      <c r="E298" s="438"/>
      <c r="F298" s="438"/>
      <c r="G298" s="438"/>
      <c r="H298" s="438"/>
      <c r="I298" s="438"/>
      <c r="J298" s="114"/>
      <c r="K298" s="114"/>
    </row>
    <row r="299" spans="1:11" ht="12.75">
      <c r="A299" s="438"/>
      <c r="B299" s="438"/>
      <c r="C299" s="438"/>
      <c r="D299" s="438"/>
      <c r="E299" s="438"/>
      <c r="F299" s="438"/>
      <c r="G299" s="438"/>
      <c r="H299" s="438"/>
      <c r="I299" s="438"/>
      <c r="J299" s="114"/>
      <c r="K299" s="114"/>
    </row>
    <row r="300" spans="1:11" ht="12.75">
      <c r="A300" s="440" t="s">
        <v>637</v>
      </c>
      <c r="B300" s="438"/>
      <c r="C300" s="438"/>
      <c r="D300" s="438"/>
      <c r="E300" s="438"/>
      <c r="F300" s="438"/>
      <c r="G300" s="438"/>
      <c r="H300" s="438"/>
      <c r="I300" s="438"/>
      <c r="J300" s="114"/>
      <c r="K300" s="114"/>
    </row>
    <row r="301" spans="1:11" ht="12.75">
      <c r="A301" s="123"/>
      <c r="B301" s="123"/>
      <c r="C301" s="123"/>
      <c r="D301" s="123"/>
      <c r="E301" s="123"/>
      <c r="F301" s="123"/>
      <c r="G301" s="123"/>
      <c r="H301" s="123"/>
      <c r="I301" s="123"/>
      <c r="J301" s="114"/>
      <c r="K301" s="114"/>
    </row>
    <row r="302" spans="1:11" ht="12.75">
      <c r="A302" s="123" t="s">
        <v>472</v>
      </c>
      <c r="B302" s="175">
        <v>40123898</v>
      </c>
      <c r="C302" s="123"/>
      <c r="D302" s="123"/>
      <c r="E302" s="123"/>
      <c r="F302" s="123"/>
      <c r="G302" s="123"/>
      <c r="H302" s="123"/>
      <c r="I302" s="123"/>
      <c r="J302" s="114"/>
      <c r="K302" s="114"/>
    </row>
    <row r="303" spans="1:11" ht="12.75">
      <c r="A303" s="123" t="s">
        <v>473</v>
      </c>
      <c r="B303" s="175">
        <v>2820070</v>
      </c>
      <c r="C303" s="123"/>
      <c r="D303" s="123"/>
      <c r="E303" s="123"/>
      <c r="F303" s="123"/>
      <c r="G303" s="123"/>
      <c r="H303" s="123"/>
      <c r="I303" s="123"/>
      <c r="J303" s="114"/>
      <c r="K303" s="114"/>
    </row>
    <row r="304" spans="1:11" ht="12.75">
      <c r="A304" s="123" t="s">
        <v>474</v>
      </c>
      <c r="B304" s="235">
        <f>B302/B303</f>
        <v>14.227979447318683</v>
      </c>
      <c r="C304" s="123"/>
      <c r="D304" s="123"/>
      <c r="E304" s="123"/>
      <c r="F304" s="123"/>
      <c r="G304" s="123"/>
      <c r="H304" s="123"/>
      <c r="I304" s="123"/>
      <c r="J304" s="114"/>
      <c r="K304" s="114"/>
    </row>
    <row r="305" spans="1:11" ht="12.75">
      <c r="A305" s="123"/>
      <c r="B305" s="123"/>
      <c r="C305" s="123"/>
      <c r="D305" s="123"/>
      <c r="E305" s="123"/>
      <c r="F305" s="123"/>
      <c r="G305" s="123"/>
      <c r="H305" s="123"/>
      <c r="I305" s="123"/>
      <c r="J305" s="114"/>
      <c r="K305" s="114"/>
    </row>
    <row r="306" spans="1:9" ht="12.75" customHeight="1">
      <c r="A306" s="475" t="s">
        <v>612</v>
      </c>
      <c r="B306" s="476"/>
      <c r="C306" s="476"/>
      <c r="D306" s="476"/>
      <c r="E306" s="476"/>
      <c r="F306" s="476"/>
      <c r="G306" s="476"/>
      <c r="H306" s="476"/>
      <c r="I306" s="476"/>
    </row>
    <row r="307" spans="1:6" ht="17.25" customHeight="1">
      <c r="A307" s="455"/>
      <c r="B307" s="455"/>
      <c r="C307" s="455"/>
      <c r="D307" s="455"/>
      <c r="E307" s="455"/>
      <c r="F307" s="176"/>
    </row>
    <row r="308" spans="1:9" ht="26.25" customHeight="1">
      <c r="A308" s="440" t="s">
        <v>627</v>
      </c>
      <c r="B308" s="438"/>
      <c r="C308" s="438"/>
      <c r="D308" s="438"/>
      <c r="E308" s="438"/>
      <c r="F308" s="438"/>
      <c r="G308" s="438"/>
      <c r="H308" s="438"/>
      <c r="I308" s="438"/>
    </row>
    <row r="309" spans="1:9" ht="12.75">
      <c r="A309" s="440" t="s">
        <v>610</v>
      </c>
      <c r="B309" s="438"/>
      <c r="C309" s="438"/>
      <c r="D309" s="438"/>
      <c r="E309" s="438"/>
      <c r="F309" s="438"/>
      <c r="G309" s="438"/>
      <c r="H309" s="438"/>
      <c r="I309" s="438"/>
    </row>
    <row r="310" spans="1:6" ht="12.75">
      <c r="A310" s="455"/>
      <c r="B310" s="455"/>
      <c r="C310" s="455"/>
      <c r="D310" s="455"/>
      <c r="E310" s="455"/>
      <c r="F310" s="176"/>
    </row>
    <row r="311" spans="1:12" ht="13.5" thickBot="1">
      <c r="A311" s="147" t="s">
        <v>606</v>
      </c>
      <c r="F311" s="176"/>
      <c r="L311" s="218"/>
    </row>
    <row r="312" spans="1:9" ht="15.75" customHeight="1" thickBot="1">
      <c r="A312" s="456" t="s">
        <v>475</v>
      </c>
      <c r="B312" s="457"/>
      <c r="C312" s="457"/>
      <c r="D312" s="458"/>
      <c r="E312" s="462">
        <v>41639</v>
      </c>
      <c r="F312" s="463"/>
      <c r="G312" s="462">
        <v>41274</v>
      </c>
      <c r="H312" s="463"/>
      <c r="I312" s="177"/>
    </row>
    <row r="313" spans="1:9" ht="26.25" thickBot="1">
      <c r="A313" s="459"/>
      <c r="B313" s="460"/>
      <c r="C313" s="460"/>
      <c r="D313" s="461"/>
      <c r="E313" s="236" t="s">
        <v>476</v>
      </c>
      <c r="F313" s="237" t="s">
        <v>477</v>
      </c>
      <c r="G313" s="236" t="s">
        <v>476</v>
      </c>
      <c r="H313" s="237" t="s">
        <v>477</v>
      </c>
      <c r="I313" s="177"/>
    </row>
    <row r="314" spans="1:9" ht="25.5" customHeight="1" thickBot="1">
      <c r="A314" s="452" t="s">
        <v>478</v>
      </c>
      <c r="B314" s="453"/>
      <c r="C314" s="453"/>
      <c r="D314" s="454"/>
      <c r="E314" s="238">
        <v>18595.69</v>
      </c>
      <c r="F314" s="239">
        <v>65.9405</v>
      </c>
      <c r="G314" s="238">
        <v>18595.69</v>
      </c>
      <c r="H314" s="239">
        <v>65.9405</v>
      </c>
      <c r="I314" s="177"/>
    </row>
    <row r="315" spans="1:9" ht="25.5" customHeight="1" thickBot="1">
      <c r="A315" s="452"/>
      <c r="B315" s="453"/>
      <c r="C315" s="453"/>
      <c r="D315" s="454"/>
      <c r="E315" s="179">
        <f>E314</f>
        <v>18595.69</v>
      </c>
      <c r="F315" s="240">
        <f>F314</f>
        <v>65.9405</v>
      </c>
      <c r="G315" s="180">
        <f>G314</f>
        <v>18595.69</v>
      </c>
      <c r="H315" s="240">
        <f>H314</f>
        <v>65.9405</v>
      </c>
      <c r="I315" s="177"/>
    </row>
    <row r="316" spans="1:9" ht="24.75" customHeight="1">
      <c r="A316" s="479" t="s">
        <v>479</v>
      </c>
      <c r="B316" s="480"/>
      <c r="C316" s="480"/>
      <c r="D316" s="481"/>
      <c r="E316" s="241">
        <v>1605.14</v>
      </c>
      <c r="F316" s="242">
        <v>5.6918</v>
      </c>
      <c r="G316" s="241">
        <v>1605</v>
      </c>
      <c r="H316" s="242">
        <v>5.6918</v>
      </c>
      <c r="I316" s="177"/>
    </row>
    <row r="317" spans="1:9" ht="24.75" customHeight="1">
      <c r="A317" s="445" t="s">
        <v>480</v>
      </c>
      <c r="B317" s="446"/>
      <c r="C317" s="446"/>
      <c r="D317" s="447"/>
      <c r="E317" s="241">
        <v>1354.71</v>
      </c>
      <c r="F317" s="242">
        <v>4.8038</v>
      </c>
      <c r="G317" s="241">
        <v>1385</v>
      </c>
      <c r="H317" s="242">
        <v>4.9102</v>
      </c>
      <c r="I317" s="177"/>
    </row>
    <row r="318" spans="1:9" s="178" customFormat="1" ht="27.75" customHeight="1">
      <c r="A318" s="445" t="s">
        <v>481</v>
      </c>
      <c r="B318" s="446"/>
      <c r="C318" s="446"/>
      <c r="D318" s="447"/>
      <c r="E318" s="241">
        <v>765.82</v>
      </c>
      <c r="F318" s="242">
        <v>2.7156</v>
      </c>
      <c r="G318" s="241">
        <v>766</v>
      </c>
      <c r="H318" s="242">
        <v>2.7156</v>
      </c>
      <c r="I318" s="177"/>
    </row>
    <row r="319" spans="1:9" s="178" customFormat="1" ht="12.75">
      <c r="A319" s="445" t="s">
        <v>613</v>
      </c>
      <c r="B319" s="446"/>
      <c r="C319" s="446"/>
      <c r="D319" s="447"/>
      <c r="E319" s="241">
        <v>470.63</v>
      </c>
      <c r="F319" s="242">
        <v>1.6689</v>
      </c>
      <c r="G319" s="241" t="s">
        <v>285</v>
      </c>
      <c r="H319" s="242" t="s">
        <v>285</v>
      </c>
      <c r="I319" s="177"/>
    </row>
    <row r="320" spans="1:9" s="178" customFormat="1" ht="12.75">
      <c r="A320" s="445" t="s">
        <v>482</v>
      </c>
      <c r="B320" s="446"/>
      <c r="C320" s="446"/>
      <c r="D320" s="447"/>
      <c r="E320" s="241">
        <v>428.09</v>
      </c>
      <c r="F320" s="242">
        <v>1.518</v>
      </c>
      <c r="G320" s="241">
        <v>428</v>
      </c>
      <c r="H320" s="242">
        <v>1.518</v>
      </c>
      <c r="I320" s="177"/>
    </row>
    <row r="321" spans="1:9" s="178" customFormat="1" ht="12.75">
      <c r="A321" s="445" t="s">
        <v>483</v>
      </c>
      <c r="B321" s="446"/>
      <c r="C321" s="446"/>
      <c r="D321" s="447"/>
      <c r="E321" s="241">
        <v>303.01</v>
      </c>
      <c r="F321" s="242">
        <v>1.0745</v>
      </c>
      <c r="G321" s="241">
        <v>303</v>
      </c>
      <c r="H321" s="242">
        <v>1.0745</v>
      </c>
      <c r="I321" s="177"/>
    </row>
    <row r="322" spans="1:9" s="178" customFormat="1" ht="12.75" customHeight="1">
      <c r="A322" s="445" t="s">
        <v>488</v>
      </c>
      <c r="B322" s="446"/>
      <c r="C322" s="446"/>
      <c r="D322" s="447"/>
      <c r="E322" s="241">
        <v>216</v>
      </c>
      <c r="F322" s="242">
        <v>0.7659</v>
      </c>
      <c r="G322" s="241">
        <v>100</v>
      </c>
      <c r="H322" s="242">
        <v>0.3546</v>
      </c>
      <c r="I322" s="177"/>
    </row>
    <row r="323" spans="1:9" s="178" customFormat="1" ht="12.75">
      <c r="A323" s="445" t="s">
        <v>484</v>
      </c>
      <c r="B323" s="446"/>
      <c r="C323" s="446"/>
      <c r="D323" s="447"/>
      <c r="E323" s="241">
        <v>202</v>
      </c>
      <c r="F323" s="242">
        <v>0.7163</v>
      </c>
      <c r="G323" s="241">
        <v>202</v>
      </c>
      <c r="H323" s="242">
        <v>0.7163</v>
      </c>
      <c r="I323" s="177"/>
    </row>
    <row r="324" spans="1:9" ht="12.75">
      <c r="A324" s="445" t="s">
        <v>614</v>
      </c>
      <c r="B324" s="446"/>
      <c r="C324" s="446"/>
      <c r="D324" s="447"/>
      <c r="E324" s="241">
        <v>177.08</v>
      </c>
      <c r="F324" s="242">
        <v>0.6279</v>
      </c>
      <c r="G324" s="241" t="s">
        <v>285</v>
      </c>
      <c r="H324" s="242" t="s">
        <v>285</v>
      </c>
      <c r="I324" s="177"/>
    </row>
    <row r="325" spans="1:9" s="178" customFormat="1" ht="12.75" customHeight="1">
      <c r="A325" s="445" t="s">
        <v>615</v>
      </c>
      <c r="B325" s="446"/>
      <c r="C325" s="446"/>
      <c r="D325" s="447"/>
      <c r="E325" s="241">
        <v>170.8</v>
      </c>
      <c r="F325" s="242">
        <v>0.6057</v>
      </c>
      <c r="G325" s="241" t="s">
        <v>285</v>
      </c>
      <c r="H325" s="242" t="s">
        <v>285</v>
      </c>
      <c r="I325" s="177"/>
    </row>
    <row r="326" spans="1:9" s="178" customFormat="1" ht="12.75">
      <c r="A326" s="445" t="s">
        <v>616</v>
      </c>
      <c r="B326" s="446"/>
      <c r="C326" s="446"/>
      <c r="D326" s="447"/>
      <c r="E326" s="241">
        <v>155.67</v>
      </c>
      <c r="F326" s="242">
        <v>0.552</v>
      </c>
      <c r="G326" s="241">
        <v>25</v>
      </c>
      <c r="H326" s="242">
        <v>0.0894</v>
      </c>
      <c r="I326" s="177"/>
    </row>
    <row r="327" spans="1:9" s="178" customFormat="1" ht="29.25" customHeight="1">
      <c r="A327" s="445" t="s">
        <v>485</v>
      </c>
      <c r="B327" s="446"/>
      <c r="C327" s="446"/>
      <c r="D327" s="447"/>
      <c r="E327" s="241">
        <v>153.33</v>
      </c>
      <c r="F327" s="242">
        <v>0.5437</v>
      </c>
      <c r="G327" s="241">
        <v>144</v>
      </c>
      <c r="H327" s="242">
        <v>0.509</v>
      </c>
      <c r="I327" s="177"/>
    </row>
    <row r="328" spans="1:9" s="178" customFormat="1" ht="26.25" customHeight="1">
      <c r="A328" s="445" t="s">
        <v>486</v>
      </c>
      <c r="B328" s="446"/>
      <c r="C328" s="446"/>
      <c r="D328" s="447"/>
      <c r="E328" s="241">
        <v>126.81</v>
      </c>
      <c r="F328" s="242">
        <v>0.4497</v>
      </c>
      <c r="G328" s="241">
        <v>127</v>
      </c>
      <c r="H328" s="242">
        <v>0.4497</v>
      </c>
      <c r="I328" s="177"/>
    </row>
    <row r="329" spans="1:9" s="178" customFormat="1" ht="12.75" customHeight="1">
      <c r="A329" s="445" t="s">
        <v>487</v>
      </c>
      <c r="B329" s="446"/>
      <c r="C329" s="446"/>
      <c r="D329" s="447"/>
      <c r="E329" s="241">
        <v>100</v>
      </c>
      <c r="F329" s="242">
        <v>0.3546</v>
      </c>
      <c r="G329" s="241">
        <v>100</v>
      </c>
      <c r="H329" s="242">
        <v>0.3546</v>
      </c>
      <c r="I329" s="177"/>
    </row>
    <row r="330" spans="1:9" s="178" customFormat="1" ht="12.75" customHeight="1">
      <c r="A330" s="445" t="s">
        <v>617</v>
      </c>
      <c r="B330" s="446"/>
      <c r="C330" s="446"/>
      <c r="D330" s="447"/>
      <c r="E330" s="241">
        <v>75.89</v>
      </c>
      <c r="F330" s="242">
        <v>0.2691</v>
      </c>
      <c r="G330" s="241" t="s">
        <v>285</v>
      </c>
      <c r="H330" s="242" t="s">
        <v>285</v>
      </c>
      <c r="I330" s="177"/>
    </row>
    <row r="331" spans="1:9" s="178" customFormat="1" ht="12.75">
      <c r="A331" s="445" t="s">
        <v>618</v>
      </c>
      <c r="B331" s="446"/>
      <c r="C331" s="446"/>
      <c r="D331" s="447"/>
      <c r="E331" s="241">
        <v>64.18</v>
      </c>
      <c r="F331" s="242">
        <v>0.2276</v>
      </c>
      <c r="G331" s="241">
        <v>5</v>
      </c>
      <c r="H331" s="242">
        <v>0.0161</v>
      </c>
      <c r="I331" s="177"/>
    </row>
    <row r="332" spans="1:9" s="178" customFormat="1" ht="12.75">
      <c r="A332" s="445" t="s">
        <v>619</v>
      </c>
      <c r="B332" s="446"/>
      <c r="C332" s="446"/>
      <c r="D332" s="447"/>
      <c r="E332" s="241">
        <v>60</v>
      </c>
      <c r="F332" s="242">
        <v>0.2128</v>
      </c>
      <c r="G332" s="241" t="s">
        <v>285</v>
      </c>
      <c r="H332" s="242" t="s">
        <v>285</v>
      </c>
      <c r="I332" s="177"/>
    </row>
    <row r="333" spans="1:9" s="178" customFormat="1" ht="12.75">
      <c r="A333" s="445" t="s">
        <v>620</v>
      </c>
      <c r="B333" s="446"/>
      <c r="C333" s="446"/>
      <c r="D333" s="447"/>
      <c r="E333" s="241">
        <v>55.07</v>
      </c>
      <c r="F333" s="242">
        <v>0.1953</v>
      </c>
      <c r="G333" s="241">
        <v>28</v>
      </c>
      <c r="H333" s="242">
        <v>0.0978</v>
      </c>
      <c r="I333" s="177"/>
    </row>
    <row r="334" spans="1:9" s="178" customFormat="1" ht="12.75" customHeight="1">
      <c r="A334" s="445" t="s">
        <v>621</v>
      </c>
      <c r="B334" s="446"/>
      <c r="C334" s="446"/>
      <c r="D334" s="447"/>
      <c r="E334" s="241">
        <v>49.59</v>
      </c>
      <c r="F334" s="242">
        <v>0.1758</v>
      </c>
      <c r="G334" s="241" t="s">
        <v>285</v>
      </c>
      <c r="H334" s="242" t="s">
        <v>285</v>
      </c>
      <c r="I334" s="177"/>
    </row>
    <row r="335" spans="1:9" s="178" customFormat="1" ht="12.75">
      <c r="A335" s="445" t="s">
        <v>622</v>
      </c>
      <c r="B335" s="446"/>
      <c r="C335" s="446"/>
      <c r="D335" s="447"/>
      <c r="E335" s="241">
        <v>48.92</v>
      </c>
      <c r="F335" s="242">
        <v>0.1735</v>
      </c>
      <c r="G335" s="241" t="s">
        <v>285</v>
      </c>
      <c r="H335" s="242" t="s">
        <v>285</v>
      </c>
      <c r="I335" s="177"/>
    </row>
    <row r="336" spans="1:9" s="178" customFormat="1" ht="12.75">
      <c r="A336" s="445" t="s">
        <v>623</v>
      </c>
      <c r="B336" s="446"/>
      <c r="C336" s="446"/>
      <c r="D336" s="447"/>
      <c r="E336" s="241">
        <v>47.78</v>
      </c>
      <c r="F336" s="242">
        <v>0.1694</v>
      </c>
      <c r="G336" s="241" t="s">
        <v>285</v>
      </c>
      <c r="H336" s="242" t="s">
        <v>285</v>
      </c>
      <c r="I336" s="177"/>
    </row>
    <row r="337" spans="1:9" s="178" customFormat="1" ht="12.75" customHeight="1">
      <c r="A337" s="445" t="s">
        <v>624</v>
      </c>
      <c r="B337" s="446"/>
      <c r="C337" s="446"/>
      <c r="D337" s="447"/>
      <c r="E337" s="241">
        <v>47.26</v>
      </c>
      <c r="F337" s="242">
        <v>0.1676</v>
      </c>
      <c r="G337" s="241" t="s">
        <v>285</v>
      </c>
      <c r="H337" s="242" t="s">
        <v>285</v>
      </c>
      <c r="I337" s="177"/>
    </row>
    <row r="338" spans="1:9" s="178" customFormat="1" ht="12.75" customHeight="1">
      <c r="A338" s="445" t="s">
        <v>625</v>
      </c>
      <c r="B338" s="446"/>
      <c r="C338" s="446"/>
      <c r="D338" s="447"/>
      <c r="E338" s="241">
        <v>45.45</v>
      </c>
      <c r="F338" s="242">
        <v>0.1612</v>
      </c>
      <c r="G338" s="241">
        <v>22</v>
      </c>
      <c r="H338" s="242">
        <v>0.0771</v>
      </c>
      <c r="I338" s="177"/>
    </row>
    <row r="339" spans="1:9" s="178" customFormat="1" ht="13.5" thickBot="1">
      <c r="A339" s="448" t="s">
        <v>489</v>
      </c>
      <c r="B339" s="449"/>
      <c r="C339" s="449"/>
      <c r="D339" s="450"/>
      <c r="E339" s="243">
        <v>43.39</v>
      </c>
      <c r="F339" s="244">
        <v>0.1539</v>
      </c>
      <c r="G339" s="243">
        <v>43</v>
      </c>
      <c r="H339" s="244">
        <v>0.1539</v>
      </c>
      <c r="I339" s="177"/>
    </row>
    <row r="340" spans="1:9" s="178" customFormat="1" ht="13.5" thickBot="1">
      <c r="A340" s="452"/>
      <c r="B340" s="453"/>
      <c r="C340" s="453"/>
      <c r="D340" s="454"/>
      <c r="E340" s="245">
        <f>SUM(E316:E339)</f>
        <v>6766.620000000002</v>
      </c>
      <c r="F340" s="240">
        <f>SUM(F316:F339)</f>
        <v>23.994600000000002</v>
      </c>
      <c r="G340" s="246">
        <f>SUM(G316:G339)</f>
        <v>5283</v>
      </c>
      <c r="H340" s="240">
        <f>SUM(H316:H339)</f>
        <v>18.728600000000007</v>
      </c>
      <c r="I340" s="177"/>
    </row>
    <row r="341" spans="1:9" s="178" customFormat="1" ht="12.75" customHeight="1" thickBot="1">
      <c r="A341" s="452" t="s">
        <v>490</v>
      </c>
      <c r="B341" s="453"/>
      <c r="C341" s="453"/>
      <c r="D341" s="454"/>
      <c r="E341" s="181">
        <v>2838.389999999999</v>
      </c>
      <c r="F341" s="182">
        <v>10.065600000000062</v>
      </c>
      <c r="G341" s="181">
        <v>4322.000000000003</v>
      </c>
      <c r="H341" s="182">
        <v>15.330899999999982</v>
      </c>
      <c r="I341" s="177"/>
    </row>
    <row r="342" spans="1:9" s="178" customFormat="1" ht="13.5" thickBot="1">
      <c r="A342" s="452"/>
      <c r="B342" s="453"/>
      <c r="C342" s="453"/>
      <c r="D342" s="454"/>
      <c r="E342" s="179">
        <f>E315+E340+E341</f>
        <v>28200.7</v>
      </c>
      <c r="F342" s="240">
        <f>F315+F340+F341</f>
        <v>100.00070000000007</v>
      </c>
      <c r="G342" s="180">
        <f>G315+G340+G341</f>
        <v>28200.690000000002</v>
      </c>
      <c r="H342" s="240">
        <f>H315+H340+H341</f>
        <v>100</v>
      </c>
      <c r="I342" s="177"/>
    </row>
    <row r="343" spans="1:9" s="178" customFormat="1" ht="12.75">
      <c r="A343" s="146"/>
      <c r="B343" s="146"/>
      <c r="C343" s="146"/>
      <c r="D343" s="146"/>
      <c r="E343" s="146"/>
      <c r="F343" s="176"/>
      <c r="G343" s="147"/>
      <c r="H343" s="147"/>
      <c r="I343" s="142"/>
    </row>
    <row r="344" spans="1:9" s="178" customFormat="1" ht="12.75">
      <c r="A344" s="146"/>
      <c r="B344" s="146"/>
      <c r="C344" s="146"/>
      <c r="D344" s="146"/>
      <c r="E344" s="146"/>
      <c r="F344" s="176"/>
      <c r="G344" s="147"/>
      <c r="H344" s="147"/>
      <c r="I344" s="147"/>
    </row>
    <row r="345" spans="1:9" s="178" customFormat="1" ht="12.75" customHeight="1">
      <c r="A345" s="439" t="s">
        <v>590</v>
      </c>
      <c r="B345" s="439"/>
      <c r="C345" s="439"/>
      <c r="D345" s="439"/>
      <c r="E345" s="439"/>
      <c r="F345" s="176"/>
      <c r="G345" s="142"/>
      <c r="H345" s="147"/>
      <c r="I345" s="147"/>
    </row>
    <row r="346" spans="1:9" s="178" customFormat="1" ht="12.75" customHeight="1">
      <c r="A346" s="147"/>
      <c r="B346" s="125" t="s">
        <v>599</v>
      </c>
      <c r="C346" s="125" t="s">
        <v>558</v>
      </c>
      <c r="D346" s="147"/>
      <c r="E346" s="147"/>
      <c r="F346" s="176"/>
      <c r="G346" s="147"/>
      <c r="H346" s="147"/>
      <c r="I346" s="147"/>
    </row>
    <row r="347" spans="1:9" s="178" customFormat="1" ht="12.75">
      <c r="A347" s="144" t="s">
        <v>491</v>
      </c>
      <c r="B347" s="167">
        <v>13664931</v>
      </c>
      <c r="C347" s="167">
        <v>24398086</v>
      </c>
      <c r="D347" s="147"/>
      <c r="E347" s="147"/>
      <c r="F347" s="176"/>
      <c r="G347" s="147"/>
      <c r="H347" s="147"/>
      <c r="I347" s="147"/>
    </row>
    <row r="348" spans="1:9" s="178" customFormat="1" ht="26.25" thickBot="1">
      <c r="A348" s="144" t="s">
        <v>492</v>
      </c>
      <c r="B348" s="169">
        <v>0</v>
      </c>
      <c r="C348" s="169">
        <v>513896442</v>
      </c>
      <c r="D348" s="147"/>
      <c r="E348" s="147"/>
      <c r="F348" s="176"/>
      <c r="G348" s="147"/>
      <c r="H348" s="147"/>
      <c r="I348" s="147"/>
    </row>
    <row r="349" spans="1:9" s="178" customFormat="1" ht="13.5" thickBot="1">
      <c r="A349" s="147"/>
      <c r="B349" s="188">
        <f>SUM(B347:B348)</f>
        <v>13664931</v>
      </c>
      <c r="C349" s="188">
        <f>SUM(C347:C348)</f>
        <v>538294528</v>
      </c>
      <c r="D349" s="147"/>
      <c r="E349" s="147"/>
      <c r="F349" s="176"/>
      <c r="G349" s="147"/>
      <c r="H349" s="147"/>
      <c r="I349" s="147"/>
    </row>
    <row r="350" spans="1:11" s="178" customFormat="1" ht="12.75">
      <c r="A350" s="439"/>
      <c r="B350" s="439"/>
      <c r="C350" s="439"/>
      <c r="D350" s="439"/>
      <c r="E350" s="439"/>
      <c r="F350" s="176"/>
      <c r="G350" s="147"/>
      <c r="H350" s="147"/>
      <c r="I350" s="147"/>
      <c r="J350" s="247"/>
      <c r="K350" s="247"/>
    </row>
    <row r="351" ht="12.75">
      <c r="A351" s="176"/>
    </row>
    <row r="352" ht="12.75">
      <c r="A352" s="146" t="s">
        <v>591</v>
      </c>
    </row>
    <row r="353" spans="2:6" ht="12.75">
      <c r="B353" s="125" t="s">
        <v>599</v>
      </c>
      <c r="C353" s="125" t="s">
        <v>558</v>
      </c>
      <c r="F353" s="142"/>
    </row>
    <row r="354" spans="1:6" ht="12.75">
      <c r="A354" s="144" t="s">
        <v>493</v>
      </c>
      <c r="B354" s="167">
        <v>2902951</v>
      </c>
      <c r="C354" s="167">
        <v>7083573</v>
      </c>
      <c r="F354" s="142"/>
    </row>
    <row r="355" spans="1:11" ht="25.5">
      <c r="A355" s="144" t="s">
        <v>492</v>
      </c>
      <c r="B355" s="167">
        <v>543146373</v>
      </c>
      <c r="C355" s="167">
        <v>8213777</v>
      </c>
      <c r="D355" s="167"/>
      <c r="K355" s="114"/>
    </row>
    <row r="356" spans="1:11" ht="25.5">
      <c r="A356" s="144" t="s">
        <v>494</v>
      </c>
      <c r="B356" s="167">
        <v>53017904</v>
      </c>
      <c r="C356" s="167">
        <v>14027722</v>
      </c>
      <c r="K356" s="114"/>
    </row>
    <row r="357" spans="1:11" ht="12.75">
      <c r="A357" s="144" t="s">
        <v>495</v>
      </c>
      <c r="B357" s="168">
        <v>293687500</v>
      </c>
      <c r="C357" s="168">
        <v>269413750</v>
      </c>
      <c r="D357" s="142"/>
      <c r="K357" s="114"/>
    </row>
    <row r="358" spans="1:11" ht="25.5">
      <c r="A358" s="144" t="s">
        <v>592</v>
      </c>
      <c r="B358" s="168">
        <v>0</v>
      </c>
      <c r="C358" s="168">
        <v>7897392</v>
      </c>
      <c r="K358" s="114"/>
    </row>
    <row r="359" spans="1:11" ht="12.75">
      <c r="A359" s="144" t="s">
        <v>496</v>
      </c>
      <c r="B359" s="168">
        <v>0</v>
      </c>
      <c r="C359" s="168">
        <v>7452575</v>
      </c>
      <c r="K359" s="114"/>
    </row>
    <row r="360" spans="1:11" ht="12.75">
      <c r="A360" s="144" t="s">
        <v>497</v>
      </c>
      <c r="B360" s="167">
        <v>270716744</v>
      </c>
      <c r="C360" s="167">
        <v>182265259</v>
      </c>
      <c r="K360" s="114"/>
    </row>
    <row r="361" spans="1:11" ht="12.75">
      <c r="A361" s="131" t="s">
        <v>498</v>
      </c>
      <c r="B361" s="167">
        <v>1887355</v>
      </c>
      <c r="C361" s="167">
        <v>1860118</v>
      </c>
      <c r="K361" s="114"/>
    </row>
    <row r="362" spans="1:11" ht="25.5">
      <c r="A362" s="131" t="s">
        <v>499</v>
      </c>
      <c r="B362" s="167">
        <v>11946893</v>
      </c>
      <c r="C362" s="167">
        <v>5316322</v>
      </c>
      <c r="K362" s="114"/>
    </row>
    <row r="363" spans="1:11" ht="13.5" thickBot="1">
      <c r="A363" s="131" t="s">
        <v>500</v>
      </c>
      <c r="B363" s="169">
        <v>70592</v>
      </c>
      <c r="C363" s="169">
        <v>195070</v>
      </c>
      <c r="K363" s="114"/>
    </row>
    <row r="364" spans="2:11" ht="13.5" thickBot="1">
      <c r="B364" s="188">
        <f>SUM(B354:B363)</f>
        <v>1177376312</v>
      </c>
      <c r="C364" s="188">
        <f>SUM(C354:C363)</f>
        <v>503725558</v>
      </c>
      <c r="J364" s="126"/>
      <c r="K364" s="114"/>
    </row>
    <row r="365" spans="1:11" ht="12.75">
      <c r="A365" s="176"/>
      <c r="C365" s="162"/>
      <c r="K365" s="114"/>
    </row>
    <row r="366" spans="1:11" ht="26.25" customHeight="1">
      <c r="A366" s="440" t="s">
        <v>631</v>
      </c>
      <c r="B366" s="440"/>
      <c r="C366" s="440"/>
      <c r="D366" s="440"/>
      <c r="E366" s="440"/>
      <c r="F366" s="440"/>
      <c r="G366" s="440"/>
      <c r="H366" s="440"/>
      <c r="I366" s="440"/>
      <c r="K366" s="114"/>
    </row>
    <row r="367" spans="1:11" ht="12.75">
      <c r="A367" s="176"/>
      <c r="B367" s="260"/>
      <c r="C367" s="162"/>
      <c r="D367" s="260"/>
      <c r="E367" s="260"/>
      <c r="F367" s="260"/>
      <c r="G367" s="260"/>
      <c r="H367" s="260"/>
      <c r="I367" s="260"/>
      <c r="K367" s="114"/>
    </row>
    <row r="368" spans="1:11" ht="12.75">
      <c r="A368" s="176"/>
      <c r="C368" s="162"/>
      <c r="K368" s="114"/>
    </row>
    <row r="369" spans="1:11" ht="12.75">
      <c r="A369" s="146" t="s">
        <v>593</v>
      </c>
      <c r="K369" s="114"/>
    </row>
    <row r="370" spans="1:11" ht="12.75">
      <c r="A370" s="138"/>
      <c r="B370" s="125" t="s">
        <v>599</v>
      </c>
      <c r="C370" s="125" t="s">
        <v>558</v>
      </c>
      <c r="K370" s="114"/>
    </row>
    <row r="371" spans="1:11" ht="25.5">
      <c r="A371" s="163" t="s">
        <v>504</v>
      </c>
      <c r="B371" s="132">
        <v>232396020</v>
      </c>
      <c r="C371" s="132">
        <v>177913279</v>
      </c>
      <c r="K371" s="114"/>
    </row>
    <row r="372" spans="1:11" ht="25.5">
      <c r="A372" s="163" t="s">
        <v>505</v>
      </c>
      <c r="B372" s="132">
        <v>5199301</v>
      </c>
      <c r="C372" s="132">
        <v>4351980</v>
      </c>
      <c r="K372" s="114"/>
    </row>
    <row r="373" spans="1:11" ht="13.5" thickBot="1">
      <c r="A373" s="163" t="s">
        <v>506</v>
      </c>
      <c r="B373" s="133">
        <v>33121423</v>
      </c>
      <c r="C373" s="133">
        <v>0</v>
      </c>
      <c r="K373" s="114"/>
    </row>
    <row r="374" spans="1:11" ht="13.5" thickBot="1">
      <c r="A374" s="135"/>
      <c r="B374" s="203">
        <f>SUM(B371:B373)</f>
        <v>270716744</v>
      </c>
      <c r="C374" s="203">
        <f>SUM(C371:C373)</f>
        <v>182265259</v>
      </c>
      <c r="K374" s="114"/>
    </row>
    <row r="375" spans="1:11" ht="12.75">
      <c r="A375" s="135"/>
      <c r="B375" s="208"/>
      <c r="C375" s="208"/>
      <c r="K375" s="114"/>
    </row>
    <row r="376" spans="1:11" ht="12.75">
      <c r="A376" s="207"/>
      <c r="K376" s="114"/>
    </row>
    <row r="377" spans="1:11" ht="12.75">
      <c r="A377" s="439" t="s">
        <v>594</v>
      </c>
      <c r="B377" s="439"/>
      <c r="C377" s="439"/>
      <c r="D377" s="439"/>
      <c r="E377" s="439"/>
      <c r="K377" s="114"/>
    </row>
    <row r="378" spans="1:11" ht="39" customHeight="1">
      <c r="A378" s="440" t="s">
        <v>638</v>
      </c>
      <c r="B378" s="438"/>
      <c r="C378" s="438"/>
      <c r="D378" s="438"/>
      <c r="E378" s="438"/>
      <c r="F378" s="438"/>
      <c r="G378" s="438"/>
      <c r="H378" s="438"/>
      <c r="I378" s="438"/>
      <c r="K378" s="114"/>
    </row>
    <row r="379" spans="1:11" ht="12.75">
      <c r="A379" s="176"/>
      <c r="K379" s="114"/>
    </row>
    <row r="380" spans="1:11" ht="12.75">
      <c r="A380" s="176"/>
      <c r="B380" s="125" t="s">
        <v>599</v>
      </c>
      <c r="C380" s="125" t="s">
        <v>558</v>
      </c>
      <c r="J380" s="248"/>
      <c r="K380" s="114"/>
    </row>
    <row r="381" spans="1:11" ht="12.75">
      <c r="A381" s="249" t="s">
        <v>501</v>
      </c>
      <c r="B381" s="192">
        <v>250000000</v>
      </c>
      <c r="C381" s="192">
        <v>250000000</v>
      </c>
      <c r="D381" s="250"/>
      <c r="E381" s="250"/>
      <c r="F381" s="250"/>
      <c r="G381" s="250"/>
      <c r="H381" s="250"/>
      <c r="I381" s="250"/>
      <c r="J381" s="248"/>
      <c r="K381" s="114"/>
    </row>
    <row r="382" spans="1:11" ht="12.75">
      <c r="A382" s="249" t="s">
        <v>502</v>
      </c>
      <c r="B382" s="193">
        <v>0</v>
      </c>
      <c r="C382" s="193">
        <v>-1461250</v>
      </c>
      <c r="D382" s="250"/>
      <c r="E382" s="250"/>
      <c r="F382" s="250"/>
      <c r="G382" s="250"/>
      <c r="H382" s="250"/>
      <c r="I382" s="250"/>
      <c r="J382" s="248"/>
      <c r="K382" s="114"/>
    </row>
    <row r="383" spans="1:11" ht="26.25" thickBot="1">
      <c r="A383" s="249" t="s">
        <v>503</v>
      </c>
      <c r="B383" s="194">
        <v>43687500</v>
      </c>
      <c r="C383" s="194">
        <v>20875000</v>
      </c>
      <c r="D383" s="250"/>
      <c r="E383" s="250"/>
      <c r="F383" s="250"/>
      <c r="G383" s="250"/>
      <c r="H383" s="250"/>
      <c r="I383" s="250"/>
      <c r="J383" s="248"/>
      <c r="K383" s="114"/>
    </row>
    <row r="384" spans="1:11" ht="13.5" thickBot="1">
      <c r="A384" s="207"/>
      <c r="B384" s="251">
        <f>SUM(B381:B383)</f>
        <v>293687500</v>
      </c>
      <c r="C384" s="251">
        <f>SUM(C381:C383)</f>
        <v>269413750</v>
      </c>
      <c r="D384" s="250"/>
      <c r="E384" s="250"/>
      <c r="F384" s="250"/>
      <c r="G384" s="250"/>
      <c r="H384" s="250"/>
      <c r="I384" s="250"/>
      <c r="J384" s="248"/>
      <c r="K384" s="114"/>
    </row>
    <row r="385" spans="1:11" ht="12.75">
      <c r="A385" s="207"/>
      <c r="B385" s="252"/>
      <c r="C385" s="253"/>
      <c r="D385" s="250"/>
      <c r="E385" s="250"/>
      <c r="F385" s="250"/>
      <c r="G385" s="250"/>
      <c r="H385" s="250"/>
      <c r="I385" s="250"/>
      <c r="K385" s="114"/>
    </row>
    <row r="386" spans="1:11" ht="12.75">
      <c r="A386" s="207"/>
      <c r="C386" s="162"/>
      <c r="K386" s="114"/>
    </row>
    <row r="387" spans="1:11" ht="12.75">
      <c r="A387" s="146" t="s">
        <v>595</v>
      </c>
      <c r="K387" s="114"/>
    </row>
    <row r="388" spans="1:11" ht="12.75">
      <c r="A388" s="138"/>
      <c r="B388" s="125" t="s">
        <v>599</v>
      </c>
      <c r="C388" s="125" t="s">
        <v>558</v>
      </c>
      <c r="K388" s="114"/>
    </row>
    <row r="389" spans="1:11" ht="25.5">
      <c r="A389" s="163" t="s">
        <v>507</v>
      </c>
      <c r="B389" s="132">
        <v>9706311</v>
      </c>
      <c r="C389" s="132">
        <v>3243240</v>
      </c>
      <c r="K389" s="114"/>
    </row>
    <row r="390" spans="1:11" ht="25.5">
      <c r="A390" s="163" t="s">
        <v>508</v>
      </c>
      <c r="B390" s="132">
        <v>1486100</v>
      </c>
      <c r="C390" s="132">
        <v>1470277</v>
      </c>
      <c r="K390" s="114"/>
    </row>
    <row r="391" spans="1:11" ht="26.25" thickBot="1">
      <c r="A391" s="163" t="s">
        <v>509</v>
      </c>
      <c r="B391" s="133">
        <v>754482</v>
      </c>
      <c r="C391" s="133">
        <v>602805</v>
      </c>
      <c r="K391" s="114"/>
    </row>
    <row r="392" spans="1:11" ht="13.5" thickBot="1">
      <c r="A392" s="135"/>
      <c r="B392" s="203">
        <f>SUM(B389:B391)</f>
        <v>11946893</v>
      </c>
      <c r="C392" s="203">
        <f>SUM(C389:C391)</f>
        <v>5316322</v>
      </c>
      <c r="K392" s="114"/>
    </row>
    <row r="393" spans="1:11" ht="12.75">
      <c r="A393" s="146"/>
      <c r="K393" s="114"/>
    </row>
    <row r="394" spans="1:11" ht="12.75">
      <c r="A394" s="146"/>
      <c r="K394" s="114"/>
    </row>
    <row r="395" spans="1:11" ht="12.75">
      <c r="A395" s="146" t="s">
        <v>596</v>
      </c>
      <c r="K395" s="114"/>
    </row>
    <row r="396" spans="2:11" ht="12.75">
      <c r="B396" s="125" t="s">
        <v>599</v>
      </c>
      <c r="C396" s="125" t="s">
        <v>558</v>
      </c>
      <c r="K396" s="114"/>
    </row>
    <row r="397" spans="1:11" ht="38.25">
      <c r="A397" s="144" t="s">
        <v>510</v>
      </c>
      <c r="B397" s="167">
        <v>6634309</v>
      </c>
      <c r="C397" s="167">
        <v>11797101</v>
      </c>
      <c r="K397" s="114"/>
    </row>
    <row r="398" spans="1:11" ht="38.25">
      <c r="A398" s="144" t="s">
        <v>511</v>
      </c>
      <c r="B398" s="167">
        <v>4068943</v>
      </c>
      <c r="C398" s="167">
        <v>5986012</v>
      </c>
      <c r="K398" s="114"/>
    </row>
    <row r="399" spans="1:11" ht="12.75">
      <c r="A399" s="144" t="s">
        <v>512</v>
      </c>
      <c r="B399" s="167">
        <v>0</v>
      </c>
      <c r="C399" s="167">
        <v>30714979</v>
      </c>
      <c r="K399" s="114"/>
    </row>
    <row r="400" spans="1:11" ht="12.75">
      <c r="A400" s="144" t="s">
        <v>513</v>
      </c>
      <c r="B400" s="167">
        <v>12500000</v>
      </c>
      <c r="C400" s="167">
        <v>13500000</v>
      </c>
      <c r="J400" s="126"/>
      <c r="K400" s="114"/>
    </row>
    <row r="401" spans="1:11" ht="26.25" thickBot="1">
      <c r="A401" s="144" t="s">
        <v>514</v>
      </c>
      <c r="B401" s="169">
        <v>3756641</v>
      </c>
      <c r="C401" s="169">
        <v>3379703</v>
      </c>
      <c r="K401" s="114"/>
    </row>
    <row r="402" spans="2:11" ht="13.5" thickBot="1">
      <c r="B402" s="188">
        <f>SUM(B397:B401)</f>
        <v>26959893</v>
      </c>
      <c r="C402" s="188">
        <f>SUM(C397:C401)</f>
        <v>65377795</v>
      </c>
      <c r="K402" s="114"/>
    </row>
    <row r="403" spans="1:11" ht="12.75">
      <c r="A403" s="146"/>
      <c r="C403" s="162"/>
      <c r="J403" s="114"/>
      <c r="K403" s="114"/>
    </row>
    <row r="404" spans="1:11" ht="12.75">
      <c r="A404" s="207"/>
      <c r="J404" s="114"/>
      <c r="K404" s="114"/>
    </row>
    <row r="405" spans="1:11" ht="12.75">
      <c r="A405" s="146" t="s">
        <v>515</v>
      </c>
      <c r="J405" s="114"/>
      <c r="K405" s="114"/>
    </row>
    <row r="406" spans="1:11" ht="38.25" customHeight="1">
      <c r="A406" s="438" t="s">
        <v>516</v>
      </c>
      <c r="B406" s="438"/>
      <c r="C406" s="438"/>
      <c r="D406" s="438"/>
      <c r="E406" s="438"/>
      <c r="F406" s="438"/>
      <c r="G406" s="438"/>
      <c r="H406" s="438"/>
      <c r="I406" s="438"/>
      <c r="J406" s="114"/>
      <c r="K406" s="114"/>
    </row>
    <row r="407" spans="1:11" ht="12.75">
      <c r="A407" s="139"/>
      <c r="J407" s="114"/>
      <c r="K407" s="114"/>
    </row>
    <row r="408" spans="1:11" ht="12.75">
      <c r="A408" s="139"/>
      <c r="J408" s="114"/>
      <c r="K408" s="114"/>
    </row>
    <row r="409" spans="1:11" ht="12.75">
      <c r="A409" s="444" t="s">
        <v>517</v>
      </c>
      <c r="B409" s="444"/>
      <c r="C409" s="444"/>
      <c r="D409" s="444"/>
      <c r="E409" s="444"/>
      <c r="F409" s="444"/>
      <c r="G409" s="444"/>
      <c r="H409" s="444"/>
      <c r="I409" s="444"/>
      <c r="J409" s="114"/>
      <c r="K409" s="114"/>
    </row>
    <row r="410" spans="1:11" ht="53.25" customHeight="1">
      <c r="A410" s="438" t="s">
        <v>518</v>
      </c>
      <c r="B410" s="438"/>
      <c r="C410" s="438"/>
      <c r="D410" s="438"/>
      <c r="E410" s="438"/>
      <c r="F410" s="438"/>
      <c r="G410" s="438"/>
      <c r="H410" s="438"/>
      <c r="I410" s="438"/>
      <c r="J410" s="114"/>
      <c r="K410" s="114"/>
    </row>
    <row r="411" spans="1:11" ht="12.75">
      <c r="A411" s="438"/>
      <c r="B411" s="438"/>
      <c r="C411" s="438"/>
      <c r="D411" s="438"/>
      <c r="E411" s="438"/>
      <c r="F411" s="438"/>
      <c r="G411" s="438"/>
      <c r="H411" s="438"/>
      <c r="I411" s="438"/>
      <c r="J411" s="114"/>
      <c r="K411" s="114"/>
    </row>
    <row r="412" spans="1:11" ht="12.75">
      <c r="A412" s="438" t="s">
        <v>519</v>
      </c>
      <c r="B412" s="438"/>
      <c r="C412" s="438"/>
      <c r="D412" s="438"/>
      <c r="E412" s="438"/>
      <c r="F412" s="438"/>
      <c r="G412" s="438"/>
      <c r="H412" s="438"/>
      <c r="I412" s="438"/>
      <c r="J412" s="114"/>
      <c r="K412" s="114"/>
    </row>
    <row r="413" spans="1:11" ht="12.75">
      <c r="A413" s="145"/>
      <c r="J413" s="114"/>
      <c r="K413" s="114"/>
    </row>
    <row r="414" spans="1:11" ht="12.75">
      <c r="A414" s="145"/>
      <c r="B414" s="441" t="s">
        <v>520</v>
      </c>
      <c r="C414" s="441"/>
      <c r="D414" s="441" t="s">
        <v>521</v>
      </c>
      <c r="E414" s="441"/>
      <c r="J414" s="114"/>
      <c r="K414" s="114"/>
    </row>
    <row r="415" spans="1:11" ht="12.75">
      <c r="A415" s="145"/>
      <c r="B415" s="183" t="s">
        <v>599</v>
      </c>
      <c r="C415" s="183" t="s">
        <v>558</v>
      </c>
      <c r="D415" s="183" t="s">
        <v>599</v>
      </c>
      <c r="E415" s="183" t="s">
        <v>558</v>
      </c>
      <c r="J415" s="114"/>
      <c r="K415" s="114"/>
    </row>
    <row r="416" spans="1:11" ht="12.75">
      <c r="A416" s="145"/>
      <c r="B416" s="189" t="s">
        <v>522</v>
      </c>
      <c r="C416" s="189" t="s">
        <v>522</v>
      </c>
      <c r="D416" s="189" t="s">
        <v>522</v>
      </c>
      <c r="E416" s="189" t="s">
        <v>522</v>
      </c>
      <c r="J416" s="114"/>
      <c r="K416" s="114"/>
    </row>
    <row r="417" spans="1:11" ht="12.75">
      <c r="A417" s="145"/>
      <c r="B417" s="183"/>
      <c r="C417" s="183"/>
      <c r="D417" s="183"/>
      <c r="E417" s="183"/>
      <c r="J417" s="114"/>
      <c r="K417" s="114"/>
    </row>
    <row r="418" spans="1:11" ht="12.75">
      <c r="A418" s="184" t="s">
        <v>523</v>
      </c>
      <c r="B418" s="185">
        <v>604672</v>
      </c>
      <c r="C418" s="185">
        <v>583907</v>
      </c>
      <c r="D418" s="185">
        <v>-23524</v>
      </c>
      <c r="E418" s="185">
        <v>-21374</v>
      </c>
      <c r="J418" s="114"/>
      <c r="K418" s="114"/>
    </row>
    <row r="419" spans="1:11" ht="12.75" customHeight="1">
      <c r="A419" s="184" t="s">
        <v>524</v>
      </c>
      <c r="B419" s="185">
        <v>1581</v>
      </c>
      <c r="C419" s="185">
        <v>1939</v>
      </c>
      <c r="D419" s="184">
        <v>0</v>
      </c>
      <c r="E419" s="184">
        <v>-2</v>
      </c>
      <c r="J419" s="114"/>
      <c r="K419" s="114"/>
    </row>
    <row r="420" spans="1:11" ht="12.75">
      <c r="A420" s="184" t="s">
        <v>525</v>
      </c>
      <c r="B420" s="184"/>
      <c r="D420" s="185"/>
      <c r="E420" s="184"/>
      <c r="J420" s="114"/>
      <c r="K420" s="114"/>
    </row>
    <row r="421" spans="1:11" ht="13.5" thickBot="1">
      <c r="A421" s="184" t="s">
        <v>526</v>
      </c>
      <c r="B421" s="186"/>
      <c r="C421" s="187"/>
      <c r="D421" s="187"/>
      <c r="E421" s="187"/>
      <c r="J421" s="114"/>
      <c r="K421" s="114"/>
    </row>
    <row r="422" spans="2:11" ht="13.5" thickBot="1">
      <c r="B422" s="188">
        <f>SUM(B418:B421)</f>
        <v>606253</v>
      </c>
      <c r="C422" s="188">
        <f>SUM(C418:C421)</f>
        <v>585846</v>
      </c>
      <c r="D422" s="188">
        <f>SUM(D418:D421)</f>
        <v>-23524</v>
      </c>
      <c r="E422" s="188">
        <f>SUM(E418:E421)</f>
        <v>-21376</v>
      </c>
      <c r="J422" s="114"/>
      <c r="K422" s="114"/>
    </row>
    <row r="423" spans="1:11" ht="12.75">
      <c r="A423" s="139"/>
      <c r="C423" s="162"/>
      <c r="E423" s="162"/>
      <c r="J423" s="114"/>
      <c r="K423" s="114"/>
    </row>
    <row r="424" spans="1:11" ht="12.75">
      <c r="A424" s="139"/>
      <c r="J424" s="114"/>
      <c r="K424" s="114"/>
    </row>
    <row r="425" spans="1:11" ht="12.75">
      <c r="A425" s="139"/>
      <c r="J425" s="114"/>
      <c r="K425" s="114"/>
    </row>
    <row r="426" spans="1:11" ht="12.75">
      <c r="A426" s="444" t="s">
        <v>527</v>
      </c>
      <c r="B426" s="444"/>
      <c r="C426" s="444"/>
      <c r="D426" s="444"/>
      <c r="E426" s="444"/>
      <c r="F426" s="444"/>
      <c r="G426" s="444"/>
      <c r="H426" s="444"/>
      <c r="I426" s="444"/>
      <c r="J426" s="114"/>
      <c r="K426" s="114"/>
    </row>
    <row r="427" spans="1:11" ht="12.75">
      <c r="A427" s="145"/>
      <c r="J427" s="114"/>
      <c r="K427" s="114"/>
    </row>
    <row r="428" spans="1:11" ht="12.75">
      <c r="A428" s="484" t="s">
        <v>528</v>
      </c>
      <c r="B428" s="484"/>
      <c r="C428" s="484"/>
      <c r="D428" s="484"/>
      <c r="E428" s="484"/>
      <c r="F428" s="484"/>
      <c r="G428" s="484"/>
      <c r="H428" s="484"/>
      <c r="I428" s="484"/>
      <c r="J428" s="114"/>
      <c r="K428" s="114"/>
    </row>
    <row r="429" spans="1:11" ht="12.75">
      <c r="A429" s="438" t="s">
        <v>529</v>
      </c>
      <c r="B429" s="438"/>
      <c r="C429" s="438"/>
      <c r="D429" s="438"/>
      <c r="E429" s="438"/>
      <c r="F429" s="438"/>
      <c r="G429" s="438"/>
      <c r="H429" s="438"/>
      <c r="I429" s="438"/>
      <c r="J429" s="114"/>
      <c r="K429" s="114"/>
    </row>
    <row r="430" spans="1:11" ht="64.5" customHeight="1">
      <c r="A430" s="440" t="s">
        <v>611</v>
      </c>
      <c r="B430" s="438"/>
      <c r="C430" s="438"/>
      <c r="D430" s="438"/>
      <c r="E430" s="438"/>
      <c r="F430" s="438"/>
      <c r="G430" s="438"/>
      <c r="H430" s="438"/>
      <c r="I430" s="438"/>
      <c r="J430" s="114"/>
      <c r="K430" s="114"/>
    </row>
    <row r="431" spans="1:11" ht="12.75">
      <c r="A431" s="145"/>
      <c r="J431" s="114"/>
      <c r="K431" s="114"/>
    </row>
    <row r="432" spans="1:11" ht="12.75">
      <c r="A432" s="145"/>
      <c r="B432" s="441" t="s">
        <v>520</v>
      </c>
      <c r="C432" s="441"/>
      <c r="D432" s="441" t="s">
        <v>521</v>
      </c>
      <c r="E432" s="441"/>
      <c r="J432" s="114"/>
      <c r="K432" s="114"/>
    </row>
    <row r="433" spans="1:11" ht="12.75" customHeight="1">
      <c r="A433" s="145"/>
      <c r="B433" s="183" t="s">
        <v>599</v>
      </c>
      <c r="C433" s="183" t="s">
        <v>558</v>
      </c>
      <c r="D433" s="183" t="s">
        <v>599</v>
      </c>
      <c r="E433" s="183" t="s">
        <v>558</v>
      </c>
      <c r="J433" s="114"/>
      <c r="K433" s="114"/>
    </row>
    <row r="434" spans="1:11" ht="12.75">
      <c r="A434" s="145"/>
      <c r="B434" s="189" t="s">
        <v>522</v>
      </c>
      <c r="C434" s="189" t="s">
        <v>522</v>
      </c>
      <c r="D434" s="189" t="s">
        <v>522</v>
      </c>
      <c r="E434" s="189" t="s">
        <v>522</v>
      </c>
      <c r="J434" s="114"/>
      <c r="K434" s="114"/>
    </row>
    <row r="435" spans="1:11" ht="12.75">
      <c r="A435" s="145"/>
      <c r="B435" s="183"/>
      <c r="C435" s="183"/>
      <c r="D435" s="183"/>
      <c r="E435" s="183"/>
      <c r="J435" s="114"/>
      <c r="K435" s="114"/>
    </row>
    <row r="436" spans="1:11" ht="12.75" customHeight="1">
      <c r="A436" s="184" t="s">
        <v>523</v>
      </c>
      <c r="B436" s="185">
        <v>60467</v>
      </c>
      <c r="C436" s="185">
        <v>58391</v>
      </c>
      <c r="D436" s="185">
        <v>-2352</v>
      </c>
      <c r="E436" s="185">
        <v>-2137</v>
      </c>
      <c r="J436" s="114"/>
      <c r="K436" s="114"/>
    </row>
    <row r="437" spans="1:11" ht="12.75">
      <c r="A437" s="184" t="s">
        <v>524</v>
      </c>
      <c r="B437" s="185">
        <v>158</v>
      </c>
      <c r="C437" s="185">
        <v>194</v>
      </c>
      <c r="D437" s="185">
        <v>0</v>
      </c>
      <c r="E437" s="185">
        <v>0</v>
      </c>
      <c r="J437" s="114"/>
      <c r="K437" s="114"/>
    </row>
    <row r="438" spans="1:11" ht="12.75">
      <c r="A438" s="184" t="s">
        <v>525</v>
      </c>
      <c r="B438" s="184"/>
      <c r="D438" s="185"/>
      <c r="E438" s="184"/>
      <c r="J438" s="114"/>
      <c r="K438" s="114"/>
    </row>
    <row r="439" spans="1:11" ht="13.5" thickBot="1">
      <c r="A439" s="184" t="s">
        <v>526</v>
      </c>
      <c r="B439" s="186"/>
      <c r="C439" s="187"/>
      <c r="D439" s="187"/>
      <c r="E439" s="187"/>
      <c r="J439" s="114"/>
      <c r="K439" s="114"/>
    </row>
    <row r="440" spans="2:11" ht="13.5" thickBot="1">
      <c r="B440" s="188">
        <f>SUM(B436:B439)</f>
        <v>60625</v>
      </c>
      <c r="C440" s="188">
        <f>SUM(C436:C439)</f>
        <v>58585</v>
      </c>
      <c r="D440" s="188">
        <f>SUM(D436:D439)</f>
        <v>-2352</v>
      </c>
      <c r="E440" s="188">
        <f>SUM(E436:E439)</f>
        <v>-2137</v>
      </c>
      <c r="J440" s="114"/>
      <c r="K440" s="114"/>
    </row>
    <row r="441" spans="1:11" ht="12.75">
      <c r="A441" s="138"/>
      <c r="B441" s="208"/>
      <c r="C441" s="208"/>
      <c r="D441" s="208"/>
      <c r="E441" s="208"/>
      <c r="J441" s="114"/>
      <c r="K441" s="114"/>
    </row>
    <row r="442" spans="1:11" ht="25.5" customHeight="1">
      <c r="A442" s="438" t="s">
        <v>530</v>
      </c>
      <c r="B442" s="438"/>
      <c r="C442" s="438"/>
      <c r="D442" s="438"/>
      <c r="E442" s="438"/>
      <c r="F442" s="438"/>
      <c r="G442" s="438"/>
      <c r="H442" s="438"/>
      <c r="I442" s="438"/>
      <c r="J442" s="114"/>
      <c r="K442" s="114"/>
    </row>
    <row r="443" spans="1:11" ht="12.75">
      <c r="A443" s="145"/>
      <c r="J443" s="114"/>
      <c r="K443" s="114"/>
    </row>
    <row r="444" spans="1:11" ht="12.75">
      <c r="A444" s="444" t="s">
        <v>531</v>
      </c>
      <c r="B444" s="444"/>
      <c r="C444" s="444"/>
      <c r="D444" s="444"/>
      <c r="E444" s="444"/>
      <c r="F444" s="444"/>
      <c r="G444" s="444"/>
      <c r="H444" s="444"/>
      <c r="I444" s="444"/>
      <c r="J444" s="114"/>
      <c r="K444" s="114"/>
    </row>
    <row r="445" spans="1:11" ht="26.25" customHeight="1">
      <c r="A445" s="440" t="s">
        <v>632</v>
      </c>
      <c r="B445" s="438"/>
      <c r="C445" s="438"/>
      <c r="D445" s="438"/>
      <c r="E445" s="438"/>
      <c r="F445" s="438"/>
      <c r="G445" s="438"/>
      <c r="H445" s="438"/>
      <c r="I445" s="438"/>
      <c r="J445" s="114"/>
      <c r="K445" s="114"/>
    </row>
    <row r="446" spans="1:11" ht="12.75">
      <c r="A446" s="438" t="s">
        <v>532</v>
      </c>
      <c r="B446" s="438"/>
      <c r="C446" s="438"/>
      <c r="D446" s="438"/>
      <c r="E446" s="438"/>
      <c r="F446" s="438"/>
      <c r="G446" s="438"/>
      <c r="H446" s="438"/>
      <c r="I446" s="438"/>
      <c r="J446" s="114"/>
      <c r="K446" s="114"/>
    </row>
    <row r="447" spans="1:11" ht="12.75">
      <c r="A447" s="139"/>
      <c r="J447" s="114"/>
      <c r="K447" s="114"/>
    </row>
    <row r="448" spans="1:11" ht="12.75">
      <c r="A448" s="139"/>
      <c r="J448" s="114"/>
      <c r="K448" s="114"/>
    </row>
    <row r="449" spans="1:11" ht="12.75">
      <c r="A449" s="444" t="s">
        <v>533</v>
      </c>
      <c r="B449" s="444"/>
      <c r="C449" s="444"/>
      <c r="D449" s="444"/>
      <c r="E449" s="444"/>
      <c r="F449" s="444"/>
      <c r="G449" s="444"/>
      <c r="H449" s="444"/>
      <c r="I449" s="444"/>
      <c r="J449" s="114"/>
      <c r="K449" s="114"/>
    </row>
    <row r="450" spans="1:11" ht="39" customHeight="1">
      <c r="A450" s="438" t="s">
        <v>534</v>
      </c>
      <c r="B450" s="438"/>
      <c r="C450" s="438"/>
      <c r="D450" s="438"/>
      <c r="E450" s="438"/>
      <c r="F450" s="438"/>
      <c r="G450" s="438"/>
      <c r="H450" s="438"/>
      <c r="I450" s="438"/>
      <c r="J450" s="114"/>
      <c r="K450" s="114"/>
    </row>
    <row r="451" spans="1:11" ht="26.25" customHeight="1">
      <c r="A451" s="438" t="s">
        <v>535</v>
      </c>
      <c r="B451" s="438"/>
      <c r="C451" s="438"/>
      <c r="D451" s="438"/>
      <c r="E451" s="438"/>
      <c r="F451" s="438"/>
      <c r="G451" s="438"/>
      <c r="H451" s="438"/>
      <c r="I451" s="438"/>
      <c r="J451" s="114"/>
      <c r="K451" s="114"/>
    </row>
    <row r="452" spans="1:11" ht="27.75" customHeight="1">
      <c r="A452" s="438" t="s">
        <v>536</v>
      </c>
      <c r="B452" s="438"/>
      <c r="C452" s="438"/>
      <c r="D452" s="438"/>
      <c r="E452" s="438"/>
      <c r="F452" s="438"/>
      <c r="G452" s="438"/>
      <c r="H452" s="438"/>
      <c r="I452" s="438"/>
      <c r="J452" s="114"/>
      <c r="K452" s="114"/>
    </row>
    <row r="453" spans="1:11" ht="12.75" customHeight="1">
      <c r="A453" s="123"/>
      <c r="B453" s="123"/>
      <c r="C453" s="123"/>
      <c r="D453" s="123"/>
      <c r="E453" s="123"/>
      <c r="F453" s="123"/>
      <c r="G453" s="123"/>
      <c r="H453" s="123"/>
      <c r="I453" s="123"/>
      <c r="J453" s="114"/>
      <c r="K453" s="114"/>
    </row>
    <row r="454" spans="1:11" ht="12.75">
      <c r="A454" s="139"/>
      <c r="J454" s="114"/>
      <c r="K454" s="114"/>
    </row>
    <row r="455" spans="1:11" ht="12.75">
      <c r="A455" s="444" t="s">
        <v>537</v>
      </c>
      <c r="B455" s="444"/>
      <c r="C455" s="444"/>
      <c r="D455" s="444"/>
      <c r="E455" s="444"/>
      <c r="F455" s="444"/>
      <c r="G455" s="444"/>
      <c r="H455" s="444"/>
      <c r="I455" s="444"/>
      <c r="J455" s="114"/>
      <c r="K455" s="114"/>
    </row>
    <row r="456" spans="1:11" ht="40.5" customHeight="1">
      <c r="A456" s="438" t="s">
        <v>538</v>
      </c>
      <c r="B456" s="438"/>
      <c r="C456" s="438"/>
      <c r="D456" s="438"/>
      <c r="E456" s="438"/>
      <c r="F456" s="438"/>
      <c r="G456" s="438"/>
      <c r="H456" s="438"/>
      <c r="I456" s="438"/>
      <c r="J456" s="114"/>
      <c r="K456" s="114"/>
    </row>
    <row r="457" spans="1:11" ht="12.75" customHeight="1">
      <c r="A457" s="438"/>
      <c r="B457" s="438"/>
      <c r="C457" s="438"/>
      <c r="D457" s="438"/>
      <c r="E457" s="438"/>
      <c r="F457" s="438"/>
      <c r="G457" s="438"/>
      <c r="H457" s="438"/>
      <c r="I457" s="438"/>
      <c r="J457" s="114"/>
      <c r="K457" s="114"/>
    </row>
    <row r="458" spans="1:11" ht="12.75">
      <c r="A458" s="484" t="s">
        <v>539</v>
      </c>
      <c r="B458" s="484"/>
      <c r="C458" s="484"/>
      <c r="D458" s="484"/>
      <c r="E458" s="484"/>
      <c r="F458" s="484"/>
      <c r="G458" s="484"/>
      <c r="H458" s="484"/>
      <c r="I458" s="484"/>
      <c r="J458" s="114"/>
      <c r="K458" s="114"/>
    </row>
    <row r="459" spans="1:11" ht="12.75">
      <c r="A459" s="438" t="s">
        <v>540</v>
      </c>
      <c r="B459" s="438"/>
      <c r="C459" s="438"/>
      <c r="D459" s="438"/>
      <c r="E459" s="438"/>
      <c r="F459" s="438"/>
      <c r="G459" s="438"/>
      <c r="H459" s="438"/>
      <c r="I459" s="438"/>
      <c r="J459" s="114"/>
      <c r="K459" s="114"/>
    </row>
    <row r="460" spans="1:11" ht="27" customHeight="1">
      <c r="A460" s="438" t="s">
        <v>541</v>
      </c>
      <c r="B460" s="438"/>
      <c r="C460" s="438"/>
      <c r="D460" s="438"/>
      <c r="E460" s="438"/>
      <c r="F460" s="438"/>
      <c r="G460" s="438"/>
      <c r="H460" s="438"/>
      <c r="I460" s="438"/>
      <c r="J460" s="114"/>
      <c r="K460" s="114"/>
    </row>
    <row r="461" spans="1:11" ht="12.75">
      <c r="A461" s="145"/>
      <c r="J461" s="114"/>
      <c r="K461" s="114"/>
    </row>
    <row r="462" spans="1:11" ht="12.75">
      <c r="A462" s="207"/>
      <c r="J462" s="114"/>
      <c r="K462" s="114"/>
    </row>
    <row r="463" spans="1:11" ht="25.5">
      <c r="A463" s="138" t="s">
        <v>542</v>
      </c>
      <c r="B463" s="255" t="s">
        <v>543</v>
      </c>
      <c r="C463" s="255" t="s">
        <v>544</v>
      </c>
      <c r="D463" s="255" t="s">
        <v>545</v>
      </c>
      <c r="E463" s="255" t="s">
        <v>546</v>
      </c>
      <c r="K463" s="114"/>
    </row>
    <row r="464" spans="1:11" ht="12.75">
      <c r="A464" s="138"/>
      <c r="B464" s="174"/>
      <c r="C464" s="138"/>
      <c r="D464" s="138"/>
      <c r="E464" s="138"/>
      <c r="K464" s="114"/>
    </row>
    <row r="465" spans="1:11" ht="12.75">
      <c r="A465" s="256" t="s">
        <v>599</v>
      </c>
      <c r="B465" s="174"/>
      <c r="C465" s="138"/>
      <c r="D465" s="138"/>
      <c r="E465" s="138"/>
      <c r="K465" s="114"/>
    </row>
    <row r="466" spans="1:11" ht="12.75">
      <c r="A466" s="138" t="s">
        <v>547</v>
      </c>
      <c r="B466" s="185">
        <v>272675</v>
      </c>
      <c r="C466" s="261"/>
      <c r="D466" s="261"/>
      <c r="E466" s="254">
        <f>SUM(B466:D466)</f>
        <v>272675</v>
      </c>
      <c r="K466" s="114"/>
    </row>
    <row r="467" spans="1:11" ht="13.5" thickBot="1">
      <c r="A467" s="138" t="s">
        <v>548</v>
      </c>
      <c r="B467" s="230">
        <v>903105</v>
      </c>
      <c r="C467" s="230">
        <v>1803</v>
      </c>
      <c r="D467" s="230">
        <v>1512</v>
      </c>
      <c r="E467" s="230">
        <f>SUM(B467:D467)</f>
        <v>906420</v>
      </c>
      <c r="K467" s="114"/>
    </row>
    <row r="468" spans="1:11" ht="13.5" thickBot="1">
      <c r="A468" s="138"/>
      <c r="B468" s="203">
        <f>SUM(B466:B467)</f>
        <v>1175780</v>
      </c>
      <c r="C468" s="203">
        <f>SUM(C466:C467)</f>
        <v>1803</v>
      </c>
      <c r="D468" s="203">
        <f>SUM(D466:D467)</f>
        <v>1512</v>
      </c>
      <c r="E468" s="203">
        <f>SUM(B468:D468)</f>
        <v>1179095</v>
      </c>
      <c r="K468" s="114"/>
    </row>
    <row r="469" spans="1:11" ht="12.75">
      <c r="A469" s="138"/>
      <c r="B469" s="174"/>
      <c r="C469" s="138"/>
      <c r="D469" s="138"/>
      <c r="E469" s="138"/>
      <c r="J469" s="126"/>
      <c r="K469" s="114"/>
    </row>
    <row r="470" spans="1:11" ht="12.75">
      <c r="A470" s="256" t="s">
        <v>558</v>
      </c>
      <c r="B470" s="174"/>
      <c r="C470" s="138"/>
      <c r="D470" s="138"/>
      <c r="E470" s="138"/>
      <c r="K470" s="114"/>
    </row>
    <row r="471" spans="1:11" ht="12.75">
      <c r="A471" s="138" t="s">
        <v>547</v>
      </c>
      <c r="B471" s="185">
        <v>199670</v>
      </c>
      <c r="C471" s="257"/>
      <c r="D471" s="257"/>
      <c r="E471" s="254">
        <f>SUM(B471:D471)</f>
        <v>199670</v>
      </c>
      <c r="K471" s="114"/>
    </row>
    <row r="472" spans="1:11" ht="13.5" thickBot="1">
      <c r="A472" s="138" t="s">
        <v>548</v>
      </c>
      <c r="B472" s="230">
        <v>108236</v>
      </c>
      <c r="C472" s="230">
        <v>726915</v>
      </c>
      <c r="D472" s="230">
        <v>1883</v>
      </c>
      <c r="E472" s="230">
        <f>SUM(B472:D472)</f>
        <v>837034</v>
      </c>
      <c r="K472" s="114"/>
    </row>
    <row r="473" spans="1:11" ht="13.5" thickBot="1">
      <c r="A473" s="138"/>
      <c r="B473" s="203">
        <f>SUM(B471:B472)</f>
        <v>307906</v>
      </c>
      <c r="C473" s="203">
        <f>SUM(C471:C472)</f>
        <v>726915</v>
      </c>
      <c r="D473" s="203">
        <f>SUM(D471:D472)</f>
        <v>1883</v>
      </c>
      <c r="E473" s="203">
        <f>SUM(B473:D473)</f>
        <v>1036704</v>
      </c>
      <c r="K473" s="114"/>
    </row>
    <row r="474" spans="1:11" ht="12.75">
      <c r="A474" s="145"/>
      <c r="K474" s="114"/>
    </row>
    <row r="475" spans="1:11" ht="27" customHeight="1">
      <c r="A475" s="440" t="s">
        <v>633</v>
      </c>
      <c r="B475" s="438"/>
      <c r="C475" s="438"/>
      <c r="D475" s="438"/>
      <c r="E475" s="438"/>
      <c r="F475" s="438"/>
      <c r="G475" s="438"/>
      <c r="H475" s="438"/>
      <c r="I475" s="438"/>
      <c r="K475" s="114"/>
    </row>
    <row r="476" spans="1:11" ht="12.75">
      <c r="A476" s="438" t="s">
        <v>549</v>
      </c>
      <c r="B476" s="438"/>
      <c r="C476" s="438"/>
      <c r="D476" s="438"/>
      <c r="E476" s="438"/>
      <c r="F476" s="438"/>
      <c r="G476" s="438"/>
      <c r="H476" s="438"/>
      <c r="I476" s="438"/>
      <c r="K476" s="114"/>
    </row>
    <row r="477" spans="1:11" ht="12.75">
      <c r="A477" s="438" t="s">
        <v>550</v>
      </c>
      <c r="B477" s="438"/>
      <c r="C477" s="438"/>
      <c r="D477" s="438"/>
      <c r="E477" s="438"/>
      <c r="F477" s="438"/>
      <c r="G477" s="438"/>
      <c r="H477" s="438"/>
      <c r="I477" s="438"/>
      <c r="K477" s="114"/>
    </row>
    <row r="478" spans="1:11" ht="26.25" customHeight="1">
      <c r="A478" s="438" t="s">
        <v>551</v>
      </c>
      <c r="B478" s="438"/>
      <c r="C478" s="438"/>
      <c r="D478" s="438"/>
      <c r="E478" s="438"/>
      <c r="F478" s="438"/>
      <c r="G478" s="438"/>
      <c r="H478" s="438"/>
      <c r="I478" s="438"/>
      <c r="K478" s="114"/>
    </row>
    <row r="479" spans="1:11" ht="12.75">
      <c r="A479" s="145"/>
      <c r="J479" s="114"/>
      <c r="K479" s="114"/>
    </row>
    <row r="480" spans="1:11" ht="12.75">
      <c r="A480" s="145"/>
      <c r="J480" s="114"/>
      <c r="K480" s="114"/>
    </row>
    <row r="481" spans="1:11" ht="12.75">
      <c r="A481" s="145"/>
      <c r="J481" s="114"/>
      <c r="K481" s="114"/>
    </row>
    <row r="482" spans="1:11" ht="25.5">
      <c r="A482" s="138" t="s">
        <v>542</v>
      </c>
      <c r="B482" s="255" t="s">
        <v>543</v>
      </c>
      <c r="C482" s="255" t="s">
        <v>544</v>
      </c>
      <c r="D482" s="255" t="s">
        <v>545</v>
      </c>
      <c r="E482" s="255" t="s">
        <v>546</v>
      </c>
      <c r="J482" s="114"/>
      <c r="K482" s="114"/>
    </row>
    <row r="483" spans="1:11" ht="12.75" customHeight="1">
      <c r="A483" s="138"/>
      <c r="B483" s="174"/>
      <c r="C483" s="138"/>
      <c r="D483" s="138"/>
      <c r="E483" s="138"/>
      <c r="J483" s="114"/>
      <c r="K483" s="114"/>
    </row>
    <row r="484" spans="1:11" ht="12.75" customHeight="1">
      <c r="A484" s="256" t="s">
        <v>599</v>
      </c>
      <c r="B484" s="174"/>
      <c r="C484" s="138"/>
      <c r="D484" s="138"/>
      <c r="E484" s="138"/>
      <c r="J484" s="114"/>
      <c r="K484" s="114"/>
    </row>
    <row r="485" spans="1:11" ht="12.75">
      <c r="A485" s="138" t="s">
        <v>552</v>
      </c>
      <c r="B485" s="185">
        <v>159490</v>
      </c>
      <c r="C485" s="261"/>
      <c r="D485" s="261"/>
      <c r="E485" s="254">
        <f>SUM(B485:D485)</f>
        <v>159490</v>
      </c>
      <c r="J485" s="114"/>
      <c r="K485" s="114"/>
    </row>
    <row r="486" spans="1:11" ht="13.5" thickBot="1">
      <c r="A486" s="138" t="s">
        <v>553</v>
      </c>
      <c r="B486" s="230">
        <v>1248</v>
      </c>
      <c r="C486" s="230">
        <v>8237</v>
      </c>
      <c r="D486" s="230">
        <v>0</v>
      </c>
      <c r="E486" s="230">
        <f>SUM(B486:D486)</f>
        <v>9485</v>
      </c>
      <c r="J486" s="114"/>
      <c r="K486" s="114"/>
    </row>
    <row r="487" spans="1:11" ht="13.5" thickBot="1">
      <c r="A487" s="138"/>
      <c r="B487" s="203">
        <f>SUM(B485:B486)</f>
        <v>160738</v>
      </c>
      <c r="C487" s="203">
        <f>SUM(C485:C486)</f>
        <v>8237</v>
      </c>
      <c r="D487" s="203">
        <f>SUM(D485:D486)</f>
        <v>0</v>
      </c>
      <c r="E487" s="203">
        <f>SUM(B487:D487)</f>
        <v>168975</v>
      </c>
      <c r="J487" s="114"/>
      <c r="K487" s="114"/>
    </row>
    <row r="488" spans="1:11" ht="12.75">
      <c r="A488" s="138"/>
      <c r="B488" s="174"/>
      <c r="C488" s="138"/>
      <c r="D488" s="138"/>
      <c r="E488" s="138"/>
      <c r="J488" s="114"/>
      <c r="K488" s="114"/>
    </row>
    <row r="489" spans="1:11" ht="12.75">
      <c r="A489" s="256" t="s">
        <v>558</v>
      </c>
      <c r="B489" s="174"/>
      <c r="C489" s="138"/>
      <c r="D489" s="138"/>
      <c r="E489" s="138"/>
      <c r="J489" s="114"/>
      <c r="K489" s="114"/>
    </row>
    <row r="490" spans="1:11" ht="12.75">
      <c r="A490" s="138" t="s">
        <v>552</v>
      </c>
      <c r="B490" s="185">
        <v>82281</v>
      </c>
      <c r="C490" s="257"/>
      <c r="D490" s="257"/>
      <c r="E490" s="254">
        <f>SUM(B490:D490)</f>
        <v>82281</v>
      </c>
      <c r="J490" s="114"/>
      <c r="K490" s="114"/>
    </row>
    <row r="491" spans="1:11" ht="13.5" thickBot="1">
      <c r="A491" s="138" t="s">
        <v>553</v>
      </c>
      <c r="B491" s="230">
        <v>640</v>
      </c>
      <c r="C491" s="230">
        <v>9151</v>
      </c>
      <c r="D491" s="230">
        <v>0</v>
      </c>
      <c r="E491" s="230">
        <f>SUM(B491:D491)</f>
        <v>9791</v>
      </c>
      <c r="J491" s="114"/>
      <c r="K491" s="114"/>
    </row>
    <row r="492" spans="1:11" ht="13.5" thickBot="1">
      <c r="A492" s="138"/>
      <c r="B492" s="203">
        <f>SUM(B490:B491)</f>
        <v>82921</v>
      </c>
      <c r="C492" s="203">
        <f>SUM(C490:C491)</f>
        <v>9151</v>
      </c>
      <c r="D492" s="203">
        <f>SUM(D490:D491)</f>
        <v>0</v>
      </c>
      <c r="E492" s="203">
        <f>SUM(B492:D492)</f>
        <v>92072</v>
      </c>
      <c r="J492" s="114"/>
      <c r="K492" s="114"/>
    </row>
    <row r="493" spans="1:11" ht="12.75">
      <c r="A493" s="145"/>
      <c r="J493" s="114"/>
      <c r="K493" s="114"/>
    </row>
    <row r="494" spans="1:11" ht="12.75">
      <c r="A494" s="207"/>
      <c r="J494" s="114"/>
      <c r="K494" s="114"/>
    </row>
    <row r="495" spans="1:11" ht="12.75">
      <c r="A495" s="438" t="s">
        <v>554</v>
      </c>
      <c r="B495" s="438"/>
      <c r="C495" s="438"/>
      <c r="D495" s="438"/>
      <c r="E495" s="438"/>
      <c r="F495" s="438"/>
      <c r="G495" s="438"/>
      <c r="H495" s="438"/>
      <c r="I495" s="438"/>
      <c r="J495" s="114"/>
      <c r="K495" s="114"/>
    </row>
    <row r="496" spans="1:11" ht="12.75">
      <c r="A496" s="123"/>
      <c r="B496" s="123"/>
      <c r="C496" s="123"/>
      <c r="D496" s="123"/>
      <c r="E496" s="123"/>
      <c r="F496" s="123"/>
      <c r="G496" s="123"/>
      <c r="H496" s="123"/>
      <c r="I496" s="123"/>
      <c r="J496" s="114"/>
      <c r="K496" s="114"/>
    </row>
    <row r="497" spans="1:11" ht="12.75">
      <c r="A497" s="123"/>
      <c r="B497" s="123"/>
      <c r="C497" s="123"/>
      <c r="D497" s="123"/>
      <c r="E497" s="123"/>
      <c r="F497" s="123"/>
      <c r="G497" s="123"/>
      <c r="H497" s="123"/>
      <c r="I497" s="123"/>
      <c r="J497" s="114"/>
      <c r="K497" s="114"/>
    </row>
    <row r="498" spans="1:11" ht="12.75">
      <c r="A498" s="145"/>
      <c r="J498" s="114"/>
      <c r="K498" s="114"/>
    </row>
    <row r="499" spans="1:11" ht="12.75">
      <c r="A499" s="483" t="s">
        <v>555</v>
      </c>
      <c r="B499" s="483"/>
      <c r="C499" s="483"/>
      <c r="D499" s="483"/>
      <c r="E499" s="483"/>
      <c r="F499" s="483"/>
      <c r="G499" s="483"/>
      <c r="H499" s="483"/>
      <c r="I499" s="483"/>
      <c r="J499" s="114"/>
      <c r="K499" s="114"/>
    </row>
    <row r="500" spans="10:11" ht="12.75">
      <c r="J500" s="114"/>
      <c r="K500" s="114"/>
    </row>
    <row r="501" spans="10:11" ht="12.75">
      <c r="J501" s="114"/>
      <c r="K501" s="114"/>
    </row>
    <row r="502" spans="10:11" ht="12.75" customHeight="1">
      <c r="J502" s="114"/>
      <c r="K502" s="114"/>
    </row>
    <row r="503" spans="1:11" ht="12.75">
      <c r="A503" s="207"/>
      <c r="J503" s="114"/>
      <c r="K503" s="114"/>
    </row>
    <row r="504" spans="1:11" ht="12.75">
      <c r="A504" s="207"/>
      <c r="J504" s="114"/>
      <c r="K504" s="114"/>
    </row>
    <row r="505" spans="10:11" ht="12.75">
      <c r="J505" s="114"/>
      <c r="K505" s="114"/>
    </row>
    <row r="506" spans="10:11" ht="12.75">
      <c r="J506" s="114"/>
      <c r="K506" s="114"/>
    </row>
    <row r="507" spans="10:11" ht="12.75">
      <c r="J507" s="114"/>
      <c r="K507" s="114"/>
    </row>
    <row r="508" spans="10:11" ht="12.75">
      <c r="J508" s="114"/>
      <c r="K508" s="114"/>
    </row>
    <row r="509" spans="10:11" ht="12.75">
      <c r="J509" s="114"/>
      <c r="K509" s="114"/>
    </row>
    <row r="510" spans="10:11" ht="12.75">
      <c r="J510" s="114"/>
      <c r="K510" s="114"/>
    </row>
    <row r="511" spans="10:11" ht="12.75">
      <c r="J511" s="114"/>
      <c r="K511" s="114"/>
    </row>
    <row r="512" spans="10:11" ht="12.75">
      <c r="J512" s="114"/>
      <c r="K512" s="114"/>
    </row>
    <row r="513" spans="10:11" ht="12.75">
      <c r="J513" s="114"/>
      <c r="K513" s="114"/>
    </row>
    <row r="514" spans="10:11" ht="12.75">
      <c r="J514" s="114"/>
      <c r="K514" s="114"/>
    </row>
    <row r="515" spans="10:11" ht="12.75">
      <c r="J515" s="114"/>
      <c r="K515" s="114"/>
    </row>
    <row r="516" spans="10:11" ht="12.75">
      <c r="J516" s="114"/>
      <c r="K516" s="114"/>
    </row>
    <row r="517" spans="10:11" ht="12.75">
      <c r="J517" s="114"/>
      <c r="K517" s="114"/>
    </row>
    <row r="518" spans="10:11" ht="12.75">
      <c r="J518" s="114"/>
      <c r="K518" s="114"/>
    </row>
    <row r="519" spans="10:11" ht="12.75">
      <c r="J519" s="114"/>
      <c r="K519" s="114"/>
    </row>
    <row r="520" spans="10:11" ht="12.75">
      <c r="J520" s="114"/>
      <c r="K520" s="114"/>
    </row>
    <row r="521" spans="10:11" ht="12.75">
      <c r="J521" s="114"/>
      <c r="K521" s="114"/>
    </row>
    <row r="522" spans="10:11" ht="12.75">
      <c r="J522" s="114"/>
      <c r="K522" s="114"/>
    </row>
    <row r="524" spans="10:11" ht="12.75">
      <c r="J524" s="114"/>
      <c r="K524" s="114"/>
    </row>
  </sheetData>
  <sheetProtection/>
  <protectedRanges>
    <protectedRange sqref="B127" name="Range1_1"/>
  </protectedRanges>
  <mergeCells count="134">
    <mergeCell ref="A429:I429"/>
    <mergeCell ref="A409:I409"/>
    <mergeCell ref="A411:I411"/>
    <mergeCell ref="A456:I456"/>
    <mergeCell ref="A458:I458"/>
    <mergeCell ref="A410:I410"/>
    <mergeCell ref="D432:E432"/>
    <mergeCell ref="A428:I428"/>
    <mergeCell ref="A476:I476"/>
    <mergeCell ref="A475:I475"/>
    <mergeCell ref="A449:I449"/>
    <mergeCell ref="A450:I450"/>
    <mergeCell ref="A445:I445"/>
    <mergeCell ref="A444:I444"/>
    <mergeCell ref="A460:I460"/>
    <mergeCell ref="A316:D316"/>
    <mergeCell ref="A317:D317"/>
    <mergeCell ref="A3:I3"/>
    <mergeCell ref="A499:I499"/>
    <mergeCell ref="A406:I406"/>
    <mergeCell ref="A412:I412"/>
    <mergeCell ref="B414:C414"/>
    <mergeCell ref="D414:E414"/>
    <mergeCell ref="A426:I426"/>
    <mergeCell ref="A430:I430"/>
    <mergeCell ref="A209:I209"/>
    <mergeCell ref="A251:I251"/>
    <mergeCell ref="A299:I299"/>
    <mergeCell ref="A300:I300"/>
    <mergeCell ref="A315:D315"/>
    <mergeCell ref="C217:I217"/>
    <mergeCell ref="A219:I219"/>
    <mergeCell ref="A242:I242"/>
    <mergeCell ref="A211:I211"/>
    <mergeCell ref="A213:B213"/>
    <mergeCell ref="C214:I214"/>
    <mergeCell ref="A297:I297"/>
    <mergeCell ref="A298:I298"/>
    <mergeCell ref="A306:I306"/>
    <mergeCell ref="A115:I115"/>
    <mergeCell ref="A137:I137"/>
    <mergeCell ref="A192:I192"/>
    <mergeCell ref="A197:I197"/>
    <mergeCell ref="A194:I194"/>
    <mergeCell ref="A195:I195"/>
    <mergeCell ref="A206:I206"/>
    <mergeCell ref="A208:I208"/>
    <mergeCell ref="A210:I210"/>
    <mergeCell ref="A89:F89"/>
    <mergeCell ref="A91:F91"/>
    <mergeCell ref="A92:F92"/>
    <mergeCell ref="A93:F93"/>
    <mergeCell ref="A98:F98"/>
    <mergeCell ref="A113:I113"/>
    <mergeCell ref="A207:I207"/>
    <mergeCell ref="A65:C65"/>
    <mergeCell ref="A66:C66"/>
    <mergeCell ref="A67:C67"/>
    <mergeCell ref="A81:C81"/>
    <mergeCell ref="A82:C82"/>
    <mergeCell ref="A83:F83"/>
    <mergeCell ref="B26:I26"/>
    <mergeCell ref="B27:I27"/>
    <mergeCell ref="A29:I29"/>
    <mergeCell ref="A35:I35"/>
    <mergeCell ref="A38:I38"/>
    <mergeCell ref="A40:I40"/>
    <mergeCell ref="A37:I37"/>
    <mergeCell ref="A314:D314"/>
    <mergeCell ref="A11:I11"/>
    <mergeCell ref="A5:I5"/>
    <mergeCell ref="A13:I13"/>
    <mergeCell ref="A17:I17"/>
    <mergeCell ref="A41:I41"/>
    <mergeCell ref="A296:I296"/>
    <mergeCell ref="A23:I23"/>
    <mergeCell ref="B24:I24"/>
    <mergeCell ref="B25:I25"/>
    <mergeCell ref="A307:E307"/>
    <mergeCell ref="A308:I308"/>
    <mergeCell ref="A309:I309"/>
    <mergeCell ref="A310:E310"/>
    <mergeCell ref="A312:D313"/>
    <mergeCell ref="E312:F312"/>
    <mergeCell ref="G312:H312"/>
    <mergeCell ref="A320:D320"/>
    <mergeCell ref="A321:D321"/>
    <mergeCell ref="A323:D323"/>
    <mergeCell ref="A327:D327"/>
    <mergeCell ref="A328:D328"/>
    <mergeCell ref="A319:D319"/>
    <mergeCell ref="A326:D326"/>
    <mergeCell ref="A324:D324"/>
    <mergeCell ref="A325:D325"/>
    <mergeCell ref="A341:D341"/>
    <mergeCell ref="A342:D342"/>
    <mergeCell ref="A330:D330"/>
    <mergeCell ref="A329:D329"/>
    <mergeCell ref="A322:D322"/>
    <mergeCell ref="A331:D331"/>
    <mergeCell ref="A332:D332"/>
    <mergeCell ref="A333:D333"/>
    <mergeCell ref="A340:D340"/>
    <mergeCell ref="A334:D334"/>
    <mergeCell ref="A336:D336"/>
    <mergeCell ref="A337:D337"/>
    <mergeCell ref="A338:D338"/>
    <mergeCell ref="A339:D339"/>
    <mergeCell ref="A1:I1"/>
    <mergeCell ref="A7:I7"/>
    <mergeCell ref="A8:I8"/>
    <mergeCell ref="A12:I12"/>
    <mergeCell ref="A14:I14"/>
    <mergeCell ref="A318:D318"/>
    <mergeCell ref="A21:I21"/>
    <mergeCell ref="A18:I18"/>
    <mergeCell ref="A9:I9"/>
    <mergeCell ref="A477:I477"/>
    <mergeCell ref="A451:I451"/>
    <mergeCell ref="A452:I452"/>
    <mergeCell ref="A455:I455"/>
    <mergeCell ref="A459:I459"/>
    <mergeCell ref="A366:I366"/>
    <mergeCell ref="A335:D335"/>
    <mergeCell ref="A478:I478"/>
    <mergeCell ref="A495:I495"/>
    <mergeCell ref="A345:E345"/>
    <mergeCell ref="A350:E350"/>
    <mergeCell ref="A377:E377"/>
    <mergeCell ref="A378:I378"/>
    <mergeCell ref="A442:I442"/>
    <mergeCell ref="A457:I457"/>
    <mergeCell ref="A446:I446"/>
    <mergeCell ref="B432:C432"/>
  </mergeCells>
  <printOptions/>
  <pageMargins left="0.75" right="0.75" top="1" bottom="1" header="0.5" footer="0.5"/>
  <pageSetup horizontalDpi="600" verticalDpi="600" orientation="portrait" paperSize="9" scale="73" r:id="rId1"/>
  <rowBreaks count="6" manualBreakCount="6">
    <brk id="114" max="255" man="1"/>
    <brk id="177" max="255" man="1"/>
    <brk id="239" max="8" man="1"/>
    <brk id="306" max="8" man="1"/>
    <brk id="366" max="8" man="1"/>
    <brk id="4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skundovic</cp:lastModifiedBy>
  <cp:lastPrinted>2014-03-18T13:18:10Z</cp:lastPrinted>
  <dcterms:created xsi:type="dcterms:W3CDTF">2008-10-17T11:51:54Z</dcterms:created>
  <dcterms:modified xsi:type="dcterms:W3CDTF">2014-03-25T07:35:14Z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