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485" windowWidth="15570" windowHeight="1089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externalReferences>
    <externalReference r:id="rId10"/>
  </externalReferences>
  <definedNames>
    <definedName name="_xlnm.Print_Area" localSheetId="2">'Bilanca'!$A$1:$K$122</definedName>
    <definedName name="_xlnm.Print_Area" localSheetId="6">'Bilješke'!$A$1:$I$497</definedName>
    <definedName name="_xlnm.Print_Area" localSheetId="3">'NT_I'!$A$1:$K$53</definedName>
    <definedName name="_xlnm.Print_Area" localSheetId="0">'OPĆI PODACI'!$A$1:$I$64</definedName>
  </definedNames>
  <calcPr fullCalcOnLoad="1"/>
</workbook>
</file>

<file path=xl/sharedStrings.xml><?xml version="1.0" encoding="utf-8"?>
<sst xmlns="http://schemas.openxmlformats.org/spreadsheetml/2006/main" count="794" uniqueCount="649">
  <si>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</si>
  <si>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</si>
  <si>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</si>
  <si>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</si>
  <si>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</si>
  <si>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</si>
  <si>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</si>
  <si>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</si>
  <si>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</si>
  <si>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</si>
  <si>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</si>
  <si>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</si>
  <si>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</si>
  <si>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</si>
  <si>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</si>
  <si>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</si>
  <si>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</si>
  <si>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</si>
  <si>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</si>
  <si>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</si>
  <si>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</si>
  <si>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</si>
  <si>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</si>
  <si>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</si>
  <si>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</si>
  <si>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</si>
  <si>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</si>
  <si>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</si>
  <si>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</si>
  <si>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</si>
  <si>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</si>
  <si>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</si>
  <si>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</si>
  <si>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</si>
  <si>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</si>
  <si>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</si>
  <si>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</si>
  <si>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</si>
  <si>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</si>
  <si>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</si>
  <si>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</si>
  <si>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</si>
  <si>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</si>
  <si>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</si>
  <si>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</si>
  <si>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</si>
  <si>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</si>
  <si>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</si>
  <si>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</si>
  <si>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</si>
  <si>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</si>
  <si>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</si>
  <si>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</si>
  <si>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</si>
  <si>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</si>
  <si>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</si>
  <si>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</si>
  <si>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</si>
  <si>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</si>
  <si>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</si>
  <si>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</si>
  <si>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</si>
  <si>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</si>
  <si>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</si>
  <si>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</si>
  <si>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</si>
  <si>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</si>
  <si>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</si>
  <si>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</si>
  <si>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</si>
  <si>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</si>
  <si>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</si>
  <si>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</si>
  <si>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</si>
  <si>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</si>
  <si>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</si>
  <si>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</si>
  <si>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</si>
  <si>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</si>
  <si>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</si>
  <si>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</si>
  <si>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</si>
  <si>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</si>
  <si>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</si>
  <si>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</si>
  <si>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</si>
  <si>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</si>
  <si>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</si>
  <si>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</si>
  <si>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</si>
  <si>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</si>
  <si>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</si>
  <si>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</si>
  <si>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</si>
  <si>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</si>
  <si>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</si>
  <si>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</si>
  <si>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</si>
  <si>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</si>
  <si>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</si>
  <si>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</si>
  <si>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</si>
  <si>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</si>
  <si>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</si>
  <si>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</si>
  <si>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</si>
  <si>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</si>
  <si>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</si>
  <si>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</si>
  <si>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</si>
  <si>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</si>
  <si>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</si>
  <si>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</si>
  <si>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</si>
  <si>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</si>
  <si>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</si>
  <si>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</si>
  <si>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</si>
  <si>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</si>
  <si>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</si>
  <si>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</si>
  <si>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</si>
  <si>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</si>
  <si>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</si>
  <si>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</si>
  <si>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</si>
  <si>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</si>
  <si>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</si>
  <si>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</si>
  <si>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</si>
  <si>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</si>
  <si>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</si>
  <si>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</si>
  <si>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</si>
  <si>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</si>
  <si>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</si>
  <si>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</si>
  <si>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</si>
  <si>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</si>
  <si>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</si>
  <si>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</si>
  <si>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</si>
  <si>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</si>
  <si>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</si>
  <si>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</si>
  <si>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</si>
  <si>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</si>
  <si>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</si>
  <si>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</si>
  <si>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</si>
  <si>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</si>
  <si>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</si>
  <si>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</si>
  <si>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</si>
  <si>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</si>
  <si>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</si>
  <si>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</si>
  <si>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</si>
  <si>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</si>
  <si>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</si>
  <si>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</si>
  <si>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</si>
  <si>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</si>
  <si>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</si>
  <si>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</si>
  <si>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</si>
  <si>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</si>
  <si>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</si>
  <si>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</si>
  <si>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</si>
  <si>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</si>
  <si>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</si>
  <si>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</si>
  <si>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</si>
  <si>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</si>
  <si>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</si>
  <si>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</si>
  <si>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</si>
  <si>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</si>
  <si>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</si>
  <si>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</si>
  <si>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</si>
  <si>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</si>
  <si>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</si>
  <si>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</si>
  <si>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</si>
  <si>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</si>
  <si>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</si>
  <si>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</si>
  <si>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</si>
  <si>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</si>
  <si>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</si>
  <si>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</si>
  <si>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</si>
  <si>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</si>
  <si>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</si>
  <si>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</si>
  <si>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</si>
  <si>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</si>
  <si>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</si>
  <si>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</si>
  <si>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</si>
  <si>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</si>
  <si>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</si>
  <si>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</si>
  <si>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</si>
  <si>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</si>
  <si>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</si>
  <si>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</si>
  <si>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</si>
  <si>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</si>
  <si>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</si>
  <si>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</si>
  <si>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</si>
  <si>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</si>
  <si>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</si>
  <si>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</si>
  <si>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</si>
  <si>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</si>
  <si>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</si>
  <si>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</si>
  <si>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</si>
  <si>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</si>
  <si>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</si>
  <si>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</si>
  <si>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</si>
  <si>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</si>
  <si>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</si>
  <si>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</si>
  <si>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</si>
  <si>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</si>
  <si>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</si>
  <si>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</si>
  <si>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</si>
  <si>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</si>
  <si>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</si>
  <si>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</si>
  <si>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</si>
  <si>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</si>
  <si>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</si>
  <si>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</si>
  <si>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</si>
  <si>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</si>
  <si>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</si>
  <si>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</si>
  <si>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</si>
  <si>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</si>
  <si>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</si>
  <si>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</si>
  <si>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</si>
  <si>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</si>
  <si>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</si>
  <si>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</si>
  <si>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</si>
  <si>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</si>
  <si>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</si>
  <si>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</si>
  <si>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</si>
  <si>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</si>
  <si>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</si>
  <si>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</si>
  <si>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</si>
  <si>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</si>
  <si>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</si>
  <si>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</si>
  <si>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</si>
  <si>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</si>
  <si>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</si>
  <si>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</si>
  <si>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</si>
  <si>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</si>
  <si>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</si>
  <si>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</si>
  <si>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</si>
  <si>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</si>
  <si>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</si>
  <si>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</si>
  <si>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</si>
  <si>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</si>
  <si>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</si>
  <si>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</si>
  <si>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</si>
  <si>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</si>
  <si>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</si>
  <si>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</si>
  <si>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</si>
  <si>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</si>
  <si>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</si>
  <si>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</si>
  <si>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</si>
  <si>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</si>
  <si>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</si>
  <si>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</si>
  <si>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</si>
  <si>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</si>
  <si>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</si>
  <si>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</si>
  <si>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</si>
  <si>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</si>
  <si>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</si>
  <si>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</si>
  <si>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</si>
  <si>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</si>
  <si>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</si>
  <si>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</si>
  <si>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</si>
  <si>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</si>
  <si>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</si>
  <si>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</si>
  <si>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</si>
  <si>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</si>
  <si>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</si>
  <si>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</si>
  <si>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</si>
  <si>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</si>
  <si>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</si>
  <si>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</si>
  <si>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</si>
  <si>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</si>
  <si>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</si>
  <si>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</si>
  <si>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</si>
  <si>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</si>
  <si>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0820431</t>
  </si>
  <si>
    <t>040035070</t>
  </si>
  <si>
    <t>36004425025</t>
  </si>
  <si>
    <t>OT-OPTIMA TELEKOM d.d.</t>
  </si>
  <si>
    <t>BUZIN</t>
  </si>
  <si>
    <t>BANI 75 A</t>
  </si>
  <si>
    <t>info@optima.hr</t>
  </si>
  <si>
    <t>www.optima.hr</t>
  </si>
  <si>
    <t>GRAD ZAGREB</t>
  </si>
  <si>
    <t>6110</t>
  </si>
  <si>
    <t>DA</t>
  </si>
  <si>
    <t>OPTIMA DIRECT d.o.o.</t>
  </si>
  <si>
    <t>BUJE</t>
  </si>
  <si>
    <t>03806014</t>
  </si>
  <si>
    <t>OPTIMA TELEKOM D.O.O.</t>
  </si>
  <si>
    <t>KOPER, REPUBLIKA SLOVENIJA</t>
  </si>
  <si>
    <t>02236133</t>
  </si>
  <si>
    <t>21017859228</t>
  </si>
  <si>
    <t>KUZMINEČKA 8, ZAGREB</t>
  </si>
  <si>
    <t>OPTIMA TELEKOM za upravljanje nekretninama i savjetovanje d.o.o.</t>
  </si>
  <si>
    <t>Svetlana Kundović</t>
  </si>
  <si>
    <t>01/5492027</t>
  </si>
  <si>
    <t>01/4817160</t>
  </si>
  <si>
    <t>svetlana.kundovic@optima-telekom.hr</t>
  </si>
  <si>
    <t>Matija Martić, Jadranka Suručić</t>
  </si>
  <si>
    <t>Obveznik: OT-OPTIMA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</si>
  <si>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</si>
  <si>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</si>
  <si>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</si>
  <si>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</si>
  <si>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</si>
  <si>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</si>
  <si>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</si>
  <si>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</si>
  <si>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</si>
  <si>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OT-Optima Telekom d.d. je  dana 6. srpnja 2006. godine postalo stopostotnim vlasnikom Optima Grupa Holdinga d.o.o., koja se 23. rujna 2008. godine preimenovala u Optima Direct d.o.o.</t>
  </si>
  <si>
    <t xml:space="preserve">Glavna djelatnosti Optima Direct d.o.o. je trgovina i pružanje raznovrsnih usluga koje se većinom odnose na sektor telekomunikacija. </t>
  </si>
  <si>
    <t>Društvo je kao jedini vlasnik osnovalo u 2007. godini društvo Optima Telekom d.o.o., Kopar, Slovenija.</t>
  </si>
  <si>
    <t>Društvo je kao jedini vlasnik dana 16. kolovoza 2011. godine osnovalo društvo Optima telekom za upravljanje nekretninama i savjetovanje d.o.o., koje u izvještajnom periodu nije poslovalo, odnosno trenutno je u mirovanju</t>
  </si>
  <si>
    <t>Podružnice</t>
  </si>
  <si>
    <t xml:space="preserve">Postotak u vlasništvu               </t>
  </si>
  <si>
    <t>Optima Direct d.o.o., Hrvatska</t>
  </si>
  <si>
    <t>Optima Telekom d.o.o., Slovenija</t>
  </si>
  <si>
    <t>Optima telekom za upravljanje nekretninama i savjetovanje d.o.o.</t>
  </si>
  <si>
    <t>Transakcije unutar grupe odvijaju se prema tržišnim uvjetima.</t>
  </si>
  <si>
    <t xml:space="preserve">Osoblje </t>
  </si>
  <si>
    <t>UPRAVA I NADZORNI ODBOR</t>
  </si>
  <si>
    <t>Matija Martić</t>
  </si>
  <si>
    <t>Predsjednik Društva</t>
  </si>
  <si>
    <t>Goran Jovičić</t>
  </si>
  <si>
    <t>Član</t>
  </si>
  <si>
    <t xml:space="preserve">Jadranka Suručić                                    </t>
  </si>
  <si>
    <t xml:space="preserve">Član </t>
  </si>
  <si>
    <r>
      <t>Članovi Nadzornog odbora Društva</t>
    </r>
    <r>
      <rPr>
        <sz val="10"/>
        <rFont val="Arial"/>
        <family val="2"/>
      </rPr>
      <t xml:space="preserve">: </t>
    </r>
  </si>
  <si>
    <t>Nada Martić</t>
  </si>
  <si>
    <t>Predsjednica</t>
  </si>
  <si>
    <t>Ivan Martić</t>
  </si>
  <si>
    <t>Zrinka Vuković Berić</t>
  </si>
  <si>
    <t>Duško Grabovac</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</si>
  <si>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</si>
  <si>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</si>
  <si>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</si>
  <si>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</si>
  <si>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 xml:space="preserve">108.  PRIHODI OD PRODAJE </t>
  </si>
  <si>
    <t>Prihodi od javne govorne usluge</t>
  </si>
  <si>
    <t>Prihodi od interkonekcijskih usluga</t>
  </si>
  <si>
    <t>Prihodi od internetskih usluga</t>
  </si>
  <si>
    <t>Podatkovne usluge</t>
  </si>
  <si>
    <t>Multimedijalne usluge</t>
  </si>
  <si>
    <t>Najam i prodaja opreme</t>
  </si>
  <si>
    <t>Prihodi od prodaje roba i usluga</t>
  </si>
  <si>
    <t>Prihodi od trgovinskog zastupanja</t>
  </si>
  <si>
    <t>Ostale usluge</t>
  </si>
  <si>
    <t xml:space="preserve">110. OSTALI POSLOVNI PRIHODI </t>
  </si>
  <si>
    <t>Prihodi od naplate starih potraživanja</t>
  </si>
  <si>
    <t>Prihod od naplaćenih penala i sl</t>
  </si>
  <si>
    <t>Prihod od davanja u naravi</t>
  </si>
  <si>
    <t>Ostali prihodi</t>
  </si>
  <si>
    <t>117. MATERIJALNI TROŠKOVI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</si>
  <si>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</si>
  <si>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</si>
  <si>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</si>
  <si>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</si>
  <si>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</si>
  <si>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</si>
  <si>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</si>
  <si>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</si>
  <si>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</si>
  <si>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</si>
  <si>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</si>
  <si>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118. TROŠKOVI OSOBLJA</t>
  </si>
  <si>
    <t>Neto plaće</t>
  </si>
  <si>
    <t>Porezi i doprinosi iz plaća</t>
  </si>
  <si>
    <t>Porezi i doprinosi na plaće</t>
  </si>
  <si>
    <t>122. AMORTIZACIJA MATERIJALNE I NEMATERIJALNE IMOVINE</t>
  </si>
  <si>
    <t>Amortizacija dugotrajne nematerijalne imovine</t>
  </si>
  <si>
    <t>Amortizacija dugotrajne materijalne imovine</t>
  </si>
  <si>
    <t xml:space="preserve">123. OSTALI TROŠKOVI POSLOVANJA </t>
  </si>
  <si>
    <t>Naknade troškova zaposlenima</t>
  </si>
  <si>
    <t>Troškovi reprezentacije</t>
  </si>
  <si>
    <t>Premije osiguranja</t>
  </si>
  <si>
    <t>Bankovne usluge</t>
  </si>
  <si>
    <t>Porezi, doprinosi i članarine</t>
  </si>
  <si>
    <t>Darovi i sponzorstva</t>
  </si>
  <si>
    <t xml:space="preserve">Ostali troškovi </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</si>
  <si>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</si>
  <si>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</si>
  <si>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</si>
  <si>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</si>
  <si>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</si>
  <si>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</si>
  <si>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</si>
  <si>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</si>
  <si>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</si>
  <si>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</si>
  <si>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</si>
  <si>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</si>
  <si>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</si>
  <si>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</si>
  <si>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</si>
  <si>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</si>
  <si>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</si>
  <si>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</si>
  <si>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</si>
  <si>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010. MATERIJALNA IMOVINA</t>
  </si>
  <si>
    <t>ZEMLJIŠTE</t>
  </si>
  <si>
    <t>ZGRADE</t>
  </si>
  <si>
    <t>POSTROJENJA I OPREMA</t>
  </si>
  <si>
    <t>VOZILA, ALATI I POGONSKI INVENTAR</t>
  </si>
  <si>
    <t>UMJETNIČKA DJELA</t>
  </si>
  <si>
    <t>ULAGANJA NA TUĐOJ IMOVINI</t>
  </si>
  <si>
    <t>Prodaja i rashodi (tečajne razlike)</t>
  </si>
  <si>
    <t>NETO KNJIGOVODSTVENA VRIJEDNOST</t>
  </si>
  <si>
    <t>020. DUGOTRAJNA FINANCIJSKA IMOVINA</t>
  </si>
  <si>
    <t>Krediti odobreni vlasniku društva</t>
  </si>
  <si>
    <t>Krediti odobreni trgovačkim društvima</t>
  </si>
  <si>
    <t>Dugoročni depoziti</t>
  </si>
  <si>
    <t>Vrijednosno usklađenje</t>
  </si>
  <si>
    <t>042. POTRAŽIVANJA</t>
  </si>
  <si>
    <t>Potraživanja od kupaca</t>
  </si>
  <si>
    <t>Potraživanja od zaposlenih</t>
  </si>
  <si>
    <t>Potraživanja od države i državnih institucija</t>
  </si>
  <si>
    <t>Ostala potraživanja</t>
  </si>
  <si>
    <t xml:space="preserve">044. POTRAŽIVANJA OD KUPACA </t>
  </si>
  <si>
    <t>Potraživanja od kupaca u zemlji</t>
  </si>
  <si>
    <t>Potraživanja od kupaca u inozemstvu</t>
  </si>
  <si>
    <t>Potraživanja za kamate</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</si>
  <si>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</si>
  <si>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</si>
  <si>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</si>
  <si>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</si>
  <si>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</si>
  <si>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</si>
  <si>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</si>
  <si>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</si>
  <si>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</si>
  <si>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</si>
  <si>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048. OSTALA POTRAŽIVANJA</t>
  </si>
  <si>
    <t>Potraživanja za kamate po danim kreditima i depozitima</t>
  </si>
  <si>
    <t>Potraživanja za predujmove</t>
  </si>
  <si>
    <t xml:space="preserve">Ispravak vrijednosti ostalih potraživanja </t>
  </si>
  <si>
    <t>Krediti</t>
  </si>
  <si>
    <t>Depoziti</t>
  </si>
  <si>
    <t xml:space="preserve">057. NOVAC U BANCI I BLAGAJNI </t>
  </si>
  <si>
    <t xml:space="preserve">Stanje na kunskim računima    </t>
  </si>
  <si>
    <t>Novac u blagajni</t>
  </si>
  <si>
    <t xml:space="preserve">058. PLAĆENI TROŠKOVI BUDUĆEG RAZDOBLJA I NEDOSPJELA NAPLATA PRIHODA </t>
  </si>
  <si>
    <t>Razgraničeni troškovi privlačenja korisnika</t>
  </si>
  <si>
    <t>Troškovi izdavanja obveznica</t>
  </si>
  <si>
    <t>Unaprijed plaćeni troškovi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</si>
  <si>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</si>
  <si>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</si>
  <si>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Neto rezultat - gubitak</t>
  </si>
  <si>
    <t>Broj dionica</t>
  </si>
  <si>
    <t>Gubitak po dionici</t>
  </si>
  <si>
    <t>Dioničari</t>
  </si>
  <si>
    <t>u 000 HRK</t>
  </si>
  <si>
    <t>%</t>
  </si>
  <si>
    <t xml:space="preserve">MARTIĆ MATIJA </t>
  </si>
  <si>
    <t>ZAGREBAČKA BANKA D.D./ZBIRNI SKRBNIČKI RAČUN ZA UNICREDIT BANK AUSTRIA AG</t>
  </si>
  <si>
    <t>ZAGREBAČKA BANKA D.D./ZBIRNI SKRBNIČKI RAČUN ZAGREBAČKA BANKA D.D./DF</t>
  </si>
  <si>
    <t>SOCIETE GENERALE-SPLITSKA BANKA D.D./ AZ OBVEZNI MIROVINSKI FOND (1/1)</t>
  </si>
  <si>
    <t>ZAGREBAČKA BANKA D.D. (1/1)</t>
  </si>
  <si>
    <t>ŽUVANIĆ ROLAND (1/1)</t>
  </si>
  <si>
    <t>JOVIČIĆ GORAN (1/1)</t>
  </si>
  <si>
    <t>HRVATSKA POŠTANSKA BANKA D.D./ZBIRNI RAČUN ZA KLIJENTE BANKE</t>
  </si>
  <si>
    <t>SOCIETE GENERALE-SPLITSKA BANKA D.D./ AZ PROFIT DOBROVOLJNI MIROVINSKI FOND (1/1)</t>
  </si>
  <si>
    <t>ČORAK LJERKA (1/1)</t>
  </si>
  <si>
    <t>ČERNOŠEK KRUNOSLAV (1/1)</t>
  </si>
  <si>
    <t>KMETOVIĆ IVO (1/1)</t>
  </si>
  <si>
    <t>MALI DIONIČARI</t>
  </si>
  <si>
    <t>081. DUGOROČNE OBVEZE</t>
  </si>
  <si>
    <t>Obveze s osnova zajmova</t>
  </si>
  <si>
    <t>Obveze prema kreditnim institucijama</t>
  </si>
  <si>
    <t>090. KRATKOROČNE OBVEZE</t>
  </si>
  <si>
    <t>Obveze s osnove zajmova</t>
  </si>
  <si>
    <t>Obveze za obračunate kamate po osnovu zajmova i kredita</t>
  </si>
  <si>
    <t>Obveze po izdanim obveznicama</t>
  </si>
  <si>
    <t>Obveze za predujmove</t>
  </si>
  <si>
    <t>Obveze prema dobavljačima</t>
  </si>
  <si>
    <t>Obveze prema zaposlenima</t>
  </si>
  <si>
    <t>Obveze za poreze, doprinose i dr. pristojbe</t>
  </si>
  <si>
    <t xml:space="preserve">Ostale obveze </t>
  </si>
  <si>
    <t>096. IZDANE OBVEZNICE</t>
  </si>
  <si>
    <t>Nominalna vrijednost</t>
  </si>
  <si>
    <t>Naknade za izdavanje obveznica</t>
  </si>
  <si>
    <t>Obveze po osnovi obračunatih kamata</t>
  </si>
  <si>
    <t xml:space="preserve">095. OBVEZE PREMA DOBAVLJAČIMA </t>
  </si>
  <si>
    <t>Obveze prema dobavljačima  u zemlji</t>
  </si>
  <si>
    <t>Obveze prema dobavljačima u inozemstvu</t>
  </si>
  <si>
    <t>Obračunate nedospjele fakture</t>
  </si>
  <si>
    <t>098. OBVEZE ZA POREZE, DOPRINOSE I DR. PRISTOJBE</t>
  </si>
  <si>
    <t>Obveze za porez na dodanu vrijednost</t>
  </si>
  <si>
    <t>Obveze za poreze i doprinose iz i na plaće</t>
  </si>
  <si>
    <t>Obveze za ostale poreze i doprinose</t>
  </si>
  <si>
    <t>102. ODGOĐENO PLAĆANJE TROŠKOVA I PRIHOD BUDUĆEG RAZDOBLJA</t>
  </si>
  <si>
    <t>Obračunati troškovi za koje nisu primljene fakture od dobavljaču u tuzemstvu</t>
  </si>
  <si>
    <t>Obračunati troškovi za koje nisu primljene fakture od dobavljaču u inozemstvu</t>
  </si>
  <si>
    <t>Obračunate kamate</t>
  </si>
  <si>
    <t>Odgođeni prihodi</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</si>
  <si>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</si>
  <si>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</si>
  <si>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</si>
  <si>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</si>
  <si>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</si>
  <si>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</si>
  <si>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</si>
  <si>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</si>
  <si>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</si>
  <si>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</si>
  <si>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</si>
  <si>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</si>
  <si>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</si>
  <si>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</si>
  <si>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</si>
  <si>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</si>
  <si>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</si>
  <si>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</si>
  <si>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</si>
  <si>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</si>
  <si>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</si>
  <si>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</si>
  <si>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</si>
  <si>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</si>
  <si>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</si>
  <si>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</si>
  <si>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</si>
  <si>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</si>
  <si>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</si>
  <si>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</si>
  <si>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</si>
  <si>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</si>
  <si>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</si>
  <si>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</si>
  <si>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</si>
  <si>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</si>
  <si>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</si>
  <si>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</si>
  <si>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</si>
  <si>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</si>
  <si>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</si>
  <si>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Matija Martić                                   Jadranka Suručić</t>
  </si>
  <si>
    <t>U kolovozu 2008.god. Društvo je  povećalo temeljni kapital Optime Direct d.o.o. za 15.888 tisuća kuna unosom prava potraživanja za dane kredite  i obračunate kamate u temeljni kapital.</t>
  </si>
  <si>
    <t>Član i Zamjenik Predsjednice</t>
  </si>
  <si>
    <t>Članica</t>
  </si>
  <si>
    <t>31.12.2012.</t>
  </si>
  <si>
    <t>Prihodi od najma - sustav naplate</t>
  </si>
  <si>
    <t>Prihodi od ukidanja dugoročnih rezerviranja</t>
  </si>
  <si>
    <t>Troškovi prodane i rashodovane imovine</t>
  </si>
  <si>
    <t>124. VRIJEDNOSNO USKLAĐENJE</t>
  </si>
  <si>
    <t xml:space="preserve">131. FINANCIJSKI PRIHODI  </t>
  </si>
  <si>
    <t xml:space="preserve">137. FINANCIJSKI RASHODI  </t>
  </si>
  <si>
    <t>Sudjelujući interesi (udjeli)</t>
  </si>
  <si>
    <t>Kretanje vrijednosnog usklađenja dugotrajne imovine</t>
  </si>
  <si>
    <t>Sudjelujući interesi odnose se na na udjele u tvrci Pevec d.d., stečene nenaplaćenim potraživanja od iste.</t>
  </si>
  <si>
    <t xml:space="preserve">Starosna struktura potraživanja Društva bez potraživanja za kamate: </t>
  </si>
  <si>
    <t xml:space="preserve">054. DANI ZAJMOVI I DEPOZITI </t>
  </si>
  <si>
    <t xml:space="preserve">Stanje na deviznim računima          </t>
  </si>
  <si>
    <t xml:space="preserve">062. UPISANI KAPITAL  </t>
  </si>
  <si>
    <t>Obveze za poreze</t>
  </si>
  <si>
    <t>Obveze za poreze odnose se na reprogramirane porezne obveze prema rješenju Ministarstva financija od 21. studenog 2012. gdoine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</si>
  <si>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</si>
  <si>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u razdoblju 01.01.2013. do 31.12.2013.</t>
  </si>
  <si>
    <t>stanje na dan 31.12.2013.</t>
  </si>
  <si>
    <t>Ulaganja u pridružena društva na 31.12.2013. godine:</t>
  </si>
  <si>
    <t>31.12.2013.</t>
  </si>
  <si>
    <t>Stanje na dan 31.12.2013.</t>
  </si>
  <si>
    <t>Amortizacija na dan 31.12.2013.</t>
  </si>
  <si>
    <t>Na dan 31.12.2013.</t>
  </si>
  <si>
    <t>Stanje na dan 31.12.2013</t>
  </si>
  <si>
    <t>Amortizacija na dan 31.12.2013</t>
  </si>
  <si>
    <t>Na dan 31.12.2013</t>
  </si>
  <si>
    <t xml:space="preserve">Gubitak po dionici na 31. prosinca 2013. godine iznosila je: </t>
  </si>
  <si>
    <t xml:space="preserve">Članovi Uprave Društva u 2013. godini: </t>
  </si>
  <si>
    <t xml:space="preserve">Broj zaposlenih na dan 31. prosinac 2013.              </t>
  </si>
  <si>
    <t>Stanje na dan 01.01. 2013.</t>
  </si>
  <si>
    <t>01. siječnja 2013.</t>
  </si>
  <si>
    <t xml:space="preserve"> 01. siječanj 2013. godine</t>
  </si>
  <si>
    <t>U razdoblju siječanj - prosinac 2013.god. Društvo nije otkupljivalo izdane dionice, odnosno ne posjeduje trezorske dionice.</t>
  </si>
  <si>
    <t>Struktura dioničara na dan 31. prosinac 2013. godine: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</si>
  <si>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</si>
  <si>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Gubitak po dionici u istom razdoblju prethodne godine iznosio je 37,20 kuna.</t>
  </si>
  <si>
    <t>KONEČNY ZORAN (1/1)</t>
  </si>
  <si>
    <t>PARČINA ANTE (1/1)</t>
  </si>
  <si>
    <t>MARIĆ-BANJE JAKOV (1/1)</t>
  </si>
  <si>
    <t>PBZ D.D./I - ZBIRNI SKRBNIČKI RAČUN</t>
  </si>
  <si>
    <t>UJEVIĆ TOMISLAV (1/1)</t>
  </si>
  <si>
    <t>STEPIĆ IVAN (1/1)</t>
  </si>
  <si>
    <t>ZAJEC TOMISLAV (1/1)</t>
  </si>
  <si>
    <t>MATIJAŠIĆ NADA (1/1)</t>
  </si>
  <si>
    <t>LUKOVIĆ ŽELJKO (1/1)</t>
  </si>
  <si>
    <t>JUGO ŽIGANTO KRISTINA (1/1)</t>
  </si>
  <si>
    <t>TROJANOVIĆ ALEKSANDAR (1/1)</t>
  </si>
  <si>
    <t>BLASLOV ŠIME (1/1)</t>
  </si>
  <si>
    <t>BARAČEVIĆ VEDRAN (1/1)</t>
  </si>
  <si>
    <t xml:space="preserve">Društvo  je na dan 31. prosinca 2013. godine imala 424 zaposlenika.  </t>
  </si>
  <si>
    <t>Financijski izvještaji Društva  pripremljeni su u kunama. Važeći tečaj hrvatske valute na dan 31. prosinca 2013. godine bio je 7,637643 kuna za 1 EUR i 5,549000 kuna za 1 USD.</t>
  </si>
  <si>
    <t>Cijena dionica kojima se trguje na burzi u zadnjem tromjesečju 2013. godine kretala se od 5,4 kune  (najniža cijena) do 8,46 kuna  (najviša cijena). Tržišna kapitalizacija u tisućama kuna na dan 31. prosinac  2013. god. iznosi 21.968 tisuće kuna.</t>
  </si>
  <si>
    <t>Otpisi nenaplaćenih potraživanja od kupaca</t>
  </si>
  <si>
    <t>Vrijednosno usklađenje dugotrajne imovine</t>
  </si>
  <si>
    <t>Vrijednosno usklađenje kratkotrajne imovine</t>
  </si>
  <si>
    <t xml:space="preserve">Dugoročne obveze po kreditima i zajmovima sa varijabilnim kamatnim stopama iznose 340,12 mio kn, te je izloženost Društvo kamatnom riziku značajna. </t>
  </si>
  <si>
    <t>Beskamatne obveze Društva do godine dana najvećim dijelom sastoje se od obveza prema dobavljačima u iznosu od 272.756 tisuća kuna za razdoblje siječanj – prosinac 2013. godine (193.602 tisuće kuna za isto razdoblje u 2012. godini).</t>
  </si>
  <si>
    <t>Krediti odobreni trgovačkim društvima u iznosu od 36,99 odnose se na kredite odobrene tvrtki OSN INŽENJERING d.o.o. uz kamatnu stopu od 11,5% i s dospijećem 13.08.2014. god. (kredit u iznosu od 3,76 mil kn) i 30.04.2013. god.( krediti u iznosu od 33,22 mil kuna): Uprava ne vjeruje kako su potraživanja od društva Optima OSN Inženjering d.o.o., Rijeka u potpunosti naplativa te je iz tog razloga navedeni iznos ispravljen u cjelosti na dan 31. prosinca 2012. godine, dok su kamate obračunate tijekom 2013. godine koje se pripisuju glavnici također vrijednosno usklađene.</t>
  </si>
  <si>
    <t>Dugoročni depoziti uključuju dva garantna devizna depozita  u Zagrebačkoj banci d.d. koji dospijevaju 16.02.2015.god. i 23.02.2015.godine</t>
  </si>
  <si>
    <t>OT – Optima Telekom d.d. (u daljnjem tekstu: Optima) je uslijed prezaduženosti, nelikvidnosti i nesolventnosti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05.studenog 2013. godine održano ročište za glasanje o planu financijskog i operativnog restrukturiranja na kojem je za plan glasala većina od 94,06% ukupnih vjerovnika. Sve informacije u vezi sa tijekom postupka predstečajne nagodbe javno se objavljuju sukladno Zakonu o financijskom poslovanju i predstečajnoj nagodbi na Internet stranicama Fina-e, www.fina.hr.</t>
  </si>
</sst>
</file>

<file path=xl/styles.xml><?xml version="1.0" encoding="utf-8"?>
<styleSheet xmlns="http://schemas.openxmlformats.org/spreadsheetml/2006/main">
  <numFmts count="10">
    <numFmt numFmtId="5" formatCode="#,##0\ &quot;kn&quot;_);\(#,##0\ &quot;kn&quot;\)"/>
    <numFmt numFmtId="6" formatCode="#,##0\ &quot;kn&quot;_);[Red]\(#,##0\ &quot;kn&quot;\)"/>
    <numFmt numFmtId="7" formatCode="#,##0.00\ &quot;kn&quot;_);\(#,##0.00\ &quot;kn&quot;\)"/>
    <numFmt numFmtId="8" formatCode="#,##0.00\ &quot;kn&quot;_);[Red]\(#,##0.00\ &quot;kn&quot;\)"/>
    <numFmt numFmtId="42" formatCode="_ * #,##0_)\ &quot;kn&quot;_ ;_ * \(#,##0\)\ &quot;kn&quot;_ ;_ * &quot;-&quot;_)\ &quot;kn&quot;_ ;_ @_ "/>
    <numFmt numFmtId="41" formatCode="_ * #,##0_)\ _k_n_ ;_ * \(#,##0\)\ _k_n_ ;_ * &quot;-&quot;_)\ _k_n_ ;_ @_ "/>
    <numFmt numFmtId="44" formatCode="_ * #,##0.00_)\ &quot;kn&quot;_ ;_ * \(#,##0.00\)\ &quot;kn&quot;_ ;_ * &quot;-&quot;??_)\ &quot;kn&quot;_ ;_ @_ "/>
    <numFmt numFmtId="43" formatCode="_ * #,##0.00_)\ _k_n_ ;_ * \(#,##0.00\)\ _k_n_ ;_ * &quot;-&quot;??_)\ _k_n_ ;_ @_ "/>
    <numFmt numFmtId="164" formatCode="000"/>
    <numFmt numFmtId="165"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6"/>
      <name val="Arial"/>
      <family val="2"/>
    </font>
    <font>
      <b/>
      <sz val="10"/>
      <color indexed="8"/>
      <name val="Arial"/>
      <family val="2"/>
    </font>
    <font>
      <sz val="10"/>
      <color indexed="10"/>
      <name val="Arial"/>
      <family val="2"/>
    </font>
    <font>
      <sz val="8"/>
      <color indexed="12"/>
      <name val="Arial"/>
      <family val="2"/>
    </font>
    <font>
      <b/>
      <sz val="10"/>
      <name val="Times New Roman"/>
      <family val="1"/>
    </font>
    <font>
      <b/>
      <sz val="10"/>
      <name val="Verdana"/>
      <family val="2"/>
    </font>
    <font>
      <sz val="10"/>
      <name val="Verdana"/>
      <family val="2"/>
    </font>
    <font>
      <b/>
      <sz val="10"/>
      <color indexed="8"/>
      <name val="Verdana"/>
      <family val="2"/>
    </font>
    <font>
      <i/>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8"/>
      <name val="Verdana"/>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indexed="22"/>
        <bgColor theme="0"/>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top style="hair"/>
      <bottom style="thin"/>
    </border>
    <border>
      <left style="thin"/>
      <right style="thin"/>
      <top style="thin"/>
      <bottom style="hair"/>
    </border>
    <border>
      <left style="thin"/>
      <right style="thin"/>
      <top style="thin"/>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right/>
      <top/>
      <bottom style="thin"/>
    </border>
    <border>
      <left style="thin"/>
      <right style="thin"/>
      <top/>
      <bottom style="medium">
        <color indexed="22"/>
      </bottom>
    </border>
    <border>
      <left/>
      <right/>
      <top style="medium"/>
      <bottom style="medium"/>
    </border>
    <border>
      <left/>
      <right/>
      <top style="thin"/>
      <bottom style="medium"/>
    </border>
    <border>
      <left/>
      <right/>
      <top style="medium"/>
      <botto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style="thin"/>
      <right/>
      <top/>
      <bottom style="thin"/>
    </border>
    <border>
      <left/>
      <right style="thin"/>
      <top/>
      <bottom style="thin"/>
    </border>
    <border>
      <left/>
      <right style="thin"/>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right/>
      <top style="hair"/>
      <bottom/>
    </border>
    <border>
      <left/>
      <right style="thin"/>
      <top style="hair"/>
      <bottom/>
    </border>
    <border>
      <left/>
      <right/>
      <top style="thin"/>
      <bottom style="medium">
        <color indexed="22"/>
      </bottom>
    </border>
    <border>
      <left/>
      <right style="thin"/>
      <top style="thin"/>
      <bottom style="medium">
        <color indexed="22"/>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0"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4" fillId="0" borderId="0">
      <alignment/>
      <protection/>
    </xf>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lignment vertical="top"/>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3" fontId="2" fillId="0" borderId="16"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2"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2" fillId="33" borderId="16"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0" fontId="4" fillId="0" borderId="0" xfId="59" applyFont="1" applyAlignment="1">
      <alignment/>
      <protection/>
    </xf>
    <xf numFmtId="0" fontId="0" fillId="0" borderId="0" xfId="59" applyFont="1" applyAlignment="1">
      <alignment/>
      <protection/>
    </xf>
    <xf numFmtId="14" fontId="3" fillId="33" borderId="17" xfId="59" applyNumberFormat="1" applyFont="1" applyFill="1" applyBorder="1" applyAlignment="1" applyProtection="1">
      <alignment horizontal="center" vertical="center"/>
      <protection hidden="1" locked="0"/>
    </xf>
    <xf numFmtId="0" fontId="4" fillId="0" borderId="18"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horizontal="left" vertical="center" wrapText="1"/>
      <protection hidden="1"/>
    </xf>
    <xf numFmtId="0" fontId="4" fillId="0" borderId="0" xfId="59" applyFont="1" applyFill="1" applyBorder="1" applyAlignment="1" applyProtection="1">
      <alignment vertical="center"/>
      <protection hidden="1"/>
    </xf>
    <xf numFmtId="0" fontId="4" fillId="0" borderId="0" xfId="59" applyFont="1" applyFill="1" applyBorder="1" applyAlignment="1" applyProtection="1">
      <alignment horizontal="center" vertical="center" wrapText="1"/>
      <protection hidden="1"/>
    </xf>
    <xf numFmtId="0" fontId="4" fillId="0" borderId="0" xfId="59" applyFont="1" applyBorder="1" applyAlignment="1" applyProtection="1">
      <alignment horizontal="left" vertical="center" wrapText="1"/>
      <protection hidden="1"/>
    </xf>
    <xf numFmtId="0" fontId="4" fillId="0" borderId="0" xfId="59" applyFont="1" applyBorder="1" applyAlignment="1" applyProtection="1">
      <alignment/>
      <protection hidden="1"/>
    </xf>
    <xf numFmtId="0" fontId="4" fillId="0" borderId="0" xfId="59" applyFont="1" applyAlignment="1" applyProtection="1">
      <alignment/>
      <protection hidden="1"/>
    </xf>
    <xf numFmtId="0" fontId="15" fillId="0" borderId="0" xfId="59" applyFont="1" applyBorder="1" applyAlignment="1" applyProtection="1">
      <alignment horizontal="right" vertical="center" wrapText="1"/>
      <protection hidden="1"/>
    </xf>
    <xf numFmtId="0" fontId="15" fillId="0" borderId="0" xfId="59" applyFont="1" applyAlignment="1" applyProtection="1">
      <alignment horizontal="right"/>
      <protection hidden="1"/>
    </xf>
    <xf numFmtId="0" fontId="15" fillId="0" borderId="0" xfId="59" applyNumberFormat="1" applyFont="1" applyFill="1" applyBorder="1" applyAlignment="1" applyProtection="1">
      <alignment horizontal="right" vertical="center" shrinkToFit="1"/>
      <protection hidden="1" locked="0"/>
    </xf>
    <xf numFmtId="0" fontId="15"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protection hidden="1"/>
    </xf>
    <xf numFmtId="0" fontId="4" fillId="0" borderId="0" xfId="59" applyFont="1" applyAlignment="1" applyProtection="1">
      <alignment horizontal="right" vertical="center"/>
      <protection hidden="1"/>
    </xf>
    <xf numFmtId="0" fontId="4" fillId="0" borderId="0" xfId="59" applyFont="1" applyAlignment="1" applyProtection="1">
      <alignment wrapText="1"/>
      <protection hidden="1"/>
    </xf>
    <xf numFmtId="0" fontId="4" fillId="0" borderId="0" xfId="59" applyFont="1" applyAlignment="1" applyProtection="1">
      <alignment horizontal="right"/>
      <protection hidden="1"/>
    </xf>
    <xf numFmtId="0" fontId="4" fillId="0" borderId="0" xfId="59" applyFont="1" applyAlignment="1" applyProtection="1">
      <alignment horizontal="right" wrapText="1"/>
      <protection hidden="1"/>
    </xf>
    <xf numFmtId="0" fontId="4" fillId="0" borderId="0" xfId="59" applyFont="1" applyBorder="1" applyAlignment="1" applyProtection="1">
      <alignment horizontal="left"/>
      <protection hidden="1"/>
    </xf>
    <xf numFmtId="0" fontId="4" fillId="0" borderId="0" xfId="59" applyFont="1" applyBorder="1" applyAlignment="1" applyProtection="1">
      <alignment vertical="top"/>
      <protection hidden="1"/>
    </xf>
    <xf numFmtId="1" fontId="3" fillId="33" borderId="19" xfId="59" applyNumberFormat="1" applyFont="1" applyFill="1" applyBorder="1" applyAlignment="1" applyProtection="1">
      <alignment horizontal="center" vertical="center"/>
      <protection hidden="1" locked="0"/>
    </xf>
    <xf numFmtId="0" fontId="4" fillId="0" borderId="0" xfId="59" applyFont="1" applyBorder="1" applyAlignment="1" applyProtection="1">
      <alignment horizontal="right"/>
      <protection hidden="1"/>
    </xf>
    <xf numFmtId="0" fontId="3" fillId="0" borderId="0" xfId="59" applyFont="1" applyFill="1" applyBorder="1" applyAlignment="1" applyProtection="1">
      <alignment horizontal="right" vertical="center"/>
      <protection hidden="1" locked="0"/>
    </xf>
    <xf numFmtId="0" fontId="4" fillId="0" borderId="0" xfId="59" applyFont="1" applyBorder="1" applyAlignment="1" applyProtection="1">
      <alignment/>
      <protection hidden="1"/>
    </xf>
    <xf numFmtId="0" fontId="3" fillId="33" borderId="19" xfId="59" applyFont="1" applyFill="1" applyBorder="1" applyAlignment="1" applyProtection="1">
      <alignment horizontal="center" vertical="center"/>
      <protection hidden="1" locked="0"/>
    </xf>
    <xf numFmtId="0" fontId="3" fillId="0" borderId="0" xfId="59" applyFont="1" applyBorder="1" applyAlignment="1" applyProtection="1">
      <alignment vertical="top"/>
      <protection hidden="1"/>
    </xf>
    <xf numFmtId="0" fontId="4" fillId="0" borderId="0" xfId="59" applyFont="1" applyAlignment="1" applyProtection="1">
      <alignment/>
      <protection hidden="1"/>
    </xf>
    <xf numFmtId="49" fontId="3" fillId="33" borderId="19" xfId="59" applyNumberFormat="1" applyFont="1" applyFill="1" applyBorder="1" applyAlignment="1" applyProtection="1">
      <alignment horizontal="right" vertical="center"/>
      <protection hidden="1" locked="0"/>
    </xf>
    <xf numFmtId="0" fontId="4" fillId="0" borderId="0" xfId="59" applyFont="1" applyBorder="1" applyAlignment="1" applyProtection="1">
      <alignment horizontal="left" vertical="top" wrapText="1"/>
      <protection hidden="1"/>
    </xf>
    <xf numFmtId="0" fontId="4" fillId="0" borderId="0" xfId="59" applyFont="1" applyBorder="1" applyAlignment="1" applyProtection="1">
      <alignment horizontal="center" vertical="center"/>
      <protection hidden="1" locked="0"/>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Alignment="1" applyProtection="1">
      <alignment horizontal="left" vertical="top" indent="2"/>
      <protection hidden="1"/>
    </xf>
    <xf numFmtId="0" fontId="4" fillId="0" borderId="0" xfId="59" applyFont="1" applyAlignment="1" applyProtection="1">
      <alignment horizontal="left" vertical="top" wrapText="1" indent="2"/>
      <protection hidden="1"/>
    </xf>
    <xf numFmtId="0" fontId="4" fillId="0" borderId="0" xfId="59" applyFont="1" applyBorder="1" applyAlignment="1" applyProtection="1">
      <alignment horizontal="right" vertical="top"/>
      <protection hidden="1"/>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3" fillId="33" borderId="0" xfId="59" applyFont="1" applyFill="1" applyBorder="1" applyAlignment="1" applyProtection="1">
      <alignment horizontal="right" vertical="center"/>
      <protection hidden="1" locked="0"/>
    </xf>
    <xf numFmtId="0" fontId="4" fillId="0" borderId="0" xfId="59" applyFont="1" applyBorder="1" applyAlignment="1">
      <alignment/>
      <protection/>
    </xf>
    <xf numFmtId="49" fontId="3" fillId="33" borderId="0" xfId="59" applyNumberFormat="1" applyFont="1" applyFill="1" applyBorder="1" applyAlignment="1" applyProtection="1">
      <alignment horizontal="center" vertical="center"/>
      <protection hidden="1" locked="0"/>
    </xf>
    <xf numFmtId="49" fontId="3" fillId="0" borderId="0" xfId="59" applyNumberFormat="1" applyFont="1" applyBorder="1" applyAlignment="1" applyProtection="1">
      <alignment horizontal="center" vertical="center"/>
      <protection hidden="1" locked="0"/>
    </xf>
    <xf numFmtId="0" fontId="4" fillId="0" borderId="0" xfId="59" applyFont="1" applyBorder="1" applyAlignment="1" applyProtection="1">
      <alignment horizontal="left" vertical="top"/>
      <protection hidden="1"/>
    </xf>
    <xf numFmtId="0" fontId="4" fillId="0" borderId="20" xfId="59" applyFont="1" applyBorder="1" applyAlignment="1" applyProtection="1">
      <alignment/>
      <protection hidden="1"/>
    </xf>
    <xf numFmtId="0" fontId="4" fillId="0" borderId="0" xfId="59" applyFont="1" applyAlignment="1" applyProtection="1">
      <alignment vertical="top"/>
      <protection hidden="1"/>
    </xf>
    <xf numFmtId="0" fontId="4" fillId="0" borderId="0" xfId="59" applyFont="1" applyAlignment="1" applyProtection="1">
      <alignment horizontal="left"/>
      <protection hidden="1"/>
    </xf>
    <xf numFmtId="0" fontId="4" fillId="0" borderId="0" xfId="59" applyFont="1" applyBorder="1" applyAlignment="1" applyProtection="1">
      <alignment vertical="center"/>
      <protection hidden="1"/>
    </xf>
    <xf numFmtId="0" fontId="4" fillId="0" borderId="0" xfId="59" applyFont="1" applyFill="1" applyBorder="1" applyAlignment="1" applyProtection="1">
      <alignment vertical="center"/>
      <protection hidden="1"/>
    </xf>
    <xf numFmtId="0" fontId="3" fillId="0" borderId="0" xfId="59" applyFont="1" applyAlignment="1" applyProtection="1">
      <alignment vertical="center"/>
      <protection hidden="1"/>
    </xf>
    <xf numFmtId="0" fontId="4" fillId="0" borderId="21" xfId="59" applyFont="1" applyBorder="1" applyAlignment="1" applyProtection="1">
      <alignment/>
      <protection hidden="1"/>
    </xf>
    <xf numFmtId="0" fontId="4" fillId="0" borderId="21" xfId="59" applyFont="1" applyBorder="1" applyAlignment="1">
      <alignment/>
      <protection/>
    </xf>
    <xf numFmtId="0" fontId="4" fillId="0" borderId="0" xfId="59"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3"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3"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5" applyFont="1" applyAlignment="1">
      <alignment wrapText="1"/>
      <protection/>
    </xf>
    <xf numFmtId="0" fontId="0" fillId="0" borderId="0" xfId="0" applyFont="1" applyAlignment="1">
      <alignment/>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wrapText="1"/>
      <protection/>
    </xf>
    <xf numFmtId="0" fontId="3"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6" fillId="0" borderId="0" xfId="59" applyFont="1" applyBorder="1" applyAlignment="1" applyProtection="1">
      <alignment vertical="center"/>
      <protection hidden="1"/>
    </xf>
    <xf numFmtId="0" fontId="16" fillId="0" borderId="0" xfId="58" applyFont="1" applyBorder="1" applyAlignment="1" applyProtection="1">
      <alignment vertical="center"/>
      <protection hidden="1"/>
    </xf>
    <xf numFmtId="0" fontId="16" fillId="0" borderId="0" xfId="59" applyFont="1" applyBorder="1" applyAlignment="1" applyProtection="1">
      <alignment/>
      <protection hidden="1"/>
    </xf>
    <xf numFmtId="0" fontId="12" fillId="0" borderId="0" xfId="59" applyAlignment="1">
      <alignment/>
      <protection/>
    </xf>
    <xf numFmtId="0" fontId="16" fillId="0" borderId="0" xfId="59" applyFont="1" applyAlignment="1" applyProtection="1">
      <alignment/>
      <protection hidden="1"/>
    </xf>
    <xf numFmtId="3" fontId="65" fillId="35" borderId="0" xfId="0" applyNumberFormat="1" applyFont="1" applyFill="1" applyAlignment="1">
      <alignment/>
    </xf>
    <xf numFmtId="0" fontId="0" fillId="35"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9" fillId="35" borderId="0" xfId="0" applyFont="1" applyFill="1" applyAlignment="1">
      <alignment vertical="top"/>
    </xf>
    <xf numFmtId="0" fontId="9" fillId="35"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0" fillId="0" borderId="0" xfId="0" applyFont="1" applyFill="1" applyAlignment="1">
      <alignment horizontal="justify" vertical="top" wrapText="1"/>
    </xf>
    <xf numFmtId="0" fontId="0" fillId="35" borderId="0" xfId="0" applyFont="1" applyFill="1" applyAlignment="1">
      <alignment horizontal="justify" vertical="top"/>
    </xf>
    <xf numFmtId="0" fontId="9" fillId="0" borderId="0" xfId="0" applyFont="1" applyFill="1" applyAlignment="1">
      <alignment horizontal="justify" vertical="top" wrapText="1"/>
    </xf>
    <xf numFmtId="0" fontId="0" fillId="0" borderId="0" xfId="0" applyFont="1" applyFill="1" applyAlignment="1">
      <alignment horizontal="left" vertical="top" wrapText="1"/>
    </xf>
    <xf numFmtId="0" fontId="0" fillId="0" borderId="0" xfId="0" applyFont="1" applyFill="1" applyAlignment="1">
      <alignment/>
    </xf>
    <xf numFmtId="0" fontId="0" fillId="35" borderId="0" xfId="0" applyFont="1" applyFill="1" applyAlignment="1">
      <alignment horizontal="left" vertical="top"/>
    </xf>
    <xf numFmtId="0" fontId="9" fillId="35" borderId="0" xfId="0" applyFont="1" applyFill="1" applyAlignment="1">
      <alignment horizontal="justify" vertical="center"/>
    </xf>
    <xf numFmtId="0" fontId="9" fillId="35" borderId="0" xfId="0" applyFont="1" applyFill="1" applyAlignment="1">
      <alignment horizontal="center" vertical="top" wrapText="1"/>
    </xf>
    <xf numFmtId="9" fontId="0" fillId="35" borderId="0" xfId="0" applyNumberFormat="1" applyFont="1" applyFill="1" applyAlignment="1">
      <alignment horizontal="center" vertical="center"/>
    </xf>
    <xf numFmtId="0" fontId="0" fillId="35" borderId="0" xfId="0" applyFont="1" applyFill="1" applyAlignment="1">
      <alignment horizontal="left" vertical="top" wrapText="1"/>
    </xf>
    <xf numFmtId="0" fontId="66" fillId="0" borderId="0" xfId="0" applyFont="1" applyFill="1" applyAlignment="1">
      <alignment horizontal="justify" vertical="top" wrapText="1"/>
    </xf>
    <xf numFmtId="0" fontId="9" fillId="35" borderId="0" xfId="0" applyFont="1" applyFill="1" applyAlignment="1">
      <alignment horizontal="justify" vertical="top"/>
    </xf>
    <xf numFmtId="0" fontId="0" fillId="0" borderId="0" xfId="0" applyFont="1" applyFill="1" applyAlignment="1">
      <alignment horizontal="left" vertical="top"/>
    </xf>
    <xf numFmtId="0" fontId="9" fillId="35" borderId="0" xfId="0" applyFont="1" applyFill="1" applyAlignment="1">
      <alignment horizontal="left" vertical="top"/>
    </xf>
    <xf numFmtId="0" fontId="0" fillId="0" borderId="0" xfId="0" applyFont="1" applyFill="1" applyAlignment="1">
      <alignment vertical="top" wrapText="1"/>
    </xf>
    <xf numFmtId="0" fontId="12" fillId="35" borderId="0" xfId="0" applyFont="1" applyFill="1" applyAlignment="1">
      <alignment horizontal="justify" vertical="top"/>
    </xf>
    <xf numFmtId="0" fontId="20" fillId="35" borderId="0" xfId="0" applyFont="1" applyFill="1" applyAlignment="1">
      <alignment horizontal="center" vertical="top"/>
    </xf>
    <xf numFmtId="3" fontId="0" fillId="0" borderId="0" xfId="0" applyNumberFormat="1" applyFont="1" applyFill="1" applyAlignment="1">
      <alignment vertical="top"/>
    </xf>
    <xf numFmtId="0" fontId="12" fillId="35" borderId="0" xfId="0" applyFont="1" applyFill="1" applyAlignment="1">
      <alignment vertical="center"/>
    </xf>
    <xf numFmtId="3" fontId="12" fillId="35" borderId="0" xfId="0" applyNumberFormat="1" applyFont="1" applyFill="1" applyAlignment="1">
      <alignment vertical="center"/>
    </xf>
    <xf numFmtId="3" fontId="12" fillId="35" borderId="21" xfId="0" applyNumberFormat="1" applyFont="1" applyFill="1" applyBorder="1" applyAlignment="1">
      <alignment vertical="center"/>
    </xf>
    <xf numFmtId="0" fontId="20" fillId="35" borderId="0" xfId="0" applyFont="1" applyFill="1" applyAlignment="1">
      <alignment vertical="center"/>
    </xf>
    <xf numFmtId="3" fontId="20" fillId="35" borderId="21" xfId="0" applyNumberFormat="1" applyFont="1" applyFill="1" applyBorder="1" applyAlignment="1">
      <alignment vertical="center"/>
    </xf>
    <xf numFmtId="0" fontId="0" fillId="35" borderId="0" xfId="0" applyFont="1" applyFill="1" applyAlignment="1">
      <alignment/>
    </xf>
    <xf numFmtId="0" fontId="20" fillId="35" borderId="0" xfId="0" applyFont="1" applyFill="1" applyAlignment="1">
      <alignment horizontal="justify" vertical="top"/>
    </xf>
    <xf numFmtId="0" fontId="20" fillId="35" borderId="0" xfId="0" applyFont="1" applyFill="1" applyAlignment="1">
      <alignment vertical="top"/>
    </xf>
    <xf numFmtId="0" fontId="12" fillId="35" borderId="0" xfId="0" applyFont="1" applyFill="1" applyAlignment="1">
      <alignment vertical="center" wrapText="1"/>
    </xf>
    <xf numFmtId="3" fontId="12" fillId="35" borderId="0" xfId="0" applyNumberFormat="1" applyFont="1" applyFill="1" applyAlignment="1">
      <alignment horizontal="right" vertical="center" wrapText="1"/>
    </xf>
    <xf numFmtId="3" fontId="12" fillId="35" borderId="21" xfId="0" applyNumberFormat="1" applyFont="1" applyFill="1" applyBorder="1" applyAlignment="1">
      <alignment horizontal="right" vertical="center" wrapText="1"/>
    </xf>
    <xf numFmtId="0" fontId="20" fillId="35" borderId="0" xfId="0" applyFont="1" applyFill="1" applyAlignment="1">
      <alignment horizontal="justify" vertical="center" wrapText="1"/>
    </xf>
    <xf numFmtId="3" fontId="20" fillId="35" borderId="21" xfId="0" applyNumberFormat="1" applyFont="1" applyFill="1" applyBorder="1" applyAlignment="1">
      <alignment horizontal="right" vertical="center" wrapText="1"/>
    </xf>
    <xf numFmtId="0" fontId="12" fillId="35" borderId="0" xfId="0" applyFont="1" applyFill="1" applyAlignment="1">
      <alignment vertical="top"/>
    </xf>
    <xf numFmtId="3" fontId="0" fillId="35" borderId="0" xfId="0" applyNumberFormat="1" applyFont="1" applyFill="1" applyAlignment="1">
      <alignment horizontal="right" vertical="center"/>
    </xf>
    <xf numFmtId="0" fontId="21" fillId="35" borderId="0" xfId="0" applyFont="1" applyFill="1" applyAlignment="1">
      <alignment vertical="top"/>
    </xf>
    <xf numFmtId="3" fontId="0" fillId="35" borderId="21" xfId="0" applyNumberFormat="1" applyFont="1" applyFill="1" applyBorder="1" applyAlignment="1">
      <alignment horizontal="right" vertical="center"/>
    </xf>
    <xf numFmtId="0" fontId="0" fillId="35" borderId="0" xfId="0" applyFont="1" applyFill="1" applyAlignment="1">
      <alignment vertical="center"/>
    </xf>
    <xf numFmtId="3" fontId="9" fillId="35" borderId="21" xfId="0" applyNumberFormat="1" applyFont="1" applyFill="1" applyBorder="1" applyAlignment="1">
      <alignment horizontal="right" vertical="center"/>
    </xf>
    <xf numFmtId="0" fontId="12" fillId="35" borderId="0" xfId="0" applyFont="1" applyFill="1" applyAlignment="1">
      <alignment horizontal="justify" vertical="center"/>
    </xf>
    <xf numFmtId="3" fontId="12" fillId="35" borderId="0" xfId="0" applyNumberFormat="1" applyFont="1" applyFill="1" applyAlignment="1">
      <alignment horizontal="right" vertical="center"/>
    </xf>
    <xf numFmtId="3" fontId="0" fillId="35" borderId="0" xfId="0" applyNumberFormat="1" applyFont="1" applyFill="1" applyAlignment="1">
      <alignment vertical="top"/>
    </xf>
    <xf numFmtId="0" fontId="20" fillId="35" borderId="0" xfId="0" applyFont="1" applyFill="1" applyAlignment="1">
      <alignment horizontal="justify" vertical="center"/>
    </xf>
    <xf numFmtId="3" fontId="20" fillId="35" borderId="21" xfId="0" applyNumberFormat="1" applyFont="1" applyFill="1" applyBorder="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right" vertical="center" wrapText="1"/>
    </xf>
    <xf numFmtId="0" fontId="0" fillId="35" borderId="0" xfId="0" applyFont="1" applyFill="1" applyAlignment="1">
      <alignment vertical="top"/>
    </xf>
    <xf numFmtId="3" fontId="9" fillId="35" borderId="21" xfId="0" applyNumberFormat="1" applyFont="1" applyFill="1" applyBorder="1" applyAlignment="1">
      <alignment horizontal="right" vertical="center" wrapText="1"/>
    </xf>
    <xf numFmtId="0" fontId="9" fillId="0" borderId="0" xfId="0" applyFont="1" applyFill="1" applyAlignment="1">
      <alignment vertical="top"/>
    </xf>
    <xf numFmtId="0" fontId="12" fillId="35" borderId="0" xfId="0" applyFont="1" applyFill="1" applyAlignment="1">
      <alignment horizontal="justify" vertical="center" wrapText="1"/>
    </xf>
    <xf numFmtId="0" fontId="9" fillId="35" borderId="0" xfId="0" applyFont="1" applyFill="1" applyAlignment="1">
      <alignment horizontal="center" vertical="top"/>
    </xf>
    <xf numFmtId="0" fontId="2" fillId="35" borderId="0" xfId="0" applyFont="1" applyFill="1" applyAlignment="1">
      <alignment horizontal="center" vertical="center" wrapText="1"/>
    </xf>
    <xf numFmtId="0" fontId="6" fillId="35" borderId="0" xfId="0" applyFont="1" applyFill="1" applyAlignment="1">
      <alignment vertical="center" wrapText="1"/>
    </xf>
    <xf numFmtId="0" fontId="6" fillId="35" borderId="0" xfId="0" applyFont="1" applyFill="1" applyAlignment="1">
      <alignment vertical="top"/>
    </xf>
    <xf numFmtId="3" fontId="6" fillId="35" borderId="27" xfId="0" applyNumberFormat="1" applyFont="1" applyFill="1" applyBorder="1" applyAlignment="1">
      <alignment horizontal="right" vertical="center"/>
    </xf>
    <xf numFmtId="0" fontId="6" fillId="35" borderId="27" xfId="0" applyFont="1" applyFill="1" applyBorder="1" applyAlignment="1">
      <alignment vertical="center"/>
    </xf>
    <xf numFmtId="0" fontId="2" fillId="35" borderId="0" xfId="0" applyFont="1" applyFill="1" applyAlignment="1">
      <alignment vertical="center" wrapText="1"/>
    </xf>
    <xf numFmtId="0" fontId="2" fillId="35" borderId="0" xfId="0" applyFont="1" applyFill="1" applyAlignment="1">
      <alignment vertical="center"/>
    </xf>
    <xf numFmtId="3" fontId="2" fillId="35" borderId="0" xfId="0" applyNumberFormat="1" applyFont="1" applyFill="1" applyAlignment="1">
      <alignment horizontal="right" vertical="center"/>
    </xf>
    <xf numFmtId="3" fontId="2" fillId="35" borderId="0" xfId="0" applyNumberFormat="1" applyFont="1" applyFill="1" applyAlignment="1">
      <alignment horizontal="right" vertical="center" wrapText="1"/>
    </xf>
    <xf numFmtId="0" fontId="22" fillId="35" borderId="0" xfId="0" applyFont="1" applyFill="1" applyAlignment="1">
      <alignment vertical="center" wrapText="1"/>
    </xf>
    <xf numFmtId="0" fontId="6" fillId="35" borderId="0" xfId="0" applyFont="1" applyFill="1" applyAlignment="1">
      <alignment vertical="center"/>
    </xf>
    <xf numFmtId="0" fontId="2" fillId="35" borderId="21" xfId="0" applyFont="1" applyFill="1" applyBorder="1" applyAlignment="1">
      <alignment vertical="center"/>
    </xf>
    <xf numFmtId="3" fontId="2" fillId="35" borderId="21" xfId="0" applyNumberFormat="1" applyFont="1" applyFill="1" applyBorder="1" applyAlignment="1">
      <alignment vertical="center"/>
    </xf>
    <xf numFmtId="0" fontId="6" fillId="35" borderId="27" xfId="0" applyFont="1" applyFill="1" applyBorder="1" applyAlignment="1">
      <alignment horizontal="right" vertical="center"/>
    </xf>
    <xf numFmtId="0" fontId="0" fillId="35" borderId="0" xfId="0" applyFont="1" applyFill="1" applyAlignment="1">
      <alignment horizontal="center" vertical="center" wrapText="1"/>
    </xf>
    <xf numFmtId="0" fontId="0" fillId="0" borderId="0" xfId="0" applyFont="1" applyFill="1" applyBorder="1" applyAlignment="1">
      <alignment vertical="top"/>
    </xf>
    <xf numFmtId="3" fontId="6" fillId="35" borderId="28" xfId="0" applyNumberFormat="1" applyFont="1" applyFill="1" applyBorder="1" applyAlignment="1">
      <alignment horizontal="right" vertical="center" wrapText="1"/>
    </xf>
    <xf numFmtId="3" fontId="2" fillId="35" borderId="21" xfId="0" applyNumberFormat="1" applyFont="1" applyFill="1" applyBorder="1" applyAlignment="1">
      <alignment horizontal="right" vertical="center" wrapText="1"/>
    </xf>
    <xf numFmtId="3" fontId="6" fillId="35" borderId="27" xfId="0" applyNumberFormat="1" applyFont="1" applyFill="1" applyBorder="1" applyAlignment="1">
      <alignment horizontal="right" vertical="center" wrapText="1"/>
    </xf>
    <xf numFmtId="3" fontId="6" fillId="35" borderId="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14" fontId="0" fillId="35" borderId="0" xfId="0" applyNumberFormat="1" applyFont="1" applyFill="1" applyBorder="1" applyAlignment="1">
      <alignment/>
    </xf>
    <xf numFmtId="3" fontId="9" fillId="35" borderId="0" xfId="0" applyNumberFormat="1" applyFont="1" applyFill="1" applyBorder="1" applyAlignment="1">
      <alignment/>
    </xf>
    <xf numFmtId="3" fontId="0" fillId="35" borderId="0" xfId="0" applyNumberFormat="1" applyFont="1" applyFill="1" applyBorder="1" applyAlignment="1">
      <alignment/>
    </xf>
    <xf numFmtId="0" fontId="0" fillId="35" borderId="0" xfId="0" applyFont="1" applyFill="1" applyBorder="1" applyAlignment="1">
      <alignment vertical="top"/>
    </xf>
    <xf numFmtId="0" fontId="12" fillId="35" borderId="0" xfId="0" applyFont="1" applyFill="1" applyAlignment="1">
      <alignment horizontal="left" vertical="center" wrapText="1"/>
    </xf>
    <xf numFmtId="0" fontId="20" fillId="35" borderId="0" xfId="0" applyFont="1" applyFill="1" applyAlignment="1">
      <alignment horizontal="left" vertical="center" wrapText="1"/>
    </xf>
    <xf numFmtId="3" fontId="20" fillId="35" borderId="0" xfId="0" applyNumberFormat="1" applyFont="1" applyFill="1" applyAlignment="1">
      <alignment horizontal="right" vertical="center" wrapText="1"/>
    </xf>
    <xf numFmtId="3" fontId="66" fillId="35" borderId="21" xfId="0" applyNumberFormat="1" applyFont="1" applyFill="1" applyBorder="1" applyAlignment="1">
      <alignment horizontal="right" vertical="center" wrapText="1"/>
    </xf>
    <xf numFmtId="3" fontId="9" fillId="35" borderId="28" xfId="0" applyNumberFormat="1" applyFont="1" applyFill="1" applyBorder="1" applyAlignment="1">
      <alignment horizontal="right" vertical="center" wrapText="1"/>
    </xf>
    <xf numFmtId="0" fontId="0" fillId="35" borderId="0" xfId="0" applyFont="1" applyFill="1" applyAlignment="1">
      <alignment horizontal="left" vertical="center" wrapText="1"/>
    </xf>
    <xf numFmtId="3" fontId="9" fillId="35" borderId="0" xfId="0" applyNumberFormat="1" applyFont="1" applyFill="1" applyBorder="1" applyAlignment="1">
      <alignment horizontal="right" vertical="top"/>
    </xf>
    <xf numFmtId="3" fontId="0" fillId="35" borderId="0" xfId="0" applyNumberFormat="1" applyFont="1" applyFill="1" applyAlignment="1">
      <alignment horizontal="right" vertical="center" wrapText="1"/>
    </xf>
    <xf numFmtId="3" fontId="0" fillId="35" borderId="0" xfId="0" applyNumberFormat="1" applyFont="1" applyFill="1" applyBorder="1" applyAlignment="1">
      <alignment horizontal="right" vertical="center" wrapText="1"/>
    </xf>
    <xf numFmtId="3" fontId="0" fillId="35" borderId="21" xfId="0" applyNumberFormat="1" applyFont="1" applyFill="1" applyBorder="1" applyAlignment="1">
      <alignment horizontal="right" vertical="center" wrapText="1"/>
    </xf>
    <xf numFmtId="3" fontId="9" fillId="35" borderId="0" xfId="0" applyNumberFormat="1" applyFont="1" applyFill="1" applyAlignment="1">
      <alignment horizontal="right" vertical="center" wrapText="1"/>
    </xf>
    <xf numFmtId="0" fontId="0" fillId="35" borderId="0" xfId="0" applyFont="1" applyFill="1" applyAlignment="1">
      <alignment horizontal="justify" vertical="center"/>
    </xf>
    <xf numFmtId="3" fontId="0" fillId="35" borderId="0" xfId="0" applyNumberFormat="1" applyFont="1" applyFill="1" applyBorder="1" applyAlignment="1">
      <alignment horizontal="right" vertical="center"/>
    </xf>
    <xf numFmtId="0" fontId="0" fillId="35" borderId="0" xfId="0" applyFont="1" applyFill="1" applyAlignment="1">
      <alignment horizontal="justify" vertical="center" wrapText="1"/>
    </xf>
    <xf numFmtId="0" fontId="9" fillId="35" borderId="0" xfId="0" applyFont="1" applyFill="1" applyAlignment="1">
      <alignment horizontal="center" vertical="center" wrapText="1"/>
    </xf>
    <xf numFmtId="0" fontId="9" fillId="35" borderId="0" xfId="0" applyFont="1" applyFill="1" applyAlignment="1">
      <alignment horizontal="justify" vertical="center" wrapText="1"/>
    </xf>
    <xf numFmtId="3" fontId="20" fillId="35" borderId="0" xfId="0" applyNumberFormat="1" applyFont="1" applyFill="1" applyBorder="1" applyAlignment="1">
      <alignment horizontal="right" vertical="center" wrapText="1"/>
    </xf>
    <xf numFmtId="3" fontId="9" fillId="35" borderId="27" xfId="0" applyNumberFormat="1" applyFont="1" applyFill="1" applyBorder="1" applyAlignment="1">
      <alignment vertical="center" wrapText="1"/>
    </xf>
    <xf numFmtId="3" fontId="20" fillId="35" borderId="27" xfId="0" applyNumberFormat="1" applyFont="1" applyFill="1" applyBorder="1" applyAlignment="1">
      <alignment horizontal="right" vertical="center" wrapText="1"/>
    </xf>
    <xf numFmtId="0" fontId="12" fillId="35" borderId="0" xfId="0" applyFont="1" applyFill="1" applyAlignment="1">
      <alignment horizontal="right" vertical="top"/>
    </xf>
    <xf numFmtId="3" fontId="0" fillId="35" borderId="0" xfId="0" applyNumberFormat="1" applyFont="1" applyFill="1" applyAlignment="1">
      <alignment horizontal="right" vertical="top" wrapText="1"/>
    </xf>
    <xf numFmtId="4" fontId="9" fillId="35" borderId="0" xfId="0" applyNumberFormat="1" applyFont="1" applyFill="1" applyAlignment="1">
      <alignment horizontal="right" vertical="top" wrapText="1"/>
    </xf>
    <xf numFmtId="0" fontId="0" fillId="35" borderId="0" xfId="0" applyFont="1" applyFill="1" applyAlignment="1">
      <alignment vertical="top" wrapText="1"/>
    </xf>
    <xf numFmtId="0" fontId="23" fillId="35" borderId="0" xfId="0" applyFont="1" applyFill="1" applyAlignment="1">
      <alignment vertical="top"/>
    </xf>
    <xf numFmtId="0" fontId="67" fillId="35" borderId="0" xfId="0" applyFont="1" applyFill="1" applyAlignment="1">
      <alignment/>
    </xf>
    <xf numFmtId="0" fontId="67" fillId="0" borderId="0" xfId="0" applyFont="1" applyAlignment="1">
      <alignment/>
    </xf>
    <xf numFmtId="0" fontId="0" fillId="35" borderId="0" xfId="0" applyFont="1" applyFill="1" applyAlignment="1">
      <alignment wrapText="1"/>
    </xf>
    <xf numFmtId="3" fontId="0" fillId="35" borderId="0" xfId="0" applyNumberFormat="1" applyFont="1" applyFill="1" applyAlignment="1">
      <alignment horizontal="right" wrapText="1"/>
    </xf>
    <xf numFmtId="3" fontId="9" fillId="35" borderId="21" xfId="0" applyNumberFormat="1" applyFont="1" applyFill="1" applyBorder="1" applyAlignment="1">
      <alignment horizontal="right" wrapText="1"/>
    </xf>
    <xf numFmtId="0" fontId="68" fillId="35" borderId="0" xfId="0" applyFont="1" applyFill="1" applyAlignment="1">
      <alignment horizontal="justify" vertical="top"/>
    </xf>
    <xf numFmtId="0" fontId="66" fillId="35" borderId="0" xfId="0" applyFont="1" applyFill="1" applyAlignment="1">
      <alignment vertical="top"/>
    </xf>
    <xf numFmtId="0" fontId="66" fillId="0" borderId="0" xfId="0" applyFont="1" applyFill="1" applyAlignment="1">
      <alignment vertical="top"/>
    </xf>
    <xf numFmtId="0" fontId="66" fillId="0" borderId="0" xfId="0" applyFont="1" applyFill="1" applyAlignment="1">
      <alignment/>
    </xf>
    <xf numFmtId="0" fontId="66" fillId="0" borderId="0" xfId="0" applyFont="1" applyAlignment="1">
      <alignment/>
    </xf>
    <xf numFmtId="0" fontId="66" fillId="35" borderId="0" xfId="0" applyFont="1" applyFill="1" applyAlignment="1">
      <alignment horizontal="justify" vertical="top"/>
    </xf>
    <xf numFmtId="0" fontId="9" fillId="35" borderId="0" xfId="0" applyFont="1" applyFill="1" applyAlignment="1">
      <alignment horizontal="right" vertical="top"/>
    </xf>
    <xf numFmtId="0" fontId="0" fillId="35" borderId="0" xfId="0" applyFont="1" applyFill="1" applyAlignment="1">
      <alignment horizontal="center" vertical="top"/>
    </xf>
    <xf numFmtId="0" fontId="0" fillId="35" borderId="0" xfId="0" applyFont="1" applyFill="1" applyAlignment="1">
      <alignment horizontal="right" vertical="top"/>
    </xf>
    <xf numFmtId="3" fontId="0" fillId="35" borderId="0" xfId="0" applyNumberFormat="1" applyFont="1" applyFill="1" applyAlignment="1">
      <alignment horizontal="right" vertical="top"/>
    </xf>
    <xf numFmtId="0" fontId="0" fillId="35" borderId="21" xfId="0" applyFont="1" applyFill="1" applyBorder="1" applyAlignment="1">
      <alignment horizontal="right" vertical="top"/>
    </xf>
    <xf numFmtId="0" fontId="0" fillId="35" borderId="21" xfId="0" applyFont="1" applyFill="1" applyBorder="1" applyAlignment="1">
      <alignment vertical="top"/>
    </xf>
    <xf numFmtId="3" fontId="9" fillId="35" borderId="21" xfId="0" applyNumberFormat="1" applyFont="1" applyFill="1" applyBorder="1" applyAlignment="1">
      <alignment horizontal="right" vertical="top"/>
    </xf>
    <xf numFmtId="3" fontId="9" fillId="35" borderId="27" xfId="0" applyNumberFormat="1" applyFont="1" applyFill="1" applyBorder="1" applyAlignment="1">
      <alignment horizontal="right" vertical="top"/>
    </xf>
    <xf numFmtId="3" fontId="68" fillId="35" borderId="0" xfId="0" applyNumberFormat="1" applyFont="1" applyFill="1" applyBorder="1" applyAlignment="1">
      <alignment horizontal="right" vertical="top"/>
    </xf>
    <xf numFmtId="3" fontId="0" fillId="35" borderId="21" xfId="0" applyNumberFormat="1" applyFont="1" applyFill="1" applyBorder="1" applyAlignment="1">
      <alignment horizontal="right" vertical="top"/>
    </xf>
    <xf numFmtId="0" fontId="0" fillId="35" borderId="0" xfId="0" applyFont="1" applyFill="1" applyAlignment="1">
      <alignment horizontal="justify" vertical="top" wrapText="1"/>
    </xf>
    <xf numFmtId="165" fontId="9" fillId="35" borderId="0" xfId="64" applyNumberFormat="1" applyFont="1" applyFill="1" applyAlignment="1">
      <alignment vertical="top"/>
    </xf>
    <xf numFmtId="0" fontId="12" fillId="35" borderId="0" xfId="56" applyFont="1" applyFill="1" applyAlignment="1">
      <alignment vertical="center" wrapText="1"/>
      <protection/>
    </xf>
    <xf numFmtId="0" fontId="28" fillId="35" borderId="0" xfId="57" applyFont="1" applyFill="1" applyAlignment="1">
      <alignment vertical="top"/>
      <protection/>
    </xf>
    <xf numFmtId="0" fontId="20" fillId="35" borderId="0" xfId="57" applyFont="1" applyFill="1" applyAlignment="1">
      <alignment horizontal="center" vertical="top"/>
      <protection/>
    </xf>
    <xf numFmtId="3" fontId="12" fillId="35" borderId="0" xfId="57" applyNumberFormat="1" applyFont="1" applyFill="1" applyAlignment="1">
      <alignment horizontal="right" vertical="center" wrapText="1"/>
      <protection/>
    </xf>
    <xf numFmtId="3" fontId="12" fillId="35" borderId="21" xfId="57" applyNumberFormat="1" applyFont="1" applyFill="1" applyBorder="1" applyAlignment="1">
      <alignment horizontal="right" vertical="center" wrapText="1"/>
      <protection/>
    </xf>
    <xf numFmtId="0" fontId="20" fillId="35" borderId="0" xfId="57" applyFont="1" applyFill="1" applyAlignment="1">
      <alignment horizontal="justify" vertical="top"/>
      <protection/>
    </xf>
    <xf numFmtId="3" fontId="20" fillId="35" borderId="21" xfId="57" applyNumberFormat="1" applyFont="1" applyFill="1" applyBorder="1" applyAlignment="1">
      <alignment horizontal="right" vertical="top"/>
      <protection/>
    </xf>
    <xf numFmtId="3" fontId="2" fillId="35" borderId="0" xfId="0" applyNumberFormat="1" applyFont="1" applyFill="1" applyAlignment="1">
      <alignment vertical="center"/>
    </xf>
    <xf numFmtId="14" fontId="20" fillId="35" borderId="0" xfId="0" applyNumberFormat="1" applyFont="1" applyFill="1" applyAlignment="1">
      <alignment horizontal="center" vertical="top"/>
    </xf>
    <xf numFmtId="0" fontId="0" fillId="35" borderId="0" xfId="56" applyFont="1" applyFill="1" applyAlignment="1">
      <alignment horizontal="justify" vertical="top" wrapText="1"/>
      <protection/>
    </xf>
    <xf numFmtId="14" fontId="9" fillId="35" borderId="0" xfId="56" applyNumberFormat="1" applyFont="1" applyFill="1" applyAlignment="1">
      <alignment horizontal="justify" vertical="top" wrapText="1"/>
      <protection/>
    </xf>
    <xf numFmtId="0" fontId="9" fillId="35" borderId="0" xfId="0" applyFont="1" applyFill="1" applyAlignment="1">
      <alignment vertical="center" wrapText="1"/>
    </xf>
    <xf numFmtId="3" fontId="12" fillId="35" borderId="0" xfId="0" applyNumberFormat="1" applyFont="1" applyFill="1" applyBorder="1" applyAlignment="1">
      <alignment horizontal="right" vertical="center" wrapText="1"/>
    </xf>
    <xf numFmtId="3" fontId="20" fillId="35" borderId="29" xfId="0" applyNumberFormat="1" applyFont="1" applyFill="1" applyBorder="1" applyAlignment="1">
      <alignment horizontal="right" vertical="center" wrapText="1"/>
    </xf>
    <xf numFmtId="3" fontId="0" fillId="35" borderId="0" xfId="0" applyNumberFormat="1" applyFont="1" applyFill="1" applyAlignment="1">
      <alignment vertical="center" wrapText="1"/>
    </xf>
    <xf numFmtId="3" fontId="66" fillId="35" borderId="0" xfId="0" applyNumberFormat="1" applyFont="1" applyFill="1" applyAlignment="1">
      <alignment vertical="center" wrapText="1"/>
    </xf>
    <xf numFmtId="3" fontId="0" fillId="35" borderId="21" xfId="0" applyNumberFormat="1" applyFont="1" applyFill="1" applyBorder="1" applyAlignment="1">
      <alignment vertical="center" wrapText="1"/>
    </xf>
    <xf numFmtId="0" fontId="0" fillId="35" borderId="0" xfId="0" applyFont="1" applyFill="1" applyAlignment="1">
      <alignment vertical="top"/>
    </xf>
    <xf numFmtId="0" fontId="24" fillId="35" borderId="30" xfId="0" applyFont="1" applyFill="1" applyBorder="1" applyAlignment="1">
      <alignment horizontal="center" vertical="center" wrapText="1"/>
    </xf>
    <xf numFmtId="0" fontId="24" fillId="35" borderId="31" xfId="0" applyFont="1" applyFill="1" applyBorder="1" applyAlignment="1">
      <alignment horizontal="center" vertical="center"/>
    </xf>
    <xf numFmtId="3" fontId="25" fillId="35" borderId="32" xfId="0" applyNumberFormat="1" applyFont="1" applyFill="1" applyBorder="1" applyAlignment="1">
      <alignment/>
    </xf>
    <xf numFmtId="4" fontId="25" fillId="35" borderId="33" xfId="0" applyNumberFormat="1" applyFont="1" applyFill="1" applyBorder="1" applyAlignment="1">
      <alignment/>
    </xf>
    <xf numFmtId="3" fontId="26" fillId="35" borderId="34" xfId="0" applyNumberFormat="1" applyFont="1" applyFill="1" applyBorder="1" applyAlignment="1">
      <alignment/>
    </xf>
    <xf numFmtId="4" fontId="26" fillId="35" borderId="35" xfId="0" applyNumberFormat="1" applyFont="1" applyFill="1" applyBorder="1" applyAlignment="1">
      <alignment/>
    </xf>
    <xf numFmtId="3" fontId="26" fillId="35" borderId="27" xfId="0" applyNumberFormat="1" applyFont="1" applyFill="1" applyBorder="1" applyAlignment="1">
      <alignment/>
    </xf>
    <xf numFmtId="3" fontId="25" fillId="35" borderId="36" xfId="0" applyNumberFormat="1" applyFont="1" applyFill="1" applyBorder="1" applyAlignment="1">
      <alignment/>
    </xf>
    <xf numFmtId="4" fontId="25" fillId="35" borderId="37" xfId="0" applyNumberFormat="1" applyFont="1" applyFill="1" applyBorder="1" applyAlignment="1">
      <alignment/>
    </xf>
    <xf numFmtId="3" fontId="25" fillId="35" borderId="38" xfId="0" applyNumberFormat="1" applyFont="1" applyFill="1" applyBorder="1" applyAlignment="1">
      <alignment/>
    </xf>
    <xf numFmtId="4" fontId="25" fillId="35" borderId="31" xfId="0" applyNumberFormat="1" applyFont="1" applyFill="1" applyBorder="1" applyAlignment="1">
      <alignment/>
    </xf>
    <xf numFmtId="3" fontId="26" fillId="35" borderId="36" xfId="0" applyNumberFormat="1" applyFont="1" applyFill="1" applyBorder="1" applyAlignment="1">
      <alignment/>
    </xf>
    <xf numFmtId="3" fontId="26" fillId="35" borderId="0" xfId="0" applyNumberFormat="1" applyFont="1" applyFill="1" applyBorder="1" applyAlignment="1">
      <alignment/>
    </xf>
    <xf numFmtId="3" fontId="25" fillId="35" borderId="34" xfId="0" applyNumberFormat="1" applyFont="1" applyFill="1" applyBorder="1" applyAlignment="1">
      <alignment/>
    </xf>
    <xf numFmtId="4" fontId="25" fillId="35" borderId="35" xfId="0" applyNumberFormat="1" applyFont="1" applyFill="1" applyBorder="1" applyAlignment="1">
      <alignment/>
    </xf>
    <xf numFmtId="0" fontId="25" fillId="35" borderId="0" xfId="0" applyFont="1" applyFill="1" applyBorder="1" applyAlignment="1">
      <alignment horizontal="left"/>
    </xf>
    <xf numFmtId="4" fontId="26" fillId="35" borderId="0" xfId="0" applyNumberFormat="1" applyFont="1" applyFill="1" applyBorder="1" applyAlignment="1">
      <alignment/>
    </xf>
    <xf numFmtId="0" fontId="0" fillId="35" borderId="0" xfId="0" applyFont="1" applyFill="1" applyAlignment="1">
      <alignment horizontal="justify" vertical="top" wrapText="1"/>
    </xf>
    <xf numFmtId="0" fontId="0" fillId="35" borderId="0" xfId="0" applyFont="1" applyFill="1" applyAlignment="1">
      <alignment vertical="top"/>
    </xf>
    <xf numFmtId="0" fontId="0" fillId="35" borderId="0" xfId="56" applyFont="1" applyFill="1" applyAlignment="1">
      <alignment horizontal="justify" vertical="top" wrapText="1"/>
      <protection/>
    </xf>
    <xf numFmtId="3" fontId="3" fillId="36" borderId="19" xfId="59" applyNumberFormat="1" applyFont="1" applyFill="1" applyBorder="1" applyAlignment="1" applyProtection="1">
      <alignment horizontal="right" vertical="center"/>
      <protection hidden="1" locked="0"/>
    </xf>
    <xf numFmtId="3" fontId="0" fillId="0" borderId="0" xfId="0" applyNumberFormat="1" applyAlignment="1">
      <alignment/>
    </xf>
    <xf numFmtId="0" fontId="0" fillId="35" borderId="0" xfId="0" applyFont="1" applyFill="1" applyAlignment="1">
      <alignment vertical="center" wrapText="1"/>
    </xf>
    <xf numFmtId="3" fontId="12" fillId="35" borderId="0" xfId="0" applyNumberFormat="1" applyFont="1" applyFill="1" applyAlignment="1">
      <alignment horizontal="right" vertical="center" wrapText="1"/>
    </xf>
    <xf numFmtId="0" fontId="12" fillId="35" borderId="0" xfId="57" applyFont="1" applyFill="1" applyAlignment="1">
      <alignment vertical="center" wrapText="1"/>
      <protection/>
    </xf>
    <xf numFmtId="0" fontId="4" fillId="0" borderId="0" xfId="59" applyFont="1" applyBorder="1" applyAlignment="1" applyProtection="1">
      <alignment horizontal="right" vertical="center" wrapText="1"/>
      <protection hidden="1"/>
    </xf>
    <xf numFmtId="0" fontId="4" fillId="0" borderId="0" xfId="59" applyFont="1" applyBorder="1" applyAlignment="1" applyProtection="1">
      <alignment horizontal="right" wrapText="1"/>
      <protection hidden="1"/>
    </xf>
    <xf numFmtId="0" fontId="4" fillId="0" borderId="0" xfId="59" applyFont="1" applyAlignment="1" applyProtection="1">
      <alignment horizontal="right" wrapText="1"/>
      <protection hidden="1"/>
    </xf>
    <xf numFmtId="49" fontId="3" fillId="33" borderId="39" xfId="59" applyNumberFormat="1" applyFont="1" applyFill="1" applyBorder="1" applyAlignment="1" applyProtection="1">
      <alignment horizontal="center" vertical="center"/>
      <protection hidden="1" locked="0"/>
    </xf>
    <xf numFmtId="49" fontId="3" fillId="0" borderId="40" xfId="59" applyNumberFormat="1" applyFont="1" applyBorder="1" applyAlignment="1" applyProtection="1">
      <alignment horizontal="center" vertical="center"/>
      <protection hidden="1" locked="0"/>
    </xf>
    <xf numFmtId="0" fontId="3" fillId="0" borderId="0" xfId="59" applyFont="1" applyFill="1" applyBorder="1" applyAlignment="1" applyProtection="1">
      <alignment horizontal="left" vertical="center" wrapText="1"/>
      <protection hidden="1"/>
    </xf>
    <xf numFmtId="0" fontId="3" fillId="0" borderId="41" xfId="59" applyFont="1" applyFill="1" applyBorder="1" applyAlignment="1" applyProtection="1">
      <alignment horizontal="left" vertical="center" wrapText="1"/>
      <protection hidden="1"/>
    </xf>
    <xf numFmtId="0" fontId="14" fillId="0" borderId="0" xfId="59" applyFont="1" applyBorder="1" applyAlignment="1" applyProtection="1">
      <alignment horizontal="center" vertical="center" wrapText="1"/>
      <protection hidden="1"/>
    </xf>
    <xf numFmtId="0" fontId="4" fillId="0" borderId="0" xfId="59" applyFont="1" applyAlignment="1" applyProtection="1">
      <alignment horizontal="right" vertical="center"/>
      <protection hidden="1"/>
    </xf>
    <xf numFmtId="0" fontId="4" fillId="0" borderId="41" xfId="59" applyFont="1" applyBorder="1" applyAlignment="1" applyProtection="1">
      <alignment horizontal="right"/>
      <protection hidden="1"/>
    </xf>
    <xf numFmtId="0" fontId="4" fillId="0" borderId="0" xfId="59" applyFont="1" applyAlignment="1" applyProtection="1">
      <alignment wrapText="1"/>
      <protection hidden="1"/>
    </xf>
    <xf numFmtId="0" fontId="2" fillId="0" borderId="0" xfId="59" applyFont="1" applyBorder="1" applyAlignment="1" applyProtection="1">
      <alignment horizontal="right" vertical="center" wrapText="1"/>
      <protection hidden="1"/>
    </xf>
    <xf numFmtId="0" fontId="2" fillId="0" borderId="41" xfId="59" applyFont="1" applyBorder="1" applyAlignment="1" applyProtection="1">
      <alignment horizontal="right" wrapText="1"/>
      <protection hidden="1"/>
    </xf>
    <xf numFmtId="0" fontId="3" fillId="33" borderId="39" xfId="59" applyFont="1" applyFill="1" applyBorder="1" applyAlignment="1" applyProtection="1">
      <alignment horizontal="left" vertical="center"/>
      <protection hidden="1" locked="0"/>
    </xf>
    <xf numFmtId="0" fontId="4" fillId="0" borderId="25" xfId="59" applyFont="1" applyBorder="1" applyAlignment="1">
      <alignment horizontal="left"/>
      <protection/>
    </xf>
    <xf numFmtId="0" fontId="4" fillId="0" borderId="40" xfId="59" applyFont="1" applyBorder="1" applyAlignment="1">
      <alignment horizontal="left"/>
      <protection/>
    </xf>
    <xf numFmtId="0" fontId="4" fillId="0" borderId="18" xfId="59" applyFont="1" applyBorder="1" applyAlignment="1" applyProtection="1">
      <alignment horizontal="right" vertical="center"/>
      <protection hidden="1"/>
    </xf>
    <xf numFmtId="0" fontId="4" fillId="0" borderId="0" xfId="59" applyFont="1" applyBorder="1" applyAlignment="1" applyProtection="1">
      <alignment horizontal="right"/>
      <protection hidden="1"/>
    </xf>
    <xf numFmtId="0" fontId="4" fillId="0" borderId="25" xfId="59" applyFont="1" applyBorder="1" applyAlignment="1">
      <alignment horizontal="left" vertical="center"/>
      <protection/>
    </xf>
    <xf numFmtId="0" fontId="4" fillId="0" borderId="40" xfId="59" applyFont="1" applyBorder="1" applyAlignment="1">
      <alignment horizontal="left" vertical="center"/>
      <protection/>
    </xf>
    <xf numFmtId="1" fontId="3" fillId="33" borderId="39" xfId="59" applyNumberFormat="1" applyFont="1" applyFill="1" applyBorder="1" applyAlignment="1" applyProtection="1">
      <alignment horizontal="center" vertical="center"/>
      <protection hidden="1" locked="0"/>
    </xf>
    <xf numFmtId="1" fontId="3" fillId="33" borderId="40" xfId="59" applyNumberFormat="1" applyFont="1" applyFill="1" applyBorder="1" applyAlignment="1" applyProtection="1">
      <alignment horizontal="center" vertical="center"/>
      <protection hidden="1" locked="0"/>
    </xf>
    <xf numFmtId="0" fontId="5" fillId="33" borderId="39" xfId="52" applyFill="1" applyBorder="1" applyAlignment="1" applyProtection="1">
      <alignment/>
      <protection hidden="1" locked="0"/>
    </xf>
    <xf numFmtId="0" fontId="3" fillId="0" borderId="25" xfId="59" applyFont="1" applyBorder="1" applyAlignment="1" applyProtection="1">
      <alignment/>
      <protection hidden="1" locked="0"/>
    </xf>
    <xf numFmtId="0" fontId="3" fillId="0" borderId="40" xfId="59" applyFont="1" applyBorder="1" applyAlignment="1" applyProtection="1">
      <alignment/>
      <protection hidden="1" locked="0"/>
    </xf>
    <xf numFmtId="0" fontId="3" fillId="33" borderId="39" xfId="59" applyFont="1" applyFill="1" applyBorder="1" applyAlignment="1" applyProtection="1">
      <alignment horizontal="right" vertical="center"/>
      <protection hidden="1" locked="0"/>
    </xf>
    <xf numFmtId="0" fontId="3" fillId="33" borderId="25" xfId="59" applyFont="1" applyFill="1" applyBorder="1" applyAlignment="1" applyProtection="1">
      <alignment horizontal="right" vertical="center"/>
      <protection hidden="1" locked="0"/>
    </xf>
    <xf numFmtId="0" fontId="3" fillId="33" borderId="40" xfId="59" applyFont="1" applyFill="1" applyBorder="1" applyAlignment="1" applyProtection="1">
      <alignment horizontal="right" vertical="center"/>
      <protection hidden="1" locked="0"/>
    </xf>
    <xf numFmtId="0" fontId="4" fillId="0" borderId="25" xfId="59" applyFont="1" applyBorder="1" applyAlignment="1">
      <alignment/>
      <protection/>
    </xf>
    <xf numFmtId="0" fontId="4" fillId="0" borderId="0" xfId="59" applyFont="1" applyAlignment="1" applyProtection="1">
      <alignment horizontal="center" vertical="center"/>
      <protection hidden="1"/>
    </xf>
    <xf numFmtId="0" fontId="4" fillId="0" borderId="0" xfId="59" applyFont="1" applyAlignment="1">
      <alignment horizontal="center" vertical="center"/>
      <protection/>
    </xf>
    <xf numFmtId="0" fontId="4" fillId="0" borderId="0" xfId="59" applyFont="1" applyAlignment="1">
      <alignment horizontal="center"/>
      <protection/>
    </xf>
    <xf numFmtId="0" fontId="4" fillId="0" borderId="0" xfId="59" applyFont="1" applyAlignment="1">
      <alignment horizontal="center" vertical="center"/>
      <protection/>
    </xf>
    <xf numFmtId="0" fontId="4" fillId="0" borderId="0" xfId="59" applyFont="1" applyAlignment="1">
      <alignment vertical="center"/>
      <protection/>
    </xf>
    <xf numFmtId="0" fontId="4" fillId="0" borderId="0" xfId="59" applyFont="1" applyAlignment="1">
      <alignment horizontal="center"/>
      <protection/>
    </xf>
    <xf numFmtId="0" fontId="4" fillId="0" borderId="40" xfId="59" applyFont="1" applyBorder="1" applyAlignment="1">
      <alignment/>
      <protection/>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3" fillId="33" borderId="39" xfId="59" applyFont="1" applyFill="1" applyBorder="1" applyAlignment="1" applyProtection="1">
      <alignment horizontal="right" vertical="center" wrapText="1"/>
      <protection hidden="1" locked="0"/>
    </xf>
    <xf numFmtId="0" fontId="4" fillId="0" borderId="25" xfId="59" applyFont="1" applyBorder="1" applyAlignment="1">
      <alignment wrapText="1"/>
      <protection/>
    </xf>
    <xf numFmtId="0" fontId="4" fillId="0" borderId="40" xfId="59" applyFont="1" applyBorder="1" applyAlignment="1">
      <alignment wrapText="1"/>
      <protection/>
    </xf>
    <xf numFmtId="0" fontId="4" fillId="0" borderId="0" xfId="59" applyFont="1" applyAlignment="1" applyProtection="1">
      <alignment horizontal="right" vertical="center" wrapText="1"/>
      <protection hidden="1"/>
    </xf>
    <xf numFmtId="0" fontId="4" fillId="0" borderId="41" xfId="59" applyFont="1" applyBorder="1" applyAlignment="1" applyProtection="1">
      <alignment horizontal="right" wrapText="1"/>
      <protection hidden="1"/>
    </xf>
    <xf numFmtId="49" fontId="3" fillId="33" borderId="39" xfId="59" applyNumberFormat="1" applyFont="1" applyFill="1" applyBorder="1" applyAlignment="1" applyProtection="1">
      <alignment horizontal="left" vertical="center"/>
      <protection hidden="1" locked="0"/>
    </xf>
    <xf numFmtId="49" fontId="3" fillId="0" borderId="25" xfId="59" applyNumberFormat="1" applyFont="1" applyBorder="1" applyAlignment="1" applyProtection="1">
      <alignment horizontal="left" vertical="center"/>
      <protection hidden="1" locked="0"/>
    </xf>
    <xf numFmtId="49" fontId="3" fillId="0" borderId="40" xfId="59" applyNumberFormat="1" applyFont="1" applyBorder="1" applyAlignment="1" applyProtection="1">
      <alignment horizontal="left" vertical="center"/>
      <protection hidden="1" locked="0"/>
    </xf>
    <xf numFmtId="0" fontId="13" fillId="0" borderId="0" xfId="59" applyFont="1" applyAlignment="1">
      <alignment/>
      <protection/>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4" fillId="0" borderId="20" xfId="59" applyFont="1" applyBorder="1" applyAlignment="1" applyProtection="1">
      <alignment horizontal="center"/>
      <protection hidden="1"/>
    </xf>
    <xf numFmtId="0" fontId="3" fillId="0" borderId="25" xfId="59" applyFont="1" applyBorder="1" applyAlignment="1" applyProtection="1">
      <alignment horizontal="left" vertical="center"/>
      <protection hidden="1" locked="0"/>
    </xf>
    <xf numFmtId="0" fontId="4" fillId="0" borderId="0" xfId="59" applyFont="1" applyFill="1" applyBorder="1" applyAlignment="1" applyProtection="1">
      <alignment horizontal="center" vertical="top"/>
      <protection hidden="1"/>
    </xf>
    <xf numFmtId="0" fontId="4" fillId="0" borderId="0" xfId="59" applyFont="1" applyFill="1" applyBorder="1" applyAlignment="1" applyProtection="1">
      <alignment horizontal="center"/>
      <protection hidden="1"/>
    </xf>
    <xf numFmtId="49" fontId="5" fillId="33" borderId="39" xfId="52" applyNumberFormat="1" applyFill="1" applyBorder="1" applyAlignment="1" applyProtection="1">
      <alignment horizontal="left" vertical="center"/>
      <protection hidden="1" locked="0"/>
    </xf>
    <xf numFmtId="0" fontId="18" fillId="0" borderId="0" xfId="59" applyFont="1" applyAlignment="1" applyProtection="1">
      <alignment horizontal="left"/>
      <protection hidden="1"/>
    </xf>
    <xf numFmtId="0" fontId="9" fillId="0" borderId="0" xfId="59" applyFont="1" applyAlignment="1">
      <alignment/>
      <protection/>
    </xf>
    <xf numFmtId="0" fontId="4" fillId="0" borderId="0" xfId="59" applyFont="1" applyBorder="1" applyAlignment="1" applyProtection="1">
      <alignment vertical="center"/>
      <protection hidden="1"/>
    </xf>
    <xf numFmtId="0" fontId="4" fillId="0" borderId="29" xfId="59" applyFont="1" applyBorder="1" applyAlignment="1" applyProtection="1">
      <alignment horizontal="center" vertical="top"/>
      <protection hidden="1"/>
    </xf>
    <xf numFmtId="0" fontId="4" fillId="0" borderId="29" xfId="59" applyFont="1" applyBorder="1" applyAlignment="1">
      <alignment horizontal="center"/>
      <protection/>
    </xf>
    <xf numFmtId="0" fontId="4" fillId="0" borderId="29" xfId="59" applyFont="1" applyBorder="1" applyAlignment="1">
      <alignment/>
      <protection/>
    </xf>
    <xf numFmtId="0" fontId="16" fillId="0" borderId="0" xfId="58" applyFont="1" applyBorder="1" applyAlignment="1" applyProtection="1">
      <alignment horizontal="left" vertical="center"/>
      <protection hidden="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Border="1" applyAlignment="1">
      <alignment vertical="center"/>
    </xf>
    <xf numFmtId="0" fontId="0" fillId="0" borderId="44" xfId="0" applyFont="1" applyBorder="1" applyAlignment="1">
      <alignment vertical="center"/>
    </xf>
    <xf numFmtId="0" fontId="3" fillId="0" borderId="1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1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9" fillId="37" borderId="50" xfId="0" applyFont="1" applyFill="1" applyBorder="1" applyAlignment="1">
      <alignment vertical="center" wrapText="1"/>
    </xf>
    <xf numFmtId="0" fontId="9" fillId="37" borderId="51" xfId="0" applyFont="1" applyFill="1" applyBorder="1" applyAlignment="1">
      <alignment vertical="center" wrapText="1"/>
    </xf>
    <xf numFmtId="0" fontId="4" fillId="0" borderId="1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4" fillId="0" borderId="52" xfId="0" applyFont="1" applyFill="1" applyBorder="1" applyAlignment="1">
      <alignment horizontal="left" vertical="center" wrapText="1" indent="1"/>
    </xf>
    <xf numFmtId="0" fontId="4" fillId="0" borderId="53" xfId="0" applyFont="1" applyFill="1" applyBorder="1" applyAlignment="1">
      <alignment horizontal="left" vertical="center" wrapText="1" indent="1"/>
    </xf>
    <xf numFmtId="0" fontId="4" fillId="0" borderId="54"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38" borderId="49" xfId="0" applyFont="1" applyFill="1" applyBorder="1" applyAlignment="1" applyProtection="1">
      <alignment vertical="center" wrapText="1"/>
      <protection hidden="1"/>
    </xf>
    <xf numFmtId="0" fontId="9" fillId="38" borderId="50" xfId="0" applyFont="1" applyFill="1" applyBorder="1" applyAlignment="1" applyProtection="1">
      <alignment vertical="center" wrapText="1"/>
      <protection hidden="1"/>
    </xf>
    <xf numFmtId="0" fontId="9" fillId="38" borderId="51" xfId="0" applyFont="1" applyFill="1" applyBorder="1" applyAlignment="1" applyProtection="1">
      <alignment vertical="center" wrapText="1"/>
      <protection hidden="1"/>
    </xf>
    <xf numFmtId="0" fontId="3"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11" fillId="0" borderId="0" xfId="0" applyFont="1" applyFill="1" applyBorder="1" applyAlignment="1">
      <alignment vertical="center" wrapText="1"/>
    </xf>
    <xf numFmtId="0" fontId="11" fillId="0" borderId="0" xfId="0" applyFont="1" applyAlignment="1">
      <alignment vertical="center"/>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37" borderId="50" xfId="0" applyFont="1" applyFill="1" applyBorder="1" applyAlignment="1">
      <alignment horizontal="left" vertical="center" wrapText="1"/>
    </xf>
    <xf numFmtId="0" fontId="0" fillId="37" borderId="5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37" borderId="50" xfId="0" applyFont="1" applyFill="1" applyBorder="1" applyAlignment="1">
      <alignment vertical="center"/>
    </xf>
    <xf numFmtId="0" fontId="0" fillId="37" borderId="51" xfId="0" applyFont="1" applyFill="1" applyBorder="1" applyAlignment="1">
      <alignment vertical="center"/>
    </xf>
    <xf numFmtId="0" fontId="3" fillId="37" borderId="39"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40" xfId="0" applyFont="1" applyFill="1" applyBorder="1" applyAlignment="1">
      <alignment horizontal="left" vertical="center" wrapText="1"/>
    </xf>
    <xf numFmtId="0" fontId="9" fillId="0" borderId="25" xfId="0" applyFont="1" applyFill="1" applyBorder="1" applyAlignment="1" applyProtection="1">
      <alignment horizontal="center" vertical="top" wrapText="1"/>
      <protection hidden="1"/>
    </xf>
    <xf numFmtId="0" fontId="9" fillId="33" borderId="49" xfId="0" applyFont="1" applyFill="1" applyBorder="1" applyAlignment="1" applyProtection="1">
      <alignment vertical="center" wrapText="1"/>
      <protection hidden="1"/>
    </xf>
    <xf numFmtId="0" fontId="9" fillId="33" borderId="50" xfId="0" applyFont="1" applyFill="1" applyBorder="1" applyAlignment="1" applyProtection="1">
      <alignment vertical="center" wrapText="1"/>
      <protection hidden="1"/>
    </xf>
    <xf numFmtId="0" fontId="9" fillId="33" borderId="51" xfId="0" applyFont="1" applyFill="1" applyBorder="1" applyAlignment="1" applyProtection="1">
      <alignment vertical="center" wrapText="1"/>
      <protection hidden="1"/>
    </xf>
    <xf numFmtId="0" fontId="3" fillId="34" borderId="23" xfId="0" applyFont="1" applyFill="1" applyBorder="1" applyAlignment="1" applyProtection="1">
      <alignment horizontal="center" vertical="center" wrapText="1"/>
      <protection hidden="1"/>
    </xf>
    <xf numFmtId="0" fontId="3" fillId="34" borderId="55" xfId="0" applyFont="1" applyFill="1" applyBorder="1" applyAlignment="1" applyProtection="1">
      <alignment horizontal="center" vertical="center" wrapText="1"/>
      <protection hidden="1"/>
    </xf>
    <xf numFmtId="0" fontId="3" fillId="34" borderId="56" xfId="0" applyFont="1" applyFill="1" applyBorder="1" applyAlignment="1" applyProtection="1">
      <alignment horizontal="center" vertical="center" wrapText="1"/>
      <protection hidden="1"/>
    </xf>
    <xf numFmtId="0" fontId="3" fillId="39" borderId="49" xfId="0" applyFont="1" applyFill="1" applyBorder="1" applyAlignment="1">
      <alignment horizontal="left" vertical="center" wrapText="1"/>
    </xf>
    <xf numFmtId="0" fontId="3" fillId="39" borderId="50" xfId="0" applyFont="1" applyFill="1" applyBorder="1" applyAlignment="1">
      <alignment horizontal="left" vertical="center" wrapText="1"/>
    </xf>
    <xf numFmtId="0" fontId="0" fillId="39" borderId="50" xfId="0" applyFont="1" applyFill="1" applyBorder="1" applyAlignment="1">
      <alignment vertical="center" wrapText="1"/>
    </xf>
    <xf numFmtId="0" fontId="0" fillId="39" borderId="51" xfId="0" applyFont="1" applyFill="1" applyBorder="1" applyAlignment="1">
      <alignment vertical="center" wrapText="1"/>
    </xf>
    <xf numFmtId="0" fontId="6" fillId="34"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49" xfId="0" applyFont="1" applyFill="1" applyBorder="1" applyAlignment="1" applyProtection="1">
      <alignment vertical="center" wrapText="1"/>
      <protection hidden="1"/>
    </xf>
    <xf numFmtId="0" fontId="6" fillId="33" borderId="50" xfId="0" applyFont="1" applyFill="1" applyBorder="1" applyAlignment="1" applyProtection="1">
      <alignment vertical="center" wrapText="1"/>
      <protection hidden="1"/>
    </xf>
    <xf numFmtId="0" fontId="6" fillId="33" borderId="51" xfId="0" applyFont="1" applyFill="1" applyBorder="1" applyAlignment="1" applyProtection="1">
      <alignment vertical="center" wrapText="1"/>
      <protection hidden="1"/>
    </xf>
    <xf numFmtId="0" fontId="3" fillId="34" borderId="22" xfId="0"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10" fillId="0" borderId="0" xfId="0" applyFont="1" applyFill="1" applyBorder="1" applyAlignment="1" applyProtection="1">
      <alignment horizontal="center" vertical="center" wrapText="1"/>
      <protection hidden="1"/>
    </xf>
    <xf numFmtId="0" fontId="3"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Border="1" applyAlignment="1">
      <alignment vertical="center" wrapText="1"/>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vertical="center"/>
      <protection/>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35" borderId="0" xfId="0" applyFont="1" applyFill="1" applyAlignment="1">
      <alignment horizontal="justify" vertical="top" wrapText="1"/>
    </xf>
    <xf numFmtId="0" fontId="0" fillId="35" borderId="0" xfId="0" applyFont="1" applyFill="1" applyAlignment="1">
      <alignment horizontal="center" vertical="top"/>
    </xf>
    <xf numFmtId="0" fontId="9" fillId="35" borderId="0" xfId="0" applyFont="1" applyFill="1" applyAlignment="1">
      <alignment horizontal="left" vertical="top" wrapText="1"/>
    </xf>
    <xf numFmtId="0" fontId="0" fillId="35" borderId="0" xfId="0" applyFont="1" applyFill="1" applyAlignment="1">
      <alignment horizontal="left" vertical="top" wrapText="1"/>
    </xf>
    <xf numFmtId="0" fontId="27" fillId="35" borderId="0" xfId="0" applyFont="1" applyFill="1" applyAlignment="1">
      <alignment horizontal="justify" vertical="top" wrapText="1"/>
    </xf>
    <xf numFmtId="0" fontId="0" fillId="35" borderId="0" xfId="0" applyFont="1" applyFill="1" applyAlignment="1">
      <alignment horizontal="justify" vertical="top" wrapText="1"/>
    </xf>
    <xf numFmtId="0" fontId="9" fillId="35" borderId="0" xfId="0" applyFont="1" applyFill="1" applyAlignment="1">
      <alignment horizontal="justify" vertical="top" wrapText="1"/>
    </xf>
    <xf numFmtId="0" fontId="9" fillId="35" borderId="0" xfId="0" applyFont="1" applyFill="1" applyAlignment="1">
      <alignment horizontal="center" vertical="top"/>
    </xf>
    <xf numFmtId="0" fontId="0" fillId="35" borderId="0" xfId="0" applyFont="1" applyFill="1" applyAlignment="1">
      <alignment horizontal="justify" vertical="top"/>
    </xf>
    <xf numFmtId="0" fontId="9" fillId="35" borderId="0" xfId="0" applyFont="1" applyFill="1" applyAlignment="1">
      <alignment vertical="top"/>
    </xf>
    <xf numFmtId="0" fontId="0" fillId="35" borderId="0" xfId="0" applyFont="1" applyFill="1" applyAlignment="1">
      <alignment vertical="top"/>
    </xf>
    <xf numFmtId="0" fontId="0" fillId="35" borderId="0" xfId="0" applyFont="1" applyFill="1" applyAlignment="1">
      <alignment horizontal="left" vertical="top"/>
    </xf>
    <xf numFmtId="0" fontId="12" fillId="35" borderId="0" xfId="0" applyFont="1" applyFill="1" applyAlignment="1">
      <alignment vertical="top"/>
    </xf>
    <xf numFmtId="0" fontId="9" fillId="35" borderId="0" xfId="0" applyFont="1" applyFill="1" applyAlignment="1">
      <alignment horizontal="justify" vertical="top"/>
    </xf>
    <xf numFmtId="0" fontId="20" fillId="35" borderId="0" xfId="0" applyFont="1" applyFill="1" applyAlignment="1">
      <alignment horizontal="justify" vertical="top"/>
    </xf>
    <xf numFmtId="0" fontId="9" fillId="35" borderId="0" xfId="0" applyFont="1" applyFill="1" applyAlignment="1">
      <alignment horizontal="left" vertical="top"/>
    </xf>
    <xf numFmtId="0" fontId="19" fillId="35" borderId="0" xfId="0" applyFont="1" applyFill="1" applyAlignment="1">
      <alignment horizontal="left" vertical="top"/>
    </xf>
    <xf numFmtId="0" fontId="25" fillId="35" borderId="34" xfId="0" applyFont="1" applyFill="1" applyBorder="1" applyAlignment="1">
      <alignment horizontal="left"/>
    </xf>
    <xf numFmtId="0" fontId="25" fillId="35" borderId="27" xfId="0" applyFont="1" applyFill="1" applyBorder="1" applyAlignment="1">
      <alignment horizontal="left"/>
    </xf>
    <xf numFmtId="0" fontId="25" fillId="35" borderId="35" xfId="0" applyFont="1" applyFill="1" applyBorder="1" applyAlignment="1">
      <alignment horizontal="left"/>
    </xf>
    <xf numFmtId="0" fontId="25" fillId="35" borderId="36" xfId="0" applyFont="1" applyFill="1" applyBorder="1" applyAlignment="1">
      <alignment horizontal="left" vertical="center" wrapText="1"/>
    </xf>
    <xf numFmtId="0" fontId="25" fillId="35" borderId="0" xfId="0" applyFont="1" applyFill="1" applyBorder="1" applyAlignment="1">
      <alignment horizontal="left" vertical="center" wrapText="1"/>
    </xf>
    <xf numFmtId="0" fontId="25" fillId="35" borderId="37" xfId="0" applyFont="1" applyFill="1" applyBorder="1" applyAlignment="1">
      <alignment horizontal="left" vertical="center" wrapText="1"/>
    </xf>
    <xf numFmtId="0" fontId="25" fillId="35" borderId="38" xfId="0" applyFont="1" applyFill="1" applyBorder="1" applyAlignment="1">
      <alignment horizontal="left" vertical="center" wrapText="1"/>
    </xf>
    <xf numFmtId="0" fontId="25" fillId="35" borderId="21" xfId="0" applyFont="1" applyFill="1" applyBorder="1" applyAlignment="1">
      <alignment horizontal="left" vertical="center" wrapText="1"/>
    </xf>
    <xf numFmtId="0" fontId="25" fillId="35" borderId="31" xfId="0" applyFont="1" applyFill="1" applyBorder="1" applyAlignment="1">
      <alignment horizontal="left" vertical="center" wrapText="1"/>
    </xf>
    <xf numFmtId="0" fontId="25" fillId="35" borderId="32" xfId="0" applyFont="1" applyFill="1" applyBorder="1" applyAlignment="1">
      <alignment horizontal="left" vertical="center" wrapText="1"/>
    </xf>
    <xf numFmtId="0" fontId="25" fillId="35" borderId="29" xfId="0" applyFont="1" applyFill="1" applyBorder="1" applyAlignment="1">
      <alignment horizontal="left" vertical="center" wrapText="1"/>
    </xf>
    <xf numFmtId="0" fontId="25" fillId="35" borderId="33" xfId="0" applyFont="1" applyFill="1" applyBorder="1" applyAlignment="1">
      <alignment horizontal="left" vertical="center" wrapText="1"/>
    </xf>
    <xf numFmtId="0" fontId="24" fillId="35" borderId="32" xfId="0" applyFont="1" applyFill="1" applyBorder="1" applyAlignment="1">
      <alignment horizontal="left" vertical="center"/>
    </xf>
    <xf numFmtId="0" fontId="24" fillId="35" borderId="29" xfId="0" applyFont="1" applyFill="1" applyBorder="1" applyAlignment="1">
      <alignment horizontal="left" vertical="center"/>
    </xf>
    <xf numFmtId="0" fontId="24" fillId="35" borderId="33" xfId="0" applyFont="1" applyFill="1" applyBorder="1" applyAlignment="1">
      <alignment horizontal="left" vertical="center"/>
    </xf>
    <xf numFmtId="0" fontId="24" fillId="35" borderId="38" xfId="0" applyFont="1" applyFill="1" applyBorder="1" applyAlignment="1">
      <alignment horizontal="left" vertical="center"/>
    </xf>
    <xf numFmtId="0" fontId="24" fillId="35" borderId="21" xfId="0" applyFont="1" applyFill="1" applyBorder="1" applyAlignment="1">
      <alignment horizontal="left" vertical="center"/>
    </xf>
    <xf numFmtId="0" fontId="24" fillId="35" borderId="31" xfId="0" applyFont="1" applyFill="1" applyBorder="1" applyAlignment="1">
      <alignment horizontal="left" vertical="center"/>
    </xf>
    <xf numFmtId="14" fontId="24" fillId="35" borderId="34" xfId="0" applyNumberFormat="1" applyFont="1" applyFill="1" applyBorder="1" applyAlignment="1">
      <alignment horizontal="center" vertical="center"/>
    </xf>
    <xf numFmtId="0" fontId="24" fillId="35" borderId="35" xfId="0" applyFont="1" applyFill="1" applyBorder="1" applyAlignment="1">
      <alignment horizontal="center" vertical="center"/>
    </xf>
    <xf numFmtId="0" fontId="0" fillId="35" borderId="0" xfId="56" applyFont="1" applyFill="1" applyAlignment="1">
      <alignment horizontal="left" vertical="top" wrapText="1"/>
      <protection/>
    </xf>
    <xf numFmtId="0" fontId="0" fillId="35" borderId="0" xfId="56" applyFont="1" applyFill="1" applyAlignment="1">
      <alignment horizontal="justify" vertical="top" wrapText="1"/>
      <protection/>
    </xf>
    <xf numFmtId="0" fontId="0" fillId="35" borderId="0" xfId="0" applyFont="1" applyFill="1" applyAlignment="1">
      <alignment horizontal="left" vertical="center" wrapText="1"/>
    </xf>
    <xf numFmtId="0" fontId="0" fillId="35" borderId="0" xfId="0" applyFont="1" applyFill="1" applyAlignment="1">
      <alignment horizontal="left" vertical="top" wrapText="1"/>
    </xf>
    <xf numFmtId="0" fontId="0" fillId="35" borderId="0" xfId="0" applyFont="1" applyFill="1" applyAlignment="1">
      <alignment horizontal="justify" vertical="center" wrapText="1"/>
    </xf>
    <xf numFmtId="0" fontId="0" fillId="35" borderId="0" xfId="0" applyFont="1" applyFill="1" applyAlignment="1">
      <alignment horizontal="justify" vertical="center" wrapText="1"/>
    </xf>
    <xf numFmtId="0" fontId="9" fillId="35" borderId="0" xfId="0" applyFont="1" applyFill="1" applyAlignment="1">
      <alignment horizontal="center" vertical="center"/>
    </xf>
    <xf numFmtId="0" fontId="0" fillId="35" borderId="0" xfId="0" applyFont="1" applyFill="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rmal 6" xfId="57"/>
    <cellStyle name="Normal_TFI-KI" xfId="58"/>
    <cellStyle name="Normal_TFI-POD" xfId="59"/>
    <cellStyle name="Note" xfId="60"/>
    <cellStyle name="Obično_Knjiga2" xfId="61"/>
    <cellStyle name="Output" xfId="62"/>
    <cellStyle name="Percent" xfId="63"/>
    <cellStyle name="Percent 3" xfId="64"/>
    <cellStyle name="Style 1" xfId="65"/>
    <cellStyle name="Title" xfId="66"/>
    <cellStyle name="Total" xfId="67"/>
    <cellStyle name="Warning Text"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ilje&#353;ke%2031122013%20-%2014%20razdoblja%20-%20za%20GF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UTE ZA KORIŠTENJE"/>
      <sheetName val="RDG"/>
      <sheetName val="A+P"/>
      <sheetName val="CF"/>
      <sheetName val="BB OT"/>
      <sheetName val="BB 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zoomScaleSheetLayoutView="110" zoomScalePageLayoutView="0" workbookViewId="0" topLeftCell="A1">
      <selection activeCell="A1" sqref="A1:C1"/>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332" t="s">
        <v>256</v>
      </c>
      <c r="B1" s="332"/>
      <c r="C1" s="332"/>
      <c r="D1" s="22"/>
      <c r="E1" s="22"/>
      <c r="F1" s="22"/>
      <c r="G1" s="22"/>
      <c r="H1" s="22"/>
      <c r="I1" s="22"/>
      <c r="J1" s="22"/>
      <c r="K1" s="22"/>
      <c r="L1" s="22"/>
    </row>
    <row r="2" spans="1:12" ht="12.75">
      <c r="A2" s="291" t="s">
        <v>257</v>
      </c>
      <c r="B2" s="291"/>
      <c r="C2" s="291"/>
      <c r="D2" s="292"/>
      <c r="E2" s="24">
        <v>41275</v>
      </c>
      <c r="F2" s="25"/>
      <c r="G2" s="26" t="s">
        <v>258</v>
      </c>
      <c r="H2" s="24">
        <v>41639</v>
      </c>
      <c r="I2" s="27"/>
      <c r="J2" s="22"/>
      <c r="K2" s="22"/>
      <c r="L2" s="22"/>
    </row>
    <row r="3" spans="1:12" ht="12.75">
      <c r="A3" s="28"/>
      <c r="B3" s="28"/>
      <c r="C3" s="28"/>
      <c r="D3" s="28"/>
      <c r="E3" s="29"/>
      <c r="F3" s="29"/>
      <c r="G3" s="28"/>
      <c r="H3" s="28"/>
      <c r="I3" s="30"/>
      <c r="J3" s="22"/>
      <c r="K3" s="22"/>
      <c r="L3" s="22"/>
    </row>
    <row r="4" spans="1:12" ht="15">
      <c r="A4" s="293" t="s">
        <v>259</v>
      </c>
      <c r="B4" s="293"/>
      <c r="C4" s="293"/>
      <c r="D4" s="293"/>
      <c r="E4" s="293"/>
      <c r="F4" s="293"/>
      <c r="G4" s="293"/>
      <c r="H4" s="293"/>
      <c r="I4" s="293"/>
      <c r="J4" s="22"/>
      <c r="K4" s="22"/>
      <c r="L4" s="22"/>
    </row>
    <row r="5" spans="1:12" ht="12.75">
      <c r="A5" s="31"/>
      <c r="B5" s="31"/>
      <c r="C5" s="31"/>
      <c r="D5" s="32"/>
      <c r="E5" s="33"/>
      <c r="F5" s="34"/>
      <c r="G5" s="35"/>
      <c r="H5" s="36"/>
      <c r="I5" s="37"/>
      <c r="J5" s="22"/>
      <c r="K5" s="22"/>
      <c r="L5" s="22"/>
    </row>
    <row r="6" spans="1:12" ht="12.75">
      <c r="A6" s="294" t="s">
        <v>260</v>
      </c>
      <c r="B6" s="295"/>
      <c r="C6" s="289" t="s">
        <v>323</v>
      </c>
      <c r="D6" s="290"/>
      <c r="E6" s="296"/>
      <c r="F6" s="296"/>
      <c r="G6" s="296"/>
      <c r="H6" s="296"/>
      <c r="I6" s="39"/>
      <c r="J6" s="22"/>
      <c r="K6" s="22"/>
      <c r="L6" s="22"/>
    </row>
    <row r="7" spans="1:12" ht="12.75">
      <c r="A7" s="40"/>
      <c r="B7" s="40"/>
      <c r="C7" s="31"/>
      <c r="D7" s="31"/>
      <c r="E7" s="296"/>
      <c r="F7" s="296"/>
      <c r="G7" s="296"/>
      <c r="H7" s="296"/>
      <c r="I7" s="39"/>
      <c r="J7" s="22"/>
      <c r="K7" s="22"/>
      <c r="L7" s="22"/>
    </row>
    <row r="8" spans="1:12" ht="12.75">
      <c r="A8" s="297" t="s">
        <v>261</v>
      </c>
      <c r="B8" s="298"/>
      <c r="C8" s="289" t="s">
        <v>324</v>
      </c>
      <c r="D8" s="290"/>
      <c r="E8" s="296"/>
      <c r="F8" s="296"/>
      <c r="G8" s="296"/>
      <c r="H8" s="296"/>
      <c r="I8" s="32"/>
      <c r="J8" s="22"/>
      <c r="K8" s="22"/>
      <c r="L8" s="22"/>
    </row>
    <row r="9" spans="1:12" ht="12.75">
      <c r="A9" s="41"/>
      <c r="B9" s="41"/>
      <c r="C9" s="42"/>
      <c r="D9" s="31"/>
      <c r="E9" s="31"/>
      <c r="F9" s="31"/>
      <c r="G9" s="31"/>
      <c r="H9" s="31"/>
      <c r="I9" s="31"/>
      <c r="J9" s="22"/>
      <c r="K9" s="22"/>
      <c r="L9" s="22"/>
    </row>
    <row r="10" spans="1:12" ht="12.75">
      <c r="A10" s="286" t="s">
        <v>262</v>
      </c>
      <c r="B10" s="287"/>
      <c r="C10" s="289" t="s">
        <v>325</v>
      </c>
      <c r="D10" s="290"/>
      <c r="E10" s="31"/>
      <c r="F10" s="31"/>
      <c r="G10" s="31"/>
      <c r="H10" s="31"/>
      <c r="I10" s="31"/>
      <c r="J10" s="22"/>
      <c r="K10" s="22"/>
      <c r="L10" s="22"/>
    </row>
    <row r="11" spans="1:12" ht="12.75">
      <c r="A11" s="288"/>
      <c r="B11" s="288"/>
      <c r="C11" s="31"/>
      <c r="D11" s="31"/>
      <c r="E11" s="31"/>
      <c r="F11" s="31"/>
      <c r="G11" s="31"/>
      <c r="H11" s="31"/>
      <c r="I11" s="31"/>
      <c r="J11" s="22"/>
      <c r="K11" s="22"/>
      <c r="L11" s="22"/>
    </row>
    <row r="12" spans="1:12" ht="12.75">
      <c r="A12" s="294" t="s">
        <v>263</v>
      </c>
      <c r="B12" s="295"/>
      <c r="C12" s="299" t="s">
        <v>326</v>
      </c>
      <c r="D12" s="304"/>
      <c r="E12" s="304"/>
      <c r="F12" s="304"/>
      <c r="G12" s="304"/>
      <c r="H12" s="304"/>
      <c r="I12" s="305"/>
      <c r="J12" s="22"/>
      <c r="K12" s="22"/>
      <c r="L12" s="22"/>
    </row>
    <row r="13" spans="1:12" ht="12.75">
      <c r="A13" s="40"/>
      <c r="B13" s="40"/>
      <c r="C13" s="43"/>
      <c r="D13" s="31"/>
      <c r="E13" s="31"/>
      <c r="F13" s="31"/>
      <c r="G13" s="31"/>
      <c r="H13" s="31"/>
      <c r="I13" s="31"/>
      <c r="J13" s="22"/>
      <c r="K13" s="22"/>
      <c r="L13" s="22"/>
    </row>
    <row r="14" spans="1:12" ht="12.75">
      <c r="A14" s="294" t="s">
        <v>264</v>
      </c>
      <c r="B14" s="295"/>
      <c r="C14" s="306">
        <v>10010</v>
      </c>
      <c r="D14" s="307"/>
      <c r="E14" s="31"/>
      <c r="F14" s="299" t="s">
        <v>327</v>
      </c>
      <c r="G14" s="304"/>
      <c r="H14" s="304"/>
      <c r="I14" s="305"/>
      <c r="J14" s="22"/>
      <c r="K14" s="22"/>
      <c r="L14" s="22"/>
    </row>
    <row r="15" spans="1:12" ht="12.75">
      <c r="A15" s="40"/>
      <c r="B15" s="40"/>
      <c r="C15" s="31"/>
      <c r="D15" s="31"/>
      <c r="E15" s="31"/>
      <c r="F15" s="31"/>
      <c r="G15" s="31"/>
      <c r="H15" s="31"/>
      <c r="I15" s="31"/>
      <c r="J15" s="22"/>
      <c r="K15" s="22"/>
      <c r="L15" s="22"/>
    </row>
    <row r="16" spans="1:12" ht="12.75">
      <c r="A16" s="294" t="s">
        <v>265</v>
      </c>
      <c r="B16" s="295"/>
      <c r="C16" s="299" t="s">
        <v>328</v>
      </c>
      <c r="D16" s="304"/>
      <c r="E16" s="304"/>
      <c r="F16" s="304"/>
      <c r="G16" s="304"/>
      <c r="H16" s="304"/>
      <c r="I16" s="305"/>
      <c r="J16" s="22"/>
      <c r="K16" s="22"/>
      <c r="L16" s="22"/>
    </row>
    <row r="17" spans="1:12" ht="12.75">
      <c r="A17" s="40"/>
      <c r="B17" s="40"/>
      <c r="C17" s="31"/>
      <c r="D17" s="31"/>
      <c r="E17" s="31"/>
      <c r="F17" s="31"/>
      <c r="G17" s="31"/>
      <c r="H17" s="31"/>
      <c r="I17" s="31"/>
      <c r="J17" s="22"/>
      <c r="K17" s="22"/>
      <c r="L17" s="22"/>
    </row>
    <row r="18" spans="1:12" ht="12.75">
      <c r="A18" s="294" t="s">
        <v>266</v>
      </c>
      <c r="B18" s="295"/>
      <c r="C18" s="308" t="s">
        <v>329</v>
      </c>
      <c r="D18" s="309"/>
      <c r="E18" s="309"/>
      <c r="F18" s="309"/>
      <c r="G18" s="309"/>
      <c r="H18" s="309"/>
      <c r="I18" s="310"/>
      <c r="J18" s="22"/>
      <c r="K18" s="22"/>
      <c r="L18" s="22"/>
    </row>
    <row r="19" spans="1:12" ht="12.75">
      <c r="A19" s="40"/>
      <c r="B19" s="40"/>
      <c r="C19" s="43"/>
      <c r="D19" s="31"/>
      <c r="E19" s="31"/>
      <c r="F19" s="31"/>
      <c r="G19" s="31"/>
      <c r="H19" s="31"/>
      <c r="I19" s="31"/>
      <c r="J19" s="22"/>
      <c r="K19" s="22"/>
      <c r="L19" s="22"/>
    </row>
    <row r="20" spans="1:12" ht="12.75">
      <c r="A20" s="294" t="s">
        <v>267</v>
      </c>
      <c r="B20" s="295"/>
      <c r="C20" s="308" t="s">
        <v>330</v>
      </c>
      <c r="D20" s="309"/>
      <c r="E20" s="309"/>
      <c r="F20" s="309"/>
      <c r="G20" s="309"/>
      <c r="H20" s="309"/>
      <c r="I20" s="310"/>
      <c r="J20" s="22"/>
      <c r="K20" s="22"/>
      <c r="L20" s="22"/>
    </row>
    <row r="21" spans="1:12" ht="12.75">
      <c r="A21" s="40"/>
      <c r="B21" s="40"/>
      <c r="C21" s="43"/>
      <c r="D21" s="31"/>
      <c r="E21" s="31"/>
      <c r="F21" s="31"/>
      <c r="G21" s="31"/>
      <c r="H21" s="31"/>
      <c r="I21" s="31"/>
      <c r="J21" s="22"/>
      <c r="K21" s="22"/>
      <c r="L21" s="22"/>
    </row>
    <row r="22" spans="1:12" ht="12.75">
      <c r="A22" s="294" t="s">
        <v>268</v>
      </c>
      <c r="B22" s="295"/>
      <c r="C22" s="44">
        <v>133</v>
      </c>
      <c r="D22" s="299"/>
      <c r="E22" s="300"/>
      <c r="F22" s="301"/>
      <c r="G22" s="302"/>
      <c r="H22" s="303"/>
      <c r="I22" s="46"/>
      <c r="J22" s="22"/>
      <c r="K22" s="22"/>
      <c r="L22" s="22"/>
    </row>
    <row r="23" spans="1:12" ht="12.75">
      <c r="A23" s="40"/>
      <c r="B23" s="40"/>
      <c r="C23" s="31"/>
      <c r="D23" s="47"/>
      <c r="E23" s="47"/>
      <c r="F23" s="47"/>
      <c r="G23" s="47"/>
      <c r="H23" s="31"/>
      <c r="I23" s="32"/>
      <c r="J23" s="22"/>
      <c r="K23" s="22"/>
      <c r="L23" s="22"/>
    </row>
    <row r="24" spans="1:12" ht="12.75">
      <c r="A24" s="294" t="s">
        <v>269</v>
      </c>
      <c r="B24" s="295"/>
      <c r="C24" s="44">
        <v>21</v>
      </c>
      <c r="D24" s="299" t="s">
        <v>331</v>
      </c>
      <c r="E24" s="300"/>
      <c r="F24" s="300"/>
      <c r="G24" s="301"/>
      <c r="H24" s="38" t="s">
        <v>270</v>
      </c>
      <c r="I24" s="281">
        <v>424</v>
      </c>
      <c r="J24" s="22"/>
      <c r="K24" s="22"/>
      <c r="L24" s="22"/>
    </row>
    <row r="25" spans="1:12" ht="12.75">
      <c r="A25" s="40"/>
      <c r="B25" s="40"/>
      <c r="C25" s="31"/>
      <c r="D25" s="47"/>
      <c r="E25" s="47"/>
      <c r="F25" s="47"/>
      <c r="G25" s="40"/>
      <c r="H25" s="40" t="s">
        <v>271</v>
      </c>
      <c r="I25" s="43"/>
      <c r="J25" s="22"/>
      <c r="K25" s="22"/>
      <c r="L25" s="22"/>
    </row>
    <row r="26" spans="1:12" ht="12.75">
      <c r="A26" s="294" t="s">
        <v>272</v>
      </c>
      <c r="B26" s="295"/>
      <c r="C26" s="48" t="s">
        <v>333</v>
      </c>
      <c r="D26" s="49"/>
      <c r="E26" s="22"/>
      <c r="F26" s="50"/>
      <c r="G26" s="294" t="s">
        <v>273</v>
      </c>
      <c r="H26" s="295"/>
      <c r="I26" s="51" t="s">
        <v>332</v>
      </c>
      <c r="J26" s="22"/>
      <c r="K26" s="22"/>
      <c r="L26" s="22"/>
    </row>
    <row r="27" spans="1:12" ht="12.75">
      <c r="A27" s="40"/>
      <c r="B27" s="40"/>
      <c r="C27" s="31"/>
      <c r="D27" s="50"/>
      <c r="E27" s="50"/>
      <c r="F27" s="50"/>
      <c r="G27" s="50"/>
      <c r="H27" s="31"/>
      <c r="I27" s="52"/>
      <c r="J27" s="22"/>
      <c r="K27" s="22"/>
      <c r="L27" s="22"/>
    </row>
    <row r="28" spans="1:12" ht="12.75">
      <c r="A28" s="315" t="s">
        <v>274</v>
      </c>
      <c r="B28" s="316"/>
      <c r="C28" s="317"/>
      <c r="D28" s="317"/>
      <c r="E28" s="318" t="s">
        <v>275</v>
      </c>
      <c r="F28" s="319"/>
      <c r="G28" s="319"/>
      <c r="H28" s="320" t="s">
        <v>276</v>
      </c>
      <c r="I28" s="320"/>
      <c r="J28" s="22"/>
      <c r="K28" s="22"/>
      <c r="L28" s="22"/>
    </row>
    <row r="29" spans="1:12" ht="12.75">
      <c r="A29" s="22"/>
      <c r="B29" s="22"/>
      <c r="C29" s="22"/>
      <c r="D29" s="37"/>
      <c r="E29" s="31"/>
      <c r="F29" s="31"/>
      <c r="G29" s="31"/>
      <c r="H29" s="53"/>
      <c r="I29" s="52"/>
      <c r="J29" s="22"/>
      <c r="K29" s="22"/>
      <c r="L29" s="22"/>
    </row>
    <row r="30" spans="1:12" ht="12.75">
      <c r="A30" s="311" t="s">
        <v>334</v>
      </c>
      <c r="B30" s="314"/>
      <c r="C30" s="314"/>
      <c r="D30" s="321"/>
      <c r="E30" s="311" t="s">
        <v>335</v>
      </c>
      <c r="F30" s="314"/>
      <c r="G30" s="314"/>
      <c r="H30" s="289" t="s">
        <v>336</v>
      </c>
      <c r="I30" s="290"/>
      <c r="J30" s="22"/>
      <c r="K30" s="22"/>
      <c r="L30" s="22"/>
    </row>
    <row r="31" spans="1:12" ht="12.75">
      <c r="A31" s="45"/>
      <c r="B31" s="45"/>
      <c r="C31" s="43"/>
      <c r="D31" s="322"/>
      <c r="E31" s="322"/>
      <c r="F31" s="322"/>
      <c r="G31" s="323"/>
      <c r="H31" s="31"/>
      <c r="I31" s="56"/>
      <c r="J31" s="22"/>
      <c r="K31" s="22"/>
      <c r="L31" s="22"/>
    </row>
    <row r="32" spans="1:12" ht="12.75">
      <c r="A32" s="311" t="s">
        <v>337</v>
      </c>
      <c r="B32" s="312"/>
      <c r="C32" s="312"/>
      <c r="D32" s="313"/>
      <c r="E32" s="311" t="s">
        <v>338</v>
      </c>
      <c r="F32" s="314"/>
      <c r="G32" s="314"/>
      <c r="H32" s="289" t="s">
        <v>339</v>
      </c>
      <c r="I32" s="290"/>
      <c r="J32" s="22"/>
      <c r="K32" s="22"/>
      <c r="L32" s="22"/>
    </row>
    <row r="33" spans="1:12" ht="12.75">
      <c r="A33" s="45"/>
      <c r="B33" s="45"/>
      <c r="C33" s="43"/>
      <c r="D33" s="54"/>
      <c r="E33" s="54"/>
      <c r="F33" s="54"/>
      <c r="G33" s="55"/>
      <c r="H33" s="31"/>
      <c r="I33" s="57"/>
      <c r="J33" s="22"/>
      <c r="K33" s="22"/>
      <c r="L33" s="22"/>
    </row>
    <row r="34" spans="1:12" ht="24" customHeight="1">
      <c r="A34" s="324" t="s">
        <v>342</v>
      </c>
      <c r="B34" s="325"/>
      <c r="C34" s="325"/>
      <c r="D34" s="326"/>
      <c r="E34" s="311" t="s">
        <v>341</v>
      </c>
      <c r="F34" s="314"/>
      <c r="G34" s="314"/>
      <c r="H34" s="289" t="s">
        <v>340</v>
      </c>
      <c r="I34" s="290"/>
      <c r="J34" s="22"/>
      <c r="K34" s="22"/>
      <c r="L34" s="22"/>
    </row>
    <row r="35" spans="1:12" ht="12.75">
      <c r="A35" s="45"/>
      <c r="B35" s="45"/>
      <c r="C35" s="43"/>
      <c r="D35" s="54"/>
      <c r="E35" s="54"/>
      <c r="F35" s="54"/>
      <c r="G35" s="55"/>
      <c r="H35" s="31"/>
      <c r="I35" s="57"/>
      <c r="J35" s="22"/>
      <c r="K35" s="22"/>
      <c r="L35" s="22"/>
    </row>
    <row r="36" spans="1:12" ht="12.75">
      <c r="A36" s="311"/>
      <c r="B36" s="314"/>
      <c r="C36" s="314"/>
      <c r="D36" s="321"/>
      <c r="E36" s="311"/>
      <c r="F36" s="314"/>
      <c r="G36" s="314"/>
      <c r="H36" s="289"/>
      <c r="I36" s="290"/>
      <c r="J36" s="22"/>
      <c r="K36" s="22"/>
      <c r="L36" s="22"/>
    </row>
    <row r="37" spans="1:12" ht="12.75">
      <c r="A37" s="58"/>
      <c r="B37" s="58"/>
      <c r="C37" s="333"/>
      <c r="D37" s="334"/>
      <c r="E37" s="31"/>
      <c r="F37" s="333"/>
      <c r="G37" s="334"/>
      <c r="H37" s="31"/>
      <c r="I37" s="31"/>
      <c r="J37" s="22"/>
      <c r="K37" s="22"/>
      <c r="L37" s="22"/>
    </row>
    <row r="38" spans="1:12" ht="12.75">
      <c r="A38" s="311"/>
      <c r="B38" s="314"/>
      <c r="C38" s="314"/>
      <c r="D38" s="321"/>
      <c r="E38" s="311"/>
      <c r="F38" s="314"/>
      <c r="G38" s="314"/>
      <c r="H38" s="289"/>
      <c r="I38" s="290"/>
      <c r="J38" s="22"/>
      <c r="K38" s="22"/>
      <c r="L38" s="22"/>
    </row>
    <row r="39" spans="1:12" ht="12.75">
      <c r="A39" s="58"/>
      <c r="B39" s="58"/>
      <c r="C39" s="59"/>
      <c r="D39" s="60"/>
      <c r="E39" s="31"/>
      <c r="F39" s="59"/>
      <c r="G39" s="60"/>
      <c r="H39" s="31"/>
      <c r="I39" s="31"/>
      <c r="J39" s="22"/>
      <c r="K39" s="22"/>
      <c r="L39" s="22"/>
    </row>
    <row r="40" spans="1:12" ht="12.75">
      <c r="A40" s="311"/>
      <c r="B40" s="314"/>
      <c r="C40" s="314"/>
      <c r="D40" s="321"/>
      <c r="E40" s="311"/>
      <c r="F40" s="314"/>
      <c r="G40" s="314"/>
      <c r="H40" s="289"/>
      <c r="I40" s="290"/>
      <c r="J40" s="22"/>
      <c r="K40" s="22"/>
      <c r="L40" s="22"/>
    </row>
    <row r="41" spans="1:12" ht="12.75">
      <c r="A41" s="61"/>
      <c r="B41" s="62"/>
      <c r="C41" s="62"/>
      <c r="D41" s="62"/>
      <c r="E41" s="61"/>
      <c r="F41" s="62"/>
      <c r="G41" s="62"/>
      <c r="H41" s="63"/>
      <c r="I41" s="64"/>
      <c r="J41" s="22"/>
      <c r="K41" s="22"/>
      <c r="L41" s="22"/>
    </row>
    <row r="42" spans="1:12" ht="12.75">
      <c r="A42" s="58"/>
      <c r="B42" s="58"/>
      <c r="C42" s="59"/>
      <c r="D42" s="60"/>
      <c r="E42" s="31"/>
      <c r="F42" s="59"/>
      <c r="G42" s="60"/>
      <c r="H42" s="31"/>
      <c r="I42" s="31"/>
      <c r="J42" s="22"/>
      <c r="K42" s="22"/>
      <c r="L42" s="22"/>
    </row>
    <row r="43" spans="1:12" ht="12.75">
      <c r="A43" s="65"/>
      <c r="B43" s="65"/>
      <c r="C43" s="65"/>
      <c r="D43" s="42"/>
      <c r="E43" s="42"/>
      <c r="F43" s="65"/>
      <c r="G43" s="42"/>
      <c r="H43" s="42"/>
      <c r="I43" s="42"/>
      <c r="J43" s="22"/>
      <c r="K43" s="22"/>
      <c r="L43" s="22"/>
    </row>
    <row r="44" spans="1:12" ht="12.75">
      <c r="A44" s="327" t="s">
        <v>277</v>
      </c>
      <c r="B44" s="328"/>
      <c r="C44" s="289"/>
      <c r="D44" s="290"/>
      <c r="E44" s="32"/>
      <c r="F44" s="299"/>
      <c r="G44" s="314"/>
      <c r="H44" s="314"/>
      <c r="I44" s="321"/>
      <c r="J44" s="22"/>
      <c r="K44" s="22"/>
      <c r="L44" s="22"/>
    </row>
    <row r="45" spans="1:12" ht="12.75">
      <c r="A45" s="58"/>
      <c r="B45" s="58"/>
      <c r="C45" s="333"/>
      <c r="D45" s="334"/>
      <c r="E45" s="31"/>
      <c r="F45" s="333"/>
      <c r="G45" s="335"/>
      <c r="H45" s="66"/>
      <c r="I45" s="66"/>
      <c r="J45" s="22"/>
      <c r="K45" s="22"/>
      <c r="L45" s="22"/>
    </row>
    <row r="46" spans="1:12" ht="12.75">
      <c r="A46" s="327" t="s">
        <v>278</v>
      </c>
      <c r="B46" s="328"/>
      <c r="C46" s="299" t="s">
        <v>343</v>
      </c>
      <c r="D46" s="336"/>
      <c r="E46" s="336"/>
      <c r="F46" s="336"/>
      <c r="G46" s="336"/>
      <c r="H46" s="336"/>
      <c r="I46" s="336"/>
      <c r="J46" s="22"/>
      <c r="K46" s="22"/>
      <c r="L46" s="22"/>
    </row>
    <row r="47" spans="1:12" ht="12.75">
      <c r="A47" s="40"/>
      <c r="B47" s="40"/>
      <c r="C47" s="67" t="s">
        <v>279</v>
      </c>
      <c r="D47" s="32"/>
      <c r="E47" s="32"/>
      <c r="F47" s="32"/>
      <c r="G47" s="32"/>
      <c r="H47" s="32"/>
      <c r="I47" s="32"/>
      <c r="J47" s="22"/>
      <c r="K47" s="22"/>
      <c r="L47" s="22"/>
    </row>
    <row r="48" spans="1:12" ht="12.75">
      <c r="A48" s="327" t="s">
        <v>280</v>
      </c>
      <c r="B48" s="328"/>
      <c r="C48" s="329" t="s">
        <v>344</v>
      </c>
      <c r="D48" s="330"/>
      <c r="E48" s="331"/>
      <c r="F48" s="32"/>
      <c r="G48" s="38" t="s">
        <v>281</v>
      </c>
      <c r="H48" s="329" t="s">
        <v>345</v>
      </c>
      <c r="I48" s="331"/>
      <c r="J48" s="22"/>
      <c r="K48" s="22"/>
      <c r="L48" s="22"/>
    </row>
    <row r="49" spans="1:12" ht="12.75">
      <c r="A49" s="40"/>
      <c r="B49" s="40"/>
      <c r="C49" s="67"/>
      <c r="D49" s="32"/>
      <c r="E49" s="32"/>
      <c r="F49" s="32"/>
      <c r="G49" s="32"/>
      <c r="H49" s="32"/>
      <c r="I49" s="32"/>
      <c r="J49" s="22"/>
      <c r="K49" s="22"/>
      <c r="L49" s="22"/>
    </row>
    <row r="50" spans="1:12" ht="12.75">
      <c r="A50" s="327" t="s">
        <v>266</v>
      </c>
      <c r="B50" s="328"/>
      <c r="C50" s="339" t="s">
        <v>346</v>
      </c>
      <c r="D50" s="330"/>
      <c r="E50" s="330"/>
      <c r="F50" s="330"/>
      <c r="G50" s="330"/>
      <c r="H50" s="330"/>
      <c r="I50" s="331"/>
      <c r="J50" s="22"/>
      <c r="K50" s="22"/>
      <c r="L50" s="22"/>
    </row>
    <row r="51" spans="1:12" ht="12.75">
      <c r="A51" s="40"/>
      <c r="B51" s="40"/>
      <c r="C51" s="32"/>
      <c r="D51" s="32"/>
      <c r="E51" s="32"/>
      <c r="F51" s="32"/>
      <c r="G51" s="32"/>
      <c r="H51" s="32"/>
      <c r="I51" s="32"/>
      <c r="J51" s="22"/>
      <c r="K51" s="22"/>
      <c r="L51" s="22"/>
    </row>
    <row r="52" spans="1:12" ht="12.75">
      <c r="A52" s="294" t="s">
        <v>282</v>
      </c>
      <c r="B52" s="295"/>
      <c r="C52" s="329" t="s">
        <v>347</v>
      </c>
      <c r="D52" s="330"/>
      <c r="E52" s="330"/>
      <c r="F52" s="330"/>
      <c r="G52" s="330"/>
      <c r="H52" s="330"/>
      <c r="I52" s="305"/>
      <c r="J52" s="22"/>
      <c r="K52" s="22"/>
      <c r="L52" s="22"/>
    </row>
    <row r="53" spans="1:12" ht="12.75">
      <c r="A53" s="68"/>
      <c r="B53" s="68"/>
      <c r="C53" s="342" t="s">
        <v>283</v>
      </c>
      <c r="D53" s="342"/>
      <c r="E53" s="342"/>
      <c r="F53" s="342"/>
      <c r="G53" s="342"/>
      <c r="H53" s="342"/>
      <c r="I53" s="70"/>
      <c r="J53" s="22"/>
      <c r="K53" s="22"/>
      <c r="L53" s="22"/>
    </row>
    <row r="54" spans="1:12" ht="12.75">
      <c r="A54" s="68"/>
      <c r="B54" s="68"/>
      <c r="C54" s="69"/>
      <c r="D54" s="69"/>
      <c r="E54" s="69"/>
      <c r="F54" s="69"/>
      <c r="G54" s="69"/>
      <c r="H54" s="69"/>
      <c r="I54" s="70"/>
      <c r="J54" s="22"/>
      <c r="K54" s="22"/>
      <c r="L54" s="22"/>
    </row>
    <row r="55" spans="1:12" ht="12.75">
      <c r="A55" s="68"/>
      <c r="B55" s="340" t="s">
        <v>284</v>
      </c>
      <c r="C55" s="341"/>
      <c r="D55" s="341"/>
      <c r="E55" s="341"/>
      <c r="F55" s="109"/>
      <c r="G55" s="109"/>
      <c r="H55" s="110"/>
      <c r="I55" s="110"/>
      <c r="J55" s="22"/>
      <c r="K55" s="22"/>
      <c r="L55" s="22"/>
    </row>
    <row r="56" spans="1:12" ht="12.75">
      <c r="A56" s="68"/>
      <c r="B56" s="111" t="s">
        <v>322</v>
      </c>
      <c r="C56" s="112"/>
      <c r="D56" s="112"/>
      <c r="E56" s="112"/>
      <c r="F56" s="112"/>
      <c r="G56" s="112"/>
      <c r="H56" s="346" t="s">
        <v>317</v>
      </c>
      <c r="I56" s="346"/>
      <c r="J56" s="22"/>
      <c r="K56" s="22"/>
      <c r="L56" s="22"/>
    </row>
    <row r="57" spans="1:12" ht="12.75">
      <c r="A57" s="68"/>
      <c r="B57" s="111" t="s">
        <v>318</v>
      </c>
      <c r="C57" s="112"/>
      <c r="D57" s="112"/>
      <c r="E57" s="112"/>
      <c r="F57" s="112"/>
      <c r="G57" s="112"/>
      <c r="H57" s="346"/>
      <c r="I57" s="346"/>
      <c r="J57" s="22"/>
      <c r="K57" s="22"/>
      <c r="L57" s="22"/>
    </row>
    <row r="58" spans="1:12" ht="12.75">
      <c r="A58" s="68"/>
      <c r="B58" s="111" t="s">
        <v>319</v>
      </c>
      <c r="C58" s="112"/>
      <c r="D58" s="112"/>
      <c r="E58" s="112"/>
      <c r="F58" s="112"/>
      <c r="G58" s="112"/>
      <c r="H58" s="346"/>
      <c r="I58" s="346"/>
      <c r="J58" s="22"/>
      <c r="K58" s="22"/>
      <c r="L58" s="22"/>
    </row>
    <row r="59" spans="1:12" ht="12.75">
      <c r="A59" s="68"/>
      <c r="B59" s="111" t="s">
        <v>320</v>
      </c>
      <c r="C59" s="113"/>
      <c r="D59" s="113"/>
      <c r="E59" s="113"/>
      <c r="F59" s="113"/>
      <c r="G59" s="113"/>
      <c r="H59" s="346"/>
      <c r="I59" s="346"/>
      <c r="J59" s="22"/>
      <c r="K59" s="22"/>
      <c r="L59" s="22"/>
    </row>
    <row r="60" spans="1:12" ht="12.75">
      <c r="A60" s="68"/>
      <c r="B60" s="111" t="s">
        <v>321</v>
      </c>
      <c r="C60" s="113"/>
      <c r="D60" s="113"/>
      <c r="E60" s="113"/>
      <c r="F60" s="113"/>
      <c r="G60" s="113"/>
      <c r="H60" s="346"/>
      <c r="I60" s="346"/>
      <c r="J60" s="22"/>
      <c r="K60" s="22"/>
      <c r="L60" s="22"/>
    </row>
    <row r="61" spans="1:12" ht="12.75">
      <c r="A61" s="68"/>
      <c r="B61" s="68"/>
      <c r="C61" s="69"/>
      <c r="D61" s="69"/>
      <c r="E61" s="69"/>
      <c r="F61" s="69"/>
      <c r="G61" s="69"/>
      <c r="H61" s="69"/>
      <c r="I61" s="70"/>
      <c r="J61" s="22"/>
      <c r="K61" s="22"/>
      <c r="L61" s="22"/>
    </row>
    <row r="62" spans="1:12" ht="13.5" thickBot="1">
      <c r="A62" s="71" t="s">
        <v>285</v>
      </c>
      <c r="B62" s="32"/>
      <c r="C62" s="32"/>
      <c r="D62" s="32"/>
      <c r="E62" s="32"/>
      <c r="F62" s="32"/>
      <c r="G62" s="72"/>
      <c r="H62" s="73"/>
      <c r="I62" s="72"/>
      <c r="J62" s="22"/>
      <c r="K62" s="22"/>
      <c r="L62" s="22"/>
    </row>
    <row r="63" spans="1:12" ht="12.75">
      <c r="A63" s="32"/>
      <c r="B63" s="32"/>
      <c r="C63" s="32"/>
      <c r="D63" s="32"/>
      <c r="E63" s="68" t="s">
        <v>286</v>
      </c>
      <c r="F63" s="22"/>
      <c r="G63" s="343" t="s">
        <v>287</v>
      </c>
      <c r="H63" s="344"/>
      <c r="I63" s="345"/>
      <c r="J63" s="22"/>
      <c r="K63" s="22"/>
      <c r="L63" s="22"/>
    </row>
    <row r="64" spans="1:12" ht="12.75">
      <c r="A64" s="74"/>
      <c r="B64" s="74"/>
      <c r="C64" s="37"/>
      <c r="D64" s="37"/>
      <c r="E64" s="37"/>
      <c r="F64" s="37"/>
      <c r="G64" s="337"/>
      <c r="H64" s="338"/>
      <c r="I64" s="37"/>
      <c r="J64" s="22"/>
      <c r="K64" s="22"/>
      <c r="L64" s="22"/>
    </row>
  </sheetData>
  <sheetProtection/>
  <protectedRanges>
    <protectedRange sqref="E2 H2 C6:D6 C8:D8 C10:D10 C12:I12 C14:D14 F14:I14 C16:I16 C18:I18 C20:I20 C24:G24 C22:F22 C26 I26 I24 A30:I30 A32:I32 A34:D34" name="Range1"/>
  </protectedRanges>
  <mergeCells count="71">
    <mergeCell ref="G64:H64"/>
    <mergeCell ref="A50:B50"/>
    <mergeCell ref="C50:I50"/>
    <mergeCell ref="A52:B52"/>
    <mergeCell ref="C52:I52"/>
    <mergeCell ref="B55:E55"/>
    <mergeCell ref="C53:H53"/>
    <mergeCell ref="G63:I63"/>
    <mergeCell ref="H56:I60"/>
    <mergeCell ref="C46:I46"/>
    <mergeCell ref="C37:D37"/>
    <mergeCell ref="F37:G37"/>
    <mergeCell ref="A38:D38"/>
    <mergeCell ref="E38:G38"/>
    <mergeCell ref="H38:I38"/>
    <mergeCell ref="A48:B48"/>
    <mergeCell ref="C48:E48"/>
    <mergeCell ref="H48:I48"/>
    <mergeCell ref="A1:C1"/>
    <mergeCell ref="A46:B46"/>
    <mergeCell ref="A44:B44"/>
    <mergeCell ref="C44:D44"/>
    <mergeCell ref="F44:I44"/>
    <mergeCell ref="C45:D45"/>
    <mergeCell ref="F45:G45"/>
    <mergeCell ref="D31:G31"/>
    <mergeCell ref="A40:D40"/>
    <mergeCell ref="E40:G40"/>
    <mergeCell ref="H40:I40"/>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ignoredErrors>
    <ignoredError sqref="H30:I34 C6:D11 I26" numberStoredAsText="1"/>
  </ignoredErrors>
</worksheet>
</file>

<file path=xl/worksheets/sheet2.xml><?xml version="1.0" encoding="utf-8"?>
<worksheet xmlns="http://schemas.openxmlformats.org/spreadsheetml/2006/main" xmlns:r="http://schemas.openxmlformats.org/officeDocument/2006/relationships">
  <dimension ref="A1:K71"/>
  <sheetViews>
    <sheetView zoomScaleSheetLayoutView="110" zoomScalePageLayoutView="0" workbookViewId="0" topLeftCell="A34">
      <selection activeCell="K42" sqref="K42"/>
    </sheetView>
  </sheetViews>
  <sheetFormatPr defaultColWidth="9.140625" defaultRowHeight="12.75"/>
  <cols>
    <col min="9" max="9" width="9.28125" style="0" bestFit="1" customWidth="1"/>
    <col min="10" max="10" width="10.421875" style="0" bestFit="1" customWidth="1"/>
    <col min="11" max="11" width="10.00390625" style="0" bestFit="1" customWidth="1"/>
  </cols>
  <sheetData>
    <row r="1" spans="1:11" ht="12.75">
      <c r="A1" s="374" t="s">
        <v>160</v>
      </c>
      <c r="B1" s="375"/>
      <c r="C1" s="375"/>
      <c r="D1" s="375"/>
      <c r="E1" s="375"/>
      <c r="F1" s="375"/>
      <c r="G1" s="375"/>
      <c r="H1" s="375"/>
      <c r="I1" s="375"/>
      <c r="J1" s="375"/>
      <c r="K1" s="376"/>
    </row>
    <row r="2" spans="1:11" ht="12.75">
      <c r="A2" s="378" t="s">
        <v>605</v>
      </c>
      <c r="B2" s="379"/>
      <c r="C2" s="379"/>
      <c r="D2" s="379"/>
      <c r="E2" s="379"/>
      <c r="F2" s="379"/>
      <c r="G2" s="379"/>
      <c r="H2" s="379"/>
      <c r="I2" s="379"/>
      <c r="J2" s="379"/>
      <c r="K2" s="377"/>
    </row>
    <row r="3" spans="1:11" ht="12.75">
      <c r="A3" s="75"/>
      <c r="B3" s="82"/>
      <c r="C3" s="82"/>
      <c r="D3" s="82"/>
      <c r="E3" s="82"/>
      <c r="F3" s="82"/>
      <c r="G3" s="82"/>
      <c r="H3" s="82"/>
      <c r="I3" s="82"/>
      <c r="J3" s="82"/>
      <c r="K3" s="15"/>
    </row>
    <row r="4" spans="1:11" ht="12.75">
      <c r="A4" s="380" t="s">
        <v>348</v>
      </c>
      <c r="B4" s="381"/>
      <c r="C4" s="381"/>
      <c r="D4" s="381"/>
      <c r="E4" s="381"/>
      <c r="F4" s="381"/>
      <c r="G4" s="381"/>
      <c r="H4" s="381"/>
      <c r="I4" s="381"/>
      <c r="J4" s="381"/>
      <c r="K4" s="382"/>
    </row>
    <row r="5" spans="1:11" ht="24" thickBot="1">
      <c r="A5" s="383" t="s">
        <v>61</v>
      </c>
      <c r="B5" s="383"/>
      <c r="C5" s="383"/>
      <c r="D5" s="383"/>
      <c r="E5" s="383"/>
      <c r="F5" s="383"/>
      <c r="G5" s="383"/>
      <c r="H5" s="383"/>
      <c r="I5" s="76" t="s">
        <v>290</v>
      </c>
      <c r="J5" s="78" t="s">
        <v>156</v>
      </c>
      <c r="K5" s="78" t="s">
        <v>157</v>
      </c>
    </row>
    <row r="6" spans="1:11" ht="12.75">
      <c r="A6" s="384">
        <v>1</v>
      </c>
      <c r="B6" s="384"/>
      <c r="C6" s="384"/>
      <c r="D6" s="384"/>
      <c r="E6" s="384"/>
      <c r="F6" s="384"/>
      <c r="G6" s="384"/>
      <c r="H6" s="384"/>
      <c r="I6" s="80">
        <v>2</v>
      </c>
      <c r="J6" s="79">
        <v>3</v>
      </c>
      <c r="K6" s="79">
        <v>4</v>
      </c>
    </row>
    <row r="7" spans="1:11" ht="12.75">
      <c r="A7" s="347" t="s">
        <v>26</v>
      </c>
      <c r="B7" s="348"/>
      <c r="C7" s="348"/>
      <c r="D7" s="348"/>
      <c r="E7" s="348"/>
      <c r="F7" s="348"/>
      <c r="G7" s="348"/>
      <c r="H7" s="370"/>
      <c r="I7" s="6">
        <v>111</v>
      </c>
      <c r="J7" s="20">
        <f>SUM(J8:J9)</f>
        <v>561971034</v>
      </c>
      <c r="K7" s="20">
        <f>SUM(K8:K9)</f>
        <v>512285740</v>
      </c>
    </row>
    <row r="8" spans="1:11" ht="12.75">
      <c r="A8" s="357" t="s">
        <v>158</v>
      </c>
      <c r="B8" s="358"/>
      <c r="C8" s="358"/>
      <c r="D8" s="358"/>
      <c r="E8" s="358"/>
      <c r="F8" s="358"/>
      <c r="G8" s="358"/>
      <c r="H8" s="359"/>
      <c r="I8" s="4">
        <v>112</v>
      </c>
      <c r="J8" s="13">
        <v>551441429</v>
      </c>
      <c r="K8" s="13">
        <v>504592289</v>
      </c>
    </row>
    <row r="9" spans="1:11" ht="12.75">
      <c r="A9" s="357" t="s">
        <v>106</v>
      </c>
      <c r="B9" s="358"/>
      <c r="C9" s="358"/>
      <c r="D9" s="358"/>
      <c r="E9" s="358"/>
      <c r="F9" s="358"/>
      <c r="G9" s="358"/>
      <c r="H9" s="359"/>
      <c r="I9" s="4">
        <v>113</v>
      </c>
      <c r="J9" s="13">
        <v>10529605</v>
      </c>
      <c r="K9" s="13">
        <v>7693451</v>
      </c>
    </row>
    <row r="10" spans="1:11" ht="12.75">
      <c r="A10" s="357" t="s">
        <v>12</v>
      </c>
      <c r="B10" s="358"/>
      <c r="C10" s="358"/>
      <c r="D10" s="358"/>
      <c r="E10" s="358"/>
      <c r="F10" s="358"/>
      <c r="G10" s="358"/>
      <c r="H10" s="359"/>
      <c r="I10" s="4">
        <v>114</v>
      </c>
      <c r="J10" s="12">
        <f>J11+J12+J16+J20+J21+J22+J25+J26</f>
        <v>591185221</v>
      </c>
      <c r="K10" s="12">
        <f>K11+K12+K16+K20+K21+K22+K25+K26</f>
        <v>484473117</v>
      </c>
    </row>
    <row r="11" spans="1:11" ht="12.75">
      <c r="A11" s="357" t="s">
        <v>107</v>
      </c>
      <c r="B11" s="358"/>
      <c r="C11" s="358"/>
      <c r="D11" s="358"/>
      <c r="E11" s="358"/>
      <c r="F11" s="358"/>
      <c r="G11" s="358"/>
      <c r="H11" s="359"/>
      <c r="I11" s="4">
        <v>115</v>
      </c>
      <c r="J11" s="13">
        <v>0</v>
      </c>
      <c r="K11" s="13">
        <v>0</v>
      </c>
    </row>
    <row r="12" spans="1:11" ht="12.75">
      <c r="A12" s="357" t="s">
        <v>22</v>
      </c>
      <c r="B12" s="358"/>
      <c r="C12" s="358"/>
      <c r="D12" s="358"/>
      <c r="E12" s="358"/>
      <c r="F12" s="358"/>
      <c r="G12" s="358"/>
      <c r="H12" s="359"/>
      <c r="I12" s="4">
        <v>116</v>
      </c>
      <c r="J12" s="12">
        <f>SUM(J13:J15)</f>
        <v>414630756</v>
      </c>
      <c r="K12" s="12">
        <f>SUM(K13:K15)</f>
        <v>338587774</v>
      </c>
    </row>
    <row r="13" spans="1:11" ht="12.75">
      <c r="A13" s="371" t="s">
        <v>152</v>
      </c>
      <c r="B13" s="372"/>
      <c r="C13" s="372"/>
      <c r="D13" s="372"/>
      <c r="E13" s="372"/>
      <c r="F13" s="372"/>
      <c r="G13" s="372"/>
      <c r="H13" s="373"/>
      <c r="I13" s="4">
        <v>117</v>
      </c>
      <c r="J13" s="13">
        <v>2896325</v>
      </c>
      <c r="K13" s="13">
        <v>2344590</v>
      </c>
    </row>
    <row r="14" spans="1:11" ht="12.75">
      <c r="A14" s="371" t="s">
        <v>153</v>
      </c>
      <c r="B14" s="372"/>
      <c r="C14" s="372"/>
      <c r="D14" s="372"/>
      <c r="E14" s="372"/>
      <c r="F14" s="372"/>
      <c r="G14" s="372"/>
      <c r="H14" s="373"/>
      <c r="I14" s="4">
        <v>118</v>
      </c>
      <c r="J14" s="13">
        <v>661278</v>
      </c>
      <c r="K14" s="13">
        <v>1939087</v>
      </c>
    </row>
    <row r="15" spans="1:11" ht="12.75">
      <c r="A15" s="371" t="s">
        <v>63</v>
      </c>
      <c r="B15" s="372"/>
      <c r="C15" s="372"/>
      <c r="D15" s="372"/>
      <c r="E15" s="372"/>
      <c r="F15" s="372"/>
      <c r="G15" s="372"/>
      <c r="H15" s="373"/>
      <c r="I15" s="4">
        <v>119</v>
      </c>
      <c r="J15" s="13">
        <v>411073153</v>
      </c>
      <c r="K15" s="13">
        <v>334304097</v>
      </c>
    </row>
    <row r="16" spans="1:11" ht="12.75">
      <c r="A16" s="357" t="s">
        <v>23</v>
      </c>
      <c r="B16" s="358"/>
      <c r="C16" s="358"/>
      <c r="D16" s="358"/>
      <c r="E16" s="358"/>
      <c r="F16" s="358"/>
      <c r="G16" s="358"/>
      <c r="H16" s="359"/>
      <c r="I16" s="4">
        <v>120</v>
      </c>
      <c r="J16" s="12">
        <f>SUM(J17:J19)</f>
        <v>51601871</v>
      </c>
      <c r="K16" s="12">
        <f>SUM(K17:K19)</f>
        <v>52643564</v>
      </c>
    </row>
    <row r="17" spans="1:11" ht="12.75">
      <c r="A17" s="371" t="s">
        <v>64</v>
      </c>
      <c r="B17" s="372"/>
      <c r="C17" s="372"/>
      <c r="D17" s="372"/>
      <c r="E17" s="372"/>
      <c r="F17" s="372"/>
      <c r="G17" s="372"/>
      <c r="H17" s="373"/>
      <c r="I17" s="4">
        <v>121</v>
      </c>
      <c r="J17" s="13">
        <v>28912076</v>
      </c>
      <c r="K17" s="13">
        <v>29796286</v>
      </c>
    </row>
    <row r="18" spans="1:11" ht="12.75">
      <c r="A18" s="371" t="s">
        <v>65</v>
      </c>
      <c r="B18" s="372"/>
      <c r="C18" s="372"/>
      <c r="D18" s="372"/>
      <c r="E18" s="372"/>
      <c r="F18" s="372"/>
      <c r="G18" s="372"/>
      <c r="H18" s="373"/>
      <c r="I18" s="4">
        <v>122</v>
      </c>
      <c r="J18" s="13">
        <v>15628208</v>
      </c>
      <c r="K18" s="13">
        <v>15907471</v>
      </c>
    </row>
    <row r="19" spans="1:11" ht="12.75">
      <c r="A19" s="371" t="s">
        <v>66</v>
      </c>
      <c r="B19" s="372"/>
      <c r="C19" s="372"/>
      <c r="D19" s="372"/>
      <c r="E19" s="372"/>
      <c r="F19" s="372"/>
      <c r="G19" s="372"/>
      <c r="H19" s="373"/>
      <c r="I19" s="4">
        <v>123</v>
      </c>
      <c r="J19" s="13">
        <v>7061587</v>
      </c>
      <c r="K19" s="13">
        <v>6939807</v>
      </c>
    </row>
    <row r="20" spans="1:11" ht="12.75">
      <c r="A20" s="357" t="s">
        <v>108</v>
      </c>
      <c r="B20" s="358"/>
      <c r="C20" s="358"/>
      <c r="D20" s="358"/>
      <c r="E20" s="358"/>
      <c r="F20" s="358"/>
      <c r="G20" s="358"/>
      <c r="H20" s="359"/>
      <c r="I20" s="4">
        <v>124</v>
      </c>
      <c r="J20" s="13">
        <v>55982253</v>
      </c>
      <c r="K20" s="13">
        <v>73697493</v>
      </c>
    </row>
    <row r="21" spans="1:11" ht="12.75">
      <c r="A21" s="357" t="s">
        <v>109</v>
      </c>
      <c r="B21" s="358"/>
      <c r="C21" s="358"/>
      <c r="D21" s="358"/>
      <c r="E21" s="358"/>
      <c r="F21" s="358"/>
      <c r="G21" s="358"/>
      <c r="H21" s="359"/>
      <c r="I21" s="4">
        <v>125</v>
      </c>
      <c r="J21" s="13">
        <v>12053545</v>
      </c>
      <c r="K21" s="13">
        <v>13780981</v>
      </c>
    </row>
    <row r="22" spans="1:11" ht="12.75">
      <c r="A22" s="357" t="s">
        <v>24</v>
      </c>
      <c r="B22" s="358"/>
      <c r="C22" s="358"/>
      <c r="D22" s="358"/>
      <c r="E22" s="358"/>
      <c r="F22" s="358"/>
      <c r="G22" s="358"/>
      <c r="H22" s="359"/>
      <c r="I22" s="4">
        <v>126</v>
      </c>
      <c r="J22" s="12">
        <f>SUM(J23:J24)</f>
        <v>54616626</v>
      </c>
      <c r="K22" s="12">
        <f>SUM(K23:K24)</f>
        <v>3286006</v>
      </c>
    </row>
    <row r="23" spans="1:11" ht="12.75">
      <c r="A23" s="371" t="s">
        <v>143</v>
      </c>
      <c r="B23" s="372"/>
      <c r="C23" s="372"/>
      <c r="D23" s="372"/>
      <c r="E23" s="372"/>
      <c r="F23" s="372"/>
      <c r="G23" s="372"/>
      <c r="H23" s="373"/>
      <c r="I23" s="4">
        <v>127</v>
      </c>
      <c r="J23" s="13">
        <v>49033883</v>
      </c>
      <c r="K23" s="13">
        <v>0</v>
      </c>
    </row>
    <row r="24" spans="1:11" ht="12.75">
      <c r="A24" s="371" t="s">
        <v>144</v>
      </c>
      <c r="B24" s="372"/>
      <c r="C24" s="372"/>
      <c r="D24" s="372"/>
      <c r="E24" s="372"/>
      <c r="F24" s="372"/>
      <c r="G24" s="372"/>
      <c r="H24" s="373"/>
      <c r="I24" s="4">
        <v>128</v>
      </c>
      <c r="J24" s="13">
        <v>5582743</v>
      </c>
      <c r="K24" s="13">
        <v>3286006</v>
      </c>
    </row>
    <row r="25" spans="1:11" ht="12.75">
      <c r="A25" s="357" t="s">
        <v>110</v>
      </c>
      <c r="B25" s="358"/>
      <c r="C25" s="358"/>
      <c r="D25" s="358"/>
      <c r="E25" s="358"/>
      <c r="F25" s="358"/>
      <c r="G25" s="358"/>
      <c r="H25" s="359"/>
      <c r="I25" s="4">
        <v>129</v>
      </c>
      <c r="J25" s="13">
        <v>2300170</v>
      </c>
      <c r="K25" s="13">
        <v>2477299</v>
      </c>
    </row>
    <row r="26" spans="1:11" ht="12.75">
      <c r="A26" s="357" t="s">
        <v>52</v>
      </c>
      <c r="B26" s="358"/>
      <c r="C26" s="358"/>
      <c r="D26" s="358"/>
      <c r="E26" s="358"/>
      <c r="F26" s="358"/>
      <c r="G26" s="358"/>
      <c r="H26" s="359"/>
      <c r="I26" s="4">
        <v>130</v>
      </c>
      <c r="J26" s="13">
        <v>0</v>
      </c>
      <c r="K26" s="13">
        <v>0</v>
      </c>
    </row>
    <row r="27" spans="1:11" ht="12.75">
      <c r="A27" s="357" t="s">
        <v>221</v>
      </c>
      <c r="B27" s="358"/>
      <c r="C27" s="358"/>
      <c r="D27" s="358"/>
      <c r="E27" s="358"/>
      <c r="F27" s="358"/>
      <c r="G27" s="358"/>
      <c r="H27" s="359"/>
      <c r="I27" s="4">
        <v>131</v>
      </c>
      <c r="J27" s="12">
        <f>SUM(J28:J32)</f>
        <v>7108279</v>
      </c>
      <c r="K27" s="12">
        <f>SUM(K28:K32)</f>
        <v>8524893</v>
      </c>
    </row>
    <row r="28" spans="1:11" ht="25.5" customHeight="1">
      <c r="A28" s="357" t="s">
        <v>235</v>
      </c>
      <c r="B28" s="358"/>
      <c r="C28" s="358"/>
      <c r="D28" s="358"/>
      <c r="E28" s="358"/>
      <c r="F28" s="358"/>
      <c r="G28" s="358"/>
      <c r="H28" s="359"/>
      <c r="I28" s="4">
        <v>132</v>
      </c>
      <c r="J28" s="13">
        <v>0</v>
      </c>
      <c r="K28" s="13">
        <v>0</v>
      </c>
    </row>
    <row r="29" spans="1:11" ht="26.25" customHeight="1">
      <c r="A29" s="357" t="s">
        <v>161</v>
      </c>
      <c r="B29" s="358"/>
      <c r="C29" s="358"/>
      <c r="D29" s="358"/>
      <c r="E29" s="358"/>
      <c r="F29" s="358"/>
      <c r="G29" s="358"/>
      <c r="H29" s="359"/>
      <c r="I29" s="4">
        <v>133</v>
      </c>
      <c r="J29" s="13">
        <v>7108279</v>
      </c>
      <c r="K29" s="13">
        <v>8524893</v>
      </c>
    </row>
    <row r="30" spans="1:11" ht="12.75">
      <c r="A30" s="357" t="s">
        <v>145</v>
      </c>
      <c r="B30" s="358"/>
      <c r="C30" s="358"/>
      <c r="D30" s="358"/>
      <c r="E30" s="358"/>
      <c r="F30" s="358"/>
      <c r="G30" s="358"/>
      <c r="H30" s="359"/>
      <c r="I30" s="4">
        <v>134</v>
      </c>
      <c r="J30" s="13">
        <v>0</v>
      </c>
      <c r="K30" s="13">
        <v>0</v>
      </c>
    </row>
    <row r="31" spans="1:11" ht="12.75">
      <c r="A31" s="357" t="s">
        <v>231</v>
      </c>
      <c r="B31" s="358"/>
      <c r="C31" s="358"/>
      <c r="D31" s="358"/>
      <c r="E31" s="358"/>
      <c r="F31" s="358"/>
      <c r="G31" s="358"/>
      <c r="H31" s="359"/>
      <c r="I31" s="4">
        <v>135</v>
      </c>
      <c r="J31" s="13">
        <v>0</v>
      </c>
      <c r="K31" s="13">
        <v>0</v>
      </c>
    </row>
    <row r="32" spans="1:11" ht="12.75">
      <c r="A32" s="357" t="s">
        <v>146</v>
      </c>
      <c r="B32" s="358"/>
      <c r="C32" s="358"/>
      <c r="D32" s="358"/>
      <c r="E32" s="358"/>
      <c r="F32" s="358"/>
      <c r="G32" s="358"/>
      <c r="H32" s="359"/>
      <c r="I32" s="4">
        <v>136</v>
      </c>
      <c r="J32" s="13">
        <v>0</v>
      </c>
      <c r="K32" s="13">
        <v>0</v>
      </c>
    </row>
    <row r="33" spans="1:11" ht="12.75">
      <c r="A33" s="357" t="s">
        <v>222</v>
      </c>
      <c r="B33" s="358"/>
      <c r="C33" s="358"/>
      <c r="D33" s="358"/>
      <c r="E33" s="358"/>
      <c r="F33" s="358"/>
      <c r="G33" s="358"/>
      <c r="H33" s="359"/>
      <c r="I33" s="4">
        <v>137</v>
      </c>
      <c r="J33" s="12">
        <f>SUM(J34:J37)</f>
        <v>82501184</v>
      </c>
      <c r="K33" s="12">
        <f>SUM(K34:K37)</f>
        <v>59411108</v>
      </c>
    </row>
    <row r="34" spans="1:11" ht="12.75">
      <c r="A34" s="357" t="s">
        <v>68</v>
      </c>
      <c r="B34" s="358"/>
      <c r="C34" s="358"/>
      <c r="D34" s="358"/>
      <c r="E34" s="358"/>
      <c r="F34" s="358"/>
      <c r="G34" s="358"/>
      <c r="H34" s="359"/>
      <c r="I34" s="4">
        <v>138</v>
      </c>
      <c r="J34" s="13">
        <v>0</v>
      </c>
      <c r="K34" s="13">
        <v>0</v>
      </c>
    </row>
    <row r="35" spans="1:11" ht="26.25" customHeight="1">
      <c r="A35" s="357" t="s">
        <v>67</v>
      </c>
      <c r="B35" s="358"/>
      <c r="C35" s="358"/>
      <c r="D35" s="358"/>
      <c r="E35" s="358"/>
      <c r="F35" s="358"/>
      <c r="G35" s="358"/>
      <c r="H35" s="359"/>
      <c r="I35" s="4">
        <v>139</v>
      </c>
      <c r="J35" s="13">
        <v>82501184</v>
      </c>
      <c r="K35" s="13">
        <v>59411108</v>
      </c>
    </row>
    <row r="36" spans="1:11" ht="12.75">
      <c r="A36" s="357" t="s">
        <v>232</v>
      </c>
      <c r="B36" s="358"/>
      <c r="C36" s="358"/>
      <c r="D36" s="358"/>
      <c r="E36" s="358"/>
      <c r="F36" s="358"/>
      <c r="G36" s="358"/>
      <c r="H36" s="359"/>
      <c r="I36" s="4">
        <v>140</v>
      </c>
      <c r="J36" s="13">
        <v>0</v>
      </c>
      <c r="K36" s="13">
        <v>0</v>
      </c>
    </row>
    <row r="37" spans="1:11" ht="12.75">
      <c r="A37" s="357" t="s">
        <v>69</v>
      </c>
      <c r="B37" s="358"/>
      <c r="C37" s="358"/>
      <c r="D37" s="358"/>
      <c r="E37" s="358"/>
      <c r="F37" s="358"/>
      <c r="G37" s="358"/>
      <c r="H37" s="359"/>
      <c r="I37" s="4">
        <v>141</v>
      </c>
      <c r="J37" s="13">
        <v>0</v>
      </c>
      <c r="K37" s="13">
        <v>0</v>
      </c>
    </row>
    <row r="38" spans="1:11" ht="12.75">
      <c r="A38" s="357" t="s">
        <v>203</v>
      </c>
      <c r="B38" s="358"/>
      <c r="C38" s="358"/>
      <c r="D38" s="358"/>
      <c r="E38" s="358"/>
      <c r="F38" s="358"/>
      <c r="G38" s="358"/>
      <c r="H38" s="359"/>
      <c r="I38" s="4">
        <v>142</v>
      </c>
      <c r="J38" s="13">
        <v>0</v>
      </c>
      <c r="K38" s="13">
        <v>0</v>
      </c>
    </row>
    <row r="39" spans="1:11" ht="12.75">
      <c r="A39" s="357" t="s">
        <v>204</v>
      </c>
      <c r="B39" s="358"/>
      <c r="C39" s="358"/>
      <c r="D39" s="358"/>
      <c r="E39" s="358"/>
      <c r="F39" s="358"/>
      <c r="G39" s="358"/>
      <c r="H39" s="359"/>
      <c r="I39" s="4">
        <v>143</v>
      </c>
      <c r="J39" s="13">
        <v>0</v>
      </c>
      <c r="K39" s="13">
        <v>0</v>
      </c>
    </row>
    <row r="40" spans="1:11" ht="12.75">
      <c r="A40" s="357" t="s">
        <v>233</v>
      </c>
      <c r="B40" s="358"/>
      <c r="C40" s="358"/>
      <c r="D40" s="358"/>
      <c r="E40" s="358"/>
      <c r="F40" s="358"/>
      <c r="G40" s="358"/>
      <c r="H40" s="359"/>
      <c r="I40" s="4">
        <v>144</v>
      </c>
      <c r="J40" s="13">
        <v>0</v>
      </c>
      <c r="K40" s="13">
        <v>0</v>
      </c>
    </row>
    <row r="41" spans="1:11" ht="12.75">
      <c r="A41" s="357" t="s">
        <v>234</v>
      </c>
      <c r="B41" s="358"/>
      <c r="C41" s="358"/>
      <c r="D41" s="358"/>
      <c r="E41" s="358"/>
      <c r="F41" s="358"/>
      <c r="G41" s="358"/>
      <c r="H41" s="359"/>
      <c r="I41" s="4">
        <v>145</v>
      </c>
      <c r="J41" s="13">
        <v>0</v>
      </c>
      <c r="K41" s="13">
        <v>10119348</v>
      </c>
    </row>
    <row r="42" spans="1:11" ht="12.75">
      <c r="A42" s="357" t="s">
        <v>223</v>
      </c>
      <c r="B42" s="358"/>
      <c r="C42" s="358"/>
      <c r="D42" s="358"/>
      <c r="E42" s="358"/>
      <c r="F42" s="358"/>
      <c r="G42" s="358"/>
      <c r="H42" s="359"/>
      <c r="I42" s="4">
        <v>146</v>
      </c>
      <c r="J42" s="12">
        <f>J7+J27+J38+J40</f>
        <v>569079313</v>
      </c>
      <c r="K42" s="12">
        <f>K7+K27+K38+K40</f>
        <v>520810633</v>
      </c>
    </row>
    <row r="43" spans="1:11" ht="12.75">
      <c r="A43" s="357" t="s">
        <v>224</v>
      </c>
      <c r="B43" s="358"/>
      <c r="C43" s="358"/>
      <c r="D43" s="358"/>
      <c r="E43" s="358"/>
      <c r="F43" s="358"/>
      <c r="G43" s="358"/>
      <c r="H43" s="359"/>
      <c r="I43" s="4">
        <v>147</v>
      </c>
      <c r="J43" s="12">
        <f>J10+J33+J39+J41</f>
        <v>673686405</v>
      </c>
      <c r="K43" s="12">
        <f>K10+K33+K39+K41</f>
        <v>554003573</v>
      </c>
    </row>
    <row r="44" spans="1:11" ht="12.75">
      <c r="A44" s="357" t="s">
        <v>244</v>
      </c>
      <c r="B44" s="358"/>
      <c r="C44" s="358"/>
      <c r="D44" s="358"/>
      <c r="E44" s="358"/>
      <c r="F44" s="358"/>
      <c r="G44" s="358"/>
      <c r="H44" s="359"/>
      <c r="I44" s="4">
        <v>148</v>
      </c>
      <c r="J44" s="12">
        <f>J42-J43</f>
        <v>-104607092</v>
      </c>
      <c r="K44" s="12">
        <f>K42-K43</f>
        <v>-33192940</v>
      </c>
    </row>
    <row r="45" spans="1:11" ht="12.75">
      <c r="A45" s="364" t="s">
        <v>226</v>
      </c>
      <c r="B45" s="365"/>
      <c r="C45" s="365"/>
      <c r="D45" s="365"/>
      <c r="E45" s="365"/>
      <c r="F45" s="365"/>
      <c r="G45" s="365"/>
      <c r="H45" s="366"/>
      <c r="I45" s="4">
        <v>149</v>
      </c>
      <c r="J45" s="12">
        <f>IF(J42&gt;J43,J42-J43,0)</f>
        <v>0</v>
      </c>
      <c r="K45" s="12">
        <f>IF(K42&gt;K43,K42-K43,0)</f>
        <v>0</v>
      </c>
    </row>
    <row r="46" spans="1:11" ht="12.75">
      <c r="A46" s="364" t="s">
        <v>227</v>
      </c>
      <c r="B46" s="365"/>
      <c r="C46" s="365"/>
      <c r="D46" s="365"/>
      <c r="E46" s="365"/>
      <c r="F46" s="365"/>
      <c r="G46" s="365"/>
      <c r="H46" s="366"/>
      <c r="I46" s="4">
        <v>150</v>
      </c>
      <c r="J46" s="12">
        <f>IF(J43&gt;J42,J43-J42,0)</f>
        <v>104607092</v>
      </c>
      <c r="K46" s="12">
        <f>IF(K43&gt;K42,K43-K42,0)</f>
        <v>33192940</v>
      </c>
    </row>
    <row r="47" spans="1:11" ht="12.75">
      <c r="A47" s="357" t="s">
        <v>225</v>
      </c>
      <c r="B47" s="358"/>
      <c r="C47" s="358"/>
      <c r="D47" s="358"/>
      <c r="E47" s="358"/>
      <c r="F47" s="358"/>
      <c r="G47" s="358"/>
      <c r="H47" s="359"/>
      <c r="I47" s="4">
        <v>151</v>
      </c>
      <c r="J47" s="13">
        <v>285427</v>
      </c>
      <c r="K47" s="13">
        <v>244779</v>
      </c>
    </row>
    <row r="48" spans="1:11" ht="12.75">
      <c r="A48" s="357" t="s">
        <v>245</v>
      </c>
      <c r="B48" s="358"/>
      <c r="C48" s="358"/>
      <c r="D48" s="358"/>
      <c r="E48" s="358"/>
      <c r="F48" s="358"/>
      <c r="G48" s="358"/>
      <c r="H48" s="359"/>
      <c r="I48" s="4">
        <v>152</v>
      </c>
      <c r="J48" s="12">
        <f>J44-J47</f>
        <v>-104892519</v>
      </c>
      <c r="K48" s="12">
        <f>K44-K47</f>
        <v>-33437719</v>
      </c>
    </row>
    <row r="49" spans="1:11" ht="12.75">
      <c r="A49" s="364" t="s">
        <v>200</v>
      </c>
      <c r="B49" s="365"/>
      <c r="C49" s="365"/>
      <c r="D49" s="365"/>
      <c r="E49" s="365"/>
      <c r="F49" s="365"/>
      <c r="G49" s="365"/>
      <c r="H49" s="366"/>
      <c r="I49" s="4">
        <v>153</v>
      </c>
      <c r="J49" s="12">
        <f>IF(J48&gt;0,J48,0)</f>
        <v>0</v>
      </c>
      <c r="K49" s="12">
        <f>IF(K48&gt;0,K48,0)</f>
        <v>0</v>
      </c>
    </row>
    <row r="50" spans="1:11" ht="12.75">
      <c r="A50" s="367" t="s">
        <v>228</v>
      </c>
      <c r="B50" s="368"/>
      <c r="C50" s="368"/>
      <c r="D50" s="368"/>
      <c r="E50" s="368"/>
      <c r="F50" s="368"/>
      <c r="G50" s="368"/>
      <c r="H50" s="369"/>
      <c r="I50" s="5">
        <v>154</v>
      </c>
      <c r="J50" s="18">
        <f>IF(J48&lt;0,-J48,0)</f>
        <v>104892519</v>
      </c>
      <c r="K50" s="18">
        <f>IF(K48&lt;0,-K48,0)</f>
        <v>33437719</v>
      </c>
    </row>
    <row r="51" spans="1:11" ht="12.75">
      <c r="A51" s="360" t="s">
        <v>120</v>
      </c>
      <c r="B51" s="361"/>
      <c r="C51" s="361"/>
      <c r="D51" s="361"/>
      <c r="E51" s="361"/>
      <c r="F51" s="361"/>
      <c r="G51" s="361"/>
      <c r="H51" s="361"/>
      <c r="I51" s="362"/>
      <c r="J51" s="362"/>
      <c r="K51" s="363"/>
    </row>
    <row r="52" spans="1:11" ht="12.75">
      <c r="A52" s="347" t="s">
        <v>194</v>
      </c>
      <c r="B52" s="348"/>
      <c r="C52" s="348"/>
      <c r="D52" s="348"/>
      <c r="E52" s="348"/>
      <c r="F52" s="348"/>
      <c r="G52" s="348"/>
      <c r="H52" s="348"/>
      <c r="I52" s="349"/>
      <c r="J52" s="349"/>
      <c r="K52" s="350"/>
    </row>
    <row r="53" spans="1:11" ht="12.75">
      <c r="A53" s="351" t="s">
        <v>242</v>
      </c>
      <c r="B53" s="352"/>
      <c r="C53" s="352"/>
      <c r="D53" s="352"/>
      <c r="E53" s="352"/>
      <c r="F53" s="352"/>
      <c r="G53" s="352"/>
      <c r="H53" s="353"/>
      <c r="I53" s="4">
        <v>155</v>
      </c>
      <c r="J53" s="13">
        <f>J48</f>
        <v>-104892519</v>
      </c>
      <c r="K53" s="13">
        <f>K48</f>
        <v>-33437719</v>
      </c>
    </row>
    <row r="54" spans="1:11" ht="12.75">
      <c r="A54" s="351" t="s">
        <v>243</v>
      </c>
      <c r="B54" s="352"/>
      <c r="C54" s="352"/>
      <c r="D54" s="352"/>
      <c r="E54" s="352"/>
      <c r="F54" s="352"/>
      <c r="G54" s="352"/>
      <c r="H54" s="353"/>
      <c r="I54" s="4">
        <v>156</v>
      </c>
      <c r="J54" s="14">
        <v>0</v>
      </c>
      <c r="K54" s="14">
        <v>0</v>
      </c>
    </row>
    <row r="55" spans="1:11" ht="12.75">
      <c r="A55" s="360" t="s">
        <v>197</v>
      </c>
      <c r="B55" s="361"/>
      <c r="C55" s="361"/>
      <c r="D55" s="361"/>
      <c r="E55" s="361"/>
      <c r="F55" s="361"/>
      <c r="G55" s="361"/>
      <c r="H55" s="361"/>
      <c r="I55" s="362"/>
      <c r="J55" s="362"/>
      <c r="K55" s="363"/>
    </row>
    <row r="56" spans="1:11" ht="12.75">
      <c r="A56" s="347" t="s">
        <v>212</v>
      </c>
      <c r="B56" s="348"/>
      <c r="C56" s="348"/>
      <c r="D56" s="348"/>
      <c r="E56" s="348"/>
      <c r="F56" s="348"/>
      <c r="G56" s="348"/>
      <c r="H56" s="370"/>
      <c r="I56" s="21">
        <v>157</v>
      </c>
      <c r="J56" s="11">
        <f>J48</f>
        <v>-104892519</v>
      </c>
      <c r="K56" s="11">
        <f>K48</f>
        <v>-33437719</v>
      </c>
    </row>
    <row r="57" spans="1:11" ht="12.75">
      <c r="A57" s="357" t="s">
        <v>229</v>
      </c>
      <c r="B57" s="358"/>
      <c r="C57" s="358"/>
      <c r="D57" s="358"/>
      <c r="E57" s="358"/>
      <c r="F57" s="358"/>
      <c r="G57" s="358"/>
      <c r="H57" s="359"/>
      <c r="I57" s="4">
        <v>158</v>
      </c>
      <c r="J57" s="12">
        <f>SUM(J58:J64)</f>
        <v>0</v>
      </c>
      <c r="K57" s="12">
        <f>SUM(K58:K64)</f>
        <v>0</v>
      </c>
    </row>
    <row r="58" spans="1:11" ht="12.75">
      <c r="A58" s="357" t="s">
        <v>236</v>
      </c>
      <c r="B58" s="358"/>
      <c r="C58" s="358"/>
      <c r="D58" s="358"/>
      <c r="E58" s="358"/>
      <c r="F58" s="358"/>
      <c r="G58" s="358"/>
      <c r="H58" s="359"/>
      <c r="I58" s="4">
        <v>159</v>
      </c>
      <c r="J58" s="13">
        <v>0</v>
      </c>
      <c r="K58" s="13">
        <v>0</v>
      </c>
    </row>
    <row r="59" spans="1:11" ht="12.75">
      <c r="A59" s="357" t="s">
        <v>237</v>
      </c>
      <c r="B59" s="358"/>
      <c r="C59" s="358"/>
      <c r="D59" s="358"/>
      <c r="E59" s="358"/>
      <c r="F59" s="358"/>
      <c r="G59" s="358"/>
      <c r="H59" s="359"/>
      <c r="I59" s="4">
        <v>160</v>
      </c>
      <c r="J59" s="13">
        <v>0</v>
      </c>
      <c r="K59" s="13">
        <v>0</v>
      </c>
    </row>
    <row r="60" spans="1:11" ht="24" customHeight="1">
      <c r="A60" s="357" t="s">
        <v>45</v>
      </c>
      <c r="B60" s="358"/>
      <c r="C60" s="358"/>
      <c r="D60" s="358"/>
      <c r="E60" s="358"/>
      <c r="F60" s="358"/>
      <c r="G60" s="358"/>
      <c r="H60" s="359"/>
      <c r="I60" s="4">
        <v>161</v>
      </c>
      <c r="J60" s="13">
        <v>0</v>
      </c>
      <c r="K60" s="13">
        <v>0</v>
      </c>
    </row>
    <row r="61" spans="1:11" ht="12.75">
      <c r="A61" s="357" t="s">
        <v>238</v>
      </c>
      <c r="B61" s="358"/>
      <c r="C61" s="358"/>
      <c r="D61" s="358"/>
      <c r="E61" s="358"/>
      <c r="F61" s="358"/>
      <c r="G61" s="358"/>
      <c r="H61" s="359"/>
      <c r="I61" s="4">
        <v>162</v>
      </c>
      <c r="J61" s="13">
        <v>0</v>
      </c>
      <c r="K61" s="13">
        <v>0</v>
      </c>
    </row>
    <row r="62" spans="1:11" ht="12.75">
      <c r="A62" s="357" t="s">
        <v>239</v>
      </c>
      <c r="B62" s="358"/>
      <c r="C62" s="358"/>
      <c r="D62" s="358"/>
      <c r="E62" s="358"/>
      <c r="F62" s="358"/>
      <c r="G62" s="358"/>
      <c r="H62" s="359"/>
      <c r="I62" s="4">
        <v>163</v>
      </c>
      <c r="J62" s="13">
        <v>0</v>
      </c>
      <c r="K62" s="13">
        <v>0</v>
      </c>
    </row>
    <row r="63" spans="1:11" ht="12.75">
      <c r="A63" s="357" t="s">
        <v>240</v>
      </c>
      <c r="B63" s="358"/>
      <c r="C63" s="358"/>
      <c r="D63" s="358"/>
      <c r="E63" s="358"/>
      <c r="F63" s="358"/>
      <c r="G63" s="358"/>
      <c r="H63" s="359"/>
      <c r="I63" s="4">
        <v>164</v>
      </c>
      <c r="J63" s="13">
        <v>0</v>
      </c>
      <c r="K63" s="13">
        <v>0</v>
      </c>
    </row>
    <row r="64" spans="1:11" ht="12.75">
      <c r="A64" s="357" t="s">
        <v>241</v>
      </c>
      <c r="B64" s="358"/>
      <c r="C64" s="358"/>
      <c r="D64" s="358"/>
      <c r="E64" s="358"/>
      <c r="F64" s="358"/>
      <c r="G64" s="358"/>
      <c r="H64" s="359"/>
      <c r="I64" s="4">
        <v>165</v>
      </c>
      <c r="J64" s="13">
        <v>0</v>
      </c>
      <c r="K64" s="13">
        <v>0</v>
      </c>
    </row>
    <row r="65" spans="1:11" ht="12.75">
      <c r="A65" s="357" t="s">
        <v>230</v>
      </c>
      <c r="B65" s="358"/>
      <c r="C65" s="358"/>
      <c r="D65" s="358"/>
      <c r="E65" s="358"/>
      <c r="F65" s="358"/>
      <c r="G65" s="358"/>
      <c r="H65" s="359"/>
      <c r="I65" s="4">
        <v>166</v>
      </c>
      <c r="J65" s="13">
        <v>0</v>
      </c>
      <c r="K65" s="13">
        <v>0</v>
      </c>
    </row>
    <row r="66" spans="1:11" ht="12.75">
      <c r="A66" s="357" t="s">
        <v>201</v>
      </c>
      <c r="B66" s="358"/>
      <c r="C66" s="358"/>
      <c r="D66" s="358"/>
      <c r="E66" s="358"/>
      <c r="F66" s="358"/>
      <c r="G66" s="358"/>
      <c r="H66" s="359"/>
      <c r="I66" s="4">
        <v>167</v>
      </c>
      <c r="J66" s="12">
        <f>J57-J65</f>
        <v>0</v>
      </c>
      <c r="K66" s="12">
        <f>K57-K65</f>
        <v>0</v>
      </c>
    </row>
    <row r="67" spans="1:11" ht="12.75">
      <c r="A67" s="357" t="s">
        <v>202</v>
      </c>
      <c r="B67" s="358"/>
      <c r="C67" s="358"/>
      <c r="D67" s="358"/>
      <c r="E67" s="358"/>
      <c r="F67" s="358"/>
      <c r="G67" s="358"/>
      <c r="H67" s="359"/>
      <c r="I67" s="4">
        <v>168</v>
      </c>
      <c r="J67" s="18">
        <f>J56+J66</f>
        <v>-104892519</v>
      </c>
      <c r="K67" s="18">
        <f>K56+K66</f>
        <v>-33437719</v>
      </c>
    </row>
    <row r="68" spans="1:11" ht="12.75">
      <c r="A68" s="360" t="s">
        <v>196</v>
      </c>
      <c r="B68" s="361"/>
      <c r="C68" s="361"/>
      <c r="D68" s="361"/>
      <c r="E68" s="361"/>
      <c r="F68" s="361"/>
      <c r="G68" s="361"/>
      <c r="H68" s="361"/>
      <c r="I68" s="362"/>
      <c r="J68" s="362"/>
      <c r="K68" s="363"/>
    </row>
    <row r="69" spans="1:11" ht="12.75">
      <c r="A69" s="347" t="s">
        <v>195</v>
      </c>
      <c r="B69" s="348"/>
      <c r="C69" s="348"/>
      <c r="D69" s="348"/>
      <c r="E69" s="348"/>
      <c r="F69" s="348"/>
      <c r="G69" s="348"/>
      <c r="H69" s="348"/>
      <c r="I69" s="349"/>
      <c r="J69" s="349"/>
      <c r="K69" s="350"/>
    </row>
    <row r="70" spans="1:11" ht="12.75">
      <c r="A70" s="351" t="s">
        <v>242</v>
      </c>
      <c r="B70" s="352"/>
      <c r="C70" s="352"/>
      <c r="D70" s="352"/>
      <c r="E70" s="352"/>
      <c r="F70" s="352"/>
      <c r="G70" s="352"/>
      <c r="H70" s="353"/>
      <c r="I70" s="4">
        <v>169</v>
      </c>
      <c r="J70" s="13">
        <f>J67</f>
        <v>-104892519</v>
      </c>
      <c r="K70" s="13">
        <f>K67</f>
        <v>-33437719</v>
      </c>
    </row>
    <row r="71" spans="1:11" ht="12.75">
      <c r="A71" s="354" t="s">
        <v>243</v>
      </c>
      <c r="B71" s="355"/>
      <c r="C71" s="355"/>
      <c r="D71" s="355"/>
      <c r="E71" s="355"/>
      <c r="F71" s="355"/>
      <c r="G71" s="355"/>
      <c r="H71" s="356"/>
      <c r="I71" s="7">
        <v>170</v>
      </c>
      <c r="J71" s="14">
        <v>0</v>
      </c>
      <c r="K71" s="14">
        <v>0</v>
      </c>
    </row>
  </sheetData>
  <sheetProtection/>
  <mergeCells count="71">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40:H40"/>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56:H56"/>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7:K10 J12:K46">
      <formula1>0</formula1>
    </dataValidation>
  </dataValidations>
  <printOptions/>
  <pageMargins left="0.75" right="0.75" top="1" bottom="1" header="0.5" footer="0.5"/>
  <pageSetup orientation="portrait" paperSize="9" scale="85" r:id="rId1"/>
  <rowBreaks count="1" manualBreakCount="1">
    <brk id="54" max="255" man="1"/>
  </rowBreaks>
  <ignoredErrors>
    <ignoredError sqref="A16:K16 A55:K55 A53:I54 A67:K69 A56:I66 A71:I71 A70:I70 A22:K22 A17:I21 A27:K27 A23:I25 A33:K33 A29:I29 A36:I36 A35:I35 A42:K46 A37:I37 A48:K52 A47:I47 A26:I26 A28:I28 A30:I30 A31:I31 A32:I32 A34:I34 A38:I41" formulaRange="1"/>
    <ignoredError sqref="J53:K53 J56:K57 J70:K70 J66:K66" formulaRange="1" unlockedFormula="1"/>
  </ignoredErrors>
</worksheet>
</file>

<file path=xl/worksheets/sheet3.xml><?xml version="1.0" encoding="utf-8"?>
<worksheet xmlns="http://schemas.openxmlformats.org/spreadsheetml/2006/main" xmlns:r="http://schemas.openxmlformats.org/officeDocument/2006/relationships">
  <dimension ref="A1:O128"/>
  <sheetViews>
    <sheetView zoomScaleSheetLayoutView="110" zoomScalePageLayoutView="0" workbookViewId="0" topLeftCell="A115">
      <selection activeCell="A123" sqref="A123:K129"/>
    </sheetView>
  </sheetViews>
  <sheetFormatPr defaultColWidth="9.140625" defaultRowHeight="12.75"/>
  <cols>
    <col min="10" max="10" width="11.7109375" style="0" bestFit="1" customWidth="1"/>
    <col min="11" max="11" width="11.140625" style="0" bestFit="1" customWidth="1"/>
    <col min="14" max="14" width="11.7109375" style="0" bestFit="1" customWidth="1"/>
  </cols>
  <sheetData>
    <row r="1" spans="1:11" ht="12.75">
      <c r="A1" s="374" t="s">
        <v>159</v>
      </c>
      <c r="B1" s="375"/>
      <c r="C1" s="375"/>
      <c r="D1" s="375"/>
      <c r="E1" s="375"/>
      <c r="F1" s="375"/>
      <c r="G1" s="375"/>
      <c r="H1" s="375"/>
      <c r="I1" s="375"/>
      <c r="J1" s="375"/>
      <c r="K1" s="376"/>
    </row>
    <row r="2" spans="1:11" ht="12.75">
      <c r="A2" s="378" t="s">
        <v>606</v>
      </c>
      <c r="B2" s="379"/>
      <c r="C2" s="379"/>
      <c r="D2" s="379"/>
      <c r="E2" s="379"/>
      <c r="F2" s="379"/>
      <c r="G2" s="379"/>
      <c r="H2" s="379"/>
      <c r="I2" s="379"/>
      <c r="J2" s="379"/>
      <c r="K2" s="377"/>
    </row>
    <row r="3" spans="1:11" ht="12.75">
      <c r="A3" s="403"/>
      <c r="B3" s="403"/>
      <c r="C3" s="403"/>
      <c r="D3" s="403"/>
      <c r="E3" s="403"/>
      <c r="F3" s="403"/>
      <c r="G3" s="403"/>
      <c r="H3" s="403"/>
      <c r="I3" s="403"/>
      <c r="J3" s="403"/>
      <c r="K3" s="403"/>
    </row>
    <row r="4" spans="1:11" ht="12.75">
      <c r="A4" s="404" t="s">
        <v>348</v>
      </c>
      <c r="B4" s="405"/>
      <c r="C4" s="405"/>
      <c r="D4" s="405"/>
      <c r="E4" s="405"/>
      <c r="F4" s="405"/>
      <c r="G4" s="405"/>
      <c r="H4" s="405"/>
      <c r="I4" s="405"/>
      <c r="J4" s="405"/>
      <c r="K4" s="406"/>
    </row>
    <row r="5" spans="1:11" ht="34.5" thickBot="1">
      <c r="A5" s="407" t="s">
        <v>61</v>
      </c>
      <c r="B5" s="408"/>
      <c r="C5" s="408"/>
      <c r="D5" s="408"/>
      <c r="E5" s="408"/>
      <c r="F5" s="408"/>
      <c r="G5" s="408"/>
      <c r="H5" s="409"/>
      <c r="I5" s="76" t="s">
        <v>288</v>
      </c>
      <c r="J5" s="77" t="s">
        <v>115</v>
      </c>
      <c r="K5" s="78" t="s">
        <v>116</v>
      </c>
    </row>
    <row r="6" spans="1:11" ht="12.75">
      <c r="A6" s="384">
        <v>1</v>
      </c>
      <c r="B6" s="384"/>
      <c r="C6" s="384"/>
      <c r="D6" s="384"/>
      <c r="E6" s="384"/>
      <c r="F6" s="384"/>
      <c r="G6" s="384"/>
      <c r="H6" s="384"/>
      <c r="I6" s="80">
        <v>2</v>
      </c>
      <c r="J6" s="79">
        <v>3</v>
      </c>
      <c r="K6" s="79">
        <v>4</v>
      </c>
    </row>
    <row r="7" spans="1:11" ht="12.75">
      <c r="A7" s="400"/>
      <c r="B7" s="401"/>
      <c r="C7" s="401"/>
      <c r="D7" s="401"/>
      <c r="E7" s="401"/>
      <c r="F7" s="401"/>
      <c r="G7" s="401"/>
      <c r="H7" s="401"/>
      <c r="I7" s="401"/>
      <c r="J7" s="401"/>
      <c r="K7" s="402"/>
    </row>
    <row r="8" spans="1:11" ht="12.75">
      <c r="A8" s="347" t="s">
        <v>62</v>
      </c>
      <c r="B8" s="348"/>
      <c r="C8" s="348"/>
      <c r="D8" s="348"/>
      <c r="E8" s="348"/>
      <c r="F8" s="348"/>
      <c r="G8" s="348"/>
      <c r="H8" s="370"/>
      <c r="I8" s="6">
        <v>1</v>
      </c>
      <c r="J8" s="11">
        <v>0</v>
      </c>
      <c r="K8" s="11">
        <v>0</v>
      </c>
    </row>
    <row r="9" spans="1:11" ht="12.75">
      <c r="A9" s="357" t="s">
        <v>13</v>
      </c>
      <c r="B9" s="358"/>
      <c r="C9" s="358"/>
      <c r="D9" s="358"/>
      <c r="E9" s="358"/>
      <c r="F9" s="358"/>
      <c r="G9" s="358"/>
      <c r="H9" s="359"/>
      <c r="I9" s="4">
        <v>2</v>
      </c>
      <c r="J9" s="12">
        <f>J10+J17+J27+J36+J40</f>
        <v>397633543</v>
      </c>
      <c r="K9" s="12">
        <f>K10+K17+K27+K36+K40</f>
        <v>408704652</v>
      </c>
    </row>
    <row r="10" spans="1:11" ht="12.75">
      <c r="A10" s="371" t="s">
        <v>213</v>
      </c>
      <c r="B10" s="372"/>
      <c r="C10" s="372"/>
      <c r="D10" s="372"/>
      <c r="E10" s="372"/>
      <c r="F10" s="372"/>
      <c r="G10" s="372"/>
      <c r="H10" s="373"/>
      <c r="I10" s="4">
        <v>3</v>
      </c>
      <c r="J10" s="12">
        <f>SUM(J11:J16)</f>
        <v>20876030</v>
      </c>
      <c r="K10" s="12">
        <f>SUM(K11:K16)</f>
        <v>51431879</v>
      </c>
    </row>
    <row r="11" spans="1:11" ht="12.75">
      <c r="A11" s="371" t="s">
        <v>117</v>
      </c>
      <c r="B11" s="372"/>
      <c r="C11" s="372"/>
      <c r="D11" s="372"/>
      <c r="E11" s="372"/>
      <c r="F11" s="372"/>
      <c r="G11" s="372"/>
      <c r="H11" s="373"/>
      <c r="I11" s="4">
        <v>4</v>
      </c>
      <c r="J11" s="13">
        <v>0</v>
      </c>
      <c r="K11" s="13">
        <v>0</v>
      </c>
    </row>
    <row r="12" spans="1:11" ht="12.75">
      <c r="A12" s="371" t="s">
        <v>14</v>
      </c>
      <c r="B12" s="372"/>
      <c r="C12" s="372"/>
      <c r="D12" s="372"/>
      <c r="E12" s="372"/>
      <c r="F12" s="372"/>
      <c r="G12" s="372"/>
      <c r="H12" s="373"/>
      <c r="I12" s="4">
        <v>5</v>
      </c>
      <c r="J12" s="13">
        <v>20876030</v>
      </c>
      <c r="K12" s="13">
        <v>51431879</v>
      </c>
    </row>
    <row r="13" spans="1:11" ht="12.75">
      <c r="A13" s="371" t="s">
        <v>118</v>
      </c>
      <c r="B13" s="372"/>
      <c r="C13" s="372"/>
      <c r="D13" s="372"/>
      <c r="E13" s="372"/>
      <c r="F13" s="372"/>
      <c r="G13" s="372"/>
      <c r="H13" s="373"/>
      <c r="I13" s="4">
        <v>6</v>
      </c>
      <c r="J13" s="13">
        <v>0</v>
      </c>
      <c r="K13" s="13">
        <v>0</v>
      </c>
    </row>
    <row r="14" spans="1:11" ht="12.75">
      <c r="A14" s="371" t="s">
        <v>216</v>
      </c>
      <c r="B14" s="372"/>
      <c r="C14" s="372"/>
      <c r="D14" s="372"/>
      <c r="E14" s="372"/>
      <c r="F14" s="372"/>
      <c r="G14" s="372"/>
      <c r="H14" s="373"/>
      <c r="I14" s="4">
        <v>7</v>
      </c>
      <c r="J14" s="13">
        <v>0</v>
      </c>
      <c r="K14" s="13">
        <v>0</v>
      </c>
    </row>
    <row r="15" spans="1:11" ht="12.75">
      <c r="A15" s="371" t="s">
        <v>217</v>
      </c>
      <c r="B15" s="372"/>
      <c r="C15" s="372"/>
      <c r="D15" s="372"/>
      <c r="E15" s="372"/>
      <c r="F15" s="372"/>
      <c r="G15" s="372"/>
      <c r="H15" s="373"/>
      <c r="I15" s="4">
        <v>8</v>
      </c>
      <c r="J15" s="13">
        <v>0</v>
      </c>
      <c r="K15" s="13">
        <v>0</v>
      </c>
    </row>
    <row r="16" spans="1:11" ht="12.75">
      <c r="A16" s="371" t="s">
        <v>218</v>
      </c>
      <c r="B16" s="372"/>
      <c r="C16" s="372"/>
      <c r="D16" s="372"/>
      <c r="E16" s="372"/>
      <c r="F16" s="372"/>
      <c r="G16" s="372"/>
      <c r="H16" s="373"/>
      <c r="I16" s="4">
        <v>9</v>
      </c>
      <c r="J16" s="13">
        <v>0</v>
      </c>
      <c r="K16" s="13">
        <v>0</v>
      </c>
    </row>
    <row r="17" spans="1:11" ht="12.75">
      <c r="A17" s="371" t="s">
        <v>214</v>
      </c>
      <c r="B17" s="372"/>
      <c r="C17" s="372"/>
      <c r="D17" s="372"/>
      <c r="E17" s="372"/>
      <c r="F17" s="372"/>
      <c r="G17" s="372"/>
      <c r="H17" s="373"/>
      <c r="I17" s="4">
        <v>10</v>
      </c>
      <c r="J17" s="12">
        <f>SUM(J18:J26)</f>
        <v>373193013</v>
      </c>
      <c r="K17" s="12">
        <f>SUM(K18:K26)</f>
        <v>353717714</v>
      </c>
    </row>
    <row r="18" spans="1:11" ht="12.75">
      <c r="A18" s="371" t="s">
        <v>219</v>
      </c>
      <c r="B18" s="372"/>
      <c r="C18" s="372"/>
      <c r="D18" s="372"/>
      <c r="E18" s="372"/>
      <c r="F18" s="372"/>
      <c r="G18" s="372"/>
      <c r="H18" s="373"/>
      <c r="I18" s="4">
        <v>11</v>
      </c>
      <c r="J18" s="13">
        <v>23269</v>
      </c>
      <c r="K18" s="13">
        <v>23269</v>
      </c>
    </row>
    <row r="19" spans="1:11" ht="12.75">
      <c r="A19" s="371" t="s">
        <v>255</v>
      </c>
      <c r="B19" s="372"/>
      <c r="C19" s="372"/>
      <c r="D19" s="372"/>
      <c r="E19" s="372"/>
      <c r="F19" s="372"/>
      <c r="G19" s="372"/>
      <c r="H19" s="373"/>
      <c r="I19" s="4">
        <v>12</v>
      </c>
      <c r="J19" s="13">
        <v>21478201</v>
      </c>
      <c r="K19" s="13">
        <v>20671141</v>
      </c>
    </row>
    <row r="20" spans="1:11" ht="12.75">
      <c r="A20" s="371" t="s">
        <v>220</v>
      </c>
      <c r="B20" s="372"/>
      <c r="C20" s="372"/>
      <c r="D20" s="372"/>
      <c r="E20" s="372"/>
      <c r="F20" s="372"/>
      <c r="G20" s="372"/>
      <c r="H20" s="373"/>
      <c r="I20" s="4">
        <v>13</v>
      </c>
      <c r="J20" s="13">
        <v>340766940</v>
      </c>
      <c r="K20" s="13">
        <v>321907832</v>
      </c>
    </row>
    <row r="21" spans="1:11" ht="12.75">
      <c r="A21" s="371" t="s">
        <v>27</v>
      </c>
      <c r="B21" s="372"/>
      <c r="C21" s="372"/>
      <c r="D21" s="372"/>
      <c r="E21" s="372"/>
      <c r="F21" s="372"/>
      <c r="G21" s="372"/>
      <c r="H21" s="373"/>
      <c r="I21" s="4">
        <v>14</v>
      </c>
      <c r="J21" s="13">
        <v>1052514</v>
      </c>
      <c r="K21" s="13">
        <v>1660667</v>
      </c>
    </row>
    <row r="22" spans="1:11" ht="12.75">
      <c r="A22" s="371" t="s">
        <v>28</v>
      </c>
      <c r="B22" s="372"/>
      <c r="C22" s="372"/>
      <c r="D22" s="372"/>
      <c r="E22" s="372"/>
      <c r="F22" s="372"/>
      <c r="G22" s="372"/>
      <c r="H22" s="373"/>
      <c r="I22" s="4">
        <v>15</v>
      </c>
      <c r="J22" s="13">
        <v>0</v>
      </c>
      <c r="K22" s="13">
        <v>0</v>
      </c>
    </row>
    <row r="23" spans="1:11" ht="12.75">
      <c r="A23" s="371" t="s">
        <v>74</v>
      </c>
      <c r="B23" s="372"/>
      <c r="C23" s="372"/>
      <c r="D23" s="372"/>
      <c r="E23" s="372"/>
      <c r="F23" s="372"/>
      <c r="G23" s="372"/>
      <c r="H23" s="373"/>
      <c r="I23" s="4">
        <v>16</v>
      </c>
      <c r="J23" s="13">
        <v>0</v>
      </c>
      <c r="K23" s="13">
        <v>0</v>
      </c>
    </row>
    <row r="24" spans="1:11" ht="12.75">
      <c r="A24" s="371" t="s">
        <v>75</v>
      </c>
      <c r="B24" s="372"/>
      <c r="C24" s="372"/>
      <c r="D24" s="372"/>
      <c r="E24" s="372"/>
      <c r="F24" s="372"/>
      <c r="G24" s="372"/>
      <c r="H24" s="373"/>
      <c r="I24" s="4">
        <v>17</v>
      </c>
      <c r="J24" s="13">
        <v>9087578</v>
      </c>
      <c r="K24" s="13">
        <v>8640361</v>
      </c>
    </row>
    <row r="25" spans="1:11" ht="12.75">
      <c r="A25" s="371" t="s">
        <v>76</v>
      </c>
      <c r="B25" s="372"/>
      <c r="C25" s="372"/>
      <c r="D25" s="372"/>
      <c r="E25" s="372"/>
      <c r="F25" s="372"/>
      <c r="G25" s="372"/>
      <c r="H25" s="373"/>
      <c r="I25" s="4">
        <v>18</v>
      </c>
      <c r="J25" s="13">
        <v>46822</v>
      </c>
      <c r="K25" s="13">
        <v>46822</v>
      </c>
    </row>
    <row r="26" spans="1:11" ht="12.75">
      <c r="A26" s="371" t="s">
        <v>77</v>
      </c>
      <c r="B26" s="372"/>
      <c r="C26" s="372"/>
      <c r="D26" s="372"/>
      <c r="E26" s="372"/>
      <c r="F26" s="372"/>
      <c r="G26" s="372"/>
      <c r="H26" s="373"/>
      <c r="I26" s="4">
        <v>19</v>
      </c>
      <c r="J26" s="13">
        <v>737689</v>
      </c>
      <c r="K26" s="13">
        <v>767622</v>
      </c>
    </row>
    <row r="27" spans="1:11" ht="12.75">
      <c r="A27" s="371" t="s">
        <v>198</v>
      </c>
      <c r="B27" s="372"/>
      <c r="C27" s="372"/>
      <c r="D27" s="372"/>
      <c r="E27" s="372"/>
      <c r="F27" s="372"/>
      <c r="G27" s="372"/>
      <c r="H27" s="373"/>
      <c r="I27" s="4">
        <v>20</v>
      </c>
      <c r="J27" s="12">
        <f>SUM(J28:J35)</f>
        <v>3564500</v>
      </c>
      <c r="K27" s="12">
        <f>SUM(K28:K35)</f>
        <v>3555059</v>
      </c>
    </row>
    <row r="28" spans="1:11" ht="12.75">
      <c r="A28" s="371" t="s">
        <v>78</v>
      </c>
      <c r="B28" s="372"/>
      <c r="C28" s="372"/>
      <c r="D28" s="372"/>
      <c r="E28" s="372"/>
      <c r="F28" s="372"/>
      <c r="G28" s="372"/>
      <c r="H28" s="373"/>
      <c r="I28" s="4">
        <v>21</v>
      </c>
      <c r="J28" s="13">
        <v>0</v>
      </c>
      <c r="K28" s="13">
        <v>0</v>
      </c>
    </row>
    <row r="29" spans="1:11" ht="12.75">
      <c r="A29" s="371" t="s">
        <v>79</v>
      </c>
      <c r="B29" s="372"/>
      <c r="C29" s="372"/>
      <c r="D29" s="372"/>
      <c r="E29" s="372"/>
      <c r="F29" s="372"/>
      <c r="G29" s="372"/>
      <c r="H29" s="373"/>
      <c r="I29" s="4">
        <v>22</v>
      </c>
      <c r="J29" s="13">
        <v>0</v>
      </c>
      <c r="K29" s="13">
        <v>0</v>
      </c>
    </row>
    <row r="30" spans="1:11" ht="12.75">
      <c r="A30" s="371" t="s">
        <v>80</v>
      </c>
      <c r="B30" s="372"/>
      <c r="C30" s="372"/>
      <c r="D30" s="372"/>
      <c r="E30" s="372"/>
      <c r="F30" s="372"/>
      <c r="G30" s="372"/>
      <c r="H30" s="373"/>
      <c r="I30" s="4">
        <v>23</v>
      </c>
      <c r="J30" s="13">
        <v>35000</v>
      </c>
      <c r="K30" s="13">
        <v>35000</v>
      </c>
    </row>
    <row r="31" spans="1:11" ht="12.75">
      <c r="A31" s="371" t="s">
        <v>85</v>
      </c>
      <c r="B31" s="372"/>
      <c r="C31" s="372"/>
      <c r="D31" s="372"/>
      <c r="E31" s="372"/>
      <c r="F31" s="372"/>
      <c r="G31" s="372"/>
      <c r="H31" s="373"/>
      <c r="I31" s="4">
        <v>24</v>
      </c>
      <c r="J31" s="13">
        <v>0</v>
      </c>
      <c r="K31" s="13">
        <v>0</v>
      </c>
    </row>
    <row r="32" spans="1:11" ht="12.75">
      <c r="A32" s="371" t="s">
        <v>86</v>
      </c>
      <c r="B32" s="372"/>
      <c r="C32" s="372"/>
      <c r="D32" s="372"/>
      <c r="E32" s="372"/>
      <c r="F32" s="372"/>
      <c r="G32" s="372"/>
      <c r="H32" s="373"/>
      <c r="I32" s="4">
        <v>25</v>
      </c>
      <c r="J32" s="13">
        <v>0</v>
      </c>
      <c r="K32" s="13">
        <v>0</v>
      </c>
    </row>
    <row r="33" spans="1:15" ht="12.75">
      <c r="A33" s="371" t="s">
        <v>87</v>
      </c>
      <c r="B33" s="372"/>
      <c r="C33" s="372"/>
      <c r="D33" s="372"/>
      <c r="E33" s="372"/>
      <c r="F33" s="372"/>
      <c r="G33" s="372"/>
      <c r="H33" s="373"/>
      <c r="I33" s="4">
        <v>26</v>
      </c>
      <c r="J33" s="13">
        <v>3529500</v>
      </c>
      <c r="K33" s="13">
        <v>3520059</v>
      </c>
      <c r="O33" s="282"/>
    </row>
    <row r="34" spans="1:11" ht="12.75">
      <c r="A34" s="371" t="s">
        <v>81</v>
      </c>
      <c r="B34" s="372"/>
      <c r="C34" s="372"/>
      <c r="D34" s="372"/>
      <c r="E34" s="372"/>
      <c r="F34" s="372"/>
      <c r="G34" s="372"/>
      <c r="H34" s="373"/>
      <c r="I34" s="4">
        <v>27</v>
      </c>
      <c r="J34" s="13">
        <v>0</v>
      </c>
      <c r="K34" s="13">
        <v>0</v>
      </c>
    </row>
    <row r="35" spans="1:11" ht="12.75">
      <c r="A35" s="371" t="s">
        <v>190</v>
      </c>
      <c r="B35" s="372"/>
      <c r="C35" s="372"/>
      <c r="D35" s="372"/>
      <c r="E35" s="372"/>
      <c r="F35" s="372"/>
      <c r="G35" s="372"/>
      <c r="H35" s="373"/>
      <c r="I35" s="4">
        <v>28</v>
      </c>
      <c r="J35" s="13">
        <v>0</v>
      </c>
      <c r="K35" s="13">
        <v>0</v>
      </c>
    </row>
    <row r="36" spans="1:11" ht="12.75">
      <c r="A36" s="371" t="s">
        <v>191</v>
      </c>
      <c r="B36" s="372"/>
      <c r="C36" s="372"/>
      <c r="D36" s="372"/>
      <c r="E36" s="372"/>
      <c r="F36" s="372"/>
      <c r="G36" s="372"/>
      <c r="H36" s="373"/>
      <c r="I36" s="4">
        <v>29</v>
      </c>
      <c r="J36" s="12">
        <f>SUM(J37:J39)</f>
        <v>0</v>
      </c>
      <c r="K36" s="12">
        <f>SUM(K37:K39)</f>
        <v>0</v>
      </c>
    </row>
    <row r="37" spans="1:11" ht="12.75">
      <c r="A37" s="371" t="s">
        <v>82</v>
      </c>
      <c r="B37" s="372"/>
      <c r="C37" s="372"/>
      <c r="D37" s="372"/>
      <c r="E37" s="372"/>
      <c r="F37" s="372"/>
      <c r="G37" s="372"/>
      <c r="H37" s="373"/>
      <c r="I37" s="4">
        <v>30</v>
      </c>
      <c r="J37" s="13">
        <v>0</v>
      </c>
      <c r="K37" s="13">
        <v>0</v>
      </c>
    </row>
    <row r="38" spans="1:11" ht="12.75">
      <c r="A38" s="371" t="s">
        <v>83</v>
      </c>
      <c r="B38" s="372"/>
      <c r="C38" s="372"/>
      <c r="D38" s="372"/>
      <c r="E38" s="372"/>
      <c r="F38" s="372"/>
      <c r="G38" s="372"/>
      <c r="H38" s="373"/>
      <c r="I38" s="4">
        <v>31</v>
      </c>
      <c r="J38" s="13">
        <v>0</v>
      </c>
      <c r="K38" s="13">
        <v>0</v>
      </c>
    </row>
    <row r="39" spans="1:11" ht="12.75">
      <c r="A39" s="371" t="s">
        <v>84</v>
      </c>
      <c r="B39" s="372"/>
      <c r="C39" s="372"/>
      <c r="D39" s="372"/>
      <c r="E39" s="372"/>
      <c r="F39" s="372"/>
      <c r="G39" s="372"/>
      <c r="H39" s="373"/>
      <c r="I39" s="4">
        <v>32</v>
      </c>
      <c r="J39" s="13">
        <v>0</v>
      </c>
      <c r="K39" s="13">
        <v>0</v>
      </c>
    </row>
    <row r="40" spans="1:11" ht="12.75">
      <c r="A40" s="371" t="s">
        <v>192</v>
      </c>
      <c r="B40" s="372"/>
      <c r="C40" s="372"/>
      <c r="D40" s="372"/>
      <c r="E40" s="372"/>
      <c r="F40" s="372"/>
      <c r="G40" s="372"/>
      <c r="H40" s="373"/>
      <c r="I40" s="4">
        <v>33</v>
      </c>
      <c r="J40" s="13">
        <v>0</v>
      </c>
      <c r="K40" s="13">
        <v>0</v>
      </c>
    </row>
    <row r="41" spans="1:11" ht="12.75">
      <c r="A41" s="357" t="s">
        <v>248</v>
      </c>
      <c r="B41" s="358"/>
      <c r="C41" s="358"/>
      <c r="D41" s="358"/>
      <c r="E41" s="358"/>
      <c r="F41" s="358"/>
      <c r="G41" s="358"/>
      <c r="H41" s="359"/>
      <c r="I41" s="4">
        <v>34</v>
      </c>
      <c r="J41" s="12">
        <f>J42+J50+J57+J65</f>
        <v>85467994</v>
      </c>
      <c r="K41" s="12">
        <f>K42+K50+K57+K65</f>
        <v>156848368</v>
      </c>
    </row>
    <row r="42" spans="1:11" ht="12.75">
      <c r="A42" s="371" t="s">
        <v>103</v>
      </c>
      <c r="B42" s="372"/>
      <c r="C42" s="372"/>
      <c r="D42" s="372"/>
      <c r="E42" s="372"/>
      <c r="F42" s="372"/>
      <c r="G42" s="372"/>
      <c r="H42" s="373"/>
      <c r="I42" s="4">
        <v>35</v>
      </c>
      <c r="J42" s="12">
        <f>SUM(J43:J49)</f>
        <v>1283214</v>
      </c>
      <c r="K42" s="12">
        <f>SUM(K43:K49)</f>
        <v>1343689</v>
      </c>
    </row>
    <row r="43" spans="1:11" ht="12.75">
      <c r="A43" s="371" t="s">
        <v>123</v>
      </c>
      <c r="B43" s="372"/>
      <c r="C43" s="372"/>
      <c r="D43" s="372"/>
      <c r="E43" s="372"/>
      <c r="F43" s="372"/>
      <c r="G43" s="372"/>
      <c r="H43" s="373"/>
      <c r="I43" s="4">
        <v>36</v>
      </c>
      <c r="J43" s="13">
        <v>0</v>
      </c>
      <c r="K43" s="13">
        <v>0</v>
      </c>
    </row>
    <row r="44" spans="1:11" ht="12.75">
      <c r="A44" s="371" t="s">
        <v>124</v>
      </c>
      <c r="B44" s="372"/>
      <c r="C44" s="372"/>
      <c r="D44" s="372"/>
      <c r="E44" s="372"/>
      <c r="F44" s="372"/>
      <c r="G44" s="372"/>
      <c r="H44" s="373"/>
      <c r="I44" s="4">
        <v>37</v>
      </c>
      <c r="J44" s="13">
        <v>0</v>
      </c>
      <c r="K44" s="13">
        <v>0</v>
      </c>
    </row>
    <row r="45" spans="1:11" ht="12.75">
      <c r="A45" s="371" t="s">
        <v>88</v>
      </c>
      <c r="B45" s="372"/>
      <c r="C45" s="372"/>
      <c r="D45" s="372"/>
      <c r="E45" s="372"/>
      <c r="F45" s="372"/>
      <c r="G45" s="372"/>
      <c r="H45" s="373"/>
      <c r="I45" s="4">
        <v>38</v>
      </c>
      <c r="J45" s="13">
        <v>0</v>
      </c>
      <c r="K45" s="13">
        <v>0</v>
      </c>
    </row>
    <row r="46" spans="1:11" ht="12.75">
      <c r="A46" s="371" t="s">
        <v>89</v>
      </c>
      <c r="B46" s="372"/>
      <c r="C46" s="372"/>
      <c r="D46" s="372"/>
      <c r="E46" s="372"/>
      <c r="F46" s="372"/>
      <c r="G46" s="372"/>
      <c r="H46" s="373"/>
      <c r="I46" s="4">
        <v>39</v>
      </c>
      <c r="J46" s="13">
        <v>1283214</v>
      </c>
      <c r="K46" s="13">
        <v>1343689</v>
      </c>
    </row>
    <row r="47" spans="1:11" ht="12.75">
      <c r="A47" s="371" t="s">
        <v>90</v>
      </c>
      <c r="B47" s="372"/>
      <c r="C47" s="372"/>
      <c r="D47" s="372"/>
      <c r="E47" s="372"/>
      <c r="F47" s="372"/>
      <c r="G47" s="372"/>
      <c r="H47" s="373"/>
      <c r="I47" s="4">
        <v>40</v>
      </c>
      <c r="J47" s="13">
        <v>0</v>
      </c>
      <c r="K47" s="13">
        <v>0</v>
      </c>
    </row>
    <row r="48" spans="1:11" ht="12.75">
      <c r="A48" s="371" t="s">
        <v>91</v>
      </c>
      <c r="B48" s="372"/>
      <c r="C48" s="372"/>
      <c r="D48" s="372"/>
      <c r="E48" s="372"/>
      <c r="F48" s="372"/>
      <c r="G48" s="372"/>
      <c r="H48" s="373"/>
      <c r="I48" s="4">
        <v>41</v>
      </c>
      <c r="J48" s="13">
        <v>0</v>
      </c>
      <c r="K48" s="13">
        <v>0</v>
      </c>
    </row>
    <row r="49" spans="1:11" ht="12.75">
      <c r="A49" s="371" t="s">
        <v>92</v>
      </c>
      <c r="B49" s="372"/>
      <c r="C49" s="372"/>
      <c r="D49" s="372"/>
      <c r="E49" s="372"/>
      <c r="F49" s="372"/>
      <c r="G49" s="372"/>
      <c r="H49" s="373"/>
      <c r="I49" s="4">
        <v>42</v>
      </c>
      <c r="J49" s="13">
        <v>0</v>
      </c>
      <c r="K49" s="13">
        <v>0</v>
      </c>
    </row>
    <row r="50" spans="1:11" ht="12.75">
      <c r="A50" s="371" t="s">
        <v>104</v>
      </c>
      <c r="B50" s="372"/>
      <c r="C50" s="372"/>
      <c r="D50" s="372"/>
      <c r="E50" s="372"/>
      <c r="F50" s="372"/>
      <c r="G50" s="372"/>
      <c r="H50" s="373"/>
      <c r="I50" s="4">
        <v>43</v>
      </c>
      <c r="J50" s="12">
        <f>SUM(J51:J56)</f>
        <v>81776725</v>
      </c>
      <c r="K50" s="12">
        <f>SUM(K51:K56)</f>
        <v>86332465</v>
      </c>
    </row>
    <row r="51" spans="1:11" ht="12.75">
      <c r="A51" s="371" t="s">
        <v>208</v>
      </c>
      <c r="B51" s="372"/>
      <c r="C51" s="372"/>
      <c r="D51" s="372"/>
      <c r="E51" s="372"/>
      <c r="F51" s="372"/>
      <c r="G51" s="372"/>
      <c r="H51" s="373"/>
      <c r="I51" s="4">
        <v>44</v>
      </c>
      <c r="J51" s="13">
        <v>0</v>
      </c>
      <c r="K51" s="13">
        <v>0</v>
      </c>
    </row>
    <row r="52" spans="1:11" ht="12.75">
      <c r="A52" s="371" t="s">
        <v>209</v>
      </c>
      <c r="B52" s="372"/>
      <c r="C52" s="372"/>
      <c r="D52" s="372"/>
      <c r="E52" s="372"/>
      <c r="F52" s="372"/>
      <c r="G52" s="372"/>
      <c r="H52" s="373"/>
      <c r="I52" s="4">
        <v>45</v>
      </c>
      <c r="J52" s="13">
        <v>79809127</v>
      </c>
      <c r="K52" s="13">
        <v>84616921</v>
      </c>
    </row>
    <row r="53" spans="1:11" ht="12.75">
      <c r="A53" s="371" t="s">
        <v>210</v>
      </c>
      <c r="B53" s="372"/>
      <c r="C53" s="372"/>
      <c r="D53" s="372"/>
      <c r="E53" s="372"/>
      <c r="F53" s="372"/>
      <c r="G53" s="372"/>
      <c r="H53" s="373"/>
      <c r="I53" s="4">
        <v>46</v>
      </c>
      <c r="J53" s="13">
        <v>0</v>
      </c>
      <c r="K53" s="13">
        <v>0</v>
      </c>
    </row>
    <row r="54" spans="1:11" ht="12.75">
      <c r="A54" s="371" t="s">
        <v>211</v>
      </c>
      <c r="B54" s="372"/>
      <c r="C54" s="372"/>
      <c r="D54" s="372"/>
      <c r="E54" s="372"/>
      <c r="F54" s="372"/>
      <c r="G54" s="372"/>
      <c r="H54" s="373"/>
      <c r="I54" s="4">
        <v>47</v>
      </c>
      <c r="J54" s="13">
        <v>39010</v>
      </c>
      <c r="K54" s="13">
        <v>40629</v>
      </c>
    </row>
    <row r="55" spans="1:11" ht="12.75">
      <c r="A55" s="371" t="s">
        <v>10</v>
      </c>
      <c r="B55" s="372"/>
      <c r="C55" s="372"/>
      <c r="D55" s="372"/>
      <c r="E55" s="372"/>
      <c r="F55" s="372"/>
      <c r="G55" s="372"/>
      <c r="H55" s="373"/>
      <c r="I55" s="4">
        <v>48</v>
      </c>
      <c r="J55" s="13">
        <v>828515</v>
      </c>
      <c r="K55" s="13">
        <v>394134</v>
      </c>
    </row>
    <row r="56" spans="1:11" ht="12.75">
      <c r="A56" s="371" t="s">
        <v>11</v>
      </c>
      <c r="B56" s="372"/>
      <c r="C56" s="372"/>
      <c r="D56" s="372"/>
      <c r="E56" s="372"/>
      <c r="F56" s="372"/>
      <c r="G56" s="372"/>
      <c r="H56" s="373"/>
      <c r="I56" s="4">
        <v>49</v>
      </c>
      <c r="J56" s="13">
        <v>1100073</v>
      </c>
      <c r="K56" s="13">
        <v>1280781</v>
      </c>
    </row>
    <row r="57" spans="1:11" ht="12.75">
      <c r="A57" s="371" t="s">
        <v>105</v>
      </c>
      <c r="B57" s="372"/>
      <c r="C57" s="372"/>
      <c r="D57" s="372"/>
      <c r="E57" s="372"/>
      <c r="F57" s="372"/>
      <c r="G57" s="372"/>
      <c r="H57" s="373"/>
      <c r="I57" s="4">
        <v>50</v>
      </c>
      <c r="J57" s="12">
        <f>SUM(J58:J64)</f>
        <v>588199</v>
      </c>
      <c r="K57" s="12">
        <f>SUM(K58:K64)</f>
        <v>1248272</v>
      </c>
    </row>
    <row r="58" spans="1:11" ht="12.75">
      <c r="A58" s="371" t="s">
        <v>78</v>
      </c>
      <c r="B58" s="372"/>
      <c r="C58" s="372"/>
      <c r="D58" s="372"/>
      <c r="E58" s="372"/>
      <c r="F58" s="372"/>
      <c r="G58" s="372"/>
      <c r="H58" s="373"/>
      <c r="I58" s="4">
        <v>51</v>
      </c>
      <c r="J58" s="13">
        <v>0</v>
      </c>
      <c r="K58" s="13">
        <v>0</v>
      </c>
    </row>
    <row r="59" spans="1:11" ht="12.75">
      <c r="A59" s="371" t="s">
        <v>79</v>
      </c>
      <c r="B59" s="372"/>
      <c r="C59" s="372"/>
      <c r="D59" s="372"/>
      <c r="E59" s="372"/>
      <c r="F59" s="372"/>
      <c r="G59" s="372"/>
      <c r="H59" s="373"/>
      <c r="I59" s="4">
        <v>52</v>
      </c>
      <c r="J59" s="13">
        <v>0</v>
      </c>
      <c r="K59" s="13">
        <v>0</v>
      </c>
    </row>
    <row r="60" spans="1:11" ht="12.75">
      <c r="A60" s="371" t="s">
        <v>250</v>
      </c>
      <c r="B60" s="372"/>
      <c r="C60" s="372"/>
      <c r="D60" s="372"/>
      <c r="E60" s="372"/>
      <c r="F60" s="372"/>
      <c r="G60" s="372"/>
      <c r="H60" s="373"/>
      <c r="I60" s="4">
        <v>53</v>
      </c>
      <c r="J60" s="13">
        <v>0</v>
      </c>
      <c r="K60" s="13">
        <v>0</v>
      </c>
    </row>
    <row r="61" spans="1:11" ht="12.75">
      <c r="A61" s="371" t="s">
        <v>85</v>
      </c>
      <c r="B61" s="372"/>
      <c r="C61" s="372"/>
      <c r="D61" s="372"/>
      <c r="E61" s="372"/>
      <c r="F61" s="372"/>
      <c r="G61" s="372"/>
      <c r="H61" s="373"/>
      <c r="I61" s="4">
        <v>54</v>
      </c>
      <c r="J61" s="13">
        <v>0</v>
      </c>
      <c r="K61" s="13">
        <v>0</v>
      </c>
    </row>
    <row r="62" spans="1:11" ht="12.75">
      <c r="A62" s="371" t="s">
        <v>86</v>
      </c>
      <c r="B62" s="372"/>
      <c r="C62" s="372"/>
      <c r="D62" s="372"/>
      <c r="E62" s="372"/>
      <c r="F62" s="372"/>
      <c r="G62" s="372"/>
      <c r="H62" s="373"/>
      <c r="I62" s="4">
        <v>55</v>
      </c>
      <c r="J62" s="13">
        <v>0</v>
      </c>
      <c r="K62" s="13">
        <v>0</v>
      </c>
    </row>
    <row r="63" spans="1:11" ht="12.75">
      <c r="A63" s="371" t="s">
        <v>87</v>
      </c>
      <c r="B63" s="372"/>
      <c r="C63" s="372"/>
      <c r="D63" s="372"/>
      <c r="E63" s="372"/>
      <c r="F63" s="372"/>
      <c r="G63" s="372"/>
      <c r="H63" s="373"/>
      <c r="I63" s="4">
        <v>56</v>
      </c>
      <c r="J63" s="13">
        <v>588199</v>
      </c>
      <c r="K63" s="13">
        <v>1248272</v>
      </c>
    </row>
    <row r="64" spans="1:11" ht="12.75">
      <c r="A64" s="371" t="s">
        <v>46</v>
      </c>
      <c r="B64" s="372"/>
      <c r="C64" s="372"/>
      <c r="D64" s="372"/>
      <c r="E64" s="372"/>
      <c r="F64" s="372"/>
      <c r="G64" s="372"/>
      <c r="H64" s="373"/>
      <c r="I64" s="4">
        <v>57</v>
      </c>
      <c r="J64" s="13">
        <v>0</v>
      </c>
      <c r="K64" s="13">
        <v>0</v>
      </c>
    </row>
    <row r="65" spans="1:11" ht="12.75">
      <c r="A65" s="371" t="s">
        <v>215</v>
      </c>
      <c r="B65" s="372"/>
      <c r="C65" s="372"/>
      <c r="D65" s="372"/>
      <c r="E65" s="372"/>
      <c r="F65" s="372"/>
      <c r="G65" s="372"/>
      <c r="H65" s="373"/>
      <c r="I65" s="4">
        <v>58</v>
      </c>
      <c r="J65" s="13">
        <v>1819856</v>
      </c>
      <c r="K65" s="13">
        <v>67923942</v>
      </c>
    </row>
    <row r="66" spans="1:11" ht="12.75">
      <c r="A66" s="357" t="s">
        <v>58</v>
      </c>
      <c r="B66" s="358"/>
      <c r="C66" s="358"/>
      <c r="D66" s="358"/>
      <c r="E66" s="358"/>
      <c r="F66" s="358"/>
      <c r="G66" s="358"/>
      <c r="H66" s="359"/>
      <c r="I66" s="4">
        <v>59</v>
      </c>
      <c r="J66" s="13">
        <v>50495031</v>
      </c>
      <c r="K66" s="13">
        <v>38216674</v>
      </c>
    </row>
    <row r="67" spans="1:11" ht="12.75">
      <c r="A67" s="357" t="s">
        <v>249</v>
      </c>
      <c r="B67" s="358"/>
      <c r="C67" s="358"/>
      <c r="D67" s="358"/>
      <c r="E67" s="358"/>
      <c r="F67" s="358"/>
      <c r="G67" s="358"/>
      <c r="H67" s="359"/>
      <c r="I67" s="4">
        <v>60</v>
      </c>
      <c r="J67" s="12">
        <f>J8+J9+J41+J66</f>
        <v>533596568</v>
      </c>
      <c r="K67" s="12">
        <f>K8+K9+K41+K66</f>
        <v>603769694</v>
      </c>
    </row>
    <row r="68" spans="1:11" ht="12.75">
      <c r="A68" s="395" t="s">
        <v>93</v>
      </c>
      <c r="B68" s="396"/>
      <c r="C68" s="396"/>
      <c r="D68" s="396"/>
      <c r="E68" s="396"/>
      <c r="F68" s="396"/>
      <c r="G68" s="396"/>
      <c r="H68" s="397"/>
      <c r="I68" s="5">
        <v>61</v>
      </c>
      <c r="J68" s="14">
        <v>1035973548</v>
      </c>
      <c r="K68" s="14">
        <v>1724426416</v>
      </c>
    </row>
    <row r="69" spans="1:11" ht="12.75">
      <c r="A69" s="360" t="s">
        <v>60</v>
      </c>
      <c r="B69" s="398"/>
      <c r="C69" s="398"/>
      <c r="D69" s="398"/>
      <c r="E69" s="398"/>
      <c r="F69" s="398"/>
      <c r="G69" s="398"/>
      <c r="H69" s="398"/>
      <c r="I69" s="398"/>
      <c r="J69" s="398"/>
      <c r="K69" s="399"/>
    </row>
    <row r="70" spans="1:11" ht="12.75">
      <c r="A70" s="347" t="s">
        <v>199</v>
      </c>
      <c r="B70" s="348"/>
      <c r="C70" s="348"/>
      <c r="D70" s="348"/>
      <c r="E70" s="348"/>
      <c r="F70" s="348"/>
      <c r="G70" s="348"/>
      <c r="H70" s="370"/>
      <c r="I70" s="6">
        <v>62</v>
      </c>
      <c r="J70" s="20">
        <f>J71+J72+J73+J79+J80+J83+J86</f>
        <v>-591569657</v>
      </c>
      <c r="K70" s="20">
        <f>K71+K72+K73+K79+K80+K83+K86</f>
        <v>-624991122</v>
      </c>
    </row>
    <row r="71" spans="1:11" ht="12.75">
      <c r="A71" s="371" t="s">
        <v>147</v>
      </c>
      <c r="B71" s="372"/>
      <c r="C71" s="372"/>
      <c r="D71" s="372"/>
      <c r="E71" s="372"/>
      <c r="F71" s="372"/>
      <c r="G71" s="372"/>
      <c r="H71" s="373"/>
      <c r="I71" s="4">
        <v>63</v>
      </c>
      <c r="J71" s="13">
        <v>28200700</v>
      </c>
      <c r="K71" s="13">
        <v>28200700</v>
      </c>
    </row>
    <row r="72" spans="1:11" ht="12.75">
      <c r="A72" s="371" t="s">
        <v>148</v>
      </c>
      <c r="B72" s="372"/>
      <c r="C72" s="372"/>
      <c r="D72" s="372"/>
      <c r="E72" s="372"/>
      <c r="F72" s="372"/>
      <c r="G72" s="372"/>
      <c r="H72" s="373"/>
      <c r="I72" s="4">
        <v>64</v>
      </c>
      <c r="J72" s="13">
        <v>194354000</v>
      </c>
      <c r="K72" s="13">
        <v>194354000</v>
      </c>
    </row>
    <row r="73" spans="1:11" ht="12.75">
      <c r="A73" s="371" t="s">
        <v>149</v>
      </c>
      <c r="B73" s="372"/>
      <c r="C73" s="372"/>
      <c r="D73" s="372"/>
      <c r="E73" s="372"/>
      <c r="F73" s="372"/>
      <c r="G73" s="372"/>
      <c r="H73" s="373"/>
      <c r="I73" s="4">
        <v>65</v>
      </c>
      <c r="J73" s="12">
        <f>J74+J75-J76+J77+J78</f>
        <v>0</v>
      </c>
      <c r="K73" s="12">
        <f>K74+K75-K76+K77+K78</f>
        <v>0</v>
      </c>
    </row>
    <row r="74" spans="1:11" ht="12.75">
      <c r="A74" s="371" t="s">
        <v>150</v>
      </c>
      <c r="B74" s="372"/>
      <c r="C74" s="372"/>
      <c r="D74" s="372"/>
      <c r="E74" s="372"/>
      <c r="F74" s="372"/>
      <c r="G74" s="372"/>
      <c r="H74" s="373"/>
      <c r="I74" s="4">
        <v>66</v>
      </c>
      <c r="J74" s="13">
        <v>0</v>
      </c>
      <c r="K74" s="13">
        <v>0</v>
      </c>
    </row>
    <row r="75" spans="1:11" ht="12.75">
      <c r="A75" s="371" t="s">
        <v>151</v>
      </c>
      <c r="B75" s="372"/>
      <c r="C75" s="372"/>
      <c r="D75" s="372"/>
      <c r="E75" s="372"/>
      <c r="F75" s="372"/>
      <c r="G75" s="372"/>
      <c r="H75" s="373"/>
      <c r="I75" s="4">
        <v>67</v>
      </c>
      <c r="J75" s="13">
        <v>0</v>
      </c>
      <c r="K75" s="13">
        <v>0</v>
      </c>
    </row>
    <row r="76" spans="1:11" ht="12.75">
      <c r="A76" s="371" t="s">
        <v>139</v>
      </c>
      <c r="B76" s="372"/>
      <c r="C76" s="372"/>
      <c r="D76" s="372"/>
      <c r="E76" s="372"/>
      <c r="F76" s="372"/>
      <c r="G76" s="372"/>
      <c r="H76" s="373"/>
      <c r="I76" s="4">
        <v>68</v>
      </c>
      <c r="J76" s="13">
        <v>0</v>
      </c>
      <c r="K76" s="13">
        <v>0</v>
      </c>
    </row>
    <row r="77" spans="1:11" ht="12.75">
      <c r="A77" s="371" t="s">
        <v>140</v>
      </c>
      <c r="B77" s="372"/>
      <c r="C77" s="372"/>
      <c r="D77" s="372"/>
      <c r="E77" s="372"/>
      <c r="F77" s="372"/>
      <c r="G77" s="372"/>
      <c r="H77" s="373"/>
      <c r="I77" s="4">
        <v>69</v>
      </c>
      <c r="J77" s="13">
        <v>0</v>
      </c>
      <c r="K77" s="13">
        <v>0</v>
      </c>
    </row>
    <row r="78" spans="1:11" ht="12.75">
      <c r="A78" s="371" t="s">
        <v>141</v>
      </c>
      <c r="B78" s="372"/>
      <c r="C78" s="372"/>
      <c r="D78" s="372"/>
      <c r="E78" s="372"/>
      <c r="F78" s="372"/>
      <c r="G78" s="372"/>
      <c r="H78" s="373"/>
      <c r="I78" s="4">
        <v>70</v>
      </c>
      <c r="J78" s="13">
        <v>0</v>
      </c>
      <c r="K78" s="13">
        <v>0</v>
      </c>
    </row>
    <row r="79" spans="1:11" ht="12.75">
      <c r="A79" s="371" t="s">
        <v>142</v>
      </c>
      <c r="B79" s="372"/>
      <c r="C79" s="372"/>
      <c r="D79" s="372"/>
      <c r="E79" s="372"/>
      <c r="F79" s="372"/>
      <c r="G79" s="372"/>
      <c r="H79" s="373"/>
      <c r="I79" s="4">
        <v>71</v>
      </c>
      <c r="J79" s="13">
        <v>0</v>
      </c>
      <c r="K79" s="13">
        <v>0</v>
      </c>
    </row>
    <row r="80" spans="1:11" ht="12.75">
      <c r="A80" s="371" t="s">
        <v>246</v>
      </c>
      <c r="B80" s="372"/>
      <c r="C80" s="372"/>
      <c r="D80" s="372"/>
      <c r="E80" s="372"/>
      <c r="F80" s="372"/>
      <c r="G80" s="372"/>
      <c r="H80" s="373"/>
      <c r="I80" s="4">
        <v>72</v>
      </c>
      <c r="J80" s="12">
        <f>J81-J82</f>
        <v>-709231838</v>
      </c>
      <c r="K80" s="12">
        <f>K81-K82</f>
        <v>-814108103</v>
      </c>
    </row>
    <row r="81" spans="1:11" ht="12.75">
      <c r="A81" s="364" t="s">
        <v>175</v>
      </c>
      <c r="B81" s="365"/>
      <c r="C81" s="365"/>
      <c r="D81" s="365"/>
      <c r="E81" s="365"/>
      <c r="F81" s="365"/>
      <c r="G81" s="365"/>
      <c r="H81" s="366"/>
      <c r="I81" s="4">
        <v>73</v>
      </c>
      <c r="J81" s="13">
        <v>0</v>
      </c>
      <c r="K81" s="13">
        <v>0</v>
      </c>
    </row>
    <row r="82" spans="1:11" ht="12.75">
      <c r="A82" s="364" t="s">
        <v>176</v>
      </c>
      <c r="B82" s="365"/>
      <c r="C82" s="365"/>
      <c r="D82" s="365"/>
      <c r="E82" s="365"/>
      <c r="F82" s="365"/>
      <c r="G82" s="365"/>
      <c r="H82" s="366"/>
      <c r="I82" s="4">
        <v>74</v>
      </c>
      <c r="J82" s="13">
        <v>709231838</v>
      </c>
      <c r="K82" s="13">
        <v>814108103</v>
      </c>
    </row>
    <row r="83" spans="1:14" ht="12.75">
      <c r="A83" s="371" t="s">
        <v>247</v>
      </c>
      <c r="B83" s="372"/>
      <c r="C83" s="372"/>
      <c r="D83" s="372"/>
      <c r="E83" s="372"/>
      <c r="F83" s="372"/>
      <c r="G83" s="372"/>
      <c r="H83" s="373"/>
      <c r="I83" s="4">
        <v>75</v>
      </c>
      <c r="J83" s="12">
        <f>J84-J85</f>
        <v>-104892519</v>
      </c>
      <c r="K83" s="12">
        <f>K84-K85</f>
        <v>-33437719</v>
      </c>
      <c r="N83" s="282"/>
    </row>
    <row r="84" spans="1:11" ht="12.75">
      <c r="A84" s="364" t="s">
        <v>177</v>
      </c>
      <c r="B84" s="365"/>
      <c r="C84" s="365"/>
      <c r="D84" s="365"/>
      <c r="E84" s="365"/>
      <c r="F84" s="365"/>
      <c r="G84" s="365"/>
      <c r="H84" s="366"/>
      <c r="I84" s="4">
        <v>76</v>
      </c>
      <c r="J84" s="13">
        <v>0</v>
      </c>
      <c r="K84" s="13">
        <v>0</v>
      </c>
    </row>
    <row r="85" spans="1:11" ht="12.75">
      <c r="A85" s="364" t="s">
        <v>178</v>
      </c>
      <c r="B85" s="365"/>
      <c r="C85" s="365"/>
      <c r="D85" s="365"/>
      <c r="E85" s="365"/>
      <c r="F85" s="365"/>
      <c r="G85" s="365"/>
      <c r="H85" s="366"/>
      <c r="I85" s="4">
        <v>77</v>
      </c>
      <c r="J85" s="13">
        <v>104892519</v>
      </c>
      <c r="K85" s="13">
        <v>33437719</v>
      </c>
    </row>
    <row r="86" spans="1:11" ht="12.75">
      <c r="A86" s="371" t="s">
        <v>179</v>
      </c>
      <c r="B86" s="372"/>
      <c r="C86" s="372"/>
      <c r="D86" s="372"/>
      <c r="E86" s="372"/>
      <c r="F86" s="372"/>
      <c r="G86" s="372"/>
      <c r="H86" s="373"/>
      <c r="I86" s="4">
        <v>78</v>
      </c>
      <c r="J86" s="13">
        <v>0</v>
      </c>
      <c r="K86" s="13">
        <v>0</v>
      </c>
    </row>
    <row r="87" spans="1:11" ht="12.75">
      <c r="A87" s="357" t="s">
        <v>19</v>
      </c>
      <c r="B87" s="358"/>
      <c r="C87" s="358"/>
      <c r="D87" s="358"/>
      <c r="E87" s="358"/>
      <c r="F87" s="358"/>
      <c r="G87" s="358"/>
      <c r="H87" s="359"/>
      <c r="I87" s="4">
        <v>79</v>
      </c>
      <c r="J87" s="12">
        <f>SUM(J88:J90)</f>
        <v>2300170</v>
      </c>
      <c r="K87" s="12">
        <f>SUM(K88:K90)</f>
        <v>2477299</v>
      </c>
    </row>
    <row r="88" spans="1:11" ht="12.75">
      <c r="A88" s="371" t="s">
        <v>135</v>
      </c>
      <c r="B88" s="372"/>
      <c r="C88" s="372"/>
      <c r="D88" s="372"/>
      <c r="E88" s="372"/>
      <c r="F88" s="372"/>
      <c r="G88" s="372"/>
      <c r="H88" s="373"/>
      <c r="I88" s="4">
        <v>80</v>
      </c>
      <c r="J88" s="13">
        <v>2300170</v>
      </c>
      <c r="K88" s="13">
        <v>2477299</v>
      </c>
    </row>
    <row r="89" spans="1:11" ht="12.75">
      <c r="A89" s="371" t="s">
        <v>136</v>
      </c>
      <c r="B89" s="372"/>
      <c r="C89" s="372"/>
      <c r="D89" s="372"/>
      <c r="E89" s="372"/>
      <c r="F89" s="372"/>
      <c r="G89" s="372"/>
      <c r="H89" s="373"/>
      <c r="I89" s="4">
        <v>81</v>
      </c>
      <c r="J89" s="13">
        <v>0</v>
      </c>
      <c r="K89" s="13">
        <v>0</v>
      </c>
    </row>
    <row r="90" spans="1:11" ht="12.75">
      <c r="A90" s="371" t="s">
        <v>137</v>
      </c>
      <c r="B90" s="372"/>
      <c r="C90" s="372"/>
      <c r="D90" s="372"/>
      <c r="E90" s="372"/>
      <c r="F90" s="372"/>
      <c r="G90" s="372"/>
      <c r="H90" s="373"/>
      <c r="I90" s="4">
        <v>82</v>
      </c>
      <c r="J90" s="13">
        <v>0</v>
      </c>
      <c r="K90" s="13">
        <v>0</v>
      </c>
    </row>
    <row r="91" spans="1:11" ht="12.75">
      <c r="A91" s="357" t="s">
        <v>20</v>
      </c>
      <c r="B91" s="358"/>
      <c r="C91" s="358"/>
      <c r="D91" s="358"/>
      <c r="E91" s="358"/>
      <c r="F91" s="358"/>
      <c r="G91" s="358"/>
      <c r="H91" s="359"/>
      <c r="I91" s="4">
        <v>83</v>
      </c>
      <c r="J91" s="12">
        <f>SUM(J92:J100)</f>
        <v>541604388</v>
      </c>
      <c r="K91" s="12">
        <f>SUM(K92:K100)</f>
        <v>14736632</v>
      </c>
    </row>
    <row r="92" spans="1:11" ht="12.75">
      <c r="A92" s="371" t="s">
        <v>138</v>
      </c>
      <c r="B92" s="372"/>
      <c r="C92" s="372"/>
      <c r="D92" s="372"/>
      <c r="E92" s="372"/>
      <c r="F92" s="372"/>
      <c r="G92" s="372"/>
      <c r="H92" s="373"/>
      <c r="I92" s="4">
        <v>84</v>
      </c>
      <c r="J92" s="13">
        <v>0</v>
      </c>
      <c r="K92" s="13">
        <v>0</v>
      </c>
    </row>
    <row r="93" spans="1:11" ht="12.75">
      <c r="A93" s="371" t="s">
        <v>251</v>
      </c>
      <c r="B93" s="372"/>
      <c r="C93" s="372"/>
      <c r="D93" s="372"/>
      <c r="E93" s="372"/>
      <c r="F93" s="372"/>
      <c r="G93" s="372"/>
      <c r="H93" s="373"/>
      <c r="I93" s="4">
        <v>85</v>
      </c>
      <c r="J93" s="13">
        <v>24398088</v>
      </c>
      <c r="K93" s="13">
        <v>13773674</v>
      </c>
    </row>
    <row r="94" spans="1:11" ht="12.75">
      <c r="A94" s="371" t="s">
        <v>0</v>
      </c>
      <c r="B94" s="372"/>
      <c r="C94" s="372"/>
      <c r="D94" s="372"/>
      <c r="E94" s="372"/>
      <c r="F94" s="372"/>
      <c r="G94" s="372"/>
      <c r="H94" s="373"/>
      <c r="I94" s="4">
        <v>86</v>
      </c>
      <c r="J94" s="13">
        <v>515740929</v>
      </c>
      <c r="K94" s="13">
        <v>0</v>
      </c>
    </row>
    <row r="95" spans="1:11" ht="12.75">
      <c r="A95" s="371" t="s">
        <v>252</v>
      </c>
      <c r="B95" s="372"/>
      <c r="C95" s="372"/>
      <c r="D95" s="372"/>
      <c r="E95" s="372"/>
      <c r="F95" s="372"/>
      <c r="G95" s="372"/>
      <c r="H95" s="373"/>
      <c r="I95" s="4">
        <v>87</v>
      </c>
      <c r="J95" s="13">
        <v>0</v>
      </c>
      <c r="K95" s="13">
        <v>0</v>
      </c>
    </row>
    <row r="96" spans="1:11" ht="12.75">
      <c r="A96" s="371" t="s">
        <v>253</v>
      </c>
      <c r="B96" s="372"/>
      <c r="C96" s="372"/>
      <c r="D96" s="372"/>
      <c r="E96" s="372"/>
      <c r="F96" s="372"/>
      <c r="G96" s="372"/>
      <c r="H96" s="373"/>
      <c r="I96" s="4">
        <v>88</v>
      </c>
      <c r="J96" s="13">
        <v>0</v>
      </c>
      <c r="K96" s="13">
        <v>0</v>
      </c>
    </row>
    <row r="97" spans="1:11" ht="12.75">
      <c r="A97" s="371" t="s">
        <v>254</v>
      </c>
      <c r="B97" s="372"/>
      <c r="C97" s="372"/>
      <c r="D97" s="372"/>
      <c r="E97" s="372"/>
      <c r="F97" s="372"/>
      <c r="G97" s="372"/>
      <c r="H97" s="373"/>
      <c r="I97" s="4">
        <v>89</v>
      </c>
      <c r="J97" s="13">
        <v>0</v>
      </c>
      <c r="K97" s="13">
        <v>0</v>
      </c>
    </row>
    <row r="98" spans="1:11" ht="12.75">
      <c r="A98" s="371" t="s">
        <v>96</v>
      </c>
      <c r="B98" s="372"/>
      <c r="C98" s="372"/>
      <c r="D98" s="372"/>
      <c r="E98" s="372"/>
      <c r="F98" s="372"/>
      <c r="G98" s="372"/>
      <c r="H98" s="373"/>
      <c r="I98" s="4">
        <v>90</v>
      </c>
      <c r="J98" s="13">
        <v>0</v>
      </c>
      <c r="K98" s="13">
        <v>0</v>
      </c>
    </row>
    <row r="99" spans="1:11" ht="12.75">
      <c r="A99" s="371" t="s">
        <v>94</v>
      </c>
      <c r="B99" s="372"/>
      <c r="C99" s="372"/>
      <c r="D99" s="372"/>
      <c r="E99" s="372"/>
      <c r="F99" s="372"/>
      <c r="G99" s="372"/>
      <c r="H99" s="373"/>
      <c r="I99" s="4">
        <v>91</v>
      </c>
      <c r="J99" s="13">
        <v>0</v>
      </c>
      <c r="K99" s="13">
        <v>0</v>
      </c>
    </row>
    <row r="100" spans="1:11" ht="12.75">
      <c r="A100" s="371" t="s">
        <v>95</v>
      </c>
      <c r="B100" s="372"/>
      <c r="C100" s="372"/>
      <c r="D100" s="372"/>
      <c r="E100" s="372"/>
      <c r="F100" s="372"/>
      <c r="G100" s="372"/>
      <c r="H100" s="373"/>
      <c r="I100" s="4">
        <v>92</v>
      </c>
      <c r="J100" s="13">
        <v>1465371</v>
      </c>
      <c r="K100" s="13">
        <v>962958</v>
      </c>
    </row>
    <row r="101" spans="1:11" ht="12.75">
      <c r="A101" s="357" t="s">
        <v>21</v>
      </c>
      <c r="B101" s="358"/>
      <c r="C101" s="358"/>
      <c r="D101" s="358"/>
      <c r="E101" s="358"/>
      <c r="F101" s="358"/>
      <c r="G101" s="358"/>
      <c r="H101" s="359"/>
      <c r="I101" s="4">
        <v>93</v>
      </c>
      <c r="J101" s="12">
        <f>SUM(J102:J113)</f>
        <v>515812521</v>
      </c>
      <c r="K101" s="12">
        <f>SUM(K102:K113)</f>
        <v>1184580424</v>
      </c>
    </row>
    <row r="102" spans="1:11" ht="12.75">
      <c r="A102" s="371" t="s">
        <v>138</v>
      </c>
      <c r="B102" s="372"/>
      <c r="C102" s="372"/>
      <c r="D102" s="372"/>
      <c r="E102" s="372"/>
      <c r="F102" s="372"/>
      <c r="G102" s="372"/>
      <c r="H102" s="373"/>
      <c r="I102" s="4">
        <v>94</v>
      </c>
      <c r="J102" s="13">
        <v>0</v>
      </c>
      <c r="K102" s="13">
        <v>0</v>
      </c>
    </row>
    <row r="103" spans="1:11" ht="12.75">
      <c r="A103" s="371" t="s">
        <v>251</v>
      </c>
      <c r="B103" s="372"/>
      <c r="C103" s="372"/>
      <c r="D103" s="372"/>
      <c r="E103" s="372"/>
      <c r="F103" s="372"/>
      <c r="G103" s="372"/>
      <c r="H103" s="373"/>
      <c r="I103" s="4">
        <v>95</v>
      </c>
      <c r="J103" s="13">
        <v>7083572</v>
      </c>
      <c r="K103" s="13">
        <v>2902951</v>
      </c>
    </row>
    <row r="104" spans="1:11" ht="12.75">
      <c r="A104" s="371" t="s">
        <v>0</v>
      </c>
      <c r="B104" s="372"/>
      <c r="C104" s="372"/>
      <c r="D104" s="372"/>
      <c r="E104" s="372"/>
      <c r="F104" s="372"/>
      <c r="G104" s="372"/>
      <c r="H104" s="373"/>
      <c r="I104" s="4">
        <v>96</v>
      </c>
      <c r="J104" s="13">
        <v>27011275</v>
      </c>
      <c r="K104" s="13">
        <v>599114442</v>
      </c>
    </row>
    <row r="105" spans="1:11" ht="12.75">
      <c r="A105" s="371" t="s">
        <v>252</v>
      </c>
      <c r="B105" s="372"/>
      <c r="C105" s="372"/>
      <c r="D105" s="372"/>
      <c r="E105" s="372"/>
      <c r="F105" s="372"/>
      <c r="G105" s="372"/>
      <c r="H105" s="373"/>
      <c r="I105" s="4">
        <v>97</v>
      </c>
      <c r="J105" s="13">
        <v>7452575</v>
      </c>
      <c r="K105" s="13">
        <v>0</v>
      </c>
    </row>
    <row r="106" spans="1:11" ht="12.75">
      <c r="A106" s="371" t="s">
        <v>253</v>
      </c>
      <c r="B106" s="372"/>
      <c r="C106" s="372"/>
      <c r="D106" s="372"/>
      <c r="E106" s="372"/>
      <c r="F106" s="372"/>
      <c r="G106" s="372"/>
      <c r="H106" s="373"/>
      <c r="I106" s="4">
        <v>98</v>
      </c>
      <c r="J106" s="13">
        <v>195123259</v>
      </c>
      <c r="K106" s="13">
        <v>272755962</v>
      </c>
    </row>
    <row r="107" spans="1:11" ht="12.75">
      <c r="A107" s="371" t="s">
        <v>254</v>
      </c>
      <c r="B107" s="372"/>
      <c r="C107" s="372"/>
      <c r="D107" s="372"/>
      <c r="E107" s="372"/>
      <c r="F107" s="372"/>
      <c r="G107" s="372"/>
      <c r="H107" s="373"/>
      <c r="I107" s="4">
        <v>99</v>
      </c>
      <c r="J107" s="13">
        <v>269413750</v>
      </c>
      <c r="K107" s="13">
        <v>293687500</v>
      </c>
    </row>
    <row r="108" spans="1:11" ht="12.75">
      <c r="A108" s="371" t="s">
        <v>96</v>
      </c>
      <c r="B108" s="372"/>
      <c r="C108" s="372"/>
      <c r="D108" s="372"/>
      <c r="E108" s="372"/>
      <c r="F108" s="372"/>
      <c r="G108" s="372"/>
      <c r="H108" s="373"/>
      <c r="I108" s="4">
        <v>100</v>
      </c>
      <c r="J108" s="13">
        <v>0</v>
      </c>
      <c r="K108" s="13">
        <v>0</v>
      </c>
    </row>
    <row r="109" spans="1:11" ht="12.75">
      <c r="A109" s="371" t="s">
        <v>97</v>
      </c>
      <c r="B109" s="372"/>
      <c r="C109" s="372"/>
      <c r="D109" s="372"/>
      <c r="E109" s="372"/>
      <c r="F109" s="372"/>
      <c r="G109" s="372"/>
      <c r="H109" s="373"/>
      <c r="I109" s="4">
        <v>101</v>
      </c>
      <c r="J109" s="13">
        <v>2539882</v>
      </c>
      <c r="K109" s="13">
        <v>2786048</v>
      </c>
    </row>
    <row r="110" spans="1:11" ht="12.75">
      <c r="A110" s="371" t="s">
        <v>98</v>
      </c>
      <c r="B110" s="372"/>
      <c r="C110" s="372"/>
      <c r="D110" s="372"/>
      <c r="E110" s="372"/>
      <c r="F110" s="372"/>
      <c r="G110" s="372"/>
      <c r="H110" s="373"/>
      <c r="I110" s="4">
        <v>102</v>
      </c>
      <c r="J110" s="13">
        <v>6947494</v>
      </c>
      <c r="K110" s="13">
        <v>13262411</v>
      </c>
    </row>
    <row r="111" spans="1:11" ht="12.75">
      <c r="A111" s="371" t="s">
        <v>101</v>
      </c>
      <c r="B111" s="372"/>
      <c r="C111" s="372"/>
      <c r="D111" s="372"/>
      <c r="E111" s="372"/>
      <c r="F111" s="372"/>
      <c r="G111" s="372"/>
      <c r="H111" s="373"/>
      <c r="I111" s="4">
        <v>103</v>
      </c>
      <c r="J111" s="13">
        <v>0</v>
      </c>
      <c r="K111" s="13">
        <v>0</v>
      </c>
    </row>
    <row r="112" spans="1:11" ht="12.75">
      <c r="A112" s="371" t="s">
        <v>99</v>
      </c>
      <c r="B112" s="372"/>
      <c r="C112" s="372"/>
      <c r="D112" s="372"/>
      <c r="E112" s="372"/>
      <c r="F112" s="372"/>
      <c r="G112" s="372"/>
      <c r="H112" s="373"/>
      <c r="I112" s="4">
        <v>104</v>
      </c>
      <c r="J112" s="13">
        <v>0</v>
      </c>
      <c r="K112" s="13">
        <v>0</v>
      </c>
    </row>
    <row r="113" spans="1:11" ht="12.75">
      <c r="A113" s="371" t="s">
        <v>100</v>
      </c>
      <c r="B113" s="372"/>
      <c r="C113" s="372"/>
      <c r="D113" s="372"/>
      <c r="E113" s="372"/>
      <c r="F113" s="372"/>
      <c r="G113" s="372"/>
      <c r="H113" s="373"/>
      <c r="I113" s="4">
        <v>105</v>
      </c>
      <c r="J113" s="13">
        <v>240714</v>
      </c>
      <c r="K113" s="13">
        <v>71110</v>
      </c>
    </row>
    <row r="114" spans="1:11" ht="12.75">
      <c r="A114" s="357" t="s">
        <v>1</v>
      </c>
      <c r="B114" s="358"/>
      <c r="C114" s="358"/>
      <c r="D114" s="358"/>
      <c r="E114" s="358"/>
      <c r="F114" s="358"/>
      <c r="G114" s="358"/>
      <c r="H114" s="359"/>
      <c r="I114" s="4">
        <v>106</v>
      </c>
      <c r="J114" s="13">
        <v>65449146</v>
      </c>
      <c r="K114" s="13">
        <v>26966461</v>
      </c>
    </row>
    <row r="115" spans="1:11" ht="12.75">
      <c r="A115" s="357" t="s">
        <v>25</v>
      </c>
      <c r="B115" s="358"/>
      <c r="C115" s="358"/>
      <c r="D115" s="358"/>
      <c r="E115" s="358"/>
      <c r="F115" s="358"/>
      <c r="G115" s="358"/>
      <c r="H115" s="359"/>
      <c r="I115" s="4">
        <v>107</v>
      </c>
      <c r="J115" s="12">
        <f>J70+J87+J91+J101+J114</f>
        <v>533596568</v>
      </c>
      <c r="K115" s="12">
        <f>K70+K87+K91+K101+K114</f>
        <v>603769694</v>
      </c>
    </row>
    <row r="116" spans="1:11" ht="12.75">
      <c r="A116" s="387" t="s">
        <v>59</v>
      </c>
      <c r="B116" s="388"/>
      <c r="C116" s="388"/>
      <c r="D116" s="388"/>
      <c r="E116" s="388"/>
      <c r="F116" s="388"/>
      <c r="G116" s="388"/>
      <c r="H116" s="389"/>
      <c r="I116" s="5">
        <v>108</v>
      </c>
      <c r="J116" s="14">
        <v>1035973548</v>
      </c>
      <c r="K116" s="14">
        <v>1724426416</v>
      </c>
    </row>
    <row r="117" spans="1:11" ht="12.75">
      <c r="A117" s="360" t="s">
        <v>289</v>
      </c>
      <c r="B117" s="361"/>
      <c r="C117" s="361"/>
      <c r="D117" s="361"/>
      <c r="E117" s="361"/>
      <c r="F117" s="361"/>
      <c r="G117" s="361"/>
      <c r="H117" s="361"/>
      <c r="I117" s="390"/>
      <c r="J117" s="390"/>
      <c r="K117" s="391"/>
    </row>
    <row r="118" spans="1:11" ht="12.75">
      <c r="A118" s="347" t="s">
        <v>193</v>
      </c>
      <c r="B118" s="348"/>
      <c r="C118" s="348"/>
      <c r="D118" s="348"/>
      <c r="E118" s="348"/>
      <c r="F118" s="348"/>
      <c r="G118" s="348"/>
      <c r="H118" s="348"/>
      <c r="I118" s="349"/>
      <c r="J118" s="349"/>
      <c r="K118" s="350"/>
    </row>
    <row r="119" spans="1:11" ht="12.75">
      <c r="A119" s="371" t="s">
        <v>8</v>
      </c>
      <c r="B119" s="372"/>
      <c r="C119" s="372"/>
      <c r="D119" s="372"/>
      <c r="E119" s="372"/>
      <c r="F119" s="372"/>
      <c r="G119" s="372"/>
      <c r="H119" s="373"/>
      <c r="I119" s="4">
        <v>109</v>
      </c>
      <c r="J119" s="13">
        <f>J70</f>
        <v>-591569657</v>
      </c>
      <c r="K119" s="13">
        <f>K70</f>
        <v>-624991122</v>
      </c>
    </row>
    <row r="120" spans="1:11" ht="12.75">
      <c r="A120" s="392" t="s">
        <v>9</v>
      </c>
      <c r="B120" s="393"/>
      <c r="C120" s="393"/>
      <c r="D120" s="393"/>
      <c r="E120" s="393"/>
      <c r="F120" s="393"/>
      <c r="G120" s="393"/>
      <c r="H120" s="394"/>
      <c r="I120" s="7">
        <v>110</v>
      </c>
      <c r="J120" s="14"/>
      <c r="K120" s="14"/>
    </row>
    <row r="121" spans="1:11" ht="12.75">
      <c r="A121" s="1"/>
      <c r="B121" s="1"/>
      <c r="C121" s="1"/>
      <c r="D121" s="1"/>
      <c r="E121" s="1"/>
      <c r="F121" s="1"/>
      <c r="G121" s="1"/>
      <c r="H121" s="1"/>
      <c r="I121" s="2"/>
      <c r="J121" s="3"/>
      <c r="K121" s="3"/>
    </row>
    <row r="122" spans="1:11" ht="12.75">
      <c r="A122" s="385" t="s">
        <v>102</v>
      </c>
      <c r="B122" s="386"/>
      <c r="C122" s="386"/>
      <c r="D122" s="386"/>
      <c r="E122" s="386"/>
      <c r="F122" s="386"/>
      <c r="G122" s="386"/>
      <c r="H122" s="386"/>
      <c r="I122" s="386"/>
      <c r="J122" s="386"/>
      <c r="K122" s="386"/>
    </row>
    <row r="123" spans="1:11" ht="12.75">
      <c r="A123" s="385"/>
      <c r="B123" s="386"/>
      <c r="C123" s="386"/>
      <c r="D123" s="386"/>
      <c r="E123" s="386"/>
      <c r="F123" s="386"/>
      <c r="G123" s="386"/>
      <c r="H123" s="386"/>
      <c r="I123" s="386"/>
      <c r="J123" s="386"/>
      <c r="K123" s="386"/>
    </row>
    <row r="126" spans="10:11" ht="12.75">
      <c r="J126" s="114">
        <f>J115-J67</f>
        <v>0</v>
      </c>
      <c r="K126" s="114">
        <f>K115-K67</f>
        <v>0</v>
      </c>
    </row>
    <row r="127" spans="10:11" ht="12.75">
      <c r="J127" s="114">
        <f>J116-J68</f>
        <v>0</v>
      </c>
      <c r="K127" s="114">
        <f>K116-K68</f>
        <v>0</v>
      </c>
    </row>
    <row r="128" spans="10:11" ht="12.75">
      <c r="J128">
        <f>IF(RDG!J48-J83=0,"",J83-RDG!J46)</f>
      </c>
      <c r="K128">
        <f>IF(RDG!K48-K83=0,"",K83-RDG!K48)</f>
      </c>
    </row>
  </sheetData>
  <sheetProtection/>
  <mergeCells count="123">
    <mergeCell ref="A6:H6"/>
    <mergeCell ref="A7:K7"/>
    <mergeCell ref="A1:J1"/>
    <mergeCell ref="K1:K2"/>
    <mergeCell ref="A2:J2"/>
    <mergeCell ref="A3:K3"/>
    <mergeCell ref="A4:K4"/>
    <mergeCell ref="A5:H5"/>
    <mergeCell ref="A22:H22"/>
    <mergeCell ref="A23:H23"/>
    <mergeCell ref="A18:H18"/>
    <mergeCell ref="A19:H19"/>
    <mergeCell ref="A8:H8"/>
    <mergeCell ref="A9:H9"/>
    <mergeCell ref="A10:H10"/>
    <mergeCell ref="A11:H11"/>
    <mergeCell ref="A12:H12"/>
    <mergeCell ref="A13:H13"/>
    <mergeCell ref="A14:H14"/>
    <mergeCell ref="A15:H15"/>
    <mergeCell ref="A16:H16"/>
    <mergeCell ref="A17:H17"/>
    <mergeCell ref="A20:H20"/>
    <mergeCell ref="A21:H21"/>
    <mergeCell ref="A38:H38"/>
    <mergeCell ref="A39:H39"/>
    <mergeCell ref="A34:H34"/>
    <mergeCell ref="A35:H35"/>
    <mergeCell ref="A24:H24"/>
    <mergeCell ref="A25:H25"/>
    <mergeCell ref="A26:H26"/>
    <mergeCell ref="A27:H27"/>
    <mergeCell ref="A28:H28"/>
    <mergeCell ref="A29:H29"/>
    <mergeCell ref="A30:H30"/>
    <mergeCell ref="A31:H31"/>
    <mergeCell ref="A32:H32"/>
    <mergeCell ref="A33:H33"/>
    <mergeCell ref="A36:H36"/>
    <mergeCell ref="A37:H37"/>
    <mergeCell ref="A54:H54"/>
    <mergeCell ref="A55:H55"/>
    <mergeCell ref="A50:H50"/>
    <mergeCell ref="A51:H51"/>
    <mergeCell ref="A40:H40"/>
    <mergeCell ref="A41:H41"/>
    <mergeCell ref="A42:H42"/>
    <mergeCell ref="A43:H43"/>
    <mergeCell ref="A44:H44"/>
    <mergeCell ref="A45:H45"/>
    <mergeCell ref="A46:H46"/>
    <mergeCell ref="A47:H47"/>
    <mergeCell ref="A48:H48"/>
    <mergeCell ref="A49:H49"/>
    <mergeCell ref="A52:H52"/>
    <mergeCell ref="A53:H53"/>
    <mergeCell ref="A70:H70"/>
    <mergeCell ref="A71:H71"/>
    <mergeCell ref="A66:H66"/>
    <mergeCell ref="A67:H67"/>
    <mergeCell ref="A56:H56"/>
    <mergeCell ref="A57:H57"/>
    <mergeCell ref="A58:H58"/>
    <mergeCell ref="A59:H59"/>
    <mergeCell ref="A60:H60"/>
    <mergeCell ref="A61:H61"/>
    <mergeCell ref="A62:H62"/>
    <mergeCell ref="A63:H63"/>
    <mergeCell ref="A64:H64"/>
    <mergeCell ref="A65:H65"/>
    <mergeCell ref="A68:H68"/>
    <mergeCell ref="A69:K69"/>
    <mergeCell ref="A86:H86"/>
    <mergeCell ref="A87:H87"/>
    <mergeCell ref="A82:H82"/>
    <mergeCell ref="A83:H83"/>
    <mergeCell ref="A72:H72"/>
    <mergeCell ref="A73:H73"/>
    <mergeCell ref="A74:H74"/>
    <mergeCell ref="A75:H75"/>
    <mergeCell ref="A76:H76"/>
    <mergeCell ref="A77:H77"/>
    <mergeCell ref="A78:H78"/>
    <mergeCell ref="A79:H79"/>
    <mergeCell ref="A80:H80"/>
    <mergeCell ref="A81:H81"/>
    <mergeCell ref="A84:H84"/>
    <mergeCell ref="A85:H85"/>
    <mergeCell ref="A102:H102"/>
    <mergeCell ref="A103:H103"/>
    <mergeCell ref="A98:H98"/>
    <mergeCell ref="A99:H99"/>
    <mergeCell ref="A88:H88"/>
    <mergeCell ref="A89:H89"/>
    <mergeCell ref="A90:H90"/>
    <mergeCell ref="A91:H91"/>
    <mergeCell ref="A92:H92"/>
    <mergeCell ref="A93:H93"/>
    <mergeCell ref="A94:H94"/>
    <mergeCell ref="A95:H95"/>
    <mergeCell ref="A96:H96"/>
    <mergeCell ref="A97:H97"/>
    <mergeCell ref="A100:H100"/>
    <mergeCell ref="A101:H101"/>
    <mergeCell ref="A122:K122"/>
    <mergeCell ref="A114:H114"/>
    <mergeCell ref="A115:H115"/>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73:K78 J80:K85 J87:K116">
      <formula1>0</formula1>
    </dataValidation>
  </dataValidations>
  <printOptions/>
  <pageMargins left="0.75" right="0.75" top="1" bottom="1" header="0.5" footer="0.5"/>
  <pageSetup orientation="portrait" paperSize="9" scale="81" r:id="rId1"/>
  <rowBreaks count="1" manualBreakCount="1">
    <brk id="68" max="255" man="1"/>
  </rowBreaks>
  <ignoredErrors>
    <ignoredError sqref="J119:K119" unlockedFormula="1"/>
    <ignoredError sqref="J101:K101 J57:K57 J36:K36" formulaRange="1"/>
  </ignoredErrors>
</worksheet>
</file>

<file path=xl/worksheets/sheet4.xml><?xml version="1.0" encoding="utf-8"?>
<worksheet xmlns="http://schemas.openxmlformats.org/spreadsheetml/2006/main" xmlns:r="http://schemas.openxmlformats.org/officeDocument/2006/relationships">
  <dimension ref="A1:Q53"/>
  <sheetViews>
    <sheetView zoomScaleSheetLayoutView="110" zoomScalePageLayoutView="0" workbookViewId="0" topLeftCell="A25">
      <selection activeCell="L49" sqref="L49:L57"/>
    </sheetView>
  </sheetViews>
  <sheetFormatPr defaultColWidth="9.140625" defaultRowHeight="12.75"/>
  <cols>
    <col min="10" max="10" width="9.8515625" style="0" bestFit="1" customWidth="1"/>
    <col min="11" max="11" width="10.140625" style="0" bestFit="1" customWidth="1"/>
    <col min="12" max="12" width="9.7109375" style="0" bestFit="1" customWidth="1"/>
    <col min="13" max="13" width="10.140625" style="0" bestFit="1" customWidth="1"/>
    <col min="15" max="17" width="10.140625" style="0" bestFit="1" customWidth="1"/>
  </cols>
  <sheetData>
    <row r="1" spans="1:11" ht="12.75">
      <c r="A1" s="415" t="s">
        <v>170</v>
      </c>
      <c r="B1" s="416"/>
      <c r="C1" s="416"/>
      <c r="D1" s="416"/>
      <c r="E1" s="416"/>
      <c r="F1" s="416"/>
      <c r="G1" s="416"/>
      <c r="H1" s="416"/>
      <c r="I1" s="416"/>
      <c r="J1" s="417"/>
      <c r="K1" s="376"/>
    </row>
    <row r="2" spans="1:11" ht="12.75">
      <c r="A2" s="419" t="s">
        <v>605</v>
      </c>
      <c r="B2" s="420"/>
      <c r="C2" s="420"/>
      <c r="D2" s="420"/>
      <c r="E2" s="420"/>
      <c r="F2" s="420"/>
      <c r="G2" s="420"/>
      <c r="H2" s="420"/>
      <c r="I2" s="420"/>
      <c r="J2" s="417"/>
      <c r="K2" s="418"/>
    </row>
    <row r="3" spans="1:11" ht="12.75">
      <c r="A3" s="83"/>
      <c r="B3" s="84"/>
      <c r="C3" s="84"/>
      <c r="D3" s="84"/>
      <c r="E3" s="84"/>
      <c r="F3" s="84"/>
      <c r="G3" s="84"/>
      <c r="H3" s="84"/>
      <c r="I3" s="84"/>
      <c r="J3" s="85"/>
      <c r="K3" s="3"/>
    </row>
    <row r="4" spans="1:11" ht="12.75">
      <c r="A4" s="421" t="s">
        <v>348</v>
      </c>
      <c r="B4" s="422"/>
      <c r="C4" s="422"/>
      <c r="D4" s="422"/>
      <c r="E4" s="422"/>
      <c r="F4" s="422"/>
      <c r="G4" s="422"/>
      <c r="H4" s="422"/>
      <c r="I4" s="422"/>
      <c r="J4" s="422"/>
      <c r="K4" s="423"/>
    </row>
    <row r="5" spans="1:11" ht="24" thickBot="1">
      <c r="A5" s="424" t="s">
        <v>61</v>
      </c>
      <c r="B5" s="424"/>
      <c r="C5" s="424"/>
      <c r="D5" s="424"/>
      <c r="E5" s="424"/>
      <c r="F5" s="424"/>
      <c r="G5" s="424"/>
      <c r="H5" s="424"/>
      <c r="I5" s="86" t="s">
        <v>290</v>
      </c>
      <c r="J5" s="87" t="s">
        <v>156</v>
      </c>
      <c r="K5" s="87" t="s">
        <v>157</v>
      </c>
    </row>
    <row r="6" spans="1:11" ht="12.75">
      <c r="A6" s="414">
        <v>1</v>
      </c>
      <c r="B6" s="414"/>
      <c r="C6" s="414"/>
      <c r="D6" s="414"/>
      <c r="E6" s="414"/>
      <c r="F6" s="414"/>
      <c r="G6" s="414"/>
      <c r="H6" s="414"/>
      <c r="I6" s="88">
        <v>2</v>
      </c>
      <c r="J6" s="89" t="s">
        <v>294</v>
      </c>
      <c r="K6" s="89" t="s">
        <v>295</v>
      </c>
    </row>
    <row r="7" spans="1:11" ht="12.75">
      <c r="A7" s="410" t="s">
        <v>162</v>
      </c>
      <c r="B7" s="411"/>
      <c r="C7" s="411"/>
      <c r="D7" s="411"/>
      <c r="E7" s="411"/>
      <c r="F7" s="411"/>
      <c r="G7" s="411"/>
      <c r="H7" s="411"/>
      <c r="I7" s="412"/>
      <c r="J7" s="412"/>
      <c r="K7" s="413"/>
    </row>
    <row r="8" spans="1:11" ht="12.75">
      <c r="A8" s="371" t="s">
        <v>40</v>
      </c>
      <c r="B8" s="372"/>
      <c r="C8" s="372"/>
      <c r="D8" s="372"/>
      <c r="E8" s="372"/>
      <c r="F8" s="372"/>
      <c r="G8" s="372"/>
      <c r="H8" s="372"/>
      <c r="I8" s="4">
        <v>1</v>
      </c>
      <c r="J8" s="13">
        <v>-104892519</v>
      </c>
      <c r="K8" s="13">
        <v>-33437719</v>
      </c>
    </row>
    <row r="9" spans="1:11" ht="12.75">
      <c r="A9" s="371" t="s">
        <v>41</v>
      </c>
      <c r="B9" s="372"/>
      <c r="C9" s="372"/>
      <c r="D9" s="372"/>
      <c r="E9" s="372"/>
      <c r="F9" s="372"/>
      <c r="G9" s="372"/>
      <c r="H9" s="372"/>
      <c r="I9" s="4">
        <v>2</v>
      </c>
      <c r="J9" s="13">
        <v>55982253</v>
      </c>
      <c r="K9" s="13">
        <v>73697493</v>
      </c>
    </row>
    <row r="10" spans="1:11" ht="12.75">
      <c r="A10" s="371" t="s">
        <v>42</v>
      </c>
      <c r="B10" s="372"/>
      <c r="C10" s="372"/>
      <c r="D10" s="372"/>
      <c r="E10" s="372"/>
      <c r="F10" s="372"/>
      <c r="G10" s="372"/>
      <c r="H10" s="372"/>
      <c r="I10" s="4">
        <v>3</v>
      </c>
      <c r="J10" s="13">
        <v>97475960</v>
      </c>
      <c r="K10" s="13">
        <v>100845351</v>
      </c>
    </row>
    <row r="11" spans="1:11" ht="12.75">
      <c r="A11" s="371" t="s">
        <v>43</v>
      </c>
      <c r="B11" s="372"/>
      <c r="C11" s="372"/>
      <c r="D11" s="372"/>
      <c r="E11" s="372"/>
      <c r="F11" s="372"/>
      <c r="G11" s="372"/>
      <c r="H11" s="372"/>
      <c r="I11" s="4">
        <v>4</v>
      </c>
      <c r="J11" s="13">
        <v>2039568</v>
      </c>
      <c r="K11" s="13">
        <v>0</v>
      </c>
    </row>
    <row r="12" spans="1:11" ht="12.75">
      <c r="A12" s="371" t="s">
        <v>44</v>
      </c>
      <c r="B12" s="372"/>
      <c r="C12" s="372"/>
      <c r="D12" s="372"/>
      <c r="E12" s="372"/>
      <c r="F12" s="372"/>
      <c r="G12" s="372"/>
      <c r="H12" s="372"/>
      <c r="I12" s="4">
        <v>5</v>
      </c>
      <c r="J12" s="13">
        <v>955608</v>
      </c>
      <c r="K12" s="13">
        <v>0</v>
      </c>
    </row>
    <row r="13" spans="1:17" ht="12.75">
      <c r="A13" s="371" t="s">
        <v>53</v>
      </c>
      <c r="B13" s="372"/>
      <c r="C13" s="372"/>
      <c r="D13" s="372"/>
      <c r="E13" s="372"/>
      <c r="F13" s="372"/>
      <c r="G13" s="372"/>
      <c r="H13" s="372"/>
      <c r="I13" s="4">
        <v>6</v>
      </c>
      <c r="J13" s="13">
        <v>74153324</v>
      </c>
      <c r="K13" s="13">
        <v>12464926</v>
      </c>
      <c r="N13" s="282"/>
      <c r="O13" s="282"/>
      <c r="P13" s="282"/>
      <c r="Q13" s="282"/>
    </row>
    <row r="14" spans="1:11" ht="12.75">
      <c r="A14" s="357" t="s">
        <v>163</v>
      </c>
      <c r="B14" s="358"/>
      <c r="C14" s="358"/>
      <c r="D14" s="358"/>
      <c r="E14" s="358"/>
      <c r="F14" s="358"/>
      <c r="G14" s="358"/>
      <c r="H14" s="358"/>
      <c r="I14" s="4">
        <v>7</v>
      </c>
      <c r="J14" s="9">
        <f>SUM(J8:J13)</f>
        <v>125714194</v>
      </c>
      <c r="K14" s="12">
        <f>SUM(K8:K13)</f>
        <v>153570051</v>
      </c>
    </row>
    <row r="15" spans="1:11" ht="12.75">
      <c r="A15" s="371" t="s">
        <v>54</v>
      </c>
      <c r="B15" s="372"/>
      <c r="C15" s="372"/>
      <c r="D15" s="372"/>
      <c r="E15" s="372"/>
      <c r="F15" s="372"/>
      <c r="G15" s="372"/>
      <c r="H15" s="372"/>
      <c r="I15" s="4">
        <v>8</v>
      </c>
      <c r="J15" s="13">
        <v>0</v>
      </c>
      <c r="K15" s="13">
        <v>0</v>
      </c>
    </row>
    <row r="16" spans="1:11" ht="12.75">
      <c r="A16" s="371" t="s">
        <v>55</v>
      </c>
      <c r="B16" s="372"/>
      <c r="C16" s="372"/>
      <c r="D16" s="372"/>
      <c r="E16" s="372"/>
      <c r="F16" s="372"/>
      <c r="G16" s="372"/>
      <c r="H16" s="372"/>
      <c r="I16" s="4">
        <v>9</v>
      </c>
      <c r="J16" s="13">
        <v>0</v>
      </c>
      <c r="K16" s="13">
        <v>4555740</v>
      </c>
    </row>
    <row r="17" spans="1:11" ht="12.75">
      <c r="A17" s="371" t="s">
        <v>56</v>
      </c>
      <c r="B17" s="372"/>
      <c r="C17" s="372"/>
      <c r="D17" s="372"/>
      <c r="E17" s="372"/>
      <c r="F17" s="372"/>
      <c r="G17" s="372"/>
      <c r="H17" s="372"/>
      <c r="I17" s="4">
        <v>10</v>
      </c>
      <c r="J17" s="13">
        <v>0</v>
      </c>
      <c r="K17" s="13">
        <v>60475</v>
      </c>
    </row>
    <row r="18" spans="1:16" ht="12.75">
      <c r="A18" s="371" t="s">
        <v>57</v>
      </c>
      <c r="B18" s="372"/>
      <c r="C18" s="372"/>
      <c r="D18" s="372"/>
      <c r="E18" s="372"/>
      <c r="F18" s="372"/>
      <c r="G18" s="372"/>
      <c r="H18" s="372"/>
      <c r="I18" s="4">
        <v>11</v>
      </c>
      <c r="J18" s="13">
        <v>247918</v>
      </c>
      <c r="K18" s="13">
        <v>37431140</v>
      </c>
      <c r="M18" s="282"/>
      <c r="N18" s="282"/>
      <c r="O18" s="282"/>
      <c r="P18" s="282"/>
    </row>
    <row r="19" spans="1:11" ht="12.75">
      <c r="A19" s="357" t="s">
        <v>164</v>
      </c>
      <c r="B19" s="358"/>
      <c r="C19" s="358"/>
      <c r="D19" s="358"/>
      <c r="E19" s="358"/>
      <c r="F19" s="358"/>
      <c r="G19" s="358"/>
      <c r="H19" s="358"/>
      <c r="I19" s="4">
        <v>12</v>
      </c>
      <c r="J19" s="9">
        <f>SUM(J15:J18)</f>
        <v>247918</v>
      </c>
      <c r="K19" s="12">
        <f>SUM(K15:K18)</f>
        <v>42047355</v>
      </c>
    </row>
    <row r="20" spans="1:11" ht="12.75">
      <c r="A20" s="357" t="s">
        <v>36</v>
      </c>
      <c r="B20" s="358"/>
      <c r="C20" s="358"/>
      <c r="D20" s="358"/>
      <c r="E20" s="358"/>
      <c r="F20" s="358"/>
      <c r="G20" s="358"/>
      <c r="H20" s="358"/>
      <c r="I20" s="4">
        <v>13</v>
      </c>
      <c r="J20" s="9">
        <f>IF(J14&gt;J19,J14-J19,0)</f>
        <v>125466276</v>
      </c>
      <c r="K20" s="12">
        <f>IF(K14&gt;K19,K14-K19,0)</f>
        <v>111522696</v>
      </c>
    </row>
    <row r="21" spans="1:11" ht="12.75">
      <c r="A21" s="357" t="s">
        <v>37</v>
      </c>
      <c r="B21" s="358"/>
      <c r="C21" s="358"/>
      <c r="D21" s="358"/>
      <c r="E21" s="358"/>
      <c r="F21" s="358"/>
      <c r="G21" s="358"/>
      <c r="H21" s="358"/>
      <c r="I21" s="4">
        <v>14</v>
      </c>
      <c r="J21" s="9">
        <f>IF(J19&gt;J14,J19-J14,0)</f>
        <v>0</v>
      </c>
      <c r="K21" s="12">
        <f>IF(K19&gt;K14,K19-K14,0)</f>
        <v>0</v>
      </c>
    </row>
    <row r="22" spans="1:11" ht="12.75">
      <c r="A22" s="410" t="s">
        <v>165</v>
      </c>
      <c r="B22" s="411"/>
      <c r="C22" s="411"/>
      <c r="D22" s="411"/>
      <c r="E22" s="411"/>
      <c r="F22" s="411"/>
      <c r="G22" s="411"/>
      <c r="H22" s="411"/>
      <c r="I22" s="412"/>
      <c r="J22" s="412"/>
      <c r="K22" s="413"/>
    </row>
    <row r="23" spans="1:11" ht="12.75">
      <c r="A23" s="371" t="s">
        <v>185</v>
      </c>
      <c r="B23" s="372"/>
      <c r="C23" s="372"/>
      <c r="D23" s="372"/>
      <c r="E23" s="372"/>
      <c r="F23" s="372"/>
      <c r="G23" s="372"/>
      <c r="H23" s="372"/>
      <c r="I23" s="4">
        <v>15</v>
      </c>
      <c r="J23" s="8">
        <v>0</v>
      </c>
      <c r="K23" s="13">
        <v>0</v>
      </c>
    </row>
    <row r="24" spans="1:11" ht="12.75">
      <c r="A24" s="371" t="s">
        <v>186</v>
      </c>
      <c r="B24" s="372"/>
      <c r="C24" s="372"/>
      <c r="D24" s="372"/>
      <c r="E24" s="372"/>
      <c r="F24" s="372"/>
      <c r="G24" s="372"/>
      <c r="H24" s="372"/>
      <c r="I24" s="4">
        <v>16</v>
      </c>
      <c r="J24" s="8">
        <v>0</v>
      </c>
      <c r="K24" s="13">
        <v>0</v>
      </c>
    </row>
    <row r="25" spans="1:11" ht="12.75">
      <c r="A25" s="371" t="s">
        <v>187</v>
      </c>
      <c r="B25" s="372"/>
      <c r="C25" s="372"/>
      <c r="D25" s="372"/>
      <c r="E25" s="372"/>
      <c r="F25" s="372"/>
      <c r="G25" s="372"/>
      <c r="H25" s="372"/>
      <c r="I25" s="4">
        <v>17</v>
      </c>
      <c r="J25" s="8">
        <v>0</v>
      </c>
      <c r="K25" s="13">
        <v>0</v>
      </c>
    </row>
    <row r="26" spans="1:11" ht="12.75">
      <c r="A26" s="371" t="s">
        <v>188</v>
      </c>
      <c r="B26" s="372"/>
      <c r="C26" s="372"/>
      <c r="D26" s="372"/>
      <c r="E26" s="372"/>
      <c r="F26" s="372"/>
      <c r="G26" s="372"/>
      <c r="H26" s="372"/>
      <c r="I26" s="4">
        <v>18</v>
      </c>
      <c r="J26" s="8">
        <v>0</v>
      </c>
      <c r="K26" s="13">
        <v>0</v>
      </c>
    </row>
    <row r="27" spans="1:11" ht="12.75">
      <c r="A27" s="371" t="s">
        <v>189</v>
      </c>
      <c r="B27" s="372"/>
      <c r="C27" s="372"/>
      <c r="D27" s="372"/>
      <c r="E27" s="372"/>
      <c r="F27" s="372"/>
      <c r="G27" s="372"/>
      <c r="H27" s="372"/>
      <c r="I27" s="4">
        <v>19</v>
      </c>
      <c r="J27" s="8">
        <v>0</v>
      </c>
      <c r="K27" s="13">
        <v>0</v>
      </c>
    </row>
    <row r="28" spans="1:11" ht="12.75">
      <c r="A28" s="357" t="s">
        <v>174</v>
      </c>
      <c r="B28" s="358"/>
      <c r="C28" s="358"/>
      <c r="D28" s="358"/>
      <c r="E28" s="358"/>
      <c r="F28" s="358"/>
      <c r="G28" s="358"/>
      <c r="H28" s="358"/>
      <c r="I28" s="4">
        <v>20</v>
      </c>
      <c r="J28" s="9">
        <f>SUM(J23:J27)</f>
        <v>0</v>
      </c>
      <c r="K28" s="12">
        <f>SUM(K23:K27)</f>
        <v>0</v>
      </c>
    </row>
    <row r="29" spans="1:11" ht="12.75">
      <c r="A29" s="371" t="s">
        <v>121</v>
      </c>
      <c r="B29" s="372"/>
      <c r="C29" s="372"/>
      <c r="D29" s="372"/>
      <c r="E29" s="372"/>
      <c r="F29" s="372"/>
      <c r="G29" s="372"/>
      <c r="H29" s="372"/>
      <c r="I29" s="4">
        <v>21</v>
      </c>
      <c r="J29" s="13">
        <v>50536532</v>
      </c>
      <c r="K29" s="13">
        <v>86473400</v>
      </c>
    </row>
    <row r="30" spans="1:11" ht="12.75">
      <c r="A30" s="371" t="s">
        <v>122</v>
      </c>
      <c r="B30" s="372"/>
      <c r="C30" s="372"/>
      <c r="D30" s="372"/>
      <c r="E30" s="372"/>
      <c r="F30" s="372"/>
      <c r="G30" s="372"/>
      <c r="H30" s="372"/>
      <c r="I30" s="4">
        <v>22</v>
      </c>
      <c r="J30" s="8">
        <v>0</v>
      </c>
      <c r="K30" s="13">
        <v>0</v>
      </c>
    </row>
    <row r="31" spans="1:11" ht="12.75">
      <c r="A31" s="371" t="s">
        <v>16</v>
      </c>
      <c r="B31" s="372"/>
      <c r="C31" s="372"/>
      <c r="D31" s="372"/>
      <c r="E31" s="372"/>
      <c r="F31" s="372"/>
      <c r="G31" s="372"/>
      <c r="H31" s="372"/>
      <c r="I31" s="4">
        <v>23</v>
      </c>
      <c r="J31" s="8">
        <v>0</v>
      </c>
      <c r="K31" s="13">
        <v>0</v>
      </c>
    </row>
    <row r="32" spans="1:11" ht="12.75">
      <c r="A32" s="357" t="s">
        <v>5</v>
      </c>
      <c r="B32" s="358"/>
      <c r="C32" s="358"/>
      <c r="D32" s="358"/>
      <c r="E32" s="358"/>
      <c r="F32" s="358"/>
      <c r="G32" s="358"/>
      <c r="H32" s="358"/>
      <c r="I32" s="4">
        <v>24</v>
      </c>
      <c r="J32" s="9">
        <f>SUM(J29:J31)</f>
        <v>50536532</v>
      </c>
      <c r="K32" s="12">
        <f>SUM(K29:K31)</f>
        <v>86473400</v>
      </c>
    </row>
    <row r="33" spans="1:11" ht="12.75">
      <c r="A33" s="357" t="s">
        <v>38</v>
      </c>
      <c r="B33" s="358"/>
      <c r="C33" s="358"/>
      <c r="D33" s="358"/>
      <c r="E33" s="358"/>
      <c r="F33" s="358"/>
      <c r="G33" s="358"/>
      <c r="H33" s="358"/>
      <c r="I33" s="4">
        <v>25</v>
      </c>
      <c r="J33" s="9">
        <f>IF(J28&gt;J32,J28-J32,0)</f>
        <v>0</v>
      </c>
      <c r="K33" s="12">
        <f>IF(K28&gt;K32,K28-K32,0)</f>
        <v>0</v>
      </c>
    </row>
    <row r="34" spans="1:11" ht="12.75">
      <c r="A34" s="357" t="s">
        <v>39</v>
      </c>
      <c r="B34" s="358"/>
      <c r="C34" s="358"/>
      <c r="D34" s="358"/>
      <c r="E34" s="358"/>
      <c r="F34" s="358"/>
      <c r="G34" s="358"/>
      <c r="H34" s="358"/>
      <c r="I34" s="4">
        <v>26</v>
      </c>
      <c r="J34" s="9">
        <f>IF(J32&gt;J28,J32-J28,0)</f>
        <v>50536532</v>
      </c>
      <c r="K34" s="12">
        <f>IF(K32&gt;K28,K32-K28,0)</f>
        <v>86473400</v>
      </c>
    </row>
    <row r="35" spans="1:11" ht="12.75">
      <c r="A35" s="410" t="s">
        <v>166</v>
      </c>
      <c r="B35" s="411"/>
      <c r="C35" s="411"/>
      <c r="D35" s="411"/>
      <c r="E35" s="411"/>
      <c r="F35" s="411"/>
      <c r="G35" s="411"/>
      <c r="H35" s="411"/>
      <c r="I35" s="412"/>
      <c r="J35" s="412"/>
      <c r="K35" s="413"/>
    </row>
    <row r="36" spans="1:11" ht="12.75">
      <c r="A36" s="371" t="s">
        <v>180</v>
      </c>
      <c r="B36" s="372"/>
      <c r="C36" s="372"/>
      <c r="D36" s="372"/>
      <c r="E36" s="372"/>
      <c r="F36" s="372"/>
      <c r="G36" s="372"/>
      <c r="H36" s="372"/>
      <c r="I36" s="4">
        <v>27</v>
      </c>
      <c r="J36" s="8">
        <v>0</v>
      </c>
      <c r="K36" s="13">
        <v>0</v>
      </c>
    </row>
    <row r="37" spans="1:11" ht="12.75">
      <c r="A37" s="371" t="s">
        <v>29</v>
      </c>
      <c r="B37" s="372"/>
      <c r="C37" s="372"/>
      <c r="D37" s="372"/>
      <c r="E37" s="372"/>
      <c r="F37" s="372"/>
      <c r="G37" s="372"/>
      <c r="H37" s="372"/>
      <c r="I37" s="4">
        <v>28</v>
      </c>
      <c r="J37" s="8">
        <v>0</v>
      </c>
      <c r="K37" s="13">
        <v>41054790</v>
      </c>
    </row>
    <row r="38" spans="1:11" ht="12.75">
      <c r="A38" s="371" t="s">
        <v>30</v>
      </c>
      <c r="B38" s="372"/>
      <c r="C38" s="372"/>
      <c r="D38" s="372"/>
      <c r="E38" s="372"/>
      <c r="F38" s="372"/>
      <c r="G38" s="372"/>
      <c r="H38" s="372"/>
      <c r="I38" s="4">
        <v>29</v>
      </c>
      <c r="J38" s="8">
        <v>0</v>
      </c>
      <c r="K38" s="13">
        <v>0</v>
      </c>
    </row>
    <row r="39" spans="1:11" ht="12.75">
      <c r="A39" s="357" t="s">
        <v>70</v>
      </c>
      <c r="B39" s="358"/>
      <c r="C39" s="358"/>
      <c r="D39" s="358"/>
      <c r="E39" s="358"/>
      <c r="F39" s="358"/>
      <c r="G39" s="358"/>
      <c r="H39" s="358"/>
      <c r="I39" s="4">
        <v>30</v>
      </c>
      <c r="J39" s="9">
        <f>SUM(J36:J38)</f>
        <v>0</v>
      </c>
      <c r="K39" s="12">
        <f>SUM(K36:K38)</f>
        <v>41054790</v>
      </c>
    </row>
    <row r="40" spans="1:11" ht="12.75">
      <c r="A40" s="371" t="s">
        <v>31</v>
      </c>
      <c r="B40" s="372"/>
      <c r="C40" s="372"/>
      <c r="D40" s="372"/>
      <c r="E40" s="372"/>
      <c r="F40" s="372"/>
      <c r="G40" s="372"/>
      <c r="H40" s="372"/>
      <c r="I40" s="4">
        <v>31</v>
      </c>
      <c r="J40" s="13">
        <v>74504422</v>
      </c>
      <c r="K40" s="13">
        <v>0</v>
      </c>
    </row>
    <row r="41" spans="1:11" ht="12.75">
      <c r="A41" s="371" t="s">
        <v>32</v>
      </c>
      <c r="B41" s="372"/>
      <c r="C41" s="372"/>
      <c r="D41" s="372"/>
      <c r="E41" s="372"/>
      <c r="F41" s="372"/>
      <c r="G41" s="372"/>
      <c r="H41" s="372"/>
      <c r="I41" s="4">
        <v>32</v>
      </c>
      <c r="J41" s="8">
        <v>0</v>
      </c>
      <c r="K41" s="13">
        <v>0</v>
      </c>
    </row>
    <row r="42" spans="1:11" ht="12.75">
      <c r="A42" s="371" t="s">
        <v>33</v>
      </c>
      <c r="B42" s="372"/>
      <c r="C42" s="372"/>
      <c r="D42" s="372"/>
      <c r="E42" s="372"/>
      <c r="F42" s="372"/>
      <c r="G42" s="372"/>
      <c r="H42" s="372"/>
      <c r="I42" s="4">
        <v>33</v>
      </c>
      <c r="J42" s="8">
        <v>0</v>
      </c>
      <c r="K42" s="13">
        <v>0</v>
      </c>
    </row>
    <row r="43" spans="1:11" ht="12.75">
      <c r="A43" s="371" t="s">
        <v>34</v>
      </c>
      <c r="B43" s="372"/>
      <c r="C43" s="372"/>
      <c r="D43" s="372"/>
      <c r="E43" s="372"/>
      <c r="F43" s="372"/>
      <c r="G43" s="372"/>
      <c r="H43" s="372"/>
      <c r="I43" s="4">
        <v>34</v>
      </c>
      <c r="J43" s="8">
        <v>0</v>
      </c>
      <c r="K43" s="13">
        <v>0</v>
      </c>
    </row>
    <row r="44" spans="1:11" ht="12.75">
      <c r="A44" s="371" t="s">
        <v>35</v>
      </c>
      <c r="B44" s="372"/>
      <c r="C44" s="372"/>
      <c r="D44" s="372"/>
      <c r="E44" s="372"/>
      <c r="F44" s="372"/>
      <c r="G44" s="372"/>
      <c r="H44" s="372"/>
      <c r="I44" s="4">
        <v>35</v>
      </c>
      <c r="J44" s="8">
        <v>0</v>
      </c>
      <c r="K44" s="13">
        <v>0</v>
      </c>
    </row>
    <row r="45" spans="1:11" ht="12.75">
      <c r="A45" s="357" t="s">
        <v>71</v>
      </c>
      <c r="B45" s="358"/>
      <c r="C45" s="358"/>
      <c r="D45" s="358"/>
      <c r="E45" s="358"/>
      <c r="F45" s="358"/>
      <c r="G45" s="358"/>
      <c r="H45" s="358"/>
      <c r="I45" s="4">
        <v>36</v>
      </c>
      <c r="J45" s="9">
        <f>SUM(J40:J44)</f>
        <v>74504422</v>
      </c>
      <c r="K45" s="12">
        <f>SUM(K40:K44)</f>
        <v>0</v>
      </c>
    </row>
    <row r="46" spans="1:11" ht="12.75">
      <c r="A46" s="357" t="s">
        <v>17</v>
      </c>
      <c r="B46" s="358"/>
      <c r="C46" s="358"/>
      <c r="D46" s="358"/>
      <c r="E46" s="358"/>
      <c r="F46" s="358"/>
      <c r="G46" s="358"/>
      <c r="H46" s="358"/>
      <c r="I46" s="4">
        <v>37</v>
      </c>
      <c r="J46" s="9">
        <f>IF(J39&gt;J45,J39-J45,0)</f>
        <v>0</v>
      </c>
      <c r="K46" s="12">
        <f>IF(K39&gt;K45,K39-K45,0)</f>
        <v>41054790</v>
      </c>
    </row>
    <row r="47" spans="1:11" ht="12.75">
      <c r="A47" s="357" t="s">
        <v>18</v>
      </c>
      <c r="B47" s="358"/>
      <c r="C47" s="358"/>
      <c r="D47" s="358"/>
      <c r="E47" s="358"/>
      <c r="F47" s="358"/>
      <c r="G47" s="358"/>
      <c r="H47" s="358"/>
      <c r="I47" s="4">
        <v>38</v>
      </c>
      <c r="J47" s="9">
        <f>IF(J45&gt;J39,J45-J39,0)</f>
        <v>74504422</v>
      </c>
      <c r="K47" s="12">
        <f>IF(K45&gt;K39,K45-K39,0)</f>
        <v>0</v>
      </c>
    </row>
    <row r="48" spans="1:11" ht="12.75">
      <c r="A48" s="371" t="s">
        <v>72</v>
      </c>
      <c r="B48" s="372"/>
      <c r="C48" s="372"/>
      <c r="D48" s="372"/>
      <c r="E48" s="372"/>
      <c r="F48" s="372"/>
      <c r="G48" s="372"/>
      <c r="H48" s="372"/>
      <c r="I48" s="4">
        <v>39</v>
      </c>
      <c r="J48" s="9">
        <f>IF(J20-J21+J33-J34+J46-J47&gt;0,J20-J21+J33-J34+J46-J47,0)</f>
        <v>425322</v>
      </c>
      <c r="K48" s="12">
        <f>IF(K20-K21+K33-K34+K46-K47&gt;0,K20-K21+K33-K34+K46-K47,0)</f>
        <v>66104086</v>
      </c>
    </row>
    <row r="49" spans="1:11" ht="12.75">
      <c r="A49" s="371" t="s">
        <v>73</v>
      </c>
      <c r="B49" s="372"/>
      <c r="C49" s="372"/>
      <c r="D49" s="372"/>
      <c r="E49" s="372"/>
      <c r="F49" s="372"/>
      <c r="G49" s="372"/>
      <c r="H49" s="372"/>
      <c r="I49" s="4">
        <v>40</v>
      </c>
      <c r="J49" s="9">
        <f>IF(J21-J20+J34-J33+J47-J46&gt;0,J21-J20+J34-J33+J47-J46,0)</f>
        <v>0</v>
      </c>
      <c r="K49" s="12">
        <f>IF(K21-K20+K34-K33+K47-K46&gt;0,K21-K20+K34-K33+K47-K46,0)</f>
        <v>0</v>
      </c>
    </row>
    <row r="50" spans="1:11" ht="12.75">
      <c r="A50" s="371" t="s">
        <v>167</v>
      </c>
      <c r="B50" s="372"/>
      <c r="C50" s="372"/>
      <c r="D50" s="372"/>
      <c r="E50" s="372"/>
      <c r="F50" s="372"/>
      <c r="G50" s="372"/>
      <c r="H50" s="372"/>
      <c r="I50" s="4">
        <v>41</v>
      </c>
      <c r="J50" s="13">
        <v>1394534</v>
      </c>
      <c r="K50" s="13">
        <v>1819856</v>
      </c>
    </row>
    <row r="51" spans="1:11" ht="12.75">
      <c r="A51" s="371" t="s">
        <v>182</v>
      </c>
      <c r="B51" s="372"/>
      <c r="C51" s="372"/>
      <c r="D51" s="372"/>
      <c r="E51" s="372"/>
      <c r="F51" s="372"/>
      <c r="G51" s="372"/>
      <c r="H51" s="372"/>
      <c r="I51" s="4">
        <v>42</v>
      </c>
      <c r="J51" s="8">
        <f>IF(J48=0,0,J48)</f>
        <v>425322</v>
      </c>
      <c r="K51" s="13">
        <f>IF(K48=0,0,K48)</f>
        <v>66104086</v>
      </c>
    </row>
    <row r="52" spans="1:11" ht="12.75">
      <c r="A52" s="371" t="s">
        <v>183</v>
      </c>
      <c r="B52" s="372"/>
      <c r="C52" s="372"/>
      <c r="D52" s="372"/>
      <c r="E52" s="372"/>
      <c r="F52" s="372"/>
      <c r="G52" s="372"/>
      <c r="H52" s="372"/>
      <c r="I52" s="4">
        <v>43</v>
      </c>
      <c r="J52" s="8">
        <f>IF(J49=0,0,J49)</f>
        <v>0</v>
      </c>
      <c r="K52" s="13">
        <f>IF(K49=0,0,K49)</f>
        <v>0</v>
      </c>
    </row>
    <row r="53" spans="1:12" ht="12.75">
      <c r="A53" s="392" t="s">
        <v>184</v>
      </c>
      <c r="B53" s="393"/>
      <c r="C53" s="393"/>
      <c r="D53" s="393"/>
      <c r="E53" s="393"/>
      <c r="F53" s="393"/>
      <c r="G53" s="393"/>
      <c r="H53" s="393"/>
      <c r="I53" s="7">
        <v>44</v>
      </c>
      <c r="J53" s="10">
        <f>J50+J51-J52</f>
        <v>1819856</v>
      </c>
      <c r="K53" s="18">
        <f>K50+K51-K52</f>
        <v>67923942</v>
      </c>
      <c r="L53" s="114">
        <f>K53-Bilanca!K65</f>
        <v>0</v>
      </c>
    </row>
  </sheetData>
  <sheetProtection/>
  <mergeCells count="53">
    <mergeCell ref="A6:H6"/>
    <mergeCell ref="A7:K7"/>
    <mergeCell ref="A8:H8"/>
    <mergeCell ref="A1:J1"/>
    <mergeCell ref="K1:K2"/>
    <mergeCell ref="A2:J2"/>
    <mergeCell ref="A4:K4"/>
    <mergeCell ref="A5:H5"/>
    <mergeCell ref="A18:H18"/>
    <mergeCell ref="A11:H11"/>
    <mergeCell ref="A12:H12"/>
    <mergeCell ref="A19:H19"/>
    <mergeCell ref="A20:H20"/>
    <mergeCell ref="A21:H21"/>
    <mergeCell ref="A33:H33"/>
    <mergeCell ref="A9:H9"/>
    <mergeCell ref="A10:H10"/>
    <mergeCell ref="A27:H27"/>
    <mergeCell ref="A28:H28"/>
    <mergeCell ref="A13:H13"/>
    <mergeCell ref="A14:H14"/>
    <mergeCell ref="A15:H15"/>
    <mergeCell ref="A16:H16"/>
    <mergeCell ref="A17:H17"/>
    <mergeCell ref="A34:H34"/>
    <mergeCell ref="A22:K22"/>
    <mergeCell ref="A23:H23"/>
    <mergeCell ref="A25:H25"/>
    <mergeCell ref="A26:H26"/>
    <mergeCell ref="A24:H24"/>
    <mergeCell ref="A29:H29"/>
    <mergeCell ref="A30:H30"/>
    <mergeCell ref="A31:H31"/>
    <mergeCell ref="A32:H32"/>
    <mergeCell ref="A41:H41"/>
    <mergeCell ref="A42:H42"/>
    <mergeCell ref="A45:H45"/>
    <mergeCell ref="A46:H46"/>
    <mergeCell ref="A47:H47"/>
    <mergeCell ref="A44:H44"/>
    <mergeCell ref="A43:H43"/>
    <mergeCell ref="A35:K35"/>
    <mergeCell ref="A36:H36"/>
    <mergeCell ref="A37:H37"/>
    <mergeCell ref="A38:H38"/>
    <mergeCell ref="A39:H39"/>
    <mergeCell ref="A40:H40"/>
    <mergeCell ref="A53:H53"/>
    <mergeCell ref="A49:H49"/>
    <mergeCell ref="A50:H50"/>
    <mergeCell ref="A51:H51"/>
    <mergeCell ref="A52:H52"/>
    <mergeCell ref="A48:H48"/>
  </mergeCells>
  <dataValidations count="2">
    <dataValidation type="whole" operator="notEqual" allowBlank="1" showInputMessage="1" showErrorMessage="1" errorTitle="Pogrešan unos" error="Mogu se unijeti samo cjelobrojne vrijednosti." sqref="J23:K27 J29:K31 J36:K38 J15:K18 J50:K52 J8:K13 J40:K44">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6" r:id="rId1"/>
  <ignoredErrors>
    <ignoredError sqref="J52:K52 J51:K51" unlockedFormula="1"/>
  </ignoredErrors>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415" t="s">
        <v>205</v>
      </c>
      <c r="B1" s="416"/>
      <c r="C1" s="416"/>
      <c r="D1" s="416"/>
      <c r="E1" s="416"/>
      <c r="F1" s="416"/>
      <c r="G1" s="416"/>
      <c r="H1" s="416"/>
      <c r="I1" s="416"/>
      <c r="J1" s="417"/>
      <c r="K1" s="429"/>
    </row>
    <row r="2" spans="1:11" ht="12.75">
      <c r="A2" s="419" t="s">
        <v>6</v>
      </c>
      <c r="B2" s="420"/>
      <c r="C2" s="420"/>
      <c r="D2" s="420"/>
      <c r="E2" s="420"/>
      <c r="F2" s="420"/>
      <c r="G2" s="420"/>
      <c r="H2" s="420"/>
      <c r="I2" s="420"/>
      <c r="J2" s="417"/>
      <c r="K2" s="418"/>
    </row>
    <row r="3" spans="1:11" ht="12.75">
      <c r="A3" s="16"/>
      <c r="B3" s="17"/>
      <c r="C3" s="17"/>
      <c r="D3" s="17"/>
      <c r="E3" s="17"/>
      <c r="F3" s="17"/>
      <c r="G3" s="17"/>
      <c r="H3" s="17"/>
      <c r="I3" s="17"/>
      <c r="J3" s="19"/>
      <c r="K3" s="3"/>
    </row>
    <row r="4" spans="1:11" ht="12.75">
      <c r="A4" s="421" t="s">
        <v>7</v>
      </c>
      <c r="B4" s="422"/>
      <c r="C4" s="422"/>
      <c r="D4" s="422"/>
      <c r="E4" s="422"/>
      <c r="F4" s="422"/>
      <c r="G4" s="422"/>
      <c r="H4" s="422"/>
      <c r="I4" s="422"/>
      <c r="J4" s="422"/>
      <c r="K4" s="423"/>
    </row>
    <row r="5" spans="1:11" ht="24" thickBot="1">
      <c r="A5" s="424" t="s">
        <v>61</v>
      </c>
      <c r="B5" s="424"/>
      <c r="C5" s="424"/>
      <c r="D5" s="424"/>
      <c r="E5" s="424"/>
      <c r="F5" s="424"/>
      <c r="G5" s="424"/>
      <c r="H5" s="424"/>
      <c r="I5" s="86" t="s">
        <v>290</v>
      </c>
      <c r="J5" s="87" t="s">
        <v>156</v>
      </c>
      <c r="K5" s="87" t="s">
        <v>157</v>
      </c>
    </row>
    <row r="6" spans="1:11" ht="12.75">
      <c r="A6" s="414">
        <v>1</v>
      </c>
      <c r="B6" s="414"/>
      <c r="C6" s="414"/>
      <c r="D6" s="414"/>
      <c r="E6" s="414"/>
      <c r="F6" s="414"/>
      <c r="G6" s="414"/>
      <c r="H6" s="414"/>
      <c r="I6" s="88">
        <v>2</v>
      </c>
      <c r="J6" s="89" t="s">
        <v>294</v>
      </c>
      <c r="K6" s="89" t="s">
        <v>295</v>
      </c>
    </row>
    <row r="7" spans="1:11" ht="12.75">
      <c r="A7" s="410" t="s">
        <v>162</v>
      </c>
      <c r="B7" s="411"/>
      <c r="C7" s="411"/>
      <c r="D7" s="411"/>
      <c r="E7" s="411"/>
      <c r="F7" s="411"/>
      <c r="G7" s="411"/>
      <c r="H7" s="411"/>
      <c r="I7" s="412"/>
      <c r="J7" s="412"/>
      <c r="K7" s="413"/>
    </row>
    <row r="8" spans="1:11" ht="12.75">
      <c r="A8" s="371" t="s">
        <v>207</v>
      </c>
      <c r="B8" s="372"/>
      <c r="C8" s="372"/>
      <c r="D8" s="372"/>
      <c r="E8" s="372"/>
      <c r="F8" s="372"/>
      <c r="G8" s="372"/>
      <c r="H8" s="372"/>
      <c r="I8" s="4">
        <v>1</v>
      </c>
      <c r="J8" s="8"/>
      <c r="K8" s="13"/>
    </row>
    <row r="9" spans="1:11" ht="12.75">
      <c r="A9" s="371" t="s">
        <v>125</v>
      </c>
      <c r="B9" s="372"/>
      <c r="C9" s="372"/>
      <c r="D9" s="372"/>
      <c r="E9" s="372"/>
      <c r="F9" s="372"/>
      <c r="G9" s="372"/>
      <c r="H9" s="372"/>
      <c r="I9" s="4">
        <v>2</v>
      </c>
      <c r="J9" s="8"/>
      <c r="K9" s="13"/>
    </row>
    <row r="10" spans="1:11" ht="12.75">
      <c r="A10" s="371" t="s">
        <v>126</v>
      </c>
      <c r="B10" s="372"/>
      <c r="C10" s="372"/>
      <c r="D10" s="372"/>
      <c r="E10" s="372"/>
      <c r="F10" s="372"/>
      <c r="G10" s="372"/>
      <c r="H10" s="372"/>
      <c r="I10" s="4">
        <v>3</v>
      </c>
      <c r="J10" s="8"/>
      <c r="K10" s="13"/>
    </row>
    <row r="11" spans="1:11" ht="12.75">
      <c r="A11" s="371" t="s">
        <v>127</v>
      </c>
      <c r="B11" s="372"/>
      <c r="C11" s="372"/>
      <c r="D11" s="372"/>
      <c r="E11" s="372"/>
      <c r="F11" s="372"/>
      <c r="G11" s="372"/>
      <c r="H11" s="372"/>
      <c r="I11" s="4">
        <v>4</v>
      </c>
      <c r="J11" s="8"/>
      <c r="K11" s="13"/>
    </row>
    <row r="12" spans="1:11" ht="12.75">
      <c r="A12" s="371" t="s">
        <v>128</v>
      </c>
      <c r="B12" s="372"/>
      <c r="C12" s="372"/>
      <c r="D12" s="372"/>
      <c r="E12" s="372"/>
      <c r="F12" s="372"/>
      <c r="G12" s="372"/>
      <c r="H12" s="372"/>
      <c r="I12" s="4">
        <v>5</v>
      </c>
      <c r="J12" s="8"/>
      <c r="K12" s="13"/>
    </row>
    <row r="13" spans="1:11" ht="12.75">
      <c r="A13" s="357" t="s">
        <v>206</v>
      </c>
      <c r="B13" s="358"/>
      <c r="C13" s="358"/>
      <c r="D13" s="358"/>
      <c r="E13" s="358"/>
      <c r="F13" s="358"/>
      <c r="G13" s="358"/>
      <c r="H13" s="358"/>
      <c r="I13" s="4">
        <v>6</v>
      </c>
      <c r="J13" s="9">
        <f>SUM(J8:J12)</f>
        <v>0</v>
      </c>
      <c r="K13" s="12">
        <f>SUM(K8:K12)</f>
        <v>0</v>
      </c>
    </row>
    <row r="14" spans="1:11" ht="12.75">
      <c r="A14" s="371" t="s">
        <v>129</v>
      </c>
      <c r="B14" s="372"/>
      <c r="C14" s="372"/>
      <c r="D14" s="372"/>
      <c r="E14" s="372"/>
      <c r="F14" s="372"/>
      <c r="G14" s="372"/>
      <c r="H14" s="372"/>
      <c r="I14" s="4">
        <v>7</v>
      </c>
      <c r="J14" s="8"/>
      <c r="K14" s="13"/>
    </row>
    <row r="15" spans="1:11" ht="12.75">
      <c r="A15" s="371" t="s">
        <v>130</v>
      </c>
      <c r="B15" s="372"/>
      <c r="C15" s="372"/>
      <c r="D15" s="372"/>
      <c r="E15" s="372"/>
      <c r="F15" s="372"/>
      <c r="G15" s="372"/>
      <c r="H15" s="372"/>
      <c r="I15" s="4">
        <v>8</v>
      </c>
      <c r="J15" s="8"/>
      <c r="K15" s="13"/>
    </row>
    <row r="16" spans="1:11" ht="12.75">
      <c r="A16" s="371" t="s">
        <v>131</v>
      </c>
      <c r="B16" s="372"/>
      <c r="C16" s="372"/>
      <c r="D16" s="372"/>
      <c r="E16" s="372"/>
      <c r="F16" s="372"/>
      <c r="G16" s="372"/>
      <c r="H16" s="372"/>
      <c r="I16" s="4">
        <v>9</v>
      </c>
      <c r="J16" s="8"/>
      <c r="K16" s="13"/>
    </row>
    <row r="17" spans="1:11" ht="12.75">
      <c r="A17" s="371" t="s">
        <v>132</v>
      </c>
      <c r="B17" s="372"/>
      <c r="C17" s="372"/>
      <c r="D17" s="372"/>
      <c r="E17" s="372"/>
      <c r="F17" s="372"/>
      <c r="G17" s="372"/>
      <c r="H17" s="372"/>
      <c r="I17" s="4">
        <v>10</v>
      </c>
      <c r="J17" s="8"/>
      <c r="K17" s="13"/>
    </row>
    <row r="18" spans="1:11" ht="12.75">
      <c r="A18" s="371" t="s">
        <v>133</v>
      </c>
      <c r="B18" s="372"/>
      <c r="C18" s="372"/>
      <c r="D18" s="372"/>
      <c r="E18" s="372"/>
      <c r="F18" s="372"/>
      <c r="G18" s="372"/>
      <c r="H18" s="372"/>
      <c r="I18" s="4">
        <v>11</v>
      </c>
      <c r="J18" s="8"/>
      <c r="K18" s="13"/>
    </row>
    <row r="19" spans="1:11" ht="12.75">
      <c r="A19" s="371" t="s">
        <v>134</v>
      </c>
      <c r="B19" s="372"/>
      <c r="C19" s="372"/>
      <c r="D19" s="372"/>
      <c r="E19" s="372"/>
      <c r="F19" s="372"/>
      <c r="G19" s="372"/>
      <c r="H19" s="372"/>
      <c r="I19" s="4">
        <v>12</v>
      </c>
      <c r="J19" s="8"/>
      <c r="K19" s="13"/>
    </row>
    <row r="20" spans="1:11" ht="12.75">
      <c r="A20" s="357" t="s">
        <v>47</v>
      </c>
      <c r="B20" s="358"/>
      <c r="C20" s="358"/>
      <c r="D20" s="358"/>
      <c r="E20" s="358"/>
      <c r="F20" s="358"/>
      <c r="G20" s="358"/>
      <c r="H20" s="358"/>
      <c r="I20" s="4">
        <v>13</v>
      </c>
      <c r="J20" s="9">
        <f>SUM(J14:J19)</f>
        <v>0</v>
      </c>
      <c r="K20" s="12">
        <f>SUM(K14:K19)</f>
        <v>0</v>
      </c>
    </row>
    <row r="21" spans="1:11" ht="12.75">
      <c r="A21" s="357" t="s">
        <v>111</v>
      </c>
      <c r="B21" s="425"/>
      <c r="C21" s="425"/>
      <c r="D21" s="425"/>
      <c r="E21" s="425"/>
      <c r="F21" s="425"/>
      <c r="G21" s="425"/>
      <c r="H21" s="426"/>
      <c r="I21" s="4">
        <v>14</v>
      </c>
      <c r="J21" s="9">
        <f>IF(J13&gt;J20,J13-J20,0)</f>
        <v>0</v>
      </c>
      <c r="K21" s="12">
        <f>IF(K13&gt;K20,K13-K20,0)</f>
        <v>0</v>
      </c>
    </row>
    <row r="22" spans="1:11" ht="12.75">
      <c r="A22" s="395" t="s">
        <v>112</v>
      </c>
      <c r="B22" s="427"/>
      <c r="C22" s="427"/>
      <c r="D22" s="427"/>
      <c r="E22" s="427"/>
      <c r="F22" s="427"/>
      <c r="G22" s="427"/>
      <c r="H22" s="428"/>
      <c r="I22" s="4">
        <v>15</v>
      </c>
      <c r="J22" s="9">
        <f>IF(J20&gt;J13,J20-J13,0)</f>
        <v>0</v>
      </c>
      <c r="K22" s="12">
        <f>IF(K20&gt;K13,K20-K13,0)</f>
        <v>0</v>
      </c>
    </row>
    <row r="23" spans="1:11" ht="12.75">
      <c r="A23" s="410" t="s">
        <v>165</v>
      </c>
      <c r="B23" s="411"/>
      <c r="C23" s="411"/>
      <c r="D23" s="411"/>
      <c r="E23" s="411"/>
      <c r="F23" s="411"/>
      <c r="G23" s="411"/>
      <c r="H23" s="411"/>
      <c r="I23" s="412"/>
      <c r="J23" s="412"/>
      <c r="K23" s="413"/>
    </row>
    <row r="24" spans="1:11" ht="12.75">
      <c r="A24" s="371" t="s">
        <v>171</v>
      </c>
      <c r="B24" s="372"/>
      <c r="C24" s="372"/>
      <c r="D24" s="372"/>
      <c r="E24" s="372"/>
      <c r="F24" s="372"/>
      <c r="G24" s="372"/>
      <c r="H24" s="372"/>
      <c r="I24" s="4">
        <v>16</v>
      </c>
      <c r="J24" s="8"/>
      <c r="K24" s="13"/>
    </row>
    <row r="25" spans="1:11" ht="12.75">
      <c r="A25" s="371" t="s">
        <v>172</v>
      </c>
      <c r="B25" s="372"/>
      <c r="C25" s="372"/>
      <c r="D25" s="372"/>
      <c r="E25" s="372"/>
      <c r="F25" s="372"/>
      <c r="G25" s="372"/>
      <c r="H25" s="372"/>
      <c r="I25" s="4">
        <v>17</v>
      </c>
      <c r="J25" s="8"/>
      <c r="K25" s="13"/>
    </row>
    <row r="26" spans="1:11" ht="12.75">
      <c r="A26" s="371" t="s">
        <v>48</v>
      </c>
      <c r="B26" s="372"/>
      <c r="C26" s="372"/>
      <c r="D26" s="372"/>
      <c r="E26" s="372"/>
      <c r="F26" s="372"/>
      <c r="G26" s="372"/>
      <c r="H26" s="372"/>
      <c r="I26" s="4">
        <v>18</v>
      </c>
      <c r="J26" s="8"/>
      <c r="K26" s="13"/>
    </row>
    <row r="27" spans="1:11" ht="12.75">
      <c r="A27" s="371" t="s">
        <v>49</v>
      </c>
      <c r="B27" s="372"/>
      <c r="C27" s="372"/>
      <c r="D27" s="372"/>
      <c r="E27" s="372"/>
      <c r="F27" s="372"/>
      <c r="G27" s="372"/>
      <c r="H27" s="372"/>
      <c r="I27" s="4">
        <v>19</v>
      </c>
      <c r="J27" s="8"/>
      <c r="K27" s="13"/>
    </row>
    <row r="28" spans="1:11" ht="12.75">
      <c r="A28" s="371" t="s">
        <v>173</v>
      </c>
      <c r="B28" s="372"/>
      <c r="C28" s="372"/>
      <c r="D28" s="372"/>
      <c r="E28" s="372"/>
      <c r="F28" s="372"/>
      <c r="G28" s="372"/>
      <c r="H28" s="372"/>
      <c r="I28" s="4">
        <v>20</v>
      </c>
      <c r="J28" s="8"/>
      <c r="K28" s="13"/>
    </row>
    <row r="29" spans="1:11" ht="12.75">
      <c r="A29" s="357" t="s">
        <v>119</v>
      </c>
      <c r="B29" s="358"/>
      <c r="C29" s="358"/>
      <c r="D29" s="358"/>
      <c r="E29" s="358"/>
      <c r="F29" s="358"/>
      <c r="G29" s="358"/>
      <c r="H29" s="358"/>
      <c r="I29" s="4">
        <v>21</v>
      </c>
      <c r="J29" s="9">
        <f>SUM(J24:J28)</f>
        <v>0</v>
      </c>
      <c r="K29" s="12">
        <f>SUM(K24:K28)</f>
        <v>0</v>
      </c>
    </row>
    <row r="30" spans="1:11" ht="12.75">
      <c r="A30" s="371" t="s">
        <v>2</v>
      </c>
      <c r="B30" s="372"/>
      <c r="C30" s="372"/>
      <c r="D30" s="372"/>
      <c r="E30" s="372"/>
      <c r="F30" s="372"/>
      <c r="G30" s="372"/>
      <c r="H30" s="372"/>
      <c r="I30" s="4">
        <v>22</v>
      </c>
      <c r="J30" s="8"/>
      <c r="K30" s="13"/>
    </row>
    <row r="31" spans="1:11" ht="12.75">
      <c r="A31" s="371" t="s">
        <v>3</v>
      </c>
      <c r="B31" s="372"/>
      <c r="C31" s="372"/>
      <c r="D31" s="372"/>
      <c r="E31" s="372"/>
      <c r="F31" s="372"/>
      <c r="G31" s="372"/>
      <c r="H31" s="372"/>
      <c r="I31" s="4">
        <v>23</v>
      </c>
      <c r="J31" s="8"/>
      <c r="K31" s="13"/>
    </row>
    <row r="32" spans="1:11" ht="12.75">
      <c r="A32" s="371" t="s">
        <v>4</v>
      </c>
      <c r="B32" s="372"/>
      <c r="C32" s="372"/>
      <c r="D32" s="372"/>
      <c r="E32" s="372"/>
      <c r="F32" s="372"/>
      <c r="G32" s="372"/>
      <c r="H32" s="372"/>
      <c r="I32" s="4">
        <v>24</v>
      </c>
      <c r="J32" s="8"/>
      <c r="K32" s="13"/>
    </row>
    <row r="33" spans="1:11" ht="12.75">
      <c r="A33" s="357" t="s">
        <v>50</v>
      </c>
      <c r="B33" s="358"/>
      <c r="C33" s="358"/>
      <c r="D33" s="358"/>
      <c r="E33" s="358"/>
      <c r="F33" s="358"/>
      <c r="G33" s="358"/>
      <c r="H33" s="358"/>
      <c r="I33" s="4">
        <v>25</v>
      </c>
      <c r="J33" s="9">
        <f>SUM(J30:J32)</f>
        <v>0</v>
      </c>
      <c r="K33" s="12">
        <f>SUM(K30:K32)</f>
        <v>0</v>
      </c>
    </row>
    <row r="34" spans="1:11" ht="12.75">
      <c r="A34" s="357" t="s">
        <v>113</v>
      </c>
      <c r="B34" s="358"/>
      <c r="C34" s="358"/>
      <c r="D34" s="358"/>
      <c r="E34" s="358"/>
      <c r="F34" s="358"/>
      <c r="G34" s="358"/>
      <c r="H34" s="358"/>
      <c r="I34" s="4">
        <v>26</v>
      </c>
      <c r="J34" s="9">
        <f>IF(J29&gt;J33,J29-J33,0)</f>
        <v>0</v>
      </c>
      <c r="K34" s="12">
        <f>IF(K29&gt;K33,K29-K33,0)</f>
        <v>0</v>
      </c>
    </row>
    <row r="35" spans="1:11" ht="12.75">
      <c r="A35" s="357" t="s">
        <v>114</v>
      </c>
      <c r="B35" s="358"/>
      <c r="C35" s="358"/>
      <c r="D35" s="358"/>
      <c r="E35" s="358"/>
      <c r="F35" s="358"/>
      <c r="G35" s="358"/>
      <c r="H35" s="358"/>
      <c r="I35" s="4">
        <v>27</v>
      </c>
      <c r="J35" s="9">
        <f>IF(J33&gt;J29,J33-J29,0)</f>
        <v>0</v>
      </c>
      <c r="K35" s="12">
        <f>IF(K33&gt;K29,K33-K29,0)</f>
        <v>0</v>
      </c>
    </row>
    <row r="36" spans="1:11" ht="12.75">
      <c r="A36" s="410" t="s">
        <v>166</v>
      </c>
      <c r="B36" s="411"/>
      <c r="C36" s="411"/>
      <c r="D36" s="411"/>
      <c r="E36" s="411"/>
      <c r="F36" s="411"/>
      <c r="G36" s="411"/>
      <c r="H36" s="411"/>
      <c r="I36" s="412">
        <v>0</v>
      </c>
      <c r="J36" s="412"/>
      <c r="K36" s="413"/>
    </row>
    <row r="37" spans="1:11" ht="12.75">
      <c r="A37" s="371" t="s">
        <v>180</v>
      </c>
      <c r="B37" s="372"/>
      <c r="C37" s="372"/>
      <c r="D37" s="372"/>
      <c r="E37" s="372"/>
      <c r="F37" s="372"/>
      <c r="G37" s="372"/>
      <c r="H37" s="372"/>
      <c r="I37" s="4">
        <v>28</v>
      </c>
      <c r="J37" s="8"/>
      <c r="K37" s="13"/>
    </row>
    <row r="38" spans="1:11" ht="12.75">
      <c r="A38" s="371" t="s">
        <v>29</v>
      </c>
      <c r="B38" s="372"/>
      <c r="C38" s="372"/>
      <c r="D38" s="372"/>
      <c r="E38" s="372"/>
      <c r="F38" s="372"/>
      <c r="G38" s="372"/>
      <c r="H38" s="372"/>
      <c r="I38" s="4">
        <v>29</v>
      </c>
      <c r="J38" s="8"/>
      <c r="K38" s="13"/>
    </row>
    <row r="39" spans="1:11" ht="12.75">
      <c r="A39" s="371" t="s">
        <v>30</v>
      </c>
      <c r="B39" s="372"/>
      <c r="C39" s="372"/>
      <c r="D39" s="372"/>
      <c r="E39" s="372"/>
      <c r="F39" s="372"/>
      <c r="G39" s="372"/>
      <c r="H39" s="372"/>
      <c r="I39" s="4">
        <v>30</v>
      </c>
      <c r="J39" s="8"/>
      <c r="K39" s="13"/>
    </row>
    <row r="40" spans="1:11" ht="12.75">
      <c r="A40" s="357" t="s">
        <v>51</v>
      </c>
      <c r="B40" s="358"/>
      <c r="C40" s="358"/>
      <c r="D40" s="358"/>
      <c r="E40" s="358"/>
      <c r="F40" s="358"/>
      <c r="G40" s="358"/>
      <c r="H40" s="358"/>
      <c r="I40" s="4">
        <v>31</v>
      </c>
      <c r="J40" s="9">
        <f>SUM(J37:J39)</f>
        <v>0</v>
      </c>
      <c r="K40" s="12">
        <f>SUM(K37:K39)</f>
        <v>0</v>
      </c>
    </row>
    <row r="41" spans="1:11" ht="12.75">
      <c r="A41" s="371" t="s">
        <v>31</v>
      </c>
      <c r="B41" s="372"/>
      <c r="C41" s="372"/>
      <c r="D41" s="372"/>
      <c r="E41" s="372"/>
      <c r="F41" s="372"/>
      <c r="G41" s="372"/>
      <c r="H41" s="372"/>
      <c r="I41" s="4">
        <v>32</v>
      </c>
      <c r="J41" s="8"/>
      <c r="K41" s="13"/>
    </row>
    <row r="42" spans="1:11" ht="12.75">
      <c r="A42" s="371" t="s">
        <v>32</v>
      </c>
      <c r="B42" s="372"/>
      <c r="C42" s="372"/>
      <c r="D42" s="372"/>
      <c r="E42" s="372"/>
      <c r="F42" s="372"/>
      <c r="G42" s="372"/>
      <c r="H42" s="372"/>
      <c r="I42" s="4">
        <v>33</v>
      </c>
      <c r="J42" s="8"/>
      <c r="K42" s="13"/>
    </row>
    <row r="43" spans="1:11" ht="12.75">
      <c r="A43" s="371" t="s">
        <v>33</v>
      </c>
      <c r="B43" s="372"/>
      <c r="C43" s="372"/>
      <c r="D43" s="372"/>
      <c r="E43" s="372"/>
      <c r="F43" s="372"/>
      <c r="G43" s="372"/>
      <c r="H43" s="372"/>
      <c r="I43" s="4">
        <v>34</v>
      </c>
      <c r="J43" s="8"/>
      <c r="K43" s="13"/>
    </row>
    <row r="44" spans="1:11" ht="12.75">
      <c r="A44" s="371" t="s">
        <v>34</v>
      </c>
      <c r="B44" s="372"/>
      <c r="C44" s="372"/>
      <c r="D44" s="372"/>
      <c r="E44" s="372"/>
      <c r="F44" s="372"/>
      <c r="G44" s="372"/>
      <c r="H44" s="372"/>
      <c r="I44" s="4">
        <v>35</v>
      </c>
      <c r="J44" s="8"/>
      <c r="K44" s="13"/>
    </row>
    <row r="45" spans="1:11" ht="12.75">
      <c r="A45" s="371" t="s">
        <v>35</v>
      </c>
      <c r="B45" s="372"/>
      <c r="C45" s="372"/>
      <c r="D45" s="372"/>
      <c r="E45" s="372"/>
      <c r="F45" s="372"/>
      <c r="G45" s="372"/>
      <c r="H45" s="372"/>
      <c r="I45" s="4">
        <v>36</v>
      </c>
      <c r="J45" s="8"/>
      <c r="K45" s="13"/>
    </row>
    <row r="46" spans="1:11" ht="12.75">
      <c r="A46" s="357" t="s">
        <v>154</v>
      </c>
      <c r="B46" s="358"/>
      <c r="C46" s="358"/>
      <c r="D46" s="358"/>
      <c r="E46" s="358"/>
      <c r="F46" s="358"/>
      <c r="G46" s="358"/>
      <c r="H46" s="358"/>
      <c r="I46" s="4">
        <v>37</v>
      </c>
      <c r="J46" s="9">
        <f>SUM(J41:J45)</f>
        <v>0</v>
      </c>
      <c r="K46" s="12">
        <f>SUM(K41:K45)</f>
        <v>0</v>
      </c>
    </row>
    <row r="47" spans="1:11" ht="12.75">
      <c r="A47" s="357" t="s">
        <v>168</v>
      </c>
      <c r="B47" s="358"/>
      <c r="C47" s="358"/>
      <c r="D47" s="358"/>
      <c r="E47" s="358"/>
      <c r="F47" s="358"/>
      <c r="G47" s="358"/>
      <c r="H47" s="358"/>
      <c r="I47" s="4">
        <v>38</v>
      </c>
      <c r="J47" s="9">
        <f>IF(J40&gt;J46,J40-J46,0)</f>
        <v>0</v>
      </c>
      <c r="K47" s="12">
        <f>IF(K40&gt;K46,K40-K46,0)</f>
        <v>0</v>
      </c>
    </row>
    <row r="48" spans="1:11" ht="12.75">
      <c r="A48" s="357" t="s">
        <v>169</v>
      </c>
      <c r="B48" s="358"/>
      <c r="C48" s="358"/>
      <c r="D48" s="358"/>
      <c r="E48" s="358"/>
      <c r="F48" s="358"/>
      <c r="G48" s="358"/>
      <c r="H48" s="358"/>
      <c r="I48" s="4">
        <v>39</v>
      </c>
      <c r="J48" s="9">
        <f>IF(J46&gt;J40,J46-J40,0)</f>
        <v>0</v>
      </c>
      <c r="K48" s="12">
        <f>IF(K46&gt;K40,K46-K40,0)</f>
        <v>0</v>
      </c>
    </row>
    <row r="49" spans="1:11" ht="12.75">
      <c r="A49" s="357" t="s">
        <v>155</v>
      </c>
      <c r="B49" s="358"/>
      <c r="C49" s="358"/>
      <c r="D49" s="358"/>
      <c r="E49" s="358"/>
      <c r="F49" s="358"/>
      <c r="G49" s="358"/>
      <c r="H49" s="358"/>
      <c r="I49" s="4">
        <v>40</v>
      </c>
      <c r="J49" s="9">
        <f>IF(J21-J22+J34-J35+J47-J48&gt;0,J21-J22+J34-J35+J47-J48,0)</f>
        <v>0</v>
      </c>
      <c r="K49" s="12">
        <f>IF(K21-K22+K34-K35+K47-K48&gt;0,K21-K22+K34-K35+K47-K48,0)</f>
        <v>0</v>
      </c>
    </row>
    <row r="50" spans="1:11" ht="12.75">
      <c r="A50" s="357" t="s">
        <v>15</v>
      </c>
      <c r="B50" s="358"/>
      <c r="C50" s="358"/>
      <c r="D50" s="358"/>
      <c r="E50" s="358"/>
      <c r="F50" s="358"/>
      <c r="G50" s="358"/>
      <c r="H50" s="358"/>
      <c r="I50" s="4">
        <v>41</v>
      </c>
      <c r="J50" s="9">
        <f>IF(J22-J21+J35-J34+J48-J47&gt;0,J22-J21+J35-J34+J48-J47,0)</f>
        <v>0</v>
      </c>
      <c r="K50" s="12">
        <f>IF(K22-K21+K35-K34+K48-K47&gt;0,K22-K21+K35-K34+K48-K47,0)</f>
        <v>0</v>
      </c>
    </row>
    <row r="51" spans="1:11" ht="12.75">
      <c r="A51" s="357" t="s">
        <v>167</v>
      </c>
      <c r="B51" s="358"/>
      <c r="C51" s="358"/>
      <c r="D51" s="358"/>
      <c r="E51" s="358"/>
      <c r="F51" s="358"/>
      <c r="G51" s="358"/>
      <c r="H51" s="358"/>
      <c r="I51" s="4">
        <v>42</v>
      </c>
      <c r="J51" s="8"/>
      <c r="K51" s="13"/>
    </row>
    <row r="52" spans="1:11" ht="12.75">
      <c r="A52" s="357" t="s">
        <v>182</v>
      </c>
      <c r="B52" s="358"/>
      <c r="C52" s="358"/>
      <c r="D52" s="358"/>
      <c r="E52" s="358"/>
      <c r="F52" s="358"/>
      <c r="G52" s="358"/>
      <c r="H52" s="358"/>
      <c r="I52" s="4">
        <v>43</v>
      </c>
      <c r="J52" s="8"/>
      <c r="K52" s="13"/>
    </row>
    <row r="53" spans="1:11" ht="12.75">
      <c r="A53" s="357" t="s">
        <v>183</v>
      </c>
      <c r="B53" s="358"/>
      <c r="C53" s="358"/>
      <c r="D53" s="358"/>
      <c r="E53" s="358"/>
      <c r="F53" s="358"/>
      <c r="G53" s="358"/>
      <c r="H53" s="358"/>
      <c r="I53" s="4">
        <v>44</v>
      </c>
      <c r="J53" s="8"/>
      <c r="K53" s="13"/>
    </row>
    <row r="54" spans="1:11" ht="12.75">
      <c r="A54" s="395" t="s">
        <v>184</v>
      </c>
      <c r="B54" s="396"/>
      <c r="C54" s="396"/>
      <c r="D54" s="396"/>
      <c r="E54" s="396"/>
      <c r="F54" s="396"/>
      <c r="G54" s="396"/>
      <c r="H54" s="396"/>
      <c r="I54" s="7">
        <v>45</v>
      </c>
      <c r="J54" s="10">
        <f>J51+J52-J53</f>
        <v>0</v>
      </c>
      <c r="K54" s="18">
        <f>K51+K52-K53</f>
        <v>0</v>
      </c>
    </row>
    <row r="55" spans="1:11" ht="12.75">
      <c r="A55" s="90" t="s">
        <v>181</v>
      </c>
      <c r="B55" s="81"/>
      <c r="C55" s="81"/>
      <c r="D55" s="81"/>
      <c r="E55" s="81"/>
      <c r="F55" s="81"/>
      <c r="G55" s="81"/>
      <c r="H55" s="81"/>
      <c r="I55" s="81"/>
      <c r="J55" s="81"/>
      <c r="K55" s="81"/>
    </row>
  </sheetData>
  <sheetProtection/>
  <mergeCells count="54">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40:H40"/>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10" zoomScalePageLayoutView="0" workbookViewId="0" topLeftCell="A1">
      <selection activeCell="K10" sqref="K10"/>
    </sheetView>
  </sheetViews>
  <sheetFormatPr defaultColWidth="9.140625" defaultRowHeight="12.75"/>
  <cols>
    <col min="1" max="4" width="9.140625" style="94" customWidth="1"/>
    <col min="5" max="5" width="10.140625" style="94" bestFit="1" customWidth="1"/>
    <col min="6" max="9" width="9.140625" style="94" customWidth="1"/>
    <col min="10" max="11" width="10.421875" style="94" bestFit="1" customWidth="1"/>
    <col min="12" max="16384" width="9.140625" style="94" customWidth="1"/>
  </cols>
  <sheetData>
    <row r="1" spans="1:12" ht="12.75">
      <c r="A1" s="436" t="s">
        <v>292</v>
      </c>
      <c r="B1" s="437"/>
      <c r="C1" s="437"/>
      <c r="D1" s="437"/>
      <c r="E1" s="437"/>
      <c r="F1" s="437"/>
      <c r="G1" s="437"/>
      <c r="H1" s="437"/>
      <c r="I1" s="437"/>
      <c r="J1" s="437"/>
      <c r="K1" s="437"/>
      <c r="L1" s="93"/>
    </row>
    <row r="2" spans="1:12" ht="15.75">
      <c r="A2" s="91"/>
      <c r="B2" s="92"/>
      <c r="C2" s="444" t="s">
        <v>293</v>
      </c>
      <c r="D2" s="444"/>
      <c r="E2" s="96">
        <v>41275</v>
      </c>
      <c r="F2" s="95" t="s">
        <v>258</v>
      </c>
      <c r="G2" s="445">
        <v>41639</v>
      </c>
      <c r="H2" s="446"/>
      <c r="I2" s="92"/>
      <c r="J2" s="92"/>
      <c r="K2" s="92"/>
      <c r="L2" s="97"/>
    </row>
    <row r="3" spans="1:11" ht="24" thickBot="1">
      <c r="A3" s="430" t="s">
        <v>61</v>
      </c>
      <c r="B3" s="430"/>
      <c r="C3" s="430"/>
      <c r="D3" s="430"/>
      <c r="E3" s="430"/>
      <c r="F3" s="430"/>
      <c r="G3" s="430"/>
      <c r="H3" s="430"/>
      <c r="I3" s="98" t="s">
        <v>316</v>
      </c>
      <c r="J3" s="99" t="s">
        <v>156</v>
      </c>
      <c r="K3" s="99" t="s">
        <v>157</v>
      </c>
    </row>
    <row r="4" spans="1:11" ht="12.75">
      <c r="A4" s="431">
        <v>1</v>
      </c>
      <c r="B4" s="431"/>
      <c r="C4" s="431"/>
      <c r="D4" s="431"/>
      <c r="E4" s="431"/>
      <c r="F4" s="431"/>
      <c r="G4" s="431"/>
      <c r="H4" s="431"/>
      <c r="I4" s="101">
        <v>2</v>
      </c>
      <c r="J4" s="100" t="s">
        <v>294</v>
      </c>
      <c r="K4" s="100" t="s">
        <v>295</v>
      </c>
    </row>
    <row r="5" spans="1:11" ht="12.75">
      <c r="A5" s="432" t="s">
        <v>296</v>
      </c>
      <c r="B5" s="433"/>
      <c r="C5" s="433"/>
      <c r="D5" s="433"/>
      <c r="E5" s="433"/>
      <c r="F5" s="433"/>
      <c r="G5" s="433"/>
      <c r="H5" s="433"/>
      <c r="I5" s="102">
        <v>1</v>
      </c>
      <c r="J5" s="103">
        <v>28200700</v>
      </c>
      <c r="K5" s="103">
        <v>28200700</v>
      </c>
    </row>
    <row r="6" spans="1:11" ht="12.75">
      <c r="A6" s="432" t="s">
        <v>297</v>
      </c>
      <c r="B6" s="433"/>
      <c r="C6" s="433"/>
      <c r="D6" s="433"/>
      <c r="E6" s="433"/>
      <c r="F6" s="433"/>
      <c r="G6" s="433"/>
      <c r="H6" s="433"/>
      <c r="I6" s="102">
        <v>2</v>
      </c>
      <c r="J6" s="104">
        <v>194354000</v>
      </c>
      <c r="K6" s="104">
        <v>194354000</v>
      </c>
    </row>
    <row r="7" spans="1:11" ht="12.75">
      <c r="A7" s="432" t="s">
        <v>298</v>
      </c>
      <c r="B7" s="433"/>
      <c r="C7" s="433"/>
      <c r="D7" s="433"/>
      <c r="E7" s="433"/>
      <c r="F7" s="433"/>
      <c r="G7" s="433"/>
      <c r="H7" s="433"/>
      <c r="I7" s="102">
        <v>3</v>
      </c>
      <c r="J7" s="104">
        <v>0</v>
      </c>
      <c r="K7" s="104">
        <v>0</v>
      </c>
    </row>
    <row r="8" spans="1:11" ht="12.75">
      <c r="A8" s="432" t="s">
        <v>299</v>
      </c>
      <c r="B8" s="433"/>
      <c r="C8" s="433"/>
      <c r="D8" s="433"/>
      <c r="E8" s="433"/>
      <c r="F8" s="433"/>
      <c r="G8" s="433"/>
      <c r="H8" s="433"/>
      <c r="I8" s="102">
        <v>4</v>
      </c>
      <c r="J8" s="104">
        <v>-709231838</v>
      </c>
      <c r="K8" s="104">
        <v>-814108103</v>
      </c>
    </row>
    <row r="9" spans="1:11" ht="12.75">
      <c r="A9" s="432" t="s">
        <v>300</v>
      </c>
      <c r="B9" s="433"/>
      <c r="C9" s="433"/>
      <c r="D9" s="433"/>
      <c r="E9" s="433"/>
      <c r="F9" s="433"/>
      <c r="G9" s="433"/>
      <c r="H9" s="433"/>
      <c r="I9" s="102">
        <v>5</v>
      </c>
      <c r="J9" s="104">
        <v>-104892519</v>
      </c>
      <c r="K9" s="104">
        <v>-33437719</v>
      </c>
    </row>
    <row r="10" spans="1:11" ht="12.75">
      <c r="A10" s="432" t="s">
        <v>301</v>
      </c>
      <c r="B10" s="433"/>
      <c r="C10" s="433"/>
      <c r="D10" s="433"/>
      <c r="E10" s="433"/>
      <c r="F10" s="433"/>
      <c r="G10" s="433"/>
      <c r="H10" s="433"/>
      <c r="I10" s="102">
        <v>6</v>
      </c>
      <c r="J10" s="104">
        <v>0</v>
      </c>
      <c r="K10" s="104">
        <v>0</v>
      </c>
    </row>
    <row r="11" spans="1:11" ht="12.75">
      <c r="A11" s="432" t="s">
        <v>302</v>
      </c>
      <c r="B11" s="433"/>
      <c r="C11" s="433"/>
      <c r="D11" s="433"/>
      <c r="E11" s="433"/>
      <c r="F11" s="433"/>
      <c r="G11" s="433"/>
      <c r="H11" s="433"/>
      <c r="I11" s="102">
        <v>7</v>
      </c>
      <c r="J11" s="104">
        <v>0</v>
      </c>
      <c r="K11" s="104">
        <v>0</v>
      </c>
    </row>
    <row r="12" spans="1:11" ht="12.75">
      <c r="A12" s="432" t="s">
        <v>303</v>
      </c>
      <c r="B12" s="433"/>
      <c r="C12" s="433"/>
      <c r="D12" s="433"/>
      <c r="E12" s="433"/>
      <c r="F12" s="433"/>
      <c r="G12" s="433"/>
      <c r="H12" s="433"/>
      <c r="I12" s="102">
        <v>8</v>
      </c>
      <c r="J12" s="104">
        <v>0</v>
      </c>
      <c r="K12" s="104">
        <v>0</v>
      </c>
    </row>
    <row r="13" spans="1:11" ht="12.75">
      <c r="A13" s="432" t="s">
        <v>304</v>
      </c>
      <c r="B13" s="433"/>
      <c r="C13" s="433"/>
      <c r="D13" s="433"/>
      <c r="E13" s="433"/>
      <c r="F13" s="433"/>
      <c r="G13" s="433"/>
      <c r="H13" s="433"/>
      <c r="I13" s="102">
        <v>9</v>
      </c>
      <c r="J13" s="104">
        <v>0</v>
      </c>
      <c r="K13" s="104">
        <v>0</v>
      </c>
    </row>
    <row r="14" spans="1:11" ht="12.75">
      <c r="A14" s="438" t="s">
        <v>305</v>
      </c>
      <c r="B14" s="439"/>
      <c r="C14" s="439"/>
      <c r="D14" s="439"/>
      <c r="E14" s="439"/>
      <c r="F14" s="439"/>
      <c r="G14" s="439"/>
      <c r="H14" s="439"/>
      <c r="I14" s="102">
        <v>10</v>
      </c>
      <c r="J14" s="105">
        <f>SUM(J5:J13)</f>
        <v>-591569657</v>
      </c>
      <c r="K14" s="105">
        <f>SUM(K5:K13)</f>
        <v>-624991122</v>
      </c>
    </row>
    <row r="15" spans="1:11" ht="12.75">
      <c r="A15" s="432" t="s">
        <v>306</v>
      </c>
      <c r="B15" s="433"/>
      <c r="C15" s="433"/>
      <c r="D15" s="433"/>
      <c r="E15" s="433"/>
      <c r="F15" s="433"/>
      <c r="G15" s="433"/>
      <c r="H15" s="433"/>
      <c r="I15" s="102">
        <v>11</v>
      </c>
      <c r="J15" s="104">
        <v>0</v>
      </c>
      <c r="K15" s="104">
        <v>0</v>
      </c>
    </row>
    <row r="16" spans="1:11" ht="12.75">
      <c r="A16" s="432" t="s">
        <v>307</v>
      </c>
      <c r="B16" s="433"/>
      <c r="C16" s="433"/>
      <c r="D16" s="433"/>
      <c r="E16" s="433"/>
      <c r="F16" s="433"/>
      <c r="G16" s="433"/>
      <c r="H16" s="433"/>
      <c r="I16" s="102">
        <v>12</v>
      </c>
      <c r="J16" s="104">
        <v>0</v>
      </c>
      <c r="K16" s="104">
        <v>0</v>
      </c>
    </row>
    <row r="17" spans="1:11" ht="12.75">
      <c r="A17" s="432" t="s">
        <v>308</v>
      </c>
      <c r="B17" s="433"/>
      <c r="C17" s="433"/>
      <c r="D17" s="433"/>
      <c r="E17" s="433"/>
      <c r="F17" s="433"/>
      <c r="G17" s="433"/>
      <c r="H17" s="433"/>
      <c r="I17" s="102">
        <v>13</v>
      </c>
      <c r="J17" s="104">
        <v>0</v>
      </c>
      <c r="K17" s="104">
        <v>0</v>
      </c>
    </row>
    <row r="18" spans="1:11" ht="12.75">
      <c r="A18" s="432" t="s">
        <v>309</v>
      </c>
      <c r="B18" s="433"/>
      <c r="C18" s="433"/>
      <c r="D18" s="433"/>
      <c r="E18" s="433"/>
      <c r="F18" s="433"/>
      <c r="G18" s="433"/>
      <c r="H18" s="433"/>
      <c r="I18" s="102">
        <v>14</v>
      </c>
      <c r="J18" s="104">
        <v>0</v>
      </c>
      <c r="K18" s="104">
        <v>0</v>
      </c>
    </row>
    <row r="19" spans="1:11" ht="12.75">
      <c r="A19" s="432" t="s">
        <v>310</v>
      </c>
      <c r="B19" s="433"/>
      <c r="C19" s="433"/>
      <c r="D19" s="433"/>
      <c r="E19" s="433"/>
      <c r="F19" s="433"/>
      <c r="G19" s="433"/>
      <c r="H19" s="433"/>
      <c r="I19" s="102">
        <v>15</v>
      </c>
      <c r="J19" s="104">
        <v>0</v>
      </c>
      <c r="K19" s="104">
        <v>0</v>
      </c>
    </row>
    <row r="20" spans="1:11" ht="12.75">
      <c r="A20" s="432" t="s">
        <v>311</v>
      </c>
      <c r="B20" s="433"/>
      <c r="C20" s="433"/>
      <c r="D20" s="433"/>
      <c r="E20" s="433"/>
      <c r="F20" s="433"/>
      <c r="G20" s="433"/>
      <c r="H20" s="433"/>
      <c r="I20" s="102">
        <v>16</v>
      </c>
      <c r="J20" s="104">
        <v>0</v>
      </c>
      <c r="K20" s="104">
        <v>0</v>
      </c>
    </row>
    <row r="21" spans="1:11" ht="12.75">
      <c r="A21" s="438" t="s">
        <v>312</v>
      </c>
      <c r="B21" s="439"/>
      <c r="C21" s="439"/>
      <c r="D21" s="439"/>
      <c r="E21" s="439"/>
      <c r="F21" s="439"/>
      <c r="G21" s="439"/>
      <c r="H21" s="439"/>
      <c r="I21" s="102">
        <v>17</v>
      </c>
      <c r="J21" s="106">
        <f>SUM(J15:J20)</f>
        <v>0</v>
      </c>
      <c r="K21" s="106">
        <f>SUM(K15:K20)</f>
        <v>0</v>
      </c>
    </row>
    <row r="22" spans="1:11" ht="12.75">
      <c r="A22" s="440"/>
      <c r="B22" s="441"/>
      <c r="C22" s="441"/>
      <c r="D22" s="441"/>
      <c r="E22" s="441"/>
      <c r="F22" s="441"/>
      <c r="G22" s="441"/>
      <c r="H22" s="441"/>
      <c r="I22" s="442"/>
      <c r="J22" s="442"/>
      <c r="K22" s="443"/>
    </row>
    <row r="23" spans="1:11" ht="12.75">
      <c r="A23" s="447" t="s">
        <v>313</v>
      </c>
      <c r="B23" s="448"/>
      <c r="C23" s="448"/>
      <c r="D23" s="448"/>
      <c r="E23" s="448"/>
      <c r="F23" s="448"/>
      <c r="G23" s="448"/>
      <c r="H23" s="448"/>
      <c r="I23" s="107">
        <v>18</v>
      </c>
      <c r="J23" s="103">
        <f>J14</f>
        <v>-591569657</v>
      </c>
      <c r="K23" s="103">
        <f>K14</f>
        <v>-624991122</v>
      </c>
    </row>
    <row r="24" spans="1:11" ht="23.25" customHeight="1">
      <c r="A24" s="449" t="s">
        <v>314</v>
      </c>
      <c r="B24" s="450"/>
      <c r="C24" s="450"/>
      <c r="D24" s="450"/>
      <c r="E24" s="450"/>
      <c r="F24" s="450"/>
      <c r="G24" s="450"/>
      <c r="H24" s="450"/>
      <c r="I24" s="108">
        <v>19</v>
      </c>
      <c r="J24" s="106"/>
      <c r="K24" s="106"/>
    </row>
    <row r="25" spans="1:11" ht="30" customHeight="1">
      <c r="A25" s="434" t="s">
        <v>315</v>
      </c>
      <c r="B25" s="435"/>
      <c r="C25" s="435"/>
      <c r="D25" s="435"/>
      <c r="E25" s="435"/>
      <c r="F25" s="435"/>
      <c r="G25" s="435"/>
      <c r="H25" s="435"/>
      <c r="I25" s="435"/>
      <c r="J25" s="435"/>
      <c r="K25" s="435"/>
    </row>
  </sheetData>
  <sheetProtection/>
  <protectedRanges>
    <protectedRange sqref="E2" name="Range1_1"/>
    <protectedRange sqref="G2:H2" name="Range1"/>
  </protectedRanges>
  <mergeCells count="26">
    <mergeCell ref="A13:H13"/>
    <mergeCell ref="A14:H14"/>
    <mergeCell ref="A23:H23"/>
    <mergeCell ref="A24:H24"/>
    <mergeCell ref="A17:H17"/>
    <mergeCell ref="A18:H18"/>
    <mergeCell ref="A15:H15"/>
    <mergeCell ref="A16:H16"/>
    <mergeCell ref="A25:K25"/>
    <mergeCell ref="A1:K1"/>
    <mergeCell ref="A19:H19"/>
    <mergeCell ref="A20:H20"/>
    <mergeCell ref="A21:H21"/>
    <mergeCell ref="A22:K22"/>
    <mergeCell ref="C2:D2"/>
    <mergeCell ref="G2:H2"/>
    <mergeCell ref="A7:H7"/>
    <mergeCell ref="A8:H8"/>
    <mergeCell ref="A3:H3"/>
    <mergeCell ref="A4:H4"/>
    <mergeCell ref="A11:H11"/>
    <mergeCell ref="A12:H12"/>
    <mergeCell ref="A5:H5"/>
    <mergeCell ref="A6:H6"/>
    <mergeCell ref="A9:H9"/>
    <mergeCell ref="A10:H10"/>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s>
</worksheet>
</file>

<file path=xl/worksheets/sheet7.xml><?xml version="1.0" encoding="utf-8"?>
<worksheet xmlns="http://schemas.openxmlformats.org/spreadsheetml/2006/main" xmlns:r="http://schemas.openxmlformats.org/officeDocument/2006/relationships">
  <dimension ref="A1:T512"/>
  <sheetViews>
    <sheetView zoomScaleSheetLayoutView="110" zoomScalePageLayoutView="0" workbookViewId="0" topLeftCell="A358">
      <selection activeCell="B299" sqref="B299"/>
    </sheetView>
  </sheetViews>
  <sheetFormatPr defaultColWidth="9.140625" defaultRowHeight="12.75"/>
  <cols>
    <col min="1" max="1" width="30.00390625" style="115" customWidth="1"/>
    <col min="2" max="2" width="12.7109375" style="115" customWidth="1"/>
    <col min="3" max="3" width="11.140625" style="115" bestFit="1" customWidth="1"/>
    <col min="4" max="4" width="12.28125" style="115" bestFit="1" customWidth="1"/>
    <col min="5" max="5" width="13.28125" style="115" customWidth="1"/>
    <col min="6" max="6" width="10.00390625" style="115" bestFit="1" customWidth="1"/>
    <col min="7" max="7" width="9.140625" style="115" customWidth="1"/>
    <col min="8" max="8" width="9.140625" style="115" bestFit="1" customWidth="1"/>
    <col min="9" max="9" width="9.57421875" style="115" bestFit="1" customWidth="1"/>
    <col min="10" max="11" width="9.140625" style="116" customWidth="1"/>
    <col min="12" max="20" width="9.140625" style="126" customWidth="1"/>
    <col min="21" max="16384" width="9.140625" style="117" customWidth="1"/>
  </cols>
  <sheetData>
    <row r="1" spans="1:20" ht="20.25">
      <c r="A1" s="467" t="s">
        <v>291</v>
      </c>
      <c r="B1" s="467"/>
      <c r="C1" s="467"/>
      <c r="D1" s="467"/>
      <c r="E1" s="467"/>
      <c r="F1" s="467"/>
      <c r="G1" s="467"/>
      <c r="H1" s="467"/>
      <c r="I1" s="467"/>
      <c r="L1" s="117"/>
      <c r="M1" s="117"/>
      <c r="N1" s="117"/>
      <c r="O1" s="117"/>
      <c r="P1" s="117"/>
      <c r="Q1" s="117"/>
      <c r="R1" s="117"/>
      <c r="S1" s="117"/>
      <c r="T1" s="117"/>
    </row>
    <row r="2" spans="1:20" ht="12.75">
      <c r="A2" s="118"/>
      <c r="L2" s="117"/>
      <c r="M2" s="117"/>
      <c r="N2" s="117"/>
      <c r="O2" s="117"/>
      <c r="P2" s="117"/>
      <c r="Q2" s="117"/>
      <c r="R2" s="117"/>
      <c r="S2" s="117"/>
      <c r="T2" s="117"/>
    </row>
    <row r="3" spans="1:9" ht="90.75" customHeight="1">
      <c r="A3" s="492" t="s">
        <v>648</v>
      </c>
      <c r="B3" s="493"/>
      <c r="C3" s="493"/>
      <c r="D3" s="493"/>
      <c r="E3" s="493"/>
      <c r="F3" s="493"/>
      <c r="G3" s="493"/>
      <c r="H3" s="493"/>
      <c r="I3" s="493"/>
    </row>
    <row r="4" spans="1:9" ht="12.75">
      <c r="A4" s="209"/>
      <c r="B4" s="209"/>
      <c r="C4" s="209"/>
      <c r="D4" s="209"/>
      <c r="E4" s="209"/>
      <c r="F4" s="209"/>
      <c r="G4" s="209"/>
      <c r="H4" s="209"/>
      <c r="I4" s="209"/>
    </row>
    <row r="5" spans="1:20" ht="12.75" customHeight="1">
      <c r="A5" s="453" t="s">
        <v>349</v>
      </c>
      <c r="B5" s="453"/>
      <c r="C5" s="453"/>
      <c r="D5" s="453"/>
      <c r="E5" s="453"/>
      <c r="F5" s="453"/>
      <c r="G5" s="453"/>
      <c r="H5" s="453"/>
      <c r="I5" s="453"/>
      <c r="J5" s="453"/>
      <c r="L5" s="117"/>
      <c r="M5" s="117"/>
      <c r="N5" s="117"/>
      <c r="O5" s="117"/>
      <c r="P5" s="117"/>
      <c r="Q5" s="117"/>
      <c r="R5" s="117"/>
      <c r="S5" s="117"/>
      <c r="T5" s="117"/>
    </row>
    <row r="6" spans="1:20" ht="12.75" customHeight="1">
      <c r="A6" s="119"/>
      <c r="B6" s="119"/>
      <c r="C6" s="119"/>
      <c r="D6" s="119"/>
      <c r="E6" s="119"/>
      <c r="F6" s="119"/>
      <c r="G6" s="119"/>
      <c r="H6" s="119"/>
      <c r="I6" s="119"/>
      <c r="J6" s="120"/>
      <c r="L6" s="117"/>
      <c r="M6" s="117"/>
      <c r="N6" s="117"/>
      <c r="O6" s="117"/>
      <c r="P6" s="117"/>
      <c r="Q6" s="117"/>
      <c r="R6" s="117"/>
      <c r="S6" s="117"/>
      <c r="T6" s="117"/>
    </row>
    <row r="7" spans="1:20" ht="12.75" customHeight="1">
      <c r="A7" s="457" t="s">
        <v>350</v>
      </c>
      <c r="B7" s="457"/>
      <c r="C7" s="457"/>
      <c r="D7" s="457"/>
      <c r="E7" s="457"/>
      <c r="F7" s="457"/>
      <c r="G7" s="457"/>
      <c r="H7" s="457"/>
      <c r="I7" s="457"/>
      <c r="J7" s="121"/>
      <c r="L7" s="117"/>
      <c r="M7" s="117"/>
      <c r="N7" s="117"/>
      <c r="O7" s="117"/>
      <c r="P7" s="117"/>
      <c r="Q7" s="117"/>
      <c r="R7" s="117"/>
      <c r="S7" s="117"/>
      <c r="T7" s="117"/>
    </row>
    <row r="8" spans="1:20" ht="29.25" customHeight="1">
      <c r="A8" s="451" t="s">
        <v>351</v>
      </c>
      <c r="B8" s="451"/>
      <c r="C8" s="451"/>
      <c r="D8" s="451"/>
      <c r="E8" s="451"/>
      <c r="F8" s="451"/>
      <c r="G8" s="451"/>
      <c r="H8" s="451"/>
      <c r="I8" s="451"/>
      <c r="J8" s="122"/>
      <c r="L8" s="117"/>
      <c r="M8" s="117"/>
      <c r="N8" s="117"/>
      <c r="O8" s="117"/>
      <c r="P8" s="117"/>
      <c r="Q8" s="117"/>
      <c r="R8" s="117"/>
      <c r="S8" s="117"/>
      <c r="T8" s="117"/>
    </row>
    <row r="9" spans="1:20" ht="41.25" customHeight="1">
      <c r="A9" s="451" t="s">
        <v>352</v>
      </c>
      <c r="B9" s="451"/>
      <c r="C9" s="451"/>
      <c r="D9" s="451"/>
      <c r="E9" s="451"/>
      <c r="F9" s="451"/>
      <c r="G9" s="451"/>
      <c r="H9" s="451"/>
      <c r="I9" s="451"/>
      <c r="J9" s="122"/>
      <c r="L9" s="117"/>
      <c r="M9" s="117"/>
      <c r="N9" s="117"/>
      <c r="O9" s="117"/>
      <c r="P9" s="117"/>
      <c r="Q9" s="117"/>
      <c r="R9" s="117"/>
      <c r="S9" s="117"/>
      <c r="T9" s="117"/>
    </row>
    <row r="10" spans="1:20" ht="12.75" customHeight="1">
      <c r="A10" s="123"/>
      <c r="B10" s="123"/>
      <c r="C10" s="123"/>
      <c r="D10" s="123"/>
      <c r="E10" s="123"/>
      <c r="F10" s="123"/>
      <c r="G10" s="123"/>
      <c r="H10" s="123"/>
      <c r="I10" s="123"/>
      <c r="L10" s="117"/>
      <c r="M10" s="117"/>
      <c r="N10" s="117"/>
      <c r="O10" s="117"/>
      <c r="P10" s="117"/>
      <c r="Q10" s="117"/>
      <c r="R10" s="117"/>
      <c r="S10" s="117"/>
      <c r="T10" s="117"/>
    </row>
    <row r="11" spans="1:20" ht="12.75" customHeight="1">
      <c r="A11" s="457" t="s">
        <v>353</v>
      </c>
      <c r="B11" s="457"/>
      <c r="C11" s="457"/>
      <c r="D11" s="457"/>
      <c r="E11" s="457"/>
      <c r="F11" s="457"/>
      <c r="G11" s="457"/>
      <c r="H11" s="457"/>
      <c r="I11" s="457"/>
      <c r="J11" s="124"/>
      <c r="L11" s="117"/>
      <c r="M11" s="117"/>
      <c r="N11" s="117"/>
      <c r="O11" s="117"/>
      <c r="P11" s="117"/>
      <c r="Q11" s="117"/>
      <c r="R11" s="117"/>
      <c r="S11" s="117"/>
      <c r="T11" s="117"/>
    </row>
    <row r="12" spans="1:20" ht="28.5" customHeight="1">
      <c r="A12" s="451" t="s">
        <v>354</v>
      </c>
      <c r="B12" s="451"/>
      <c r="C12" s="451"/>
      <c r="D12" s="451"/>
      <c r="E12" s="451"/>
      <c r="F12" s="451"/>
      <c r="G12" s="451"/>
      <c r="H12" s="451"/>
      <c r="I12" s="451"/>
      <c r="J12" s="122"/>
      <c r="L12" s="117"/>
      <c r="M12" s="117"/>
      <c r="N12" s="117"/>
      <c r="O12" s="117"/>
      <c r="P12" s="117"/>
      <c r="Q12" s="117"/>
      <c r="R12" s="117"/>
      <c r="S12" s="117"/>
      <c r="T12" s="117"/>
    </row>
    <row r="13" spans="1:20" ht="12.75" customHeight="1">
      <c r="A13" s="123" t="s">
        <v>355</v>
      </c>
      <c r="B13" s="123"/>
      <c r="C13" s="123"/>
      <c r="D13" s="123"/>
      <c r="E13" s="123"/>
      <c r="F13" s="123"/>
      <c r="G13" s="123"/>
      <c r="H13" s="123"/>
      <c r="I13" s="123"/>
      <c r="L13" s="117"/>
      <c r="M13" s="117"/>
      <c r="N13" s="117"/>
      <c r="O13" s="117"/>
      <c r="P13" s="117"/>
      <c r="Q13" s="117"/>
      <c r="R13" s="117"/>
      <c r="S13" s="117"/>
      <c r="T13" s="117"/>
    </row>
    <row r="14" spans="1:20" ht="27" customHeight="1">
      <c r="A14" s="451" t="s">
        <v>356</v>
      </c>
      <c r="B14" s="451"/>
      <c r="C14" s="451"/>
      <c r="D14" s="451"/>
      <c r="E14" s="451"/>
      <c r="F14" s="451"/>
      <c r="G14" s="451"/>
      <c r="H14" s="451"/>
      <c r="I14" s="451"/>
      <c r="J14" s="122"/>
      <c r="K14" s="125"/>
      <c r="L14" s="117"/>
      <c r="M14" s="117"/>
      <c r="N14" s="117"/>
      <c r="O14" s="117"/>
      <c r="P14" s="117"/>
      <c r="Q14" s="117"/>
      <c r="R14" s="117"/>
      <c r="S14" s="117"/>
      <c r="T14" s="117"/>
    </row>
    <row r="15" spans="1:20" ht="12.75" customHeight="1">
      <c r="A15" s="123"/>
      <c r="B15" s="123"/>
      <c r="C15" s="123"/>
      <c r="D15" s="123"/>
      <c r="E15" s="123"/>
      <c r="F15" s="123"/>
      <c r="G15" s="123"/>
      <c r="H15" s="123"/>
      <c r="I15" s="123"/>
      <c r="L15" s="117"/>
      <c r="M15" s="117"/>
      <c r="N15" s="117"/>
      <c r="O15" s="117"/>
      <c r="P15" s="117"/>
      <c r="Q15" s="117"/>
      <c r="R15" s="117"/>
      <c r="S15" s="117"/>
      <c r="T15" s="117"/>
    </row>
    <row r="16" spans="1:10" ht="67.5" customHeight="1">
      <c r="A16" s="451" t="s">
        <v>357</v>
      </c>
      <c r="B16" s="451"/>
      <c r="C16" s="451"/>
      <c r="D16" s="451"/>
      <c r="E16" s="451"/>
      <c r="F16" s="451"/>
      <c r="G16" s="451"/>
      <c r="H16" s="451"/>
      <c r="I16" s="451"/>
      <c r="J16" s="122"/>
    </row>
    <row r="17" spans="1:10" ht="12.75">
      <c r="A17" s="241"/>
      <c r="B17" s="241"/>
      <c r="C17" s="241"/>
      <c r="D17" s="241"/>
      <c r="E17" s="241"/>
      <c r="F17" s="241"/>
      <c r="G17" s="241"/>
      <c r="H17" s="241"/>
      <c r="I17" s="241"/>
      <c r="J17" s="122"/>
    </row>
    <row r="18" spans="1:10" ht="27" customHeight="1">
      <c r="A18" s="451" t="s">
        <v>358</v>
      </c>
      <c r="B18" s="451"/>
      <c r="C18" s="451"/>
      <c r="D18" s="451"/>
      <c r="E18" s="451"/>
      <c r="F18" s="451"/>
      <c r="G18" s="451"/>
      <c r="H18" s="451"/>
      <c r="I18" s="451"/>
      <c r="J18" s="122"/>
    </row>
    <row r="19" spans="1:10" ht="12.75">
      <c r="A19" s="451" t="s">
        <v>359</v>
      </c>
      <c r="B19" s="451"/>
      <c r="C19" s="451"/>
      <c r="D19" s="451"/>
      <c r="E19" s="451"/>
      <c r="F19" s="451"/>
      <c r="G19" s="451"/>
      <c r="H19" s="451"/>
      <c r="I19" s="451"/>
      <c r="J19" s="122"/>
    </row>
    <row r="20" spans="1:10" ht="26.25" customHeight="1">
      <c r="A20" s="451" t="s">
        <v>585</v>
      </c>
      <c r="B20" s="451"/>
      <c r="C20" s="451"/>
      <c r="D20" s="451"/>
      <c r="E20" s="451"/>
      <c r="F20" s="451"/>
      <c r="G20" s="451"/>
      <c r="H20" s="451"/>
      <c r="I20" s="451"/>
      <c r="J20" s="122"/>
    </row>
    <row r="21" spans="1:10" ht="12.75" customHeight="1">
      <c r="A21" s="451" t="s">
        <v>360</v>
      </c>
      <c r="B21" s="451"/>
      <c r="C21" s="451"/>
      <c r="D21" s="451"/>
      <c r="E21" s="451"/>
      <c r="F21" s="451"/>
      <c r="G21" s="451"/>
      <c r="H21" s="451"/>
      <c r="I21" s="451"/>
      <c r="J21" s="122"/>
    </row>
    <row r="22" spans="1:9" ht="27" customHeight="1">
      <c r="A22" s="490" t="s">
        <v>361</v>
      </c>
      <c r="B22" s="490"/>
      <c r="C22" s="490"/>
      <c r="D22" s="490"/>
      <c r="E22" s="490"/>
      <c r="F22" s="490"/>
      <c r="G22" s="490"/>
      <c r="H22" s="490"/>
      <c r="I22" s="490"/>
    </row>
    <row r="23" ht="12.75">
      <c r="A23" s="123"/>
    </row>
    <row r="24" spans="1:2" ht="12.75">
      <c r="A24" s="451" t="s">
        <v>607</v>
      </c>
      <c r="B24" s="451"/>
    </row>
    <row r="25" spans="1:20" ht="25.5">
      <c r="A25" s="128" t="s">
        <v>362</v>
      </c>
      <c r="B25" s="129" t="s">
        <v>363</v>
      </c>
      <c r="C25" s="494"/>
      <c r="D25" s="494"/>
      <c r="E25" s="494"/>
      <c r="F25" s="494"/>
      <c r="G25" s="494"/>
      <c r="H25" s="494"/>
      <c r="I25" s="494"/>
      <c r="K25" s="126"/>
      <c r="L25" s="117"/>
      <c r="M25" s="117"/>
      <c r="N25" s="117"/>
      <c r="O25" s="117"/>
      <c r="P25" s="117"/>
      <c r="Q25" s="117"/>
      <c r="R25" s="117"/>
      <c r="S25" s="117"/>
      <c r="T25" s="117"/>
    </row>
    <row r="26" spans="1:20" ht="12.75">
      <c r="A26" s="123" t="s">
        <v>364</v>
      </c>
      <c r="B26" s="130">
        <v>1</v>
      </c>
      <c r="K26" s="126"/>
      <c r="L26" s="117"/>
      <c r="M26" s="117"/>
      <c r="N26" s="117"/>
      <c r="O26" s="117"/>
      <c r="P26" s="117"/>
      <c r="Q26" s="117"/>
      <c r="R26" s="117"/>
      <c r="S26" s="117"/>
      <c r="T26" s="117"/>
    </row>
    <row r="27" spans="1:20" ht="12.75">
      <c r="A27" s="123" t="s">
        <v>365</v>
      </c>
      <c r="B27" s="130">
        <v>1</v>
      </c>
      <c r="K27" s="126"/>
      <c r="L27" s="117"/>
      <c r="M27" s="117"/>
      <c r="N27" s="117"/>
      <c r="O27" s="117"/>
      <c r="P27" s="117"/>
      <c r="Q27" s="117"/>
      <c r="R27" s="117"/>
      <c r="S27" s="117"/>
      <c r="T27" s="117"/>
    </row>
    <row r="28" spans="1:20" ht="25.5">
      <c r="A28" s="123" t="s">
        <v>366</v>
      </c>
      <c r="B28" s="130">
        <v>1</v>
      </c>
      <c r="C28" s="495"/>
      <c r="D28" s="495"/>
      <c r="E28" s="495"/>
      <c r="F28" s="495"/>
      <c r="G28" s="495"/>
      <c r="H28" s="495"/>
      <c r="I28" s="495"/>
      <c r="K28" s="126"/>
      <c r="L28" s="117"/>
      <c r="M28" s="117"/>
      <c r="N28" s="117"/>
      <c r="O28" s="117"/>
      <c r="P28" s="117"/>
      <c r="Q28" s="117"/>
      <c r="R28" s="117"/>
      <c r="S28" s="117"/>
      <c r="T28" s="117"/>
    </row>
    <row r="29" spans="1:2" ht="12.75">
      <c r="A29" s="123"/>
      <c r="B29" s="123"/>
    </row>
    <row r="30" spans="1:10" ht="12.75">
      <c r="A30" s="451" t="s">
        <v>367</v>
      </c>
      <c r="B30" s="451"/>
      <c r="C30" s="451"/>
      <c r="D30" s="451"/>
      <c r="E30" s="451"/>
      <c r="F30" s="451"/>
      <c r="G30" s="451"/>
      <c r="H30" s="451"/>
      <c r="I30" s="451"/>
      <c r="J30" s="122"/>
    </row>
    <row r="31" spans="1:10" ht="12.75">
      <c r="A31" s="131"/>
      <c r="B31" s="131"/>
      <c r="C31" s="131"/>
      <c r="D31" s="131"/>
      <c r="E31" s="131"/>
      <c r="F31" s="131"/>
      <c r="G31" s="131"/>
      <c r="H31" s="131"/>
      <c r="I31" s="131"/>
      <c r="J31" s="125"/>
    </row>
    <row r="32" spans="1:20" ht="12.75">
      <c r="A32" s="123"/>
      <c r="K32" s="117"/>
      <c r="L32" s="117"/>
      <c r="M32" s="117"/>
      <c r="N32" s="117"/>
      <c r="O32" s="117"/>
      <c r="P32" s="117"/>
      <c r="Q32" s="117"/>
      <c r="R32" s="117"/>
      <c r="S32" s="117"/>
      <c r="T32" s="117"/>
    </row>
    <row r="33" spans="1:20" ht="12.75">
      <c r="A33" s="457" t="s">
        <v>368</v>
      </c>
      <c r="B33" s="457"/>
      <c r="C33" s="457"/>
      <c r="D33" s="457"/>
      <c r="E33" s="457"/>
      <c r="F33" s="457"/>
      <c r="G33" s="457"/>
      <c r="H33" s="457"/>
      <c r="I33" s="457"/>
      <c r="J33" s="124"/>
      <c r="K33" s="117"/>
      <c r="L33" s="117"/>
      <c r="M33" s="117"/>
      <c r="N33" s="117"/>
      <c r="O33" s="117"/>
      <c r="P33" s="117"/>
      <c r="Q33" s="117"/>
      <c r="R33" s="117"/>
      <c r="S33" s="117"/>
      <c r="T33" s="117"/>
    </row>
    <row r="34" spans="1:20" ht="12.75" customHeight="1">
      <c r="A34" s="456" t="s">
        <v>638</v>
      </c>
      <c r="B34" s="451"/>
      <c r="C34" s="451"/>
      <c r="D34" s="451"/>
      <c r="E34" s="451"/>
      <c r="F34" s="451"/>
      <c r="G34" s="451"/>
      <c r="H34" s="451"/>
      <c r="I34" s="451"/>
      <c r="J34" s="132"/>
      <c r="K34" s="117"/>
      <c r="L34" s="117"/>
      <c r="M34" s="117"/>
      <c r="N34" s="117"/>
      <c r="O34" s="117"/>
      <c r="P34" s="117"/>
      <c r="Q34" s="117"/>
      <c r="R34" s="117"/>
      <c r="S34" s="117"/>
      <c r="T34" s="117"/>
    </row>
    <row r="35" spans="1:20" ht="12.75">
      <c r="A35" s="133"/>
      <c r="K35" s="117"/>
      <c r="L35" s="117"/>
      <c r="M35" s="117"/>
      <c r="N35" s="117"/>
      <c r="O35" s="117"/>
      <c r="P35" s="117"/>
      <c r="Q35" s="117"/>
      <c r="R35" s="117"/>
      <c r="S35" s="117"/>
      <c r="T35" s="117"/>
    </row>
    <row r="36" spans="1:20" ht="12.75">
      <c r="A36" s="133"/>
      <c r="K36" s="117"/>
      <c r="L36" s="117"/>
      <c r="M36" s="117"/>
      <c r="N36" s="117"/>
      <c r="O36" s="117"/>
      <c r="P36" s="117"/>
      <c r="Q36" s="117"/>
      <c r="R36" s="117"/>
      <c r="S36" s="117"/>
      <c r="T36" s="117"/>
    </row>
    <row r="37" spans="1:20" ht="12.75">
      <c r="A37" s="457" t="s">
        <v>369</v>
      </c>
      <c r="B37" s="457"/>
      <c r="C37" s="457"/>
      <c r="D37" s="457"/>
      <c r="E37" s="457"/>
      <c r="F37" s="457"/>
      <c r="G37" s="457"/>
      <c r="H37" s="457"/>
      <c r="I37" s="457"/>
      <c r="J37" s="124"/>
      <c r="K37" s="117"/>
      <c r="L37" s="117"/>
      <c r="M37" s="117"/>
      <c r="N37" s="117"/>
      <c r="O37" s="117"/>
      <c r="P37" s="117"/>
      <c r="Q37" s="117"/>
      <c r="R37" s="117"/>
      <c r="S37" s="117"/>
      <c r="T37" s="117"/>
    </row>
    <row r="38" spans="1:20" ht="12.75">
      <c r="A38" s="123"/>
      <c r="K38" s="117"/>
      <c r="L38" s="117"/>
      <c r="M38" s="117"/>
      <c r="N38" s="117"/>
      <c r="O38" s="117"/>
      <c r="P38" s="117"/>
      <c r="Q38" s="117"/>
      <c r="R38" s="117"/>
      <c r="S38" s="117"/>
      <c r="T38" s="117"/>
    </row>
    <row r="39" spans="1:20" ht="12.75">
      <c r="A39" s="457" t="s">
        <v>616</v>
      </c>
      <c r="B39" s="457"/>
      <c r="C39" s="457"/>
      <c r="D39" s="457"/>
      <c r="E39" s="457"/>
      <c r="F39" s="457"/>
      <c r="G39" s="457"/>
      <c r="H39" s="457"/>
      <c r="I39" s="457"/>
      <c r="J39" s="124"/>
      <c r="K39" s="117"/>
      <c r="L39" s="117"/>
      <c r="M39" s="117"/>
      <c r="N39" s="117"/>
      <c r="O39" s="117"/>
      <c r="P39" s="117"/>
      <c r="Q39" s="117"/>
      <c r="R39" s="117"/>
      <c r="S39" s="117"/>
      <c r="T39" s="117"/>
    </row>
    <row r="40" spans="1:20" ht="12.75" customHeight="1">
      <c r="A40" s="123" t="s">
        <v>370</v>
      </c>
      <c r="B40" s="462" t="s">
        <v>371</v>
      </c>
      <c r="C40" s="462"/>
      <c r="D40" s="462"/>
      <c r="E40" s="462"/>
      <c r="F40" s="462"/>
      <c r="G40" s="462"/>
      <c r="H40" s="462"/>
      <c r="I40" s="462"/>
      <c r="K40" s="117"/>
      <c r="L40" s="117"/>
      <c r="M40" s="117"/>
      <c r="N40" s="117"/>
      <c r="O40" s="117"/>
      <c r="P40" s="117"/>
      <c r="Q40" s="117"/>
      <c r="R40" s="117"/>
      <c r="S40" s="117"/>
      <c r="T40" s="117"/>
    </row>
    <row r="41" spans="1:20" ht="12.75" customHeight="1">
      <c r="A41" s="123" t="s">
        <v>372</v>
      </c>
      <c r="B41" s="462" t="s">
        <v>373</v>
      </c>
      <c r="C41" s="462"/>
      <c r="D41" s="462"/>
      <c r="E41" s="462"/>
      <c r="F41" s="462"/>
      <c r="G41" s="462"/>
      <c r="H41" s="462"/>
      <c r="I41" s="462"/>
      <c r="J41" s="134"/>
      <c r="K41" s="117"/>
      <c r="L41" s="117"/>
      <c r="M41" s="117"/>
      <c r="N41" s="117"/>
      <c r="O41" s="117"/>
      <c r="P41" s="117"/>
      <c r="Q41" s="117"/>
      <c r="R41" s="117"/>
      <c r="S41" s="117"/>
      <c r="T41" s="117"/>
    </row>
    <row r="42" spans="1:20" ht="12.75">
      <c r="A42" s="123" t="s">
        <v>374</v>
      </c>
      <c r="B42" s="462" t="s">
        <v>375</v>
      </c>
      <c r="C42" s="462"/>
      <c r="D42" s="462"/>
      <c r="E42" s="462"/>
      <c r="F42" s="462"/>
      <c r="G42" s="462"/>
      <c r="H42" s="462"/>
      <c r="I42" s="462"/>
      <c r="J42" s="134"/>
      <c r="K42" s="117"/>
      <c r="L42" s="117"/>
      <c r="M42" s="117"/>
      <c r="N42" s="117"/>
      <c r="O42" s="117"/>
      <c r="P42" s="117"/>
      <c r="Q42" s="117"/>
      <c r="R42" s="117"/>
      <c r="S42" s="117"/>
      <c r="T42" s="117"/>
    </row>
    <row r="43" spans="11:20" ht="12.75">
      <c r="K43" s="117"/>
      <c r="L43" s="117"/>
      <c r="M43" s="117"/>
      <c r="N43" s="117"/>
      <c r="O43" s="117"/>
      <c r="P43" s="117"/>
      <c r="Q43" s="117"/>
      <c r="R43" s="117"/>
      <c r="S43" s="117"/>
      <c r="T43" s="117"/>
    </row>
    <row r="44" spans="11:20" ht="12.75">
      <c r="K44" s="117"/>
      <c r="L44" s="117"/>
      <c r="M44" s="117"/>
      <c r="N44" s="117"/>
      <c r="O44" s="117"/>
      <c r="P44" s="117"/>
      <c r="Q44" s="117"/>
      <c r="R44" s="117"/>
      <c r="S44" s="117"/>
      <c r="T44" s="117"/>
    </row>
    <row r="45" spans="1:20" ht="12.75">
      <c r="A45" s="457" t="s">
        <v>376</v>
      </c>
      <c r="B45" s="457"/>
      <c r="C45" s="457"/>
      <c r="D45" s="457"/>
      <c r="E45" s="457"/>
      <c r="F45" s="457"/>
      <c r="G45" s="457"/>
      <c r="H45" s="457"/>
      <c r="I45" s="457"/>
      <c r="J45" s="124"/>
      <c r="K45" s="117"/>
      <c r="L45" s="117"/>
      <c r="M45" s="117"/>
      <c r="N45" s="117"/>
      <c r="O45" s="117"/>
      <c r="P45" s="117"/>
      <c r="Q45" s="117"/>
      <c r="R45" s="117"/>
      <c r="S45" s="117"/>
      <c r="T45" s="117"/>
    </row>
    <row r="46" spans="1:20" ht="12.75">
      <c r="A46" s="123" t="s">
        <v>377</v>
      </c>
      <c r="B46" s="462" t="s">
        <v>378</v>
      </c>
      <c r="C46" s="462"/>
      <c r="D46" s="462"/>
      <c r="E46" s="462"/>
      <c r="F46" s="462"/>
      <c r="G46" s="462"/>
      <c r="H46" s="462"/>
      <c r="I46" s="462"/>
      <c r="J46" s="134"/>
      <c r="K46" s="117"/>
      <c r="L46" s="117"/>
      <c r="M46" s="117"/>
      <c r="N46" s="117"/>
      <c r="O46" s="117"/>
      <c r="P46" s="117"/>
      <c r="Q46" s="117"/>
      <c r="R46" s="117"/>
      <c r="S46" s="117"/>
      <c r="T46" s="117"/>
    </row>
    <row r="47" spans="1:20" ht="12.75">
      <c r="A47" s="123" t="s">
        <v>379</v>
      </c>
      <c r="B47" s="462" t="s">
        <v>586</v>
      </c>
      <c r="C47" s="462"/>
      <c r="D47" s="462"/>
      <c r="E47" s="462"/>
      <c r="F47" s="462"/>
      <c r="G47" s="462"/>
      <c r="H47" s="462"/>
      <c r="I47" s="462"/>
      <c r="J47" s="134"/>
      <c r="K47" s="117"/>
      <c r="L47" s="117"/>
      <c r="M47" s="117"/>
      <c r="N47" s="117"/>
      <c r="O47" s="117"/>
      <c r="P47" s="117"/>
      <c r="Q47" s="117"/>
      <c r="R47" s="117"/>
      <c r="S47" s="117"/>
      <c r="T47" s="117"/>
    </row>
    <row r="48" spans="1:20" ht="12.75">
      <c r="A48" s="123" t="s">
        <v>380</v>
      </c>
      <c r="B48" s="462" t="s">
        <v>587</v>
      </c>
      <c r="C48" s="462"/>
      <c r="D48" s="462"/>
      <c r="E48" s="462"/>
      <c r="F48" s="462"/>
      <c r="G48" s="462"/>
      <c r="H48" s="462"/>
      <c r="I48" s="462"/>
      <c r="J48" s="134"/>
      <c r="L48" s="117"/>
      <c r="M48" s="117"/>
      <c r="N48" s="117"/>
      <c r="O48" s="117"/>
      <c r="P48" s="117"/>
      <c r="Q48" s="117"/>
      <c r="R48" s="117"/>
      <c r="S48" s="117"/>
      <c r="T48" s="117"/>
    </row>
    <row r="49" spans="1:20" ht="12.75">
      <c r="A49" s="123" t="s">
        <v>381</v>
      </c>
      <c r="B49" s="127" t="s">
        <v>373</v>
      </c>
      <c r="C49" s="127"/>
      <c r="D49" s="127"/>
      <c r="E49" s="127"/>
      <c r="F49" s="127"/>
      <c r="G49" s="127"/>
      <c r="H49" s="127"/>
      <c r="I49" s="127"/>
      <c r="J49" s="134"/>
      <c r="L49" s="117"/>
      <c r="M49" s="117"/>
      <c r="N49" s="117"/>
      <c r="O49" s="117"/>
      <c r="P49" s="117"/>
      <c r="Q49" s="117"/>
      <c r="R49" s="117"/>
      <c r="S49" s="117"/>
      <c r="T49" s="117"/>
    </row>
    <row r="50" spans="1:20" ht="12.75">
      <c r="A50" s="123"/>
      <c r="L50" s="117"/>
      <c r="M50" s="117"/>
      <c r="N50" s="117"/>
      <c r="O50" s="117"/>
      <c r="P50" s="117"/>
      <c r="Q50" s="117"/>
      <c r="R50" s="117"/>
      <c r="S50" s="117"/>
      <c r="T50" s="117"/>
    </row>
    <row r="51" spans="1:20" ht="12.75">
      <c r="A51" s="466" t="s">
        <v>382</v>
      </c>
      <c r="B51" s="466"/>
      <c r="C51" s="466"/>
      <c r="D51" s="466"/>
      <c r="E51" s="466"/>
      <c r="F51" s="466"/>
      <c r="G51" s="466"/>
      <c r="H51" s="466"/>
      <c r="I51" s="466"/>
      <c r="L51" s="117"/>
      <c r="M51" s="117"/>
      <c r="N51" s="117"/>
      <c r="O51" s="117"/>
      <c r="P51" s="117"/>
      <c r="Q51" s="117"/>
      <c r="R51" s="117"/>
      <c r="S51" s="117"/>
      <c r="T51" s="117"/>
    </row>
    <row r="52" spans="1:20" ht="12.75">
      <c r="A52" s="135"/>
      <c r="B52" s="135"/>
      <c r="C52" s="135"/>
      <c r="D52" s="135"/>
      <c r="E52" s="135"/>
      <c r="F52" s="135"/>
      <c r="G52" s="135"/>
      <c r="H52" s="135"/>
      <c r="I52" s="135"/>
      <c r="L52" s="117"/>
      <c r="M52" s="117"/>
      <c r="N52" s="117"/>
      <c r="O52" s="117"/>
      <c r="P52" s="117"/>
      <c r="Q52" s="117"/>
      <c r="R52" s="117"/>
      <c r="S52" s="117"/>
      <c r="T52" s="117"/>
    </row>
    <row r="53" spans="1:20" ht="12.75">
      <c r="A53" s="466" t="s">
        <v>383</v>
      </c>
      <c r="B53" s="466"/>
      <c r="C53" s="466"/>
      <c r="D53" s="466"/>
      <c r="E53" s="466"/>
      <c r="F53" s="466"/>
      <c r="G53" s="466"/>
      <c r="H53" s="466"/>
      <c r="I53" s="466"/>
      <c r="L53" s="117"/>
      <c r="M53" s="117"/>
      <c r="N53" s="117"/>
      <c r="O53" s="117"/>
      <c r="P53" s="117"/>
      <c r="Q53" s="117"/>
      <c r="R53" s="117"/>
      <c r="S53" s="117"/>
      <c r="T53" s="117"/>
    </row>
    <row r="54" spans="1:20" ht="41.25" customHeight="1">
      <c r="A54" s="451" t="s">
        <v>384</v>
      </c>
      <c r="B54" s="451"/>
      <c r="C54" s="451"/>
      <c r="D54" s="451"/>
      <c r="E54" s="451"/>
      <c r="F54" s="451"/>
      <c r="G54" s="451"/>
      <c r="H54" s="451"/>
      <c r="I54" s="451"/>
      <c r="J54" s="136"/>
      <c r="K54" s="136"/>
      <c r="L54" s="117"/>
      <c r="M54" s="117"/>
      <c r="N54" s="117"/>
      <c r="O54" s="117"/>
      <c r="P54" s="117"/>
      <c r="Q54" s="117"/>
      <c r="R54" s="117"/>
      <c r="S54" s="117"/>
      <c r="T54" s="117"/>
    </row>
    <row r="55" spans="1:20" ht="12.75">
      <c r="A55" s="127"/>
      <c r="B55" s="127"/>
      <c r="C55" s="127"/>
      <c r="D55" s="127"/>
      <c r="E55" s="127"/>
      <c r="F55" s="127"/>
      <c r="G55" s="127"/>
      <c r="H55" s="127"/>
      <c r="I55" s="127"/>
      <c r="L55" s="117"/>
      <c r="M55" s="117"/>
      <c r="N55" s="117"/>
      <c r="O55" s="117"/>
      <c r="P55" s="117"/>
      <c r="Q55" s="117"/>
      <c r="R55" s="117"/>
      <c r="S55" s="117"/>
      <c r="T55" s="117"/>
    </row>
    <row r="56" spans="1:20" ht="12.75">
      <c r="A56" s="466" t="s">
        <v>385</v>
      </c>
      <c r="B56" s="466"/>
      <c r="C56" s="466"/>
      <c r="D56" s="466"/>
      <c r="E56" s="466"/>
      <c r="F56" s="466"/>
      <c r="G56" s="466"/>
      <c r="H56" s="466"/>
      <c r="I56" s="466"/>
      <c r="L56" s="117"/>
      <c r="M56" s="117"/>
      <c r="N56" s="117"/>
      <c r="O56" s="117"/>
      <c r="P56" s="117"/>
      <c r="Q56" s="117"/>
      <c r="R56" s="117"/>
      <c r="S56" s="117"/>
      <c r="T56" s="117"/>
    </row>
    <row r="57" spans="1:20" ht="27.75" customHeight="1">
      <c r="A57" s="491" t="s">
        <v>639</v>
      </c>
      <c r="B57" s="454"/>
      <c r="C57" s="454"/>
      <c r="D57" s="454"/>
      <c r="E57" s="454"/>
      <c r="F57" s="454"/>
      <c r="G57" s="454"/>
      <c r="H57" s="454"/>
      <c r="I57" s="454"/>
      <c r="L57" s="117"/>
      <c r="M57" s="117"/>
      <c r="N57" s="117"/>
      <c r="O57" s="117"/>
      <c r="P57" s="117"/>
      <c r="Q57" s="117"/>
      <c r="R57" s="117"/>
      <c r="S57" s="117"/>
      <c r="T57" s="117"/>
    </row>
    <row r="58" spans="1:20" ht="12.75">
      <c r="A58" s="131"/>
      <c r="B58" s="131"/>
      <c r="C58" s="131"/>
      <c r="D58" s="131"/>
      <c r="E58" s="131"/>
      <c r="F58" s="131"/>
      <c r="G58" s="131"/>
      <c r="H58" s="131"/>
      <c r="I58" s="131"/>
      <c r="L58" s="117"/>
      <c r="M58" s="117"/>
      <c r="N58" s="117"/>
      <c r="O58" s="117"/>
      <c r="P58" s="117"/>
      <c r="Q58" s="117"/>
      <c r="R58" s="117"/>
      <c r="S58" s="117"/>
      <c r="T58" s="117"/>
    </row>
    <row r="59" spans="1:20" ht="12.75">
      <c r="A59" s="131"/>
      <c r="B59" s="131"/>
      <c r="C59" s="131"/>
      <c r="D59" s="131"/>
      <c r="E59" s="131"/>
      <c r="F59" s="131"/>
      <c r="G59" s="131"/>
      <c r="H59" s="131"/>
      <c r="I59" s="131"/>
      <c r="L59" s="117"/>
      <c r="M59" s="117"/>
      <c r="N59" s="117"/>
      <c r="O59" s="117"/>
      <c r="P59" s="117"/>
      <c r="Q59" s="117"/>
      <c r="R59" s="117"/>
      <c r="S59" s="117"/>
      <c r="T59" s="117"/>
    </row>
    <row r="60" spans="1:20" ht="12.75">
      <c r="A60" s="118" t="s">
        <v>386</v>
      </c>
      <c r="L60" s="117"/>
      <c r="M60" s="117"/>
      <c r="N60" s="117"/>
      <c r="O60" s="117"/>
      <c r="P60" s="117"/>
      <c r="Q60" s="117"/>
      <c r="R60" s="117"/>
      <c r="S60" s="117"/>
      <c r="T60" s="117"/>
    </row>
    <row r="61" spans="1:20" ht="12.75">
      <c r="A61" s="137"/>
      <c r="B61" s="138" t="s">
        <v>608</v>
      </c>
      <c r="C61" s="138" t="s">
        <v>588</v>
      </c>
      <c r="D61" s="118"/>
      <c r="E61" s="118"/>
      <c r="K61" s="139"/>
      <c r="L61" s="117"/>
      <c r="M61" s="117"/>
      <c r="N61" s="117"/>
      <c r="O61" s="117"/>
      <c r="P61" s="117"/>
      <c r="Q61" s="117"/>
      <c r="R61" s="117"/>
      <c r="S61" s="117"/>
      <c r="T61" s="117"/>
    </row>
    <row r="62" spans="1:20" ht="12.75">
      <c r="A62" s="140" t="s">
        <v>387</v>
      </c>
      <c r="B62" s="141">
        <v>229834842</v>
      </c>
      <c r="C62" s="141">
        <v>274480768</v>
      </c>
      <c r="D62" s="118"/>
      <c r="E62" s="242"/>
      <c r="L62" s="117"/>
      <c r="M62" s="117"/>
      <c r="N62" s="117"/>
      <c r="O62" s="117"/>
      <c r="P62" s="117"/>
      <c r="Q62" s="117"/>
      <c r="R62" s="117"/>
      <c r="S62" s="117"/>
      <c r="T62" s="117"/>
    </row>
    <row r="63" spans="1:11" ht="12.75">
      <c r="A63" s="140" t="s">
        <v>388</v>
      </c>
      <c r="B63" s="141">
        <v>110252227</v>
      </c>
      <c r="C63" s="141">
        <v>140720800</v>
      </c>
      <c r="D63" s="118"/>
      <c r="E63" s="242"/>
      <c r="K63" s="139"/>
    </row>
    <row r="64" spans="1:11" ht="12.75">
      <c r="A64" s="140" t="s">
        <v>389</v>
      </c>
      <c r="B64" s="141">
        <v>100803291</v>
      </c>
      <c r="C64" s="141">
        <v>86304302</v>
      </c>
      <c r="D64" s="118"/>
      <c r="E64" s="242"/>
      <c r="K64" s="139"/>
    </row>
    <row r="65" spans="1:5" ht="12.75">
      <c r="A65" s="140" t="s">
        <v>390</v>
      </c>
      <c r="B65" s="141">
        <v>32327613</v>
      </c>
      <c r="C65" s="141">
        <v>24655585</v>
      </c>
      <c r="D65" s="118"/>
      <c r="E65" s="242"/>
    </row>
    <row r="66" spans="1:5" ht="12.75">
      <c r="A66" s="140" t="s">
        <v>391</v>
      </c>
      <c r="B66" s="141">
        <v>23986234</v>
      </c>
      <c r="C66" s="141">
        <v>17448158</v>
      </c>
      <c r="D66" s="118"/>
      <c r="E66" s="242"/>
    </row>
    <row r="67" spans="1:5" ht="12.75">
      <c r="A67" s="140" t="s">
        <v>392</v>
      </c>
      <c r="B67" s="141">
        <v>4575612</v>
      </c>
      <c r="C67" s="141">
        <v>3130321</v>
      </c>
      <c r="D67" s="118"/>
      <c r="E67" s="242"/>
    </row>
    <row r="68" spans="1:5" ht="12.75">
      <c r="A68" s="140" t="s">
        <v>393</v>
      </c>
      <c r="B68" s="141">
        <v>0</v>
      </c>
      <c r="C68" s="141">
        <v>0</v>
      </c>
      <c r="D68" s="118"/>
      <c r="E68" s="242"/>
    </row>
    <row r="69" spans="1:5" ht="12.75">
      <c r="A69" s="140" t="s">
        <v>394</v>
      </c>
      <c r="B69" s="141">
        <v>116121</v>
      </c>
      <c r="C69" s="141">
        <v>203315</v>
      </c>
      <c r="D69" s="118"/>
      <c r="E69" s="242"/>
    </row>
    <row r="70" spans="1:5" ht="13.5" thickBot="1">
      <c r="A70" s="140" t="s">
        <v>395</v>
      </c>
      <c r="B70" s="142">
        <v>2696349</v>
      </c>
      <c r="C70" s="142">
        <v>4498180</v>
      </c>
      <c r="D70" s="118"/>
      <c r="E70" s="242"/>
    </row>
    <row r="71" spans="1:5" ht="13.5" thickBot="1">
      <c r="A71" s="143"/>
      <c r="B71" s="144">
        <f>SUM(B62:B70)</f>
        <v>504592289</v>
      </c>
      <c r="C71" s="144">
        <f>SUM(C62:C70)</f>
        <v>551441429</v>
      </c>
      <c r="D71" s="118"/>
      <c r="E71" s="118"/>
    </row>
    <row r="74" ht="12.75">
      <c r="A74" s="118" t="s">
        <v>396</v>
      </c>
    </row>
    <row r="75" spans="1:5" ht="12.75">
      <c r="A75" s="146"/>
      <c r="B75" s="138" t="s">
        <v>608</v>
      </c>
      <c r="C75" s="138" t="s">
        <v>588</v>
      </c>
      <c r="D75" s="147"/>
      <c r="E75" s="147"/>
    </row>
    <row r="76" spans="1:5" ht="25.5">
      <c r="A76" s="148" t="s">
        <v>397</v>
      </c>
      <c r="B76" s="149">
        <v>1492674</v>
      </c>
      <c r="C76" s="149">
        <v>3021473</v>
      </c>
      <c r="D76" s="147"/>
      <c r="E76" s="147"/>
    </row>
    <row r="77" spans="1:5" ht="12.75">
      <c r="A77" s="148" t="s">
        <v>589</v>
      </c>
      <c r="B77" s="149">
        <v>75546</v>
      </c>
      <c r="C77" s="149">
        <v>12591</v>
      </c>
      <c r="D77" s="147"/>
      <c r="E77" s="147"/>
    </row>
    <row r="78" spans="1:5" ht="12.75">
      <c r="A78" s="243" t="s">
        <v>398</v>
      </c>
      <c r="B78" s="149">
        <v>1787783</v>
      </c>
      <c r="C78" s="149">
        <v>4064244</v>
      </c>
      <c r="D78" s="147"/>
      <c r="E78" s="147"/>
    </row>
    <row r="79" spans="1:5" ht="12.75">
      <c r="A79" s="148" t="s">
        <v>399</v>
      </c>
      <c r="B79" s="149">
        <v>397813</v>
      </c>
      <c r="C79" s="149">
        <v>427013</v>
      </c>
      <c r="D79" s="147"/>
      <c r="E79" s="147"/>
    </row>
    <row r="80" spans="1:5" ht="25.5">
      <c r="A80" s="243" t="s">
        <v>590</v>
      </c>
      <c r="B80" s="149">
        <v>2300171</v>
      </c>
      <c r="C80" s="149">
        <v>2548088</v>
      </c>
      <c r="D80" s="147"/>
      <c r="E80" s="147"/>
    </row>
    <row r="81" spans="1:5" ht="13.5" thickBot="1">
      <c r="A81" s="148" t="s">
        <v>400</v>
      </c>
      <c r="B81" s="150">
        <v>1639464</v>
      </c>
      <c r="C81" s="150">
        <v>456196</v>
      </c>
      <c r="D81" s="147"/>
      <c r="E81" s="147"/>
    </row>
    <row r="82" spans="1:5" ht="13.5" thickBot="1">
      <c r="A82" s="151"/>
      <c r="B82" s="152">
        <f>SUM(B76:B81)</f>
        <v>7693451</v>
      </c>
      <c r="C82" s="152">
        <f>SUM(C76:C81)</f>
        <v>10529605</v>
      </c>
      <c r="D82" s="147"/>
      <c r="E82" s="147"/>
    </row>
    <row r="83" spans="1:5" ht="12.75">
      <c r="A83" s="465"/>
      <c r="B83" s="465"/>
      <c r="C83" s="465"/>
      <c r="D83" s="153"/>
      <c r="E83" s="153"/>
    </row>
    <row r="84" spans="1:5" ht="12.75">
      <c r="A84" s="465"/>
      <c r="B84" s="465"/>
      <c r="C84" s="465"/>
      <c r="D84" s="153"/>
      <c r="E84" s="153"/>
    </row>
    <row r="85" spans="1:5" ht="12.75">
      <c r="A85" s="465" t="s">
        <v>401</v>
      </c>
      <c r="B85" s="465"/>
      <c r="C85" s="465"/>
      <c r="D85" s="153"/>
      <c r="E85" s="153"/>
    </row>
    <row r="86" spans="2:5" ht="12.75">
      <c r="B86" s="138" t="s">
        <v>608</v>
      </c>
      <c r="C86" s="138" t="s">
        <v>588</v>
      </c>
      <c r="D86" s="153"/>
      <c r="E86" s="153"/>
    </row>
    <row r="87" spans="1:5" ht="12.75">
      <c r="A87" s="140" t="s">
        <v>402</v>
      </c>
      <c r="B87" s="154">
        <v>17203428</v>
      </c>
      <c r="C87" s="154">
        <v>17846959</v>
      </c>
      <c r="D87" s="153"/>
      <c r="E87" s="153"/>
    </row>
    <row r="88" spans="1:5" ht="12.75">
      <c r="A88" s="140" t="s">
        <v>403</v>
      </c>
      <c r="B88" s="154">
        <v>2030718</v>
      </c>
      <c r="C88" s="154">
        <v>6703879</v>
      </c>
      <c r="D88" s="153"/>
      <c r="E88" s="153"/>
    </row>
    <row r="89" spans="1:8" ht="12.75">
      <c r="A89" s="140" t="s">
        <v>404</v>
      </c>
      <c r="B89" s="154">
        <v>5449947</v>
      </c>
      <c r="C89" s="154">
        <v>7338254</v>
      </c>
      <c r="D89" s="153"/>
      <c r="E89" s="153"/>
      <c r="H89" s="155"/>
    </row>
    <row r="90" spans="1:5" ht="12.75">
      <c r="A90" s="140" t="s">
        <v>405</v>
      </c>
      <c r="B90" s="154">
        <v>44275303</v>
      </c>
      <c r="C90" s="154">
        <v>46546326</v>
      </c>
      <c r="D90" s="153"/>
      <c r="E90" s="153"/>
    </row>
    <row r="91" spans="1:5" ht="12.75">
      <c r="A91" s="140" t="s">
        <v>406</v>
      </c>
      <c r="B91" s="154">
        <v>1950626</v>
      </c>
      <c r="C91" s="154">
        <v>1898760</v>
      </c>
      <c r="D91" s="153"/>
      <c r="E91" s="153"/>
    </row>
    <row r="92" spans="1:5" ht="12.75">
      <c r="A92" s="140" t="s">
        <v>407</v>
      </c>
      <c r="B92" s="154">
        <v>8835188</v>
      </c>
      <c r="C92" s="154">
        <v>8888791</v>
      </c>
      <c r="D92" s="153"/>
      <c r="E92" s="153"/>
    </row>
    <row r="93" spans="1:5" ht="12.75">
      <c r="A93" s="140" t="s">
        <v>408</v>
      </c>
      <c r="B93" s="154">
        <v>5544260</v>
      </c>
      <c r="C93" s="154">
        <v>11295157</v>
      </c>
      <c r="D93" s="153"/>
      <c r="E93" s="153"/>
    </row>
    <row r="94" spans="1:20" ht="12.75">
      <c r="A94" s="140" t="s">
        <v>409</v>
      </c>
      <c r="B94" s="154">
        <v>61342765</v>
      </c>
      <c r="C94" s="154">
        <v>61367108</v>
      </c>
      <c r="D94" s="153"/>
      <c r="E94" s="153"/>
      <c r="I94" s="145"/>
      <c r="J94" s="117"/>
      <c r="K94" s="117"/>
      <c r="L94" s="117"/>
      <c r="M94" s="117"/>
      <c r="N94" s="117"/>
      <c r="O94" s="117"/>
      <c r="P94" s="117"/>
      <c r="Q94" s="117"/>
      <c r="R94" s="117"/>
      <c r="S94" s="117"/>
      <c r="T94" s="117"/>
    </row>
    <row r="95" spans="1:20" ht="12.75">
      <c r="A95" s="140" t="s">
        <v>410</v>
      </c>
      <c r="B95" s="154">
        <v>176484347</v>
      </c>
      <c r="C95" s="154">
        <v>239460958</v>
      </c>
      <c r="D95" s="153"/>
      <c r="E95" s="153"/>
      <c r="I95" s="145"/>
      <c r="J95" s="117"/>
      <c r="K95" s="117"/>
      <c r="L95" s="117"/>
      <c r="M95" s="117"/>
      <c r="N95" s="117"/>
      <c r="O95" s="117"/>
      <c r="P95" s="117"/>
      <c r="Q95" s="117"/>
      <c r="R95" s="117"/>
      <c r="S95" s="117"/>
      <c r="T95" s="117"/>
    </row>
    <row r="96" spans="1:20" ht="12.75">
      <c r="A96" s="140" t="s">
        <v>411</v>
      </c>
      <c r="B96" s="154">
        <v>5437011</v>
      </c>
      <c r="C96" s="154">
        <v>2630484</v>
      </c>
      <c r="D96" s="153"/>
      <c r="E96" s="153"/>
      <c r="I96" s="145"/>
      <c r="J96" s="117"/>
      <c r="K96" s="117"/>
      <c r="L96" s="117"/>
      <c r="M96" s="117"/>
      <c r="N96" s="117"/>
      <c r="O96" s="117"/>
      <c r="P96" s="117"/>
      <c r="Q96" s="117"/>
      <c r="R96" s="117"/>
      <c r="S96" s="117"/>
      <c r="T96" s="117"/>
    </row>
    <row r="97" spans="1:20" ht="13.5" thickBot="1">
      <c r="A97" s="140" t="s">
        <v>412</v>
      </c>
      <c r="B97" s="156">
        <v>5750504</v>
      </c>
      <c r="C97" s="156">
        <v>7096477</v>
      </c>
      <c r="D97" s="153"/>
      <c r="E97" s="153"/>
      <c r="I97" s="145"/>
      <c r="J97" s="117"/>
      <c r="K97" s="117"/>
      <c r="L97" s="117"/>
      <c r="M97" s="117"/>
      <c r="N97" s="117"/>
      <c r="O97" s="117"/>
      <c r="P97" s="117"/>
      <c r="Q97" s="117"/>
      <c r="R97" s="117"/>
      <c r="S97" s="117"/>
      <c r="T97" s="117"/>
    </row>
    <row r="98" spans="1:20" ht="13.5" thickBot="1">
      <c r="A98" s="157"/>
      <c r="B98" s="158">
        <f>SUM(B87:B97)</f>
        <v>334304097</v>
      </c>
      <c r="C98" s="158">
        <f>SUM(C87:C97)</f>
        <v>411073153</v>
      </c>
      <c r="D98" s="153"/>
      <c r="E98" s="153"/>
      <c r="I98" s="145"/>
      <c r="J98" s="117"/>
      <c r="K98" s="117"/>
      <c r="L98" s="117"/>
      <c r="M98" s="117"/>
      <c r="N98" s="117"/>
      <c r="O98" s="117"/>
      <c r="P98" s="117"/>
      <c r="Q98" s="117"/>
      <c r="R98" s="117"/>
      <c r="S98" s="117"/>
      <c r="T98" s="117"/>
    </row>
    <row r="99" spans="1:20" ht="12.75">
      <c r="A99" s="463"/>
      <c r="B99" s="463"/>
      <c r="C99" s="463"/>
      <c r="D99" s="153"/>
      <c r="E99" s="153"/>
      <c r="I99" s="145"/>
      <c r="J99" s="117"/>
      <c r="K99" s="117"/>
      <c r="L99" s="117"/>
      <c r="M99" s="117"/>
      <c r="N99" s="117"/>
      <c r="O99" s="117"/>
      <c r="P99" s="117"/>
      <c r="Q99" s="117"/>
      <c r="R99" s="117"/>
      <c r="S99" s="117"/>
      <c r="T99" s="117"/>
    </row>
    <row r="100" spans="1:20" ht="12.75">
      <c r="A100" s="463"/>
      <c r="B100" s="463"/>
      <c r="C100" s="463"/>
      <c r="D100" s="153"/>
      <c r="E100" s="153"/>
      <c r="I100" s="145"/>
      <c r="J100" s="117"/>
      <c r="K100" s="117"/>
      <c r="L100" s="117"/>
      <c r="M100" s="117"/>
      <c r="N100" s="117"/>
      <c r="O100" s="117"/>
      <c r="P100" s="117"/>
      <c r="Q100" s="117"/>
      <c r="R100" s="117"/>
      <c r="S100" s="117"/>
      <c r="T100" s="117"/>
    </row>
    <row r="101" spans="1:20" ht="12.75">
      <c r="A101" s="464" t="s">
        <v>413</v>
      </c>
      <c r="B101" s="464"/>
      <c r="C101" s="464"/>
      <c r="D101" s="464"/>
      <c r="E101" s="464"/>
      <c r="F101" s="464"/>
      <c r="I101" s="145"/>
      <c r="J101" s="117"/>
      <c r="K101" s="117"/>
      <c r="L101" s="117"/>
      <c r="M101" s="117"/>
      <c r="N101" s="117"/>
      <c r="O101" s="117"/>
      <c r="P101" s="117"/>
      <c r="Q101" s="117"/>
      <c r="R101" s="117"/>
      <c r="S101" s="117"/>
      <c r="T101" s="117"/>
    </row>
    <row r="102" spans="1:20" ht="12.75">
      <c r="A102" s="137"/>
      <c r="B102" s="138" t="s">
        <v>608</v>
      </c>
      <c r="C102" s="138" t="s">
        <v>588</v>
      </c>
      <c r="I102" s="145"/>
      <c r="J102" s="117"/>
      <c r="K102" s="117"/>
      <c r="L102" s="117"/>
      <c r="M102" s="117"/>
      <c r="N102" s="117"/>
      <c r="O102" s="117"/>
      <c r="P102" s="117"/>
      <c r="Q102" s="117"/>
      <c r="R102" s="117"/>
      <c r="S102" s="117"/>
      <c r="T102" s="117"/>
    </row>
    <row r="103" spans="1:20" ht="12.75">
      <c r="A103" s="159" t="s">
        <v>414</v>
      </c>
      <c r="B103" s="160">
        <v>29796286</v>
      </c>
      <c r="C103" s="160">
        <v>28912076</v>
      </c>
      <c r="I103" s="145"/>
      <c r="J103" s="117"/>
      <c r="K103" s="117"/>
      <c r="L103" s="117"/>
      <c r="M103" s="117"/>
      <c r="N103" s="117"/>
      <c r="O103" s="117"/>
      <c r="P103" s="117"/>
      <c r="Q103" s="117"/>
      <c r="R103" s="117"/>
      <c r="S103" s="117"/>
      <c r="T103" s="117"/>
    </row>
    <row r="104" spans="1:20" ht="12.75">
      <c r="A104" s="159" t="s">
        <v>415</v>
      </c>
      <c r="B104" s="160">
        <v>15907471</v>
      </c>
      <c r="C104" s="160">
        <v>15628208</v>
      </c>
      <c r="I104" s="145"/>
      <c r="J104" s="117"/>
      <c r="K104" s="117"/>
      <c r="L104" s="117"/>
      <c r="M104" s="117"/>
      <c r="N104" s="117"/>
      <c r="O104" s="117"/>
      <c r="P104" s="117"/>
      <c r="Q104" s="117"/>
      <c r="R104" s="117"/>
      <c r="S104" s="117"/>
      <c r="T104" s="117"/>
    </row>
    <row r="105" spans="1:20" ht="13.5" thickBot="1">
      <c r="A105" s="159" t="s">
        <v>416</v>
      </c>
      <c r="B105" s="156">
        <v>6939807</v>
      </c>
      <c r="C105" s="156">
        <v>7061587</v>
      </c>
      <c r="E105" s="161"/>
      <c r="I105" s="145"/>
      <c r="J105" s="117"/>
      <c r="K105" s="117"/>
      <c r="L105" s="117"/>
      <c r="M105" s="117"/>
      <c r="N105" s="117"/>
      <c r="O105" s="117"/>
      <c r="P105" s="117"/>
      <c r="Q105" s="117"/>
      <c r="R105" s="117"/>
      <c r="S105" s="117"/>
      <c r="T105" s="117"/>
    </row>
    <row r="106" spans="1:20" ht="13.5" thickBot="1">
      <c r="A106" s="162"/>
      <c r="B106" s="163">
        <f>SUM(B103:B105)</f>
        <v>52643564</v>
      </c>
      <c r="C106" s="163">
        <f>SUM(C103:C105)</f>
        <v>51601871</v>
      </c>
      <c r="H106" s="161"/>
      <c r="I106" s="145"/>
      <c r="J106" s="117"/>
      <c r="K106" s="117"/>
      <c r="L106" s="117"/>
      <c r="M106" s="117"/>
      <c r="N106" s="117"/>
      <c r="O106" s="117"/>
      <c r="P106" s="117"/>
      <c r="Q106" s="117"/>
      <c r="R106" s="117"/>
      <c r="S106" s="117"/>
      <c r="T106" s="117"/>
    </row>
    <row r="107" spans="1:20" ht="12.75">
      <c r="A107" s="461"/>
      <c r="B107" s="461"/>
      <c r="C107" s="461"/>
      <c r="D107" s="461"/>
      <c r="E107" s="461"/>
      <c r="F107" s="461"/>
      <c r="I107" s="145"/>
      <c r="J107" s="117"/>
      <c r="K107" s="117"/>
      <c r="L107" s="117"/>
      <c r="M107" s="117"/>
      <c r="N107" s="117"/>
      <c r="O107" s="117"/>
      <c r="P107" s="117"/>
      <c r="Q107" s="117"/>
      <c r="R107" s="117"/>
      <c r="S107" s="117"/>
      <c r="T107" s="117"/>
    </row>
    <row r="108" spans="1:20" ht="25.5">
      <c r="A108" s="164" t="s">
        <v>617</v>
      </c>
      <c r="B108" s="164">
        <v>424</v>
      </c>
      <c r="C108" s="165">
        <v>364</v>
      </c>
      <c r="I108" s="145"/>
      <c r="J108" s="117"/>
      <c r="K108" s="117"/>
      <c r="L108" s="117"/>
      <c r="M108" s="117"/>
      <c r="N108" s="117"/>
      <c r="O108" s="117"/>
      <c r="P108" s="117"/>
      <c r="Q108" s="117"/>
      <c r="R108" s="117"/>
      <c r="S108" s="117"/>
      <c r="T108" s="117"/>
    </row>
    <row r="109" spans="1:20" ht="12.75">
      <c r="A109" s="459"/>
      <c r="B109" s="459"/>
      <c r="C109" s="459"/>
      <c r="D109" s="459"/>
      <c r="E109" s="459"/>
      <c r="F109" s="459"/>
      <c r="I109" s="145"/>
      <c r="J109" s="117"/>
      <c r="K109" s="117"/>
      <c r="L109" s="117"/>
      <c r="M109" s="117"/>
      <c r="N109" s="117"/>
      <c r="O109" s="117"/>
      <c r="P109" s="117"/>
      <c r="Q109" s="117"/>
      <c r="R109" s="117"/>
      <c r="S109" s="117"/>
      <c r="T109" s="117"/>
    </row>
    <row r="110" spans="1:20" ht="12.75">
      <c r="A110" s="459"/>
      <c r="B110" s="459"/>
      <c r="C110" s="459"/>
      <c r="D110" s="459"/>
      <c r="E110" s="459"/>
      <c r="F110" s="459"/>
      <c r="G110" s="145"/>
      <c r="H110" s="145"/>
      <c r="I110" s="145"/>
      <c r="J110" s="117"/>
      <c r="K110" s="117"/>
      <c r="L110" s="117"/>
      <c r="M110" s="117"/>
      <c r="N110" s="117"/>
      <c r="O110" s="117"/>
      <c r="P110" s="117"/>
      <c r="Q110" s="117"/>
      <c r="R110" s="117"/>
      <c r="S110" s="117"/>
      <c r="T110" s="117"/>
    </row>
    <row r="111" spans="1:20" ht="12.75">
      <c r="A111" s="460" t="s">
        <v>417</v>
      </c>
      <c r="B111" s="460"/>
      <c r="C111" s="460"/>
      <c r="D111" s="460"/>
      <c r="E111" s="460"/>
      <c r="F111" s="460"/>
      <c r="G111" s="145"/>
      <c r="H111" s="145"/>
      <c r="I111" s="145"/>
      <c r="J111" s="117"/>
      <c r="K111" s="117"/>
      <c r="L111" s="117"/>
      <c r="M111" s="117"/>
      <c r="N111" s="117"/>
      <c r="O111" s="117"/>
      <c r="P111" s="117"/>
      <c r="Q111" s="117"/>
      <c r="R111" s="117"/>
      <c r="S111" s="117"/>
      <c r="T111" s="117"/>
    </row>
    <row r="112" spans="1:20" ht="12.75">
      <c r="A112" s="115" t="s">
        <v>355</v>
      </c>
      <c r="B112" s="138" t="s">
        <v>608</v>
      </c>
      <c r="C112" s="138" t="s">
        <v>588</v>
      </c>
      <c r="G112" s="145"/>
      <c r="H112" s="145"/>
      <c r="I112" s="145"/>
      <c r="J112" s="117"/>
      <c r="K112" s="117"/>
      <c r="L112" s="117"/>
      <c r="M112" s="117"/>
      <c r="N112" s="117"/>
      <c r="O112" s="117"/>
      <c r="P112" s="117"/>
      <c r="Q112" s="117"/>
      <c r="R112" s="117"/>
      <c r="S112" s="117"/>
      <c r="T112" s="117"/>
    </row>
    <row r="113" spans="1:20" ht="25.5">
      <c r="A113" s="148" t="s">
        <v>418</v>
      </c>
      <c r="B113" s="149">
        <v>25756815</v>
      </c>
      <c r="C113" s="149">
        <v>6208608</v>
      </c>
      <c r="G113" s="145"/>
      <c r="H113" s="145"/>
      <c r="I113" s="145"/>
      <c r="J113" s="117"/>
      <c r="K113" s="117"/>
      <c r="L113" s="117"/>
      <c r="M113" s="117"/>
      <c r="N113" s="117"/>
      <c r="O113" s="117"/>
      <c r="P113" s="117"/>
      <c r="Q113" s="117"/>
      <c r="R113" s="117"/>
      <c r="S113" s="117"/>
      <c r="T113" s="117"/>
    </row>
    <row r="114" spans="1:20" ht="26.25" thickBot="1">
      <c r="A114" s="148" t="s">
        <v>419</v>
      </c>
      <c r="B114" s="150">
        <v>47940678</v>
      </c>
      <c r="C114" s="150">
        <v>49773645</v>
      </c>
      <c r="E114" s="161"/>
      <c r="G114" s="145"/>
      <c r="H114" s="145"/>
      <c r="I114" s="145"/>
      <c r="J114" s="117"/>
      <c r="K114" s="117"/>
      <c r="L114" s="117"/>
      <c r="M114" s="117"/>
      <c r="N114" s="117"/>
      <c r="O114" s="117"/>
      <c r="P114" s="117"/>
      <c r="Q114" s="117"/>
      <c r="R114" s="117"/>
      <c r="S114" s="117"/>
      <c r="T114" s="117"/>
    </row>
    <row r="115" spans="1:20" ht="13.5" thickBot="1">
      <c r="A115" s="151"/>
      <c r="B115" s="152">
        <f>SUM(B113:B114)</f>
        <v>73697493</v>
      </c>
      <c r="C115" s="152">
        <f>SUM(C113:C114)</f>
        <v>55982253</v>
      </c>
      <c r="G115" s="145"/>
      <c r="H115" s="145"/>
      <c r="I115" s="145"/>
      <c r="J115" s="117"/>
      <c r="K115" s="117"/>
      <c r="L115" s="117"/>
      <c r="M115" s="117"/>
      <c r="N115" s="117"/>
      <c r="O115" s="117"/>
      <c r="P115" s="117"/>
      <c r="Q115" s="117"/>
      <c r="R115" s="117"/>
      <c r="S115" s="117"/>
      <c r="T115" s="117"/>
    </row>
    <row r="116" spans="1:20" ht="12.75">
      <c r="A116" s="461"/>
      <c r="B116" s="461"/>
      <c r="C116" s="461"/>
      <c r="D116" s="461"/>
      <c r="E116" s="461"/>
      <c r="F116" s="461"/>
      <c r="G116" s="145"/>
      <c r="H116" s="145"/>
      <c r="I116" s="145"/>
      <c r="J116" s="117"/>
      <c r="K116" s="117"/>
      <c r="L116" s="117"/>
      <c r="M116" s="117"/>
      <c r="N116" s="117"/>
      <c r="O116" s="117"/>
      <c r="P116" s="117"/>
      <c r="Q116" s="117"/>
      <c r="R116" s="117"/>
      <c r="S116" s="117"/>
      <c r="T116" s="117"/>
    </row>
    <row r="117" spans="7:20" ht="12.75">
      <c r="G117" s="145"/>
      <c r="H117" s="145"/>
      <c r="I117" s="145"/>
      <c r="J117" s="117"/>
      <c r="K117" s="117"/>
      <c r="L117" s="117"/>
      <c r="M117" s="117"/>
      <c r="N117" s="117"/>
      <c r="O117" s="117"/>
      <c r="P117" s="117"/>
      <c r="Q117" s="117"/>
      <c r="R117" s="117"/>
      <c r="S117" s="117"/>
      <c r="T117" s="117"/>
    </row>
    <row r="118" spans="1:20" ht="12.75">
      <c r="A118" s="118" t="s">
        <v>420</v>
      </c>
      <c r="G118" s="145"/>
      <c r="H118" s="145"/>
      <c r="I118" s="145"/>
      <c r="J118" s="117"/>
      <c r="K118" s="117"/>
      <c r="L118" s="117"/>
      <c r="M118" s="117"/>
      <c r="N118" s="117"/>
      <c r="O118" s="117"/>
      <c r="P118" s="117"/>
      <c r="Q118" s="117"/>
      <c r="R118" s="117"/>
      <c r="S118" s="117"/>
      <c r="T118" s="117"/>
    </row>
    <row r="119" spans="1:20" ht="12.75">
      <c r="A119" s="118"/>
      <c r="B119" s="138" t="s">
        <v>608</v>
      </c>
      <c r="C119" s="138" t="s">
        <v>588</v>
      </c>
      <c r="G119" s="145"/>
      <c r="H119" s="145"/>
      <c r="I119" s="145"/>
      <c r="J119" s="117"/>
      <c r="K119" s="117"/>
      <c r="L119" s="117"/>
      <c r="M119" s="117"/>
      <c r="N119" s="117"/>
      <c r="O119" s="117"/>
      <c r="P119" s="117"/>
      <c r="Q119" s="117"/>
      <c r="R119" s="117"/>
      <c r="S119" s="117"/>
      <c r="T119" s="117"/>
    </row>
    <row r="120" spans="1:20" ht="12.75">
      <c r="A120" s="164" t="s">
        <v>421</v>
      </c>
      <c r="B120" s="149">
        <v>2582996</v>
      </c>
      <c r="C120" s="149">
        <v>2479309</v>
      </c>
      <c r="G120" s="145"/>
      <c r="H120" s="145"/>
      <c r="I120" s="145"/>
      <c r="J120" s="117"/>
      <c r="K120" s="117"/>
      <c r="L120" s="117"/>
      <c r="M120" s="117"/>
      <c r="N120" s="117"/>
      <c r="O120" s="117"/>
      <c r="P120" s="117"/>
      <c r="Q120" s="117"/>
      <c r="R120" s="117"/>
      <c r="S120" s="117"/>
      <c r="T120" s="117"/>
    </row>
    <row r="121" spans="1:20" ht="12.75">
      <c r="A121" s="164" t="s">
        <v>422</v>
      </c>
      <c r="B121" s="149">
        <v>1379824</v>
      </c>
      <c r="C121" s="149">
        <v>1570743</v>
      </c>
      <c r="G121" s="145"/>
      <c r="H121" s="145"/>
      <c r="I121" s="145"/>
      <c r="J121" s="117"/>
      <c r="K121" s="117"/>
      <c r="L121" s="117"/>
      <c r="M121" s="117"/>
      <c r="N121" s="117"/>
      <c r="O121" s="117"/>
      <c r="P121" s="117"/>
      <c r="Q121" s="117"/>
      <c r="R121" s="117"/>
      <c r="S121" s="117"/>
      <c r="T121" s="117"/>
    </row>
    <row r="122" spans="1:20" ht="12.75">
      <c r="A122" s="164" t="s">
        <v>423</v>
      </c>
      <c r="B122" s="149">
        <v>1137596</v>
      </c>
      <c r="C122" s="149">
        <v>1311866</v>
      </c>
      <c r="G122" s="145"/>
      <c r="H122" s="145"/>
      <c r="I122" s="145"/>
      <c r="J122" s="117"/>
      <c r="K122" s="117"/>
      <c r="L122" s="117"/>
      <c r="M122" s="117"/>
      <c r="N122" s="117"/>
      <c r="O122" s="117"/>
      <c r="P122" s="117"/>
      <c r="Q122" s="117"/>
      <c r="R122" s="117"/>
      <c r="S122" s="117"/>
      <c r="T122" s="117"/>
    </row>
    <row r="123" spans="1:20" ht="12.75">
      <c r="A123" s="164" t="s">
        <v>424</v>
      </c>
      <c r="B123" s="149">
        <v>770168</v>
      </c>
      <c r="C123" s="149">
        <v>2944938</v>
      </c>
      <c r="G123" s="145"/>
      <c r="H123" s="145"/>
      <c r="I123" s="145"/>
      <c r="J123" s="117"/>
      <c r="K123" s="117"/>
      <c r="L123" s="117"/>
      <c r="M123" s="117"/>
      <c r="N123" s="117"/>
      <c r="O123" s="117"/>
      <c r="P123" s="117"/>
      <c r="Q123" s="117"/>
      <c r="R123" s="117"/>
      <c r="S123" s="117"/>
      <c r="T123" s="117"/>
    </row>
    <row r="124" spans="1:20" ht="12.75">
      <c r="A124" s="164" t="s">
        <v>425</v>
      </c>
      <c r="B124" s="284">
        <v>1285444</v>
      </c>
      <c r="C124" s="149">
        <v>1181999</v>
      </c>
      <c r="G124" s="145"/>
      <c r="H124" s="145"/>
      <c r="I124" s="145"/>
      <c r="J124" s="117"/>
      <c r="K124" s="117"/>
      <c r="L124" s="117"/>
      <c r="M124" s="117"/>
      <c r="N124" s="117"/>
      <c r="O124" s="117"/>
      <c r="P124" s="117"/>
      <c r="Q124" s="117"/>
      <c r="R124" s="117"/>
      <c r="S124" s="117"/>
      <c r="T124" s="117"/>
    </row>
    <row r="125" spans="1:20" ht="25.5">
      <c r="A125" s="164" t="s">
        <v>591</v>
      </c>
      <c r="B125" s="149">
        <v>145680</v>
      </c>
      <c r="C125" s="149">
        <v>70133</v>
      </c>
      <c r="G125" s="145"/>
      <c r="H125" s="145"/>
      <c r="I125" s="145"/>
      <c r="J125" s="117"/>
      <c r="K125" s="117"/>
      <c r="L125" s="117"/>
      <c r="M125" s="117"/>
      <c r="N125" s="117"/>
      <c r="O125" s="117"/>
      <c r="P125" s="117"/>
      <c r="Q125" s="117"/>
      <c r="R125" s="117"/>
      <c r="S125" s="117"/>
      <c r="T125" s="117"/>
    </row>
    <row r="126" spans="1:20" ht="12.75">
      <c r="A126" s="164" t="s">
        <v>426</v>
      </c>
      <c r="B126" s="149">
        <v>514562</v>
      </c>
      <c r="C126" s="149">
        <v>571355</v>
      </c>
      <c r="K126" s="117"/>
      <c r="L126" s="117"/>
      <c r="M126" s="117"/>
      <c r="N126" s="117"/>
      <c r="O126" s="117"/>
      <c r="P126" s="117"/>
      <c r="Q126" s="117"/>
      <c r="R126" s="117"/>
      <c r="S126" s="117"/>
      <c r="T126" s="117"/>
    </row>
    <row r="127" spans="1:20" ht="25.5">
      <c r="A127" s="283" t="s">
        <v>641</v>
      </c>
      <c r="B127" s="149">
        <v>3196932</v>
      </c>
      <c r="C127" s="149">
        <v>0</v>
      </c>
      <c r="D127" s="279"/>
      <c r="E127" s="279"/>
      <c r="F127" s="279"/>
      <c r="G127" s="279"/>
      <c r="H127" s="279"/>
      <c r="I127" s="279"/>
      <c r="K127" s="117"/>
      <c r="L127" s="117"/>
      <c r="M127" s="117"/>
      <c r="N127" s="117"/>
      <c r="O127" s="117"/>
      <c r="P127" s="117"/>
      <c r="Q127" s="117"/>
      <c r="R127" s="117"/>
      <c r="S127" s="117"/>
      <c r="T127" s="117"/>
    </row>
    <row r="128" spans="1:20" ht="13.5" thickBot="1">
      <c r="A128" s="164" t="s">
        <v>427</v>
      </c>
      <c r="B128" s="150">
        <v>2767779</v>
      </c>
      <c r="C128" s="150">
        <v>1923202</v>
      </c>
      <c r="K128" s="117"/>
      <c r="L128" s="117"/>
      <c r="M128" s="117"/>
      <c r="N128" s="117"/>
      <c r="O128" s="117"/>
      <c r="P128" s="117"/>
      <c r="Q128" s="117"/>
      <c r="R128" s="117"/>
      <c r="S128" s="117"/>
      <c r="T128" s="117"/>
    </row>
    <row r="129" spans="1:20" ht="13.5" thickBot="1">
      <c r="A129" s="164"/>
      <c r="B129" s="167">
        <f>SUM(B120:B128)</f>
        <v>13780981</v>
      </c>
      <c r="C129" s="167">
        <f>SUM(C120:C128)</f>
        <v>12053545</v>
      </c>
      <c r="K129" s="117"/>
      <c r="L129" s="117"/>
      <c r="M129" s="117"/>
      <c r="N129" s="117"/>
      <c r="O129" s="117"/>
      <c r="P129" s="117"/>
      <c r="Q129" s="117"/>
      <c r="R129" s="117"/>
      <c r="S129" s="117"/>
      <c r="T129" s="117"/>
    </row>
    <row r="130" spans="11:20" ht="12.75">
      <c r="K130" s="117"/>
      <c r="L130" s="117"/>
      <c r="M130" s="117"/>
      <c r="N130" s="117"/>
      <c r="O130" s="117"/>
      <c r="P130" s="117"/>
      <c r="Q130" s="117"/>
      <c r="R130" s="117"/>
      <c r="S130" s="117"/>
      <c r="T130" s="117"/>
    </row>
    <row r="131" spans="1:20" ht="29.25" customHeight="1">
      <c r="A131" s="451" t="s">
        <v>428</v>
      </c>
      <c r="B131" s="451"/>
      <c r="C131" s="451"/>
      <c r="D131" s="451"/>
      <c r="E131" s="451"/>
      <c r="F131" s="451"/>
      <c r="G131" s="451"/>
      <c r="H131" s="451"/>
      <c r="I131" s="451"/>
      <c r="J131" s="125"/>
      <c r="K131" s="117"/>
      <c r="L131" s="117"/>
      <c r="M131" s="117"/>
      <c r="N131" s="117"/>
      <c r="O131" s="117"/>
      <c r="P131" s="117"/>
      <c r="Q131" s="117"/>
      <c r="R131" s="117"/>
      <c r="S131" s="117"/>
      <c r="T131" s="117"/>
    </row>
    <row r="132" spans="1:20" ht="12.75">
      <c r="A132" s="118"/>
      <c r="K132" s="117"/>
      <c r="L132" s="117"/>
      <c r="M132" s="117"/>
      <c r="N132" s="117"/>
      <c r="O132" s="117"/>
      <c r="P132" s="117"/>
      <c r="Q132" s="117"/>
      <c r="R132" s="117"/>
      <c r="S132" s="117"/>
      <c r="T132" s="117"/>
    </row>
    <row r="133" spans="1:20" ht="12.75">
      <c r="A133" s="118"/>
      <c r="B133" s="118"/>
      <c r="C133" s="118"/>
      <c r="D133" s="118"/>
      <c r="E133" s="118"/>
      <c r="F133" s="118"/>
      <c r="G133" s="118"/>
      <c r="H133" s="118"/>
      <c r="I133" s="118"/>
      <c r="J133" s="168"/>
      <c r="K133" s="117"/>
      <c r="L133" s="117"/>
      <c r="M133" s="117"/>
      <c r="N133" s="117"/>
      <c r="O133" s="117"/>
      <c r="P133" s="117"/>
      <c r="Q133" s="117"/>
      <c r="R133" s="117"/>
      <c r="S133" s="117"/>
      <c r="T133" s="117"/>
    </row>
    <row r="134" spans="1:20" ht="12.75">
      <c r="A134" s="118" t="s">
        <v>592</v>
      </c>
      <c r="B134" s="118"/>
      <c r="C134" s="118"/>
      <c r="D134" s="118"/>
      <c r="E134" s="118"/>
      <c r="F134" s="118"/>
      <c r="G134" s="118"/>
      <c r="H134" s="118"/>
      <c r="I134" s="118"/>
      <c r="J134" s="168"/>
      <c r="K134" s="117"/>
      <c r="L134" s="117"/>
      <c r="M134" s="117"/>
      <c r="N134" s="117"/>
      <c r="O134" s="117"/>
      <c r="P134" s="117"/>
      <c r="Q134" s="117"/>
      <c r="R134" s="117"/>
      <c r="S134" s="117"/>
      <c r="T134" s="117"/>
    </row>
    <row r="135" spans="1:20" ht="12.75">
      <c r="A135" s="244" t="s">
        <v>355</v>
      </c>
      <c r="B135" s="245" t="s">
        <v>608</v>
      </c>
      <c r="C135" s="245" t="s">
        <v>588</v>
      </c>
      <c r="D135" s="118"/>
      <c r="E135" s="118"/>
      <c r="F135" s="118"/>
      <c r="G135" s="118"/>
      <c r="H135" s="118"/>
      <c r="I135" s="118"/>
      <c r="J135" s="168"/>
      <c r="K135" s="117"/>
      <c r="L135" s="117"/>
      <c r="M135" s="117"/>
      <c r="N135" s="117"/>
      <c r="O135" s="117"/>
      <c r="P135" s="117"/>
      <c r="Q135" s="117"/>
      <c r="R135" s="117"/>
      <c r="S135" s="117"/>
      <c r="T135" s="117"/>
    </row>
    <row r="136" spans="1:20" ht="25.5">
      <c r="A136" s="285" t="s">
        <v>642</v>
      </c>
      <c r="B136" s="246">
        <v>0</v>
      </c>
      <c r="C136" s="246">
        <v>49033883</v>
      </c>
      <c r="D136" s="118"/>
      <c r="E136" s="118"/>
      <c r="F136" s="118"/>
      <c r="G136" s="118"/>
      <c r="H136" s="118"/>
      <c r="I136" s="118"/>
      <c r="J136" s="168"/>
      <c r="K136" s="117"/>
      <c r="L136" s="117"/>
      <c r="M136" s="117"/>
      <c r="N136" s="117"/>
      <c r="O136" s="117"/>
      <c r="P136" s="117"/>
      <c r="Q136" s="117"/>
      <c r="R136" s="117"/>
      <c r="S136" s="117"/>
      <c r="T136" s="117"/>
    </row>
    <row r="137" spans="1:20" ht="26.25" thickBot="1">
      <c r="A137" s="285" t="s">
        <v>643</v>
      </c>
      <c r="B137" s="247">
        <v>3286006</v>
      </c>
      <c r="C137" s="247">
        <v>5582743</v>
      </c>
      <c r="D137" s="118"/>
      <c r="E137" s="118"/>
      <c r="F137" s="118"/>
      <c r="G137" s="118"/>
      <c r="H137" s="118"/>
      <c r="I137" s="118"/>
      <c r="J137" s="168"/>
      <c r="K137" s="117"/>
      <c r="L137" s="117"/>
      <c r="M137" s="117"/>
      <c r="N137" s="117"/>
      <c r="O137" s="117"/>
      <c r="P137" s="117"/>
      <c r="Q137" s="117"/>
      <c r="R137" s="117"/>
      <c r="S137" s="117"/>
      <c r="T137" s="117"/>
    </row>
    <row r="138" spans="1:20" ht="13.5" thickBot="1">
      <c r="A138" s="248"/>
      <c r="B138" s="249">
        <f>SUM(B136:B137)</f>
        <v>3286006</v>
      </c>
      <c r="C138" s="249">
        <f>SUM(C136:C137)</f>
        <v>54616626</v>
      </c>
      <c r="D138" s="118"/>
      <c r="E138" s="118"/>
      <c r="F138" s="118"/>
      <c r="G138" s="118"/>
      <c r="H138" s="118"/>
      <c r="I138" s="118"/>
      <c r="J138" s="168"/>
      <c r="K138" s="117"/>
      <c r="L138" s="117"/>
      <c r="M138" s="117"/>
      <c r="N138" s="117"/>
      <c r="O138" s="117"/>
      <c r="P138" s="117"/>
      <c r="Q138" s="117"/>
      <c r="R138" s="117"/>
      <c r="S138" s="117"/>
      <c r="T138" s="117"/>
    </row>
    <row r="139" spans="1:20" ht="12.75">
      <c r="A139" s="118"/>
      <c r="B139" s="118"/>
      <c r="C139" s="118"/>
      <c r="D139" s="118"/>
      <c r="E139" s="118"/>
      <c r="F139" s="118"/>
      <c r="G139" s="118"/>
      <c r="H139" s="118"/>
      <c r="I139" s="118"/>
      <c r="J139" s="168"/>
      <c r="K139" s="117"/>
      <c r="L139" s="117"/>
      <c r="M139" s="117"/>
      <c r="N139" s="117"/>
      <c r="O139" s="117"/>
      <c r="P139" s="117"/>
      <c r="Q139" s="117"/>
      <c r="R139" s="117"/>
      <c r="S139" s="117"/>
      <c r="T139" s="117"/>
    </row>
    <row r="140" spans="1:20" ht="12.75">
      <c r="A140" s="118"/>
      <c r="B140" s="118"/>
      <c r="C140" s="118"/>
      <c r="D140" s="118"/>
      <c r="E140" s="118"/>
      <c r="F140" s="118"/>
      <c r="G140" s="118"/>
      <c r="H140" s="118"/>
      <c r="I140" s="118"/>
      <c r="J140" s="168"/>
      <c r="K140" s="117"/>
      <c r="L140" s="117"/>
      <c r="M140" s="117"/>
      <c r="N140" s="117"/>
      <c r="O140" s="117"/>
      <c r="P140" s="117"/>
      <c r="Q140" s="117"/>
      <c r="R140" s="117"/>
      <c r="S140" s="117"/>
      <c r="T140" s="117"/>
    </row>
    <row r="141" spans="1:20" ht="12.75">
      <c r="A141" s="118" t="s">
        <v>593</v>
      </c>
      <c r="K141" s="117"/>
      <c r="L141" s="117"/>
      <c r="M141" s="117"/>
      <c r="N141" s="117"/>
      <c r="O141" s="117"/>
      <c r="P141" s="117"/>
      <c r="Q141" s="117"/>
      <c r="R141" s="117"/>
      <c r="S141" s="117"/>
      <c r="T141" s="117"/>
    </row>
    <row r="142" spans="1:20" ht="12.75">
      <c r="A142" s="153"/>
      <c r="B142" s="138" t="s">
        <v>608</v>
      </c>
      <c r="C142" s="138" t="s">
        <v>588</v>
      </c>
      <c r="K142" s="117"/>
      <c r="L142" s="117"/>
      <c r="M142" s="117"/>
      <c r="N142" s="117"/>
      <c r="O142" s="117"/>
      <c r="P142" s="117"/>
      <c r="Q142" s="117"/>
      <c r="R142" s="117"/>
      <c r="S142" s="117"/>
      <c r="T142" s="117"/>
    </row>
    <row r="143" spans="1:20" ht="12.75">
      <c r="A143" s="148" t="s">
        <v>429</v>
      </c>
      <c r="B143" s="149">
        <v>7724131</v>
      </c>
      <c r="C143" s="149">
        <v>6254440</v>
      </c>
      <c r="G143" s="161"/>
      <c r="K143" s="117"/>
      <c r="L143" s="117"/>
      <c r="M143" s="117"/>
      <c r="N143" s="117"/>
      <c r="O143" s="117"/>
      <c r="P143" s="117"/>
      <c r="Q143" s="117"/>
      <c r="R143" s="117"/>
      <c r="S143" s="117"/>
      <c r="T143" s="117"/>
    </row>
    <row r="144" spans="1:20" ht="13.5" thickBot="1">
      <c r="A144" s="169" t="s">
        <v>430</v>
      </c>
      <c r="B144" s="150">
        <v>800762</v>
      </c>
      <c r="C144" s="150">
        <v>853839</v>
      </c>
      <c r="K144" s="117"/>
      <c r="L144" s="117"/>
      <c r="M144" s="117"/>
      <c r="N144" s="117"/>
      <c r="O144" s="117"/>
      <c r="P144" s="117"/>
      <c r="Q144" s="117"/>
      <c r="R144" s="117"/>
      <c r="S144" s="117"/>
      <c r="T144" s="117"/>
    </row>
    <row r="145" spans="1:20" ht="13.5" thickBot="1">
      <c r="A145" s="151"/>
      <c r="B145" s="152">
        <f>SUM(B143:B144)</f>
        <v>8524893</v>
      </c>
      <c r="C145" s="152">
        <f>SUM(C143:C144)</f>
        <v>7108279</v>
      </c>
      <c r="K145" s="117"/>
      <c r="L145" s="117"/>
      <c r="M145" s="117"/>
      <c r="N145" s="117"/>
      <c r="O145" s="117"/>
      <c r="P145" s="117"/>
      <c r="Q145" s="117"/>
      <c r="R145" s="117"/>
      <c r="S145" s="117"/>
      <c r="T145" s="117"/>
    </row>
    <row r="146" spans="1:20" ht="12.75">
      <c r="A146" s="118"/>
      <c r="K146" s="117"/>
      <c r="L146" s="117"/>
      <c r="M146" s="117"/>
      <c r="N146" s="117"/>
      <c r="O146" s="117"/>
      <c r="P146" s="117"/>
      <c r="Q146" s="117"/>
      <c r="R146" s="117"/>
      <c r="S146" s="117"/>
      <c r="T146" s="117"/>
    </row>
    <row r="147" spans="1:20" ht="12.75">
      <c r="A147" s="118"/>
      <c r="L147" s="117"/>
      <c r="M147" s="117"/>
      <c r="N147" s="117"/>
      <c r="O147" s="117"/>
      <c r="P147" s="117"/>
      <c r="Q147" s="117"/>
      <c r="R147" s="117"/>
      <c r="S147" s="117"/>
      <c r="T147" s="117"/>
    </row>
    <row r="148" spans="1:20" ht="12.75">
      <c r="A148" s="118" t="s">
        <v>594</v>
      </c>
      <c r="L148" s="117"/>
      <c r="M148" s="117"/>
      <c r="N148" s="117"/>
      <c r="O148" s="117"/>
      <c r="P148" s="117"/>
      <c r="Q148" s="117"/>
      <c r="R148" s="117"/>
      <c r="S148" s="117"/>
      <c r="T148" s="117"/>
    </row>
    <row r="149" spans="1:20" ht="12.75">
      <c r="A149" s="153"/>
      <c r="B149" s="138" t="s">
        <v>608</v>
      </c>
      <c r="C149" s="138" t="s">
        <v>588</v>
      </c>
      <c r="L149" s="117"/>
      <c r="M149" s="117"/>
      <c r="N149" s="117"/>
      <c r="O149" s="117"/>
      <c r="P149" s="117"/>
      <c r="Q149" s="117"/>
      <c r="R149" s="117"/>
      <c r="S149" s="117"/>
      <c r="T149" s="117"/>
    </row>
    <row r="150" spans="1:20" ht="12.75">
      <c r="A150" s="148" t="s">
        <v>431</v>
      </c>
      <c r="B150" s="149">
        <v>51209984</v>
      </c>
      <c r="C150" s="149">
        <v>78967915</v>
      </c>
      <c r="L150" s="117"/>
      <c r="M150" s="117"/>
      <c r="N150" s="117"/>
      <c r="O150" s="117"/>
      <c r="P150" s="117"/>
      <c r="Q150" s="117"/>
      <c r="R150" s="117"/>
      <c r="S150" s="117"/>
      <c r="T150" s="117"/>
    </row>
    <row r="151" spans="1:20" ht="12.75">
      <c r="A151" s="148" t="s">
        <v>432</v>
      </c>
      <c r="B151" s="149">
        <v>272250</v>
      </c>
      <c r="C151" s="149">
        <v>870450</v>
      </c>
      <c r="L151" s="117"/>
      <c r="M151" s="117"/>
      <c r="N151" s="117"/>
      <c r="O151" s="117"/>
      <c r="P151" s="117"/>
      <c r="Q151" s="117"/>
      <c r="R151" s="117"/>
      <c r="S151" s="117"/>
      <c r="T151" s="117"/>
    </row>
    <row r="152" spans="1:20" ht="13.5" thickBot="1">
      <c r="A152" s="148" t="s">
        <v>433</v>
      </c>
      <c r="B152" s="150">
        <v>7928874</v>
      </c>
      <c r="C152" s="150">
        <v>2662819</v>
      </c>
      <c r="D152" s="161"/>
      <c r="L152" s="117"/>
      <c r="M152" s="117"/>
      <c r="N152" s="117"/>
      <c r="O152" s="117"/>
      <c r="P152" s="117"/>
      <c r="Q152" s="117"/>
      <c r="R152" s="117"/>
      <c r="S152" s="117"/>
      <c r="T152" s="117"/>
    </row>
    <row r="153" spans="1:20" ht="13.5" thickBot="1">
      <c r="A153" s="151"/>
      <c r="B153" s="152">
        <f>SUM(B150:B152)</f>
        <v>59411108</v>
      </c>
      <c r="C153" s="152">
        <f>SUM(C150:C152)</f>
        <v>82501184</v>
      </c>
      <c r="L153" s="117"/>
      <c r="M153" s="117"/>
      <c r="N153" s="117"/>
      <c r="O153" s="117"/>
      <c r="P153" s="117"/>
      <c r="Q153" s="117"/>
      <c r="R153" s="117"/>
      <c r="S153" s="117"/>
      <c r="T153" s="117"/>
    </row>
    <row r="154" spans="12:20" ht="12.75">
      <c r="L154" s="117"/>
      <c r="M154" s="117"/>
      <c r="N154" s="117"/>
      <c r="O154" s="117"/>
      <c r="P154" s="117"/>
      <c r="Q154" s="117"/>
      <c r="R154" s="117"/>
      <c r="S154" s="117"/>
      <c r="T154" s="117"/>
    </row>
    <row r="155" spans="1:20" ht="27" customHeight="1">
      <c r="A155" s="451" t="s">
        <v>434</v>
      </c>
      <c r="B155" s="451"/>
      <c r="C155" s="451"/>
      <c r="D155" s="451"/>
      <c r="E155" s="451"/>
      <c r="F155" s="451"/>
      <c r="G155" s="451"/>
      <c r="H155" s="451"/>
      <c r="I155" s="451"/>
      <c r="J155" s="122"/>
      <c r="L155" s="117"/>
      <c r="M155" s="117"/>
      <c r="N155" s="117"/>
      <c r="O155" s="117"/>
      <c r="P155" s="117"/>
      <c r="Q155" s="117"/>
      <c r="R155" s="117"/>
      <c r="S155" s="117"/>
      <c r="T155" s="117"/>
    </row>
    <row r="156" spans="1:20" ht="12.75">
      <c r="A156" s="278"/>
      <c r="B156" s="278"/>
      <c r="C156" s="278"/>
      <c r="D156" s="278"/>
      <c r="E156" s="278"/>
      <c r="F156" s="278"/>
      <c r="G156" s="278"/>
      <c r="H156" s="278"/>
      <c r="I156" s="278"/>
      <c r="J156" s="122"/>
      <c r="L156" s="117"/>
      <c r="M156" s="117"/>
      <c r="N156" s="117"/>
      <c r="O156" s="117"/>
      <c r="P156" s="117"/>
      <c r="Q156" s="117"/>
      <c r="R156" s="117"/>
      <c r="S156" s="117"/>
      <c r="T156" s="117"/>
    </row>
    <row r="157" spans="1:20" ht="12.75">
      <c r="A157" s="118"/>
      <c r="L157" s="117"/>
      <c r="M157" s="117"/>
      <c r="N157" s="117"/>
      <c r="O157" s="117"/>
      <c r="P157" s="117"/>
      <c r="Q157" s="117"/>
      <c r="R157" s="117"/>
      <c r="S157" s="117"/>
      <c r="T157" s="117"/>
    </row>
    <row r="158" spans="1:20" ht="12.75">
      <c r="A158" s="118" t="s">
        <v>435</v>
      </c>
      <c r="L158" s="117"/>
      <c r="M158" s="117"/>
      <c r="N158" s="117"/>
      <c r="O158" s="117"/>
      <c r="P158" s="117"/>
      <c r="Q158" s="117"/>
      <c r="R158" s="117"/>
      <c r="S158" s="117"/>
      <c r="T158" s="117"/>
    </row>
    <row r="159" spans="1:20" ht="22.5">
      <c r="A159" s="170"/>
      <c r="B159" s="171" t="s">
        <v>436</v>
      </c>
      <c r="C159" s="171" t="s">
        <v>437</v>
      </c>
      <c r="D159" s="171" t="s">
        <v>438</v>
      </c>
      <c r="E159" s="171" t="s">
        <v>439</v>
      </c>
      <c r="K159" s="126"/>
      <c r="L159" s="117"/>
      <c r="M159" s="117"/>
      <c r="N159" s="117"/>
      <c r="O159" s="117"/>
      <c r="P159" s="117"/>
      <c r="Q159" s="117"/>
      <c r="R159" s="117"/>
      <c r="S159" s="117"/>
      <c r="T159" s="117"/>
    </row>
    <row r="160" spans="1:20" ht="13.5" thickBot="1">
      <c r="A160" s="172" t="s">
        <v>440</v>
      </c>
      <c r="B160" s="173"/>
      <c r="C160" s="173"/>
      <c r="D160" s="173"/>
      <c r="E160" s="173"/>
      <c r="K160" s="126"/>
      <c r="L160" s="117"/>
      <c r="M160" s="117"/>
      <c r="N160" s="117"/>
      <c r="O160" s="117"/>
      <c r="P160" s="117"/>
      <c r="Q160" s="117"/>
      <c r="R160" s="117"/>
      <c r="S160" s="117"/>
      <c r="T160" s="117"/>
    </row>
    <row r="161" spans="1:20" ht="13.5" thickBot="1">
      <c r="A161" s="172" t="s">
        <v>618</v>
      </c>
      <c r="B161" s="174">
        <v>8187690</v>
      </c>
      <c r="C161" s="174">
        <v>82540525</v>
      </c>
      <c r="D161" s="175">
        <v>0</v>
      </c>
      <c r="E161" s="174">
        <f>SUM(B161:D161)</f>
        <v>90728215</v>
      </c>
      <c r="K161" s="126"/>
      <c r="L161" s="117"/>
      <c r="M161" s="117"/>
      <c r="N161" s="117"/>
      <c r="O161" s="117"/>
      <c r="P161" s="117"/>
      <c r="Q161" s="117"/>
      <c r="R161" s="117"/>
      <c r="S161" s="117"/>
      <c r="T161" s="117"/>
    </row>
    <row r="162" spans="1:20" ht="12.75">
      <c r="A162" s="176" t="s">
        <v>441</v>
      </c>
      <c r="B162" s="250">
        <v>54176642</v>
      </c>
      <c r="C162" s="250">
        <v>0</v>
      </c>
      <c r="D162" s="250">
        <v>2136023</v>
      </c>
      <c r="E162" s="178">
        <f>SUM(B162:D162)</f>
        <v>56312665</v>
      </c>
      <c r="K162" s="126"/>
      <c r="L162" s="117"/>
      <c r="M162" s="117"/>
      <c r="N162" s="117"/>
      <c r="O162" s="117"/>
      <c r="P162" s="117"/>
      <c r="Q162" s="117"/>
      <c r="R162" s="117"/>
      <c r="S162" s="117"/>
      <c r="T162" s="117"/>
    </row>
    <row r="163" spans="1:20" ht="12.75">
      <c r="A163" s="176" t="s">
        <v>442</v>
      </c>
      <c r="B163" s="250">
        <v>0</v>
      </c>
      <c r="C163" s="250">
        <v>2136023</v>
      </c>
      <c r="D163" s="250">
        <v>-2136023</v>
      </c>
      <c r="E163" s="177">
        <f>SUM(B163:D163)</f>
        <v>0</v>
      </c>
      <c r="K163" s="126"/>
      <c r="M163" s="117"/>
      <c r="N163" s="117"/>
      <c r="O163" s="117"/>
      <c r="P163" s="117"/>
      <c r="Q163" s="117"/>
      <c r="R163" s="117"/>
      <c r="S163" s="117"/>
      <c r="T163" s="117"/>
    </row>
    <row r="164" spans="1:20" ht="13.5" thickBot="1">
      <c r="A164" s="176" t="s">
        <v>443</v>
      </c>
      <c r="B164" s="250">
        <v>0</v>
      </c>
      <c r="C164" s="250">
        <v>-1909260</v>
      </c>
      <c r="D164" s="250">
        <v>0</v>
      </c>
      <c r="E164" s="178">
        <f>SUM(B164:D164)</f>
        <v>-1909260</v>
      </c>
      <c r="K164" s="126"/>
      <c r="M164" s="117"/>
      <c r="N164" s="117"/>
      <c r="O164" s="117"/>
      <c r="P164" s="117"/>
      <c r="Q164" s="117"/>
      <c r="R164" s="117"/>
      <c r="S164" s="117"/>
      <c r="T164" s="117"/>
    </row>
    <row r="165" spans="1:20" ht="13.5" thickBot="1">
      <c r="A165" s="172" t="s">
        <v>609</v>
      </c>
      <c r="B165" s="174">
        <f>SUM(B161:B164)</f>
        <v>62364332</v>
      </c>
      <c r="C165" s="174">
        <f>SUM(C161:C164)</f>
        <v>82767288</v>
      </c>
      <c r="D165" s="174">
        <f>SUM(D161:D164)</f>
        <v>0</v>
      </c>
      <c r="E165" s="174">
        <f>SUM(B165:D165)</f>
        <v>145131620</v>
      </c>
      <c r="I165" s="161"/>
      <c r="K165" s="126"/>
      <c r="M165" s="117"/>
      <c r="N165" s="117"/>
      <c r="O165" s="117"/>
      <c r="P165" s="117"/>
      <c r="Q165" s="117"/>
      <c r="R165" s="117"/>
      <c r="S165" s="117"/>
      <c r="T165" s="117"/>
    </row>
    <row r="166" spans="1:20" ht="12.75">
      <c r="A166" s="180"/>
      <c r="B166" s="181"/>
      <c r="C166" s="181"/>
      <c r="D166" s="181"/>
      <c r="E166" s="177"/>
      <c r="K166" s="126"/>
      <c r="M166" s="117"/>
      <c r="N166" s="117"/>
      <c r="O166" s="117"/>
      <c r="P166" s="117"/>
      <c r="Q166" s="117"/>
      <c r="R166" s="117"/>
      <c r="S166" s="117"/>
      <c r="T166" s="117"/>
    </row>
    <row r="167" spans="1:20" ht="13.5" thickBot="1">
      <c r="A167" s="172" t="s">
        <v>444</v>
      </c>
      <c r="B167" s="181"/>
      <c r="C167" s="181"/>
      <c r="D167" s="181"/>
      <c r="E167" s="181"/>
      <c r="K167" s="126"/>
      <c r="M167" s="117"/>
      <c r="N167" s="117"/>
      <c r="O167" s="117"/>
      <c r="P167" s="117"/>
      <c r="Q167" s="117"/>
      <c r="R167" s="117"/>
      <c r="S167" s="117"/>
      <c r="T167" s="117"/>
    </row>
    <row r="168" spans="1:20" ht="13.5" thickBot="1">
      <c r="A168" s="172" t="s">
        <v>618</v>
      </c>
      <c r="B168" s="174">
        <v>1930474</v>
      </c>
      <c r="C168" s="174">
        <v>67921711</v>
      </c>
      <c r="D168" s="175">
        <v>0</v>
      </c>
      <c r="E168" s="174">
        <f>SUM(B168:D168)</f>
        <v>69852185</v>
      </c>
      <c r="K168" s="126"/>
      <c r="M168" s="117"/>
      <c r="N168" s="117"/>
      <c r="O168" s="117"/>
      <c r="P168" s="117"/>
      <c r="Q168" s="117"/>
      <c r="R168" s="117"/>
      <c r="S168" s="117"/>
      <c r="T168" s="117"/>
    </row>
    <row r="169" spans="1:20" ht="12.75">
      <c r="A169" s="176" t="s">
        <v>445</v>
      </c>
      <c r="B169" s="178">
        <v>21327869</v>
      </c>
      <c r="C169" s="178">
        <v>4428946</v>
      </c>
      <c r="D169" s="177">
        <v>0</v>
      </c>
      <c r="E169" s="178">
        <f>SUM(B169:D169)</f>
        <v>25756815</v>
      </c>
      <c r="K169" s="126"/>
      <c r="M169" s="117"/>
      <c r="N169" s="117"/>
      <c r="O169" s="117"/>
      <c r="P169" s="117"/>
      <c r="Q169" s="117"/>
      <c r="R169" s="117"/>
      <c r="S169" s="117"/>
      <c r="T169" s="117"/>
    </row>
    <row r="170" spans="1:20" ht="13.5" thickBot="1">
      <c r="A170" s="176" t="s">
        <v>443</v>
      </c>
      <c r="B170" s="182">
        <v>0</v>
      </c>
      <c r="C170" s="183">
        <v>-1909259</v>
      </c>
      <c r="D170" s="182">
        <v>0</v>
      </c>
      <c r="E170" s="178">
        <f>SUM(B170:D170)</f>
        <v>-1909259</v>
      </c>
      <c r="K170" s="126"/>
      <c r="M170" s="117"/>
      <c r="N170" s="117"/>
      <c r="O170" s="117"/>
      <c r="P170" s="117"/>
      <c r="Q170" s="117"/>
      <c r="R170" s="117"/>
      <c r="S170" s="117"/>
      <c r="T170" s="117"/>
    </row>
    <row r="171" spans="1:20" ht="13.5" thickBot="1">
      <c r="A171" s="172" t="s">
        <v>610</v>
      </c>
      <c r="B171" s="174">
        <f>SUM(B168:B170)</f>
        <v>23258343</v>
      </c>
      <c r="C171" s="174">
        <f>SUM(C168:C170)</f>
        <v>70441398</v>
      </c>
      <c r="D171" s="184">
        <f>SUM(D168:D170)</f>
        <v>0</v>
      </c>
      <c r="E171" s="174">
        <f>SUM(B171:D171)</f>
        <v>93699741</v>
      </c>
      <c r="K171" s="126"/>
      <c r="M171" s="117"/>
      <c r="N171" s="117"/>
      <c r="O171" s="117"/>
      <c r="P171" s="117"/>
      <c r="Q171" s="117"/>
      <c r="R171" s="117"/>
      <c r="S171" s="117"/>
      <c r="T171" s="117"/>
    </row>
    <row r="172" spans="1:20" ht="12.75">
      <c r="A172" s="176"/>
      <c r="B172" s="177"/>
      <c r="C172" s="177"/>
      <c r="D172" s="177"/>
      <c r="E172" s="177"/>
      <c r="K172" s="126"/>
      <c r="M172" s="117"/>
      <c r="N172" s="117"/>
      <c r="O172" s="117"/>
      <c r="P172" s="117"/>
      <c r="Q172" s="117"/>
      <c r="R172" s="117"/>
      <c r="S172" s="117"/>
      <c r="T172" s="117"/>
    </row>
    <row r="173" spans="1:20" ht="23.25" thickBot="1">
      <c r="A173" s="172" t="s">
        <v>446</v>
      </c>
      <c r="B173" s="177"/>
      <c r="C173" s="177"/>
      <c r="D173" s="177"/>
      <c r="E173" s="177"/>
      <c r="K173" s="126"/>
      <c r="M173" s="117"/>
      <c r="N173" s="117"/>
      <c r="O173" s="117"/>
      <c r="P173" s="117"/>
      <c r="Q173" s="117"/>
      <c r="R173" s="117"/>
      <c r="S173" s="117"/>
      <c r="T173" s="117"/>
    </row>
    <row r="174" spans="1:20" ht="13.5" thickBot="1">
      <c r="A174" s="172" t="s">
        <v>611</v>
      </c>
      <c r="B174" s="174">
        <f>B165-B171</f>
        <v>39105989</v>
      </c>
      <c r="C174" s="174">
        <f>C165-C171</f>
        <v>12325890</v>
      </c>
      <c r="D174" s="184">
        <f>D165-D171</f>
        <v>0</v>
      </c>
      <c r="E174" s="174">
        <f>SUM(B174:D174)</f>
        <v>51431879</v>
      </c>
      <c r="K174" s="126"/>
      <c r="M174" s="117"/>
      <c r="N174" s="117"/>
      <c r="O174" s="117"/>
      <c r="P174" s="117"/>
      <c r="Q174" s="117"/>
      <c r="R174" s="117"/>
      <c r="S174" s="117"/>
      <c r="T174" s="117"/>
    </row>
    <row r="175" spans="13:20" ht="12.75">
      <c r="M175" s="117"/>
      <c r="N175" s="117"/>
      <c r="O175" s="117"/>
      <c r="P175" s="117"/>
      <c r="Q175" s="117"/>
      <c r="R175" s="117"/>
      <c r="S175" s="117"/>
      <c r="T175" s="117"/>
    </row>
    <row r="176" spans="1:20" ht="12.75">
      <c r="A176" s="118"/>
      <c r="M176" s="117"/>
      <c r="N176" s="117"/>
      <c r="O176" s="117"/>
      <c r="P176" s="117"/>
      <c r="Q176" s="117"/>
      <c r="R176" s="117"/>
      <c r="S176" s="117"/>
      <c r="T176" s="117"/>
    </row>
    <row r="177" spans="1:20" ht="12.75">
      <c r="A177" s="118" t="s">
        <v>447</v>
      </c>
      <c r="M177" s="117"/>
      <c r="N177" s="117"/>
      <c r="O177" s="117"/>
      <c r="P177" s="117"/>
      <c r="Q177" s="117"/>
      <c r="R177" s="117"/>
      <c r="S177" s="117"/>
      <c r="T177" s="117"/>
    </row>
    <row r="178" spans="1:20" ht="33.75">
      <c r="A178" s="185"/>
      <c r="B178" s="171" t="s">
        <v>448</v>
      </c>
      <c r="C178" s="171" t="s">
        <v>449</v>
      </c>
      <c r="D178" s="171" t="s">
        <v>450</v>
      </c>
      <c r="E178" s="171" t="s">
        <v>451</v>
      </c>
      <c r="F178" s="171" t="s">
        <v>452</v>
      </c>
      <c r="G178" s="171" t="s">
        <v>438</v>
      </c>
      <c r="H178" s="171" t="s">
        <v>453</v>
      </c>
      <c r="I178" s="171" t="s">
        <v>439</v>
      </c>
      <c r="J178" s="186"/>
      <c r="K178" s="186"/>
      <c r="L178" s="186"/>
      <c r="M178" s="117"/>
      <c r="N178" s="117"/>
      <c r="O178" s="117"/>
      <c r="P178" s="117"/>
      <c r="Q178" s="117"/>
      <c r="R178" s="117"/>
      <c r="S178" s="117"/>
      <c r="T178" s="117"/>
    </row>
    <row r="179" spans="1:20" ht="12.75">
      <c r="A179" s="172" t="s">
        <v>440</v>
      </c>
      <c r="B179" s="171"/>
      <c r="C179" s="171"/>
      <c r="D179" s="171"/>
      <c r="E179" s="171"/>
      <c r="F179" s="171"/>
      <c r="G179" s="171"/>
      <c r="H179" s="171"/>
      <c r="I179" s="171"/>
      <c r="J179" s="186"/>
      <c r="K179" s="186"/>
      <c r="L179" s="186"/>
      <c r="M179" s="117"/>
      <c r="N179" s="117"/>
      <c r="O179" s="117"/>
      <c r="P179" s="117"/>
      <c r="Q179" s="117"/>
      <c r="R179" s="117"/>
      <c r="S179" s="117"/>
      <c r="T179" s="117"/>
    </row>
    <row r="180" spans="1:20" ht="13.5" thickBot="1">
      <c r="A180" s="172" t="s">
        <v>618</v>
      </c>
      <c r="B180" s="187">
        <v>23269</v>
      </c>
      <c r="C180" s="187">
        <v>27157396</v>
      </c>
      <c r="D180" s="187">
        <v>586564547</v>
      </c>
      <c r="E180" s="187">
        <v>6539344.65</v>
      </c>
      <c r="F180" s="187">
        <v>46822</v>
      </c>
      <c r="G180" s="187">
        <v>9087578</v>
      </c>
      <c r="H180" s="187">
        <v>4502060</v>
      </c>
      <c r="I180" s="187">
        <f>SUM(B180:H180)</f>
        <v>633921016.65</v>
      </c>
      <c r="J180" s="186"/>
      <c r="K180" s="186"/>
      <c r="L180" s="186"/>
      <c r="M180" s="117"/>
      <c r="N180" s="117"/>
      <c r="O180" s="117"/>
      <c r="P180" s="117"/>
      <c r="Q180" s="117"/>
      <c r="R180" s="117"/>
      <c r="S180" s="117"/>
      <c r="T180" s="117"/>
    </row>
    <row r="181" spans="1:20" ht="12.75">
      <c r="A181" s="176" t="s">
        <v>441</v>
      </c>
      <c r="B181" s="179"/>
      <c r="C181" s="179"/>
      <c r="D181" s="179">
        <v>5857310.000000059</v>
      </c>
      <c r="E181" s="179">
        <v>952725</v>
      </c>
      <c r="F181" s="179"/>
      <c r="G181" s="179">
        <v>28058231</v>
      </c>
      <c r="H181" s="179">
        <v>234536</v>
      </c>
      <c r="I181" s="179">
        <f>SUM(B181:H181)</f>
        <v>35102802.00000006</v>
      </c>
      <c r="J181" s="186"/>
      <c r="K181" s="186"/>
      <c r="L181" s="186"/>
      <c r="M181" s="117"/>
      <c r="N181" s="117"/>
      <c r="O181" s="117"/>
      <c r="P181" s="117"/>
      <c r="Q181" s="117"/>
      <c r="R181" s="117"/>
      <c r="S181" s="117"/>
      <c r="T181" s="117"/>
    </row>
    <row r="182" spans="1:20" ht="12.75">
      <c r="A182" s="176" t="s">
        <v>442</v>
      </c>
      <c r="B182" s="179"/>
      <c r="C182" s="179"/>
      <c r="D182" s="179">
        <v>28434248</v>
      </c>
      <c r="E182" s="179"/>
      <c r="F182" s="179"/>
      <c r="G182" s="179">
        <v>-28505448</v>
      </c>
      <c r="H182" s="179">
        <v>71200</v>
      </c>
      <c r="I182" s="179">
        <f>SUM(B182:H182)</f>
        <v>0</v>
      </c>
      <c r="J182" s="186"/>
      <c r="K182" s="186"/>
      <c r="L182" s="186"/>
      <c r="M182" s="117"/>
      <c r="N182" s="117"/>
      <c r="O182" s="117"/>
      <c r="P182" s="117"/>
      <c r="Q182" s="117"/>
      <c r="R182" s="117"/>
      <c r="S182" s="117"/>
      <c r="T182" s="117"/>
    </row>
    <row r="183" spans="1:20" ht="13.5" thickBot="1">
      <c r="A183" s="176" t="s">
        <v>454</v>
      </c>
      <c r="B183" s="188"/>
      <c r="C183" s="188">
        <v>-220360</v>
      </c>
      <c r="D183" s="188">
        <v>-9678063</v>
      </c>
      <c r="E183" s="188">
        <v>-1292434</v>
      </c>
      <c r="F183" s="188"/>
      <c r="G183" s="188"/>
      <c r="H183" s="188"/>
      <c r="I183" s="188">
        <f>SUM(B183:H183)</f>
        <v>-11190857</v>
      </c>
      <c r="J183" s="186"/>
      <c r="K183" s="186"/>
      <c r="L183" s="186"/>
      <c r="M183" s="117"/>
      <c r="N183" s="117"/>
      <c r="O183" s="117"/>
      <c r="P183" s="117"/>
      <c r="Q183" s="117"/>
      <c r="R183" s="117"/>
      <c r="S183" s="117"/>
      <c r="T183" s="117"/>
    </row>
    <row r="184" spans="1:20" ht="13.5" thickBot="1">
      <c r="A184" s="172" t="s">
        <v>612</v>
      </c>
      <c r="B184" s="189">
        <f aca="true" t="shared" si="0" ref="B184:H184">SUM(B180:B183)</f>
        <v>23269</v>
      </c>
      <c r="C184" s="189">
        <f t="shared" si="0"/>
        <v>26937036</v>
      </c>
      <c r="D184" s="189">
        <f t="shared" si="0"/>
        <v>611178042</v>
      </c>
      <c r="E184" s="189">
        <f t="shared" si="0"/>
        <v>6199635.65</v>
      </c>
      <c r="F184" s="189">
        <f t="shared" si="0"/>
        <v>46822</v>
      </c>
      <c r="G184" s="189">
        <f t="shared" si="0"/>
        <v>8640361</v>
      </c>
      <c r="H184" s="189">
        <f t="shared" si="0"/>
        <v>4807796</v>
      </c>
      <c r="I184" s="189">
        <f>SUM(B184:H184)</f>
        <v>657832961.65</v>
      </c>
      <c r="J184" s="186"/>
      <c r="K184" s="186"/>
      <c r="L184" s="186"/>
      <c r="M184" s="117"/>
      <c r="N184" s="117"/>
      <c r="O184" s="117"/>
      <c r="P184" s="117"/>
      <c r="Q184" s="117"/>
      <c r="R184" s="117"/>
      <c r="S184" s="117"/>
      <c r="T184" s="117"/>
    </row>
    <row r="185" spans="1:20" ht="12.75">
      <c r="A185" s="180"/>
      <c r="B185" s="190"/>
      <c r="C185" s="190"/>
      <c r="D185" s="190"/>
      <c r="E185" s="190"/>
      <c r="F185" s="190"/>
      <c r="G185" s="190"/>
      <c r="H185" s="190"/>
      <c r="I185" s="190"/>
      <c r="J185" s="186"/>
      <c r="K185" s="186"/>
      <c r="L185" s="186"/>
      <c r="M185" s="117"/>
      <c r="N185" s="117"/>
      <c r="O185" s="117"/>
      <c r="P185" s="117"/>
      <c r="Q185" s="117"/>
      <c r="R185" s="117"/>
      <c r="S185" s="117"/>
      <c r="T185" s="117"/>
    </row>
    <row r="186" spans="1:20" ht="12.75">
      <c r="A186" s="172" t="s">
        <v>444</v>
      </c>
      <c r="B186" s="179"/>
      <c r="C186" s="179"/>
      <c r="D186" s="179"/>
      <c r="E186" s="179"/>
      <c r="F186" s="179"/>
      <c r="G186" s="179"/>
      <c r="H186" s="179"/>
      <c r="I186" s="179"/>
      <c r="J186" s="186"/>
      <c r="K186" s="186"/>
      <c r="L186" s="186"/>
      <c r="M186" s="117"/>
      <c r="N186" s="117"/>
      <c r="O186" s="117"/>
      <c r="P186" s="117"/>
      <c r="Q186" s="117"/>
      <c r="R186" s="117"/>
      <c r="S186" s="117"/>
      <c r="T186" s="117"/>
    </row>
    <row r="187" spans="1:20" ht="13.5" thickBot="1">
      <c r="A187" s="172" t="s">
        <v>618</v>
      </c>
      <c r="B187" s="187">
        <v>0</v>
      </c>
      <c r="C187" s="187">
        <v>5679195</v>
      </c>
      <c r="D187" s="187">
        <v>245797607</v>
      </c>
      <c r="E187" s="187">
        <v>5486831</v>
      </c>
      <c r="F187" s="187">
        <v>0</v>
      </c>
      <c r="G187" s="187">
        <v>0</v>
      </c>
      <c r="H187" s="187">
        <v>3764371</v>
      </c>
      <c r="I187" s="187">
        <f>SUM(B187:H187)</f>
        <v>260728004</v>
      </c>
      <c r="J187" s="186"/>
      <c r="K187" s="186"/>
      <c r="L187" s="186"/>
      <c r="M187" s="117"/>
      <c r="N187" s="117"/>
      <c r="O187" s="117"/>
      <c r="P187" s="117"/>
      <c r="Q187" s="117"/>
      <c r="R187" s="117"/>
      <c r="S187" s="117"/>
      <c r="T187" s="117"/>
    </row>
    <row r="188" spans="1:20" ht="12.75">
      <c r="A188" s="176" t="s">
        <v>445</v>
      </c>
      <c r="B188" s="179"/>
      <c r="C188" s="179">
        <v>687052</v>
      </c>
      <c r="D188" s="179">
        <v>46633914</v>
      </c>
      <c r="E188" s="179">
        <v>343909</v>
      </c>
      <c r="F188" s="179"/>
      <c r="G188" s="179"/>
      <c r="H188" s="179">
        <v>275803</v>
      </c>
      <c r="I188" s="179">
        <f>SUM(B188:H188)</f>
        <v>47940678</v>
      </c>
      <c r="J188" s="191"/>
      <c r="K188" s="186"/>
      <c r="L188" s="186"/>
      <c r="M188" s="117"/>
      <c r="N188" s="117"/>
      <c r="O188" s="117"/>
      <c r="P188" s="117"/>
      <c r="Q188" s="117"/>
      <c r="R188" s="117"/>
      <c r="S188" s="117"/>
      <c r="T188" s="117"/>
    </row>
    <row r="189" spans="1:20" ht="12.75">
      <c r="A189" s="176" t="s">
        <v>454</v>
      </c>
      <c r="B189" s="179"/>
      <c r="C189" s="179">
        <v>-100352</v>
      </c>
      <c r="D189" s="179">
        <v>-3161311</v>
      </c>
      <c r="E189" s="179">
        <v>-1291771</v>
      </c>
      <c r="F189" s="179"/>
      <c r="G189" s="179"/>
      <c r="H189" s="179"/>
      <c r="I189" s="179">
        <f>SUM(B189:H189)</f>
        <v>-4553434</v>
      </c>
      <c r="J189" s="186"/>
      <c r="K189" s="186"/>
      <c r="L189" s="186"/>
      <c r="M189" s="117"/>
      <c r="N189" s="117"/>
      <c r="O189" s="117"/>
      <c r="P189" s="117"/>
      <c r="Q189" s="117"/>
      <c r="R189" s="117"/>
      <c r="S189" s="117"/>
      <c r="T189" s="117"/>
    </row>
    <row r="190" spans="1:20" ht="13.5" thickBot="1">
      <c r="A190" s="172" t="s">
        <v>613</v>
      </c>
      <c r="B190" s="187">
        <f>SUM(B187:B189)</f>
        <v>0</v>
      </c>
      <c r="C190" s="187">
        <f aca="true" t="shared" si="1" ref="C190:H190">SUM(C187:C189)</f>
        <v>6265895</v>
      </c>
      <c r="D190" s="187">
        <f t="shared" si="1"/>
        <v>289270210</v>
      </c>
      <c r="E190" s="187">
        <f t="shared" si="1"/>
        <v>4538969</v>
      </c>
      <c r="F190" s="187">
        <f t="shared" si="1"/>
        <v>0</v>
      </c>
      <c r="G190" s="187">
        <f t="shared" si="1"/>
        <v>0</v>
      </c>
      <c r="H190" s="187">
        <f t="shared" si="1"/>
        <v>4040174</v>
      </c>
      <c r="I190" s="187">
        <f>SUM(B190:H190)</f>
        <v>304115248</v>
      </c>
      <c r="J190" s="186"/>
      <c r="K190" s="186"/>
      <c r="L190" s="186"/>
      <c r="M190" s="117"/>
      <c r="N190" s="117"/>
      <c r="O190" s="117"/>
      <c r="P190" s="117"/>
      <c r="Q190" s="117"/>
      <c r="R190" s="117"/>
      <c r="S190" s="117"/>
      <c r="T190" s="117"/>
    </row>
    <row r="191" spans="1:20" ht="12.75">
      <c r="A191" s="176"/>
      <c r="B191" s="179"/>
      <c r="C191" s="179"/>
      <c r="D191" s="179"/>
      <c r="E191" s="179"/>
      <c r="F191" s="179"/>
      <c r="G191" s="179"/>
      <c r="H191" s="179"/>
      <c r="I191" s="179"/>
      <c r="J191" s="186"/>
      <c r="K191" s="186"/>
      <c r="L191" s="191"/>
      <c r="M191" s="117"/>
      <c r="N191" s="117"/>
      <c r="O191" s="117"/>
      <c r="P191" s="117"/>
      <c r="Q191" s="117"/>
      <c r="R191" s="117"/>
      <c r="S191" s="117"/>
      <c r="T191" s="117"/>
    </row>
    <row r="192" spans="1:20" ht="22.5">
      <c r="A192" s="172" t="s">
        <v>455</v>
      </c>
      <c r="B192" s="179"/>
      <c r="C192" s="179"/>
      <c r="D192" s="179"/>
      <c r="E192" s="179"/>
      <c r="F192" s="179"/>
      <c r="G192" s="179"/>
      <c r="H192" s="179"/>
      <c r="I192" s="179"/>
      <c r="J192" s="186"/>
      <c r="K192" s="186"/>
      <c r="L192" s="186"/>
      <c r="M192" s="117"/>
      <c r="N192" s="117"/>
      <c r="O192" s="117"/>
      <c r="P192" s="117"/>
      <c r="Q192" s="117"/>
      <c r="R192" s="117"/>
      <c r="S192" s="117"/>
      <c r="T192" s="117"/>
    </row>
    <row r="193" spans="1:20" ht="13.5" thickBot="1">
      <c r="A193" s="172" t="s">
        <v>614</v>
      </c>
      <c r="B193" s="187">
        <f>B184-B190</f>
        <v>23269</v>
      </c>
      <c r="C193" s="187">
        <f aca="true" t="shared" si="2" ref="C193:H193">C184-C190</f>
        <v>20671141</v>
      </c>
      <c r="D193" s="187">
        <f t="shared" si="2"/>
        <v>321907832</v>
      </c>
      <c r="E193" s="187">
        <f t="shared" si="2"/>
        <v>1660666.6500000004</v>
      </c>
      <c r="F193" s="187">
        <f t="shared" si="2"/>
        <v>46822</v>
      </c>
      <c r="G193" s="187">
        <f t="shared" si="2"/>
        <v>8640361</v>
      </c>
      <c r="H193" s="187">
        <f t="shared" si="2"/>
        <v>767622</v>
      </c>
      <c r="I193" s="187">
        <f>SUM(B193:H193)</f>
        <v>353717713.65</v>
      </c>
      <c r="J193" s="186"/>
      <c r="K193" s="186"/>
      <c r="L193" s="186"/>
      <c r="M193" s="117"/>
      <c r="N193" s="117"/>
      <c r="O193" s="117"/>
      <c r="P193" s="117"/>
      <c r="Q193" s="117"/>
      <c r="R193" s="117"/>
      <c r="S193" s="117"/>
      <c r="T193" s="117"/>
    </row>
    <row r="194" spans="1:20" ht="12.75">
      <c r="A194" s="192"/>
      <c r="B194" s="193"/>
      <c r="C194" s="193"/>
      <c r="D194" s="193"/>
      <c r="E194" s="193"/>
      <c r="F194" s="193"/>
      <c r="G194" s="193"/>
      <c r="H194" s="194"/>
      <c r="I194" s="195"/>
      <c r="J194" s="186"/>
      <c r="K194" s="186"/>
      <c r="M194" s="117"/>
      <c r="N194" s="117"/>
      <c r="O194" s="117"/>
      <c r="P194" s="117"/>
      <c r="Q194" s="117"/>
      <c r="R194" s="117"/>
      <c r="S194" s="117"/>
      <c r="T194" s="117"/>
    </row>
    <row r="195" spans="1:10" ht="12.75">
      <c r="A195" s="192"/>
      <c r="B195" s="193"/>
      <c r="C195" s="193"/>
      <c r="D195" s="193"/>
      <c r="E195" s="193"/>
      <c r="F195" s="193"/>
      <c r="G195" s="193"/>
      <c r="H195" s="193"/>
      <c r="I195" s="193"/>
      <c r="J195" s="186"/>
    </row>
    <row r="196" spans="1:7" ht="12.75">
      <c r="A196" s="118" t="s">
        <v>456</v>
      </c>
      <c r="C196" s="161"/>
      <c r="D196" s="161"/>
      <c r="G196" s="161"/>
    </row>
    <row r="197" spans="1:20" ht="12.75">
      <c r="A197" s="153"/>
      <c r="B197" s="138" t="s">
        <v>608</v>
      </c>
      <c r="C197" s="251">
        <v>41274</v>
      </c>
      <c r="K197" s="126"/>
      <c r="T197" s="117"/>
    </row>
    <row r="198" spans="1:20" ht="12.75">
      <c r="A198" s="196" t="s">
        <v>457</v>
      </c>
      <c r="B198" s="149">
        <v>14478158</v>
      </c>
      <c r="C198" s="149">
        <v>13679275</v>
      </c>
      <c r="K198" s="126"/>
      <c r="T198" s="117"/>
    </row>
    <row r="199" spans="1:20" ht="25.5">
      <c r="A199" s="196" t="s">
        <v>458</v>
      </c>
      <c r="B199" s="149">
        <v>36988703</v>
      </c>
      <c r="C199" s="149">
        <v>35354609</v>
      </c>
      <c r="K199" s="126"/>
      <c r="T199" s="117"/>
    </row>
    <row r="200" spans="1:20" ht="12.75">
      <c r="A200" s="196" t="s">
        <v>459</v>
      </c>
      <c r="B200" s="149">
        <v>3520059</v>
      </c>
      <c r="C200" s="149">
        <v>3529500</v>
      </c>
      <c r="K200" s="126"/>
      <c r="T200" s="117"/>
    </row>
    <row r="201" spans="1:20" ht="13.5" thickBot="1">
      <c r="A201" s="196" t="s">
        <v>595</v>
      </c>
      <c r="B201" s="150">
        <v>35000</v>
      </c>
      <c r="C201" s="150">
        <v>35000</v>
      </c>
      <c r="K201" s="126"/>
      <c r="T201" s="117"/>
    </row>
    <row r="202" spans="1:20" ht="12.75">
      <c r="A202" s="197"/>
      <c r="B202" s="198">
        <f>SUM(B198:B201)</f>
        <v>55021920</v>
      </c>
      <c r="C202" s="198">
        <f>SUM(C198:C201)</f>
        <v>52598384</v>
      </c>
      <c r="K202" s="126"/>
      <c r="T202" s="117"/>
    </row>
    <row r="203" spans="1:20" ht="13.5" thickBot="1">
      <c r="A203" s="196" t="s">
        <v>460</v>
      </c>
      <c r="B203" s="199">
        <v>-51466861</v>
      </c>
      <c r="C203" s="199">
        <v>-49033884</v>
      </c>
      <c r="K203" s="126"/>
      <c r="T203" s="117"/>
    </row>
    <row r="204" spans="1:20" ht="13.5" thickBot="1">
      <c r="A204" s="197"/>
      <c r="B204" s="200">
        <f>SUM(B202:B203)</f>
        <v>3555059</v>
      </c>
      <c r="C204" s="200">
        <f>SUM(C202:C203)</f>
        <v>3564500</v>
      </c>
      <c r="K204" s="126"/>
      <c r="T204" s="117"/>
    </row>
    <row r="205" spans="1:3" ht="15" customHeight="1">
      <c r="A205" s="201"/>
      <c r="B205" s="202"/>
      <c r="C205" s="202"/>
    </row>
    <row r="206" spans="1:10" ht="68.25" customHeight="1">
      <c r="A206" s="456" t="s">
        <v>646</v>
      </c>
      <c r="B206" s="456"/>
      <c r="C206" s="456"/>
      <c r="D206" s="456"/>
      <c r="E206" s="456"/>
      <c r="F206" s="456"/>
      <c r="G206" s="456"/>
      <c r="H206" s="456"/>
      <c r="I206" s="456"/>
      <c r="J206" s="122"/>
    </row>
    <row r="207" spans="1:10" ht="12.75">
      <c r="A207" s="252"/>
      <c r="B207" s="252"/>
      <c r="C207" s="252"/>
      <c r="D207" s="252"/>
      <c r="E207" s="252"/>
      <c r="F207" s="252"/>
      <c r="G207" s="252"/>
      <c r="H207" s="252"/>
      <c r="I207" s="252"/>
      <c r="J207" s="122"/>
    </row>
    <row r="208" spans="1:10" ht="12.75">
      <c r="A208" s="456" t="s">
        <v>647</v>
      </c>
      <c r="B208" s="456"/>
      <c r="C208" s="456"/>
      <c r="D208" s="456"/>
      <c r="E208" s="456"/>
      <c r="F208" s="456"/>
      <c r="G208" s="456"/>
      <c r="H208" s="456"/>
      <c r="I208" s="456"/>
      <c r="J208" s="122"/>
    </row>
    <row r="209" spans="1:10" ht="12.75" customHeight="1">
      <c r="A209" s="489" t="s">
        <v>597</v>
      </c>
      <c r="B209" s="489"/>
      <c r="C209" s="489"/>
      <c r="D209" s="489"/>
      <c r="E209" s="489"/>
      <c r="F209" s="489"/>
      <c r="G209" s="489"/>
      <c r="H209" s="489"/>
      <c r="I209" s="489"/>
      <c r="J209" s="122"/>
    </row>
    <row r="210" spans="1:10" ht="12.75" customHeight="1">
      <c r="A210" s="280"/>
      <c r="B210" s="280"/>
      <c r="C210" s="280"/>
      <c r="D210" s="280"/>
      <c r="E210" s="280"/>
      <c r="F210" s="280"/>
      <c r="G210" s="280"/>
      <c r="H210" s="280"/>
      <c r="I210" s="280"/>
      <c r="J210" s="122"/>
    </row>
    <row r="211" spans="1:10" ht="12.75">
      <c r="A211" s="488" t="s">
        <v>596</v>
      </c>
      <c r="B211" s="488"/>
      <c r="C211" s="488"/>
      <c r="D211" s="488"/>
      <c r="E211" s="488"/>
      <c r="F211" s="488"/>
      <c r="G211" s="488"/>
      <c r="H211" s="488"/>
      <c r="I211" s="488"/>
      <c r="J211" s="122"/>
    </row>
    <row r="212" spans="1:10" ht="12.75">
      <c r="A212" s="117"/>
      <c r="B212" s="253" t="s">
        <v>608</v>
      </c>
      <c r="C212" s="252"/>
      <c r="D212" s="252"/>
      <c r="E212" s="252"/>
      <c r="F212" s="252"/>
      <c r="G212" s="252"/>
      <c r="H212" s="252"/>
      <c r="I212" s="252"/>
      <c r="J212" s="122"/>
    </row>
    <row r="213" spans="1:10" ht="12.75">
      <c r="A213" s="252" t="s">
        <v>619</v>
      </c>
      <c r="B213" s="203">
        <v>49033884</v>
      </c>
      <c r="C213" s="252"/>
      <c r="D213" s="252"/>
      <c r="E213" s="252"/>
      <c r="F213" s="252"/>
      <c r="G213" s="252"/>
      <c r="H213" s="252"/>
      <c r="I213" s="252"/>
      <c r="J213" s="122"/>
    </row>
    <row r="214" spans="1:10" ht="12.75">
      <c r="A214" s="252" t="s">
        <v>472</v>
      </c>
      <c r="B214" s="203">
        <v>0</v>
      </c>
      <c r="C214" s="252"/>
      <c r="D214" s="252"/>
      <c r="E214" s="252"/>
      <c r="F214" s="252"/>
      <c r="G214" s="252"/>
      <c r="H214" s="252"/>
      <c r="I214" s="252"/>
      <c r="J214" s="122"/>
    </row>
    <row r="215" spans="1:10" ht="13.5" thickBot="1">
      <c r="A215" s="148" t="s">
        <v>474</v>
      </c>
      <c r="B215" s="150">
        <v>2432977.000000005</v>
      </c>
      <c r="C215" s="252"/>
      <c r="D215" s="252"/>
      <c r="E215" s="252"/>
      <c r="F215" s="252"/>
      <c r="G215" s="252"/>
      <c r="H215" s="252"/>
      <c r="I215" s="252"/>
      <c r="J215" s="122"/>
    </row>
    <row r="216" spans="1:10" ht="13.5" thickBot="1">
      <c r="A216" s="254" t="s">
        <v>475</v>
      </c>
      <c r="B216" s="200">
        <f>SUM(B213:B215)</f>
        <v>51466861.00000001</v>
      </c>
      <c r="C216" s="252"/>
      <c r="D216" s="252"/>
      <c r="E216" s="252"/>
      <c r="F216" s="252"/>
      <c r="G216" s="252"/>
      <c r="H216" s="252"/>
      <c r="I216" s="252"/>
      <c r="J216" s="122"/>
    </row>
    <row r="217" spans="1:10" ht="12.75">
      <c r="A217" s="252"/>
      <c r="B217" s="252"/>
      <c r="C217" s="252"/>
      <c r="D217" s="252"/>
      <c r="E217" s="252"/>
      <c r="F217" s="252"/>
      <c r="G217" s="252"/>
      <c r="H217" s="252"/>
      <c r="I217" s="252"/>
      <c r="J217" s="122"/>
    </row>
    <row r="218" spans="1:8" ht="12.75">
      <c r="A218" s="123"/>
      <c r="H218" s="161"/>
    </row>
    <row r="219" spans="7:20" ht="12.75">
      <c r="G219" s="161"/>
      <c r="J219" s="117"/>
      <c r="K219" s="117"/>
      <c r="L219" s="117"/>
      <c r="M219" s="117"/>
      <c r="N219" s="117"/>
      <c r="O219" s="117"/>
      <c r="P219" s="117"/>
      <c r="Q219" s="117"/>
      <c r="R219" s="117"/>
      <c r="S219" s="117"/>
      <c r="T219" s="117"/>
    </row>
    <row r="220" spans="1:20" ht="12.75">
      <c r="A220" s="118" t="s">
        <v>461</v>
      </c>
      <c r="J220" s="117"/>
      <c r="K220" s="117"/>
      <c r="L220" s="117"/>
      <c r="M220" s="117"/>
      <c r="N220" s="117"/>
      <c r="O220" s="117"/>
      <c r="P220" s="117"/>
      <c r="Q220" s="117"/>
      <c r="R220" s="117"/>
      <c r="S220" s="117"/>
      <c r="T220" s="117"/>
    </row>
    <row r="221" spans="2:20" ht="12.75">
      <c r="B221" s="251">
        <v>41639</v>
      </c>
      <c r="C221" s="251">
        <v>41274</v>
      </c>
      <c r="J221" s="117"/>
      <c r="K221" s="117"/>
      <c r="L221" s="117"/>
      <c r="M221" s="117"/>
      <c r="N221" s="117"/>
      <c r="O221" s="117"/>
      <c r="P221" s="117"/>
      <c r="Q221" s="117"/>
      <c r="R221" s="117"/>
      <c r="S221" s="117"/>
      <c r="T221" s="117"/>
    </row>
    <row r="222" spans="1:20" ht="12.75">
      <c r="A222" s="164" t="s">
        <v>462</v>
      </c>
      <c r="B222" s="203">
        <v>84616921</v>
      </c>
      <c r="C222" s="203">
        <v>79809127</v>
      </c>
      <c r="J222" s="117"/>
      <c r="K222" s="117"/>
      <c r="L222" s="117"/>
      <c r="M222" s="117"/>
      <c r="N222" s="117"/>
      <c r="O222" s="117"/>
      <c r="P222" s="117"/>
      <c r="Q222" s="117"/>
      <c r="R222" s="117"/>
      <c r="S222" s="117"/>
      <c r="T222" s="117"/>
    </row>
    <row r="223" spans="1:20" ht="12.75">
      <c r="A223" s="148" t="s">
        <v>463</v>
      </c>
      <c r="B223" s="203">
        <v>40629</v>
      </c>
      <c r="C223" s="203">
        <v>39010</v>
      </c>
      <c r="H223" s="155"/>
      <c r="J223" s="117"/>
      <c r="K223" s="117"/>
      <c r="L223" s="117"/>
      <c r="M223" s="117"/>
      <c r="N223" s="117"/>
      <c r="O223" s="117"/>
      <c r="P223" s="117"/>
      <c r="Q223" s="117"/>
      <c r="R223" s="117"/>
      <c r="S223" s="117"/>
      <c r="T223" s="117"/>
    </row>
    <row r="224" spans="1:20" ht="25.5">
      <c r="A224" s="148" t="s">
        <v>464</v>
      </c>
      <c r="B224" s="149">
        <v>394134</v>
      </c>
      <c r="C224" s="149">
        <v>828515</v>
      </c>
      <c r="J224" s="117"/>
      <c r="K224" s="117"/>
      <c r="L224" s="117"/>
      <c r="M224" s="117"/>
      <c r="N224" s="117"/>
      <c r="O224" s="117"/>
      <c r="P224" s="117"/>
      <c r="Q224" s="117"/>
      <c r="R224" s="117"/>
      <c r="S224" s="117"/>
      <c r="T224" s="117"/>
    </row>
    <row r="225" spans="1:20" ht="13.5" thickBot="1">
      <c r="A225" s="148" t="s">
        <v>465</v>
      </c>
      <c r="B225" s="150">
        <v>1280781</v>
      </c>
      <c r="C225" s="150">
        <v>1100073</v>
      </c>
      <c r="J225" s="117"/>
      <c r="K225" s="117"/>
      <c r="L225" s="117"/>
      <c r="M225" s="117"/>
      <c r="N225" s="117"/>
      <c r="O225" s="117"/>
      <c r="P225" s="117"/>
      <c r="Q225" s="117"/>
      <c r="R225" s="117"/>
      <c r="S225" s="117"/>
      <c r="T225" s="117"/>
    </row>
    <row r="226" spans="1:20" ht="13.5" thickBot="1">
      <c r="A226" s="164"/>
      <c r="B226" s="200">
        <f>SUM(B222:B225)</f>
        <v>86332465</v>
      </c>
      <c r="C226" s="200">
        <f>SUM(C222:C225)</f>
        <v>81776725</v>
      </c>
      <c r="J226" s="117"/>
      <c r="K226" s="117"/>
      <c r="L226" s="117"/>
      <c r="M226" s="117"/>
      <c r="N226" s="117"/>
      <c r="O226" s="117"/>
      <c r="P226" s="117"/>
      <c r="Q226" s="117"/>
      <c r="R226" s="117"/>
      <c r="S226" s="117"/>
      <c r="T226" s="117"/>
    </row>
    <row r="227" spans="10:20" ht="12.75">
      <c r="J227" s="117"/>
      <c r="K227" s="117"/>
      <c r="L227" s="117"/>
      <c r="M227" s="117"/>
      <c r="N227" s="117"/>
      <c r="O227" s="117"/>
      <c r="P227" s="117"/>
      <c r="Q227" s="117"/>
      <c r="R227" s="117"/>
      <c r="S227" s="117"/>
      <c r="T227" s="117"/>
    </row>
    <row r="228" spans="10:20" ht="12.75">
      <c r="J228" s="117"/>
      <c r="K228" s="117"/>
      <c r="L228" s="117"/>
      <c r="M228" s="117"/>
      <c r="N228" s="117"/>
      <c r="O228" s="117"/>
      <c r="P228" s="117"/>
      <c r="Q228" s="117"/>
      <c r="R228" s="117"/>
      <c r="S228" s="117"/>
      <c r="T228" s="117"/>
    </row>
    <row r="229" spans="1:20" ht="12.75">
      <c r="A229" s="118" t="s">
        <v>466</v>
      </c>
      <c r="J229" s="117"/>
      <c r="K229" s="117"/>
      <c r="L229" s="117"/>
      <c r="M229" s="117"/>
      <c r="N229" s="117"/>
      <c r="O229" s="117"/>
      <c r="P229" s="117"/>
      <c r="Q229" s="117"/>
      <c r="R229" s="117"/>
      <c r="S229" s="117"/>
      <c r="T229" s="117"/>
    </row>
    <row r="230" spans="2:20" ht="12.75">
      <c r="B230" s="251">
        <v>41639</v>
      </c>
      <c r="C230" s="251">
        <v>41274</v>
      </c>
      <c r="J230" s="117"/>
      <c r="K230" s="117"/>
      <c r="L230" s="117"/>
      <c r="M230" s="117"/>
      <c r="N230" s="117"/>
      <c r="O230" s="117"/>
      <c r="P230" s="117"/>
      <c r="Q230" s="117"/>
      <c r="R230" s="117"/>
      <c r="S230" s="117"/>
      <c r="T230" s="117"/>
    </row>
    <row r="231" spans="1:20" ht="12.75">
      <c r="A231" s="164" t="s">
        <v>467</v>
      </c>
      <c r="B231" s="203">
        <v>102485484</v>
      </c>
      <c r="C231" s="203">
        <v>99262988</v>
      </c>
      <c r="J231" s="117"/>
      <c r="K231" s="117"/>
      <c r="L231" s="117"/>
      <c r="M231" s="117"/>
      <c r="N231" s="117"/>
      <c r="O231" s="117"/>
      <c r="P231" s="117"/>
      <c r="Q231" s="117"/>
      <c r="R231" s="117"/>
      <c r="S231" s="117"/>
      <c r="T231" s="117"/>
    </row>
    <row r="232" spans="1:20" ht="25.5">
      <c r="A232" s="164" t="s">
        <v>468</v>
      </c>
      <c r="B232" s="204">
        <v>9689205</v>
      </c>
      <c r="C232" s="204">
        <v>10986184</v>
      </c>
      <c r="J232" s="117"/>
      <c r="K232" s="117"/>
      <c r="L232" s="117"/>
      <c r="M232" s="117"/>
      <c r="N232" s="117"/>
      <c r="O232" s="117"/>
      <c r="P232" s="117"/>
      <c r="Q232" s="117"/>
      <c r="R232" s="117"/>
      <c r="S232" s="117"/>
      <c r="T232" s="117"/>
    </row>
    <row r="233" spans="1:20" ht="13.5" thickBot="1">
      <c r="A233" s="164" t="s">
        <v>469</v>
      </c>
      <c r="B233" s="205">
        <v>51514</v>
      </c>
      <c r="C233" s="205">
        <v>2381</v>
      </c>
      <c r="J233" s="117"/>
      <c r="K233" s="117"/>
      <c r="L233" s="117"/>
      <c r="M233" s="117"/>
      <c r="N233" s="117"/>
      <c r="O233" s="117"/>
      <c r="P233" s="117"/>
      <c r="Q233" s="117"/>
      <c r="R233" s="117"/>
      <c r="S233" s="117"/>
      <c r="T233" s="117"/>
    </row>
    <row r="234" spans="1:20" ht="12.75">
      <c r="A234" s="164"/>
      <c r="B234" s="206">
        <f>SUM(B231:B233)</f>
        <v>112226203</v>
      </c>
      <c r="C234" s="206">
        <f>SUM(C231:C233)</f>
        <v>110251553</v>
      </c>
      <c r="E234" s="161"/>
      <c r="J234" s="117"/>
      <c r="K234" s="117"/>
      <c r="L234" s="117"/>
      <c r="M234" s="117"/>
      <c r="N234" s="117"/>
      <c r="O234" s="117"/>
      <c r="P234" s="117"/>
      <c r="Q234" s="117"/>
      <c r="R234" s="117"/>
      <c r="S234" s="117"/>
      <c r="T234" s="117"/>
    </row>
    <row r="235" spans="1:20" ht="26.25" thickBot="1">
      <c r="A235" s="164" t="s">
        <v>470</v>
      </c>
      <c r="B235" s="199">
        <v>-27609282</v>
      </c>
      <c r="C235" s="199">
        <v>-30442426</v>
      </c>
      <c r="G235" s="161"/>
      <c r="K235" s="117"/>
      <c r="L235" s="117"/>
      <c r="M235" s="117"/>
      <c r="N235" s="117"/>
      <c r="O235" s="117"/>
      <c r="P235" s="117"/>
      <c r="Q235" s="117"/>
      <c r="R235" s="117"/>
      <c r="S235" s="117"/>
      <c r="T235" s="117"/>
    </row>
    <row r="236" spans="1:20" ht="13.5" thickBot="1">
      <c r="A236" s="164"/>
      <c r="B236" s="200">
        <f>SUM(B234:B235)</f>
        <v>84616921</v>
      </c>
      <c r="C236" s="200">
        <f>SUM(C234:C235)</f>
        <v>79809127</v>
      </c>
      <c r="E236" s="161"/>
      <c r="K236" s="117"/>
      <c r="L236" s="117"/>
      <c r="M236" s="117"/>
      <c r="N236" s="117"/>
      <c r="O236" s="117"/>
      <c r="P236" s="117"/>
      <c r="Q236" s="117"/>
      <c r="R236" s="117"/>
      <c r="S236" s="117"/>
      <c r="T236" s="117"/>
    </row>
    <row r="237" spans="11:20" ht="12.75">
      <c r="K237" s="117"/>
      <c r="L237" s="117"/>
      <c r="M237" s="117"/>
      <c r="N237" s="117"/>
      <c r="O237" s="117"/>
      <c r="P237" s="117"/>
      <c r="Q237" s="117"/>
      <c r="R237" s="117"/>
      <c r="S237" s="117"/>
      <c r="T237" s="117"/>
    </row>
    <row r="238" spans="1:20" ht="12.75" customHeight="1">
      <c r="A238" s="451" t="s">
        <v>471</v>
      </c>
      <c r="B238" s="451"/>
      <c r="C238" s="451"/>
      <c r="D238" s="451"/>
      <c r="E238" s="451"/>
      <c r="F238" s="451"/>
      <c r="G238" s="451"/>
      <c r="H238" s="451"/>
      <c r="I238" s="451"/>
      <c r="J238" s="122"/>
      <c r="K238" s="117"/>
      <c r="L238" s="117"/>
      <c r="M238" s="117"/>
      <c r="N238" s="117"/>
      <c r="O238" s="117"/>
      <c r="P238" s="117"/>
      <c r="Q238" s="117"/>
      <c r="R238" s="117"/>
      <c r="S238" s="117"/>
      <c r="T238" s="117"/>
    </row>
    <row r="239" spans="1:20" ht="12.75">
      <c r="A239" s="123"/>
      <c r="B239" s="170" t="s">
        <v>608</v>
      </c>
      <c r="K239" s="117"/>
      <c r="L239" s="117"/>
      <c r="M239" s="117"/>
      <c r="N239" s="117"/>
      <c r="O239" s="117"/>
      <c r="P239" s="117"/>
      <c r="Q239" s="117"/>
      <c r="R239" s="117"/>
      <c r="S239" s="117"/>
      <c r="T239" s="117"/>
    </row>
    <row r="240" spans="1:20" ht="12.75">
      <c r="A240" s="207" t="s">
        <v>620</v>
      </c>
      <c r="B240" s="208">
        <v>27772069</v>
      </c>
      <c r="I240" s="161"/>
      <c r="K240" s="117"/>
      <c r="L240" s="117"/>
      <c r="M240" s="117"/>
      <c r="N240" s="117"/>
      <c r="O240" s="117"/>
      <c r="P240" s="117"/>
      <c r="Q240" s="117"/>
      <c r="R240" s="117"/>
      <c r="S240" s="117"/>
      <c r="T240" s="117"/>
    </row>
    <row r="241" spans="1:20" ht="12.75">
      <c r="A241" s="207" t="s">
        <v>472</v>
      </c>
      <c r="B241" s="208">
        <v>-1783742</v>
      </c>
      <c r="K241" s="117"/>
      <c r="L241" s="117"/>
      <c r="M241" s="117"/>
      <c r="N241" s="117"/>
      <c r="O241" s="117"/>
      <c r="P241" s="117"/>
      <c r="Q241" s="117"/>
      <c r="R241" s="117"/>
      <c r="S241" s="117"/>
      <c r="T241" s="117"/>
    </row>
    <row r="242" spans="1:20" ht="12.75">
      <c r="A242" s="207" t="s">
        <v>473</v>
      </c>
      <c r="B242" s="208">
        <v>-1452528</v>
      </c>
      <c r="K242" s="117"/>
      <c r="L242" s="117"/>
      <c r="M242" s="117"/>
      <c r="N242" s="117"/>
      <c r="O242" s="117"/>
      <c r="P242" s="117"/>
      <c r="Q242" s="117"/>
      <c r="R242" s="117"/>
      <c r="S242" s="117"/>
      <c r="T242" s="117"/>
    </row>
    <row r="243" spans="1:20" ht="13.5" thickBot="1">
      <c r="A243" s="207" t="s">
        <v>474</v>
      </c>
      <c r="B243" s="156">
        <v>3073483</v>
      </c>
      <c r="K243" s="117"/>
      <c r="L243" s="117"/>
      <c r="M243" s="117"/>
      <c r="N243" s="117"/>
      <c r="O243" s="117"/>
      <c r="P243" s="117"/>
      <c r="Q243" s="117"/>
      <c r="R243" s="117"/>
      <c r="S243" s="117"/>
      <c r="T243" s="117"/>
    </row>
    <row r="244" spans="1:20" ht="13.5" thickBot="1">
      <c r="A244" s="128" t="s">
        <v>475</v>
      </c>
      <c r="B244" s="158">
        <f>SUM(B240:B243)</f>
        <v>27609282</v>
      </c>
      <c r="C244" s="161"/>
      <c r="K244" s="117"/>
      <c r="L244" s="117"/>
      <c r="M244" s="117"/>
      <c r="N244" s="117"/>
      <c r="O244" s="117"/>
      <c r="P244" s="117"/>
      <c r="Q244" s="117"/>
      <c r="R244" s="117"/>
      <c r="S244" s="117"/>
      <c r="T244" s="117"/>
    </row>
    <row r="245" spans="11:20" ht="12.75">
      <c r="K245" s="117"/>
      <c r="L245" s="117"/>
      <c r="M245" s="117"/>
      <c r="N245" s="117"/>
      <c r="O245" s="117"/>
      <c r="P245" s="117"/>
      <c r="Q245" s="117"/>
      <c r="R245" s="117"/>
      <c r="S245" s="117"/>
      <c r="T245" s="117"/>
    </row>
    <row r="246" spans="1:20" ht="12.75">
      <c r="A246" s="115" t="s">
        <v>598</v>
      </c>
      <c r="K246" s="117"/>
      <c r="L246" s="117"/>
      <c r="M246" s="117"/>
      <c r="N246" s="117"/>
      <c r="O246" s="117"/>
      <c r="P246" s="117"/>
      <c r="Q246" s="117"/>
      <c r="R246" s="117"/>
      <c r="S246" s="117"/>
      <c r="T246" s="117"/>
    </row>
    <row r="247" spans="1:20" ht="12.75">
      <c r="A247" s="209"/>
      <c r="B247" s="210" t="s">
        <v>608</v>
      </c>
      <c r="K247" s="117"/>
      <c r="L247" s="117"/>
      <c r="M247" s="117"/>
      <c r="N247" s="117"/>
      <c r="O247" s="117"/>
      <c r="P247" s="117"/>
      <c r="Q247" s="117"/>
      <c r="R247" s="117"/>
      <c r="S247" s="117"/>
      <c r="T247" s="117"/>
    </row>
    <row r="248" spans="1:20" ht="12.75">
      <c r="A248" s="209" t="s">
        <v>476</v>
      </c>
      <c r="B248" s="203">
        <v>50051913</v>
      </c>
      <c r="H248" s="161"/>
      <c r="L248" s="117"/>
      <c r="M248" s="117"/>
      <c r="N248" s="117"/>
      <c r="O248" s="117"/>
      <c r="P248" s="117"/>
      <c r="Q248" s="117"/>
      <c r="R248" s="117"/>
      <c r="S248" s="117"/>
      <c r="T248" s="117"/>
    </row>
    <row r="249" spans="1:20" ht="12.75">
      <c r="A249" s="209" t="s">
        <v>477</v>
      </c>
      <c r="B249" s="203">
        <v>27472814</v>
      </c>
      <c r="L249" s="117"/>
      <c r="M249" s="117"/>
      <c r="N249" s="117"/>
      <c r="O249" s="117"/>
      <c r="P249" s="117"/>
      <c r="Q249" s="117"/>
      <c r="R249" s="117"/>
      <c r="S249" s="117"/>
      <c r="T249" s="117"/>
    </row>
    <row r="250" spans="1:20" ht="12.75">
      <c r="A250" s="209" t="s">
        <v>478</v>
      </c>
      <c r="B250" s="203">
        <v>8623307</v>
      </c>
      <c r="L250" s="117"/>
      <c r="M250" s="117"/>
      <c r="N250" s="117"/>
      <c r="O250" s="117"/>
      <c r="P250" s="117"/>
      <c r="Q250" s="117"/>
      <c r="R250" s="117"/>
      <c r="S250" s="117"/>
      <c r="T250" s="117"/>
    </row>
    <row r="251" spans="1:20" ht="13.5" thickBot="1">
      <c r="A251" s="209" t="s">
        <v>479</v>
      </c>
      <c r="B251" s="205">
        <v>26026655</v>
      </c>
      <c r="L251" s="117"/>
      <c r="M251" s="117"/>
      <c r="N251" s="117"/>
      <c r="O251" s="117"/>
      <c r="P251" s="117"/>
      <c r="Q251" s="117"/>
      <c r="R251" s="117"/>
      <c r="S251" s="117"/>
      <c r="T251" s="117"/>
    </row>
    <row r="252" spans="1:20" ht="13.5" thickBot="1">
      <c r="A252" s="211"/>
      <c r="B252" s="167">
        <f>SUM(B248:B251)</f>
        <v>112174689</v>
      </c>
      <c r="K252" s="139"/>
      <c r="L252" s="117"/>
      <c r="M252" s="117"/>
      <c r="N252" s="117"/>
      <c r="O252" s="117"/>
      <c r="P252" s="117"/>
      <c r="Q252" s="117"/>
      <c r="R252" s="117"/>
      <c r="S252" s="117"/>
      <c r="T252" s="117"/>
    </row>
    <row r="253" spans="12:20" ht="12.75">
      <c r="L253" s="117"/>
      <c r="M253" s="117"/>
      <c r="N253" s="117"/>
      <c r="O253" s="117"/>
      <c r="P253" s="117"/>
      <c r="Q253" s="117"/>
      <c r="R253" s="117"/>
      <c r="S253" s="117"/>
      <c r="T253" s="117"/>
    </row>
    <row r="254" spans="12:20" ht="12.75">
      <c r="L254" s="117"/>
      <c r="M254" s="117"/>
      <c r="N254" s="117"/>
      <c r="O254" s="117"/>
      <c r="P254" s="117"/>
      <c r="Q254" s="117"/>
      <c r="R254" s="117"/>
      <c r="S254" s="117"/>
      <c r="T254" s="117"/>
    </row>
    <row r="255" spans="1:20" ht="12.75">
      <c r="A255" s="118" t="s">
        <v>480</v>
      </c>
      <c r="L255" s="117"/>
      <c r="M255" s="117"/>
      <c r="N255" s="117"/>
      <c r="O255" s="117"/>
      <c r="P255" s="117"/>
      <c r="Q255" s="117"/>
      <c r="R255" s="117"/>
      <c r="S255" s="117"/>
      <c r="T255" s="117"/>
    </row>
    <row r="256" spans="2:20" ht="12.75">
      <c r="B256" s="251">
        <v>41639</v>
      </c>
      <c r="C256" s="251">
        <v>41274</v>
      </c>
      <c r="L256" s="117"/>
      <c r="M256" s="117"/>
      <c r="N256" s="117"/>
      <c r="O256" s="117"/>
      <c r="P256" s="117"/>
      <c r="Q256" s="117"/>
      <c r="R256" s="117"/>
      <c r="S256" s="117"/>
      <c r="T256" s="117"/>
    </row>
    <row r="257" spans="1:20" ht="27" customHeight="1">
      <c r="A257" s="148" t="s">
        <v>481</v>
      </c>
      <c r="B257" s="149">
        <v>3449019</v>
      </c>
      <c r="C257" s="149">
        <v>441471</v>
      </c>
      <c r="L257" s="117"/>
      <c r="M257" s="117"/>
      <c r="N257" s="117"/>
      <c r="O257" s="117"/>
      <c r="P257" s="117"/>
      <c r="Q257" s="117"/>
      <c r="R257" s="117"/>
      <c r="S257" s="117"/>
      <c r="T257" s="117"/>
    </row>
    <row r="258" spans="1:20" ht="12.75">
      <c r="A258" s="148" t="s">
        <v>482</v>
      </c>
      <c r="B258" s="149">
        <v>786331</v>
      </c>
      <c r="C258" s="149">
        <v>989375</v>
      </c>
      <c r="L258" s="117"/>
      <c r="M258" s="117"/>
      <c r="N258" s="117"/>
      <c r="O258" s="117"/>
      <c r="P258" s="117"/>
      <c r="Q258" s="117"/>
      <c r="R258" s="117"/>
      <c r="S258" s="117"/>
      <c r="T258" s="117"/>
    </row>
    <row r="259" spans="1:20" ht="13.5" thickBot="1">
      <c r="A259" s="148" t="s">
        <v>465</v>
      </c>
      <c r="B259" s="255">
        <v>133532</v>
      </c>
      <c r="C259" s="255">
        <v>26185</v>
      </c>
      <c r="L259" s="117"/>
      <c r="M259" s="117"/>
      <c r="N259" s="117"/>
      <c r="O259" s="117"/>
      <c r="P259" s="117"/>
      <c r="Q259" s="117"/>
      <c r="R259" s="117"/>
      <c r="S259" s="117"/>
      <c r="T259" s="117"/>
    </row>
    <row r="260" spans="1:20" ht="12.75">
      <c r="A260" s="148"/>
      <c r="B260" s="256">
        <f>SUM(B257:B259)</f>
        <v>4368882</v>
      </c>
      <c r="C260" s="256">
        <f>SUM(C257:C259)</f>
        <v>1457031</v>
      </c>
      <c r="L260" s="117"/>
      <c r="M260" s="117"/>
      <c r="N260" s="117"/>
      <c r="O260" s="117"/>
      <c r="P260" s="117"/>
      <c r="Q260" s="117"/>
      <c r="R260" s="117"/>
      <c r="S260" s="117"/>
      <c r="T260" s="117"/>
    </row>
    <row r="261" spans="1:20" ht="26.25" thickBot="1">
      <c r="A261" s="148" t="s">
        <v>483</v>
      </c>
      <c r="B261" s="199">
        <v>-3088101</v>
      </c>
      <c r="C261" s="199">
        <v>-356958</v>
      </c>
      <c r="L261" s="117"/>
      <c r="M261" s="117"/>
      <c r="N261" s="117"/>
      <c r="O261" s="117"/>
      <c r="P261" s="117"/>
      <c r="Q261" s="117"/>
      <c r="R261" s="117"/>
      <c r="S261" s="117"/>
      <c r="T261" s="117"/>
    </row>
    <row r="262" spans="1:20" ht="13.5" thickBot="1">
      <c r="A262" s="118"/>
      <c r="B262" s="200">
        <f>SUM(B260:B261)</f>
        <v>1280781</v>
      </c>
      <c r="C262" s="200">
        <f>SUM(C260:C261)</f>
        <v>1100073</v>
      </c>
      <c r="L262" s="117"/>
      <c r="M262" s="117"/>
      <c r="N262" s="117"/>
      <c r="O262" s="117"/>
      <c r="P262" s="117"/>
      <c r="Q262" s="117"/>
      <c r="R262" s="117"/>
      <c r="S262" s="117"/>
      <c r="T262" s="117"/>
    </row>
    <row r="263" spans="1:20" ht="12.75">
      <c r="A263" s="118"/>
      <c r="L263" s="117"/>
      <c r="M263" s="117"/>
      <c r="N263" s="117"/>
      <c r="O263" s="117"/>
      <c r="P263" s="117"/>
      <c r="Q263" s="117"/>
      <c r="R263" s="117"/>
      <c r="S263" s="117"/>
      <c r="T263" s="117"/>
    </row>
    <row r="264" spans="1:20" ht="12.75">
      <c r="A264" s="118"/>
      <c r="J264" s="117"/>
      <c r="K264" s="117"/>
      <c r="L264" s="117"/>
      <c r="M264" s="117"/>
      <c r="N264" s="117"/>
      <c r="O264" s="117"/>
      <c r="P264" s="117"/>
      <c r="Q264" s="117"/>
      <c r="R264" s="117"/>
      <c r="S264" s="117"/>
      <c r="T264" s="117"/>
    </row>
    <row r="265" spans="1:20" ht="12.75">
      <c r="A265" s="118" t="s">
        <v>599</v>
      </c>
      <c r="J265" s="117"/>
      <c r="K265" s="117"/>
      <c r="L265" s="117"/>
      <c r="M265" s="117"/>
      <c r="N265" s="117"/>
      <c r="O265" s="117"/>
      <c r="P265" s="117"/>
      <c r="Q265" s="117"/>
      <c r="R265" s="117"/>
      <c r="S265" s="117"/>
      <c r="T265" s="117"/>
    </row>
    <row r="266" spans="1:20" ht="12.75">
      <c r="A266" s="153"/>
      <c r="B266" s="251">
        <v>41639</v>
      </c>
      <c r="C266" s="251">
        <v>41274</v>
      </c>
      <c r="J266" s="117"/>
      <c r="K266" s="117"/>
      <c r="L266" s="117"/>
      <c r="M266" s="117"/>
      <c r="N266" s="117"/>
      <c r="O266" s="117"/>
      <c r="P266" s="117"/>
      <c r="Q266" s="117"/>
      <c r="R266" s="117"/>
      <c r="S266" s="117"/>
      <c r="T266" s="117"/>
    </row>
    <row r="267" spans="1:20" ht="12.75">
      <c r="A267" s="148" t="s">
        <v>484</v>
      </c>
      <c r="B267" s="149">
        <v>0</v>
      </c>
      <c r="C267" s="149">
        <v>113530</v>
      </c>
      <c r="J267" s="117"/>
      <c r="K267" s="117"/>
      <c r="L267" s="117"/>
      <c r="M267" s="117"/>
      <c r="N267" s="117"/>
      <c r="O267" s="117"/>
      <c r="P267" s="117"/>
      <c r="Q267" s="117"/>
      <c r="R267" s="117"/>
      <c r="S267" s="117"/>
      <c r="T267" s="117"/>
    </row>
    <row r="268" spans="1:20" ht="13.5" thickBot="1">
      <c r="A268" s="148" t="s">
        <v>485</v>
      </c>
      <c r="B268" s="150">
        <v>1248272</v>
      </c>
      <c r="C268" s="150">
        <v>588199</v>
      </c>
      <c r="J268" s="117"/>
      <c r="K268" s="117"/>
      <c r="L268" s="117"/>
      <c r="M268" s="117"/>
      <c r="N268" s="117"/>
      <c r="O268" s="117"/>
      <c r="P268" s="117"/>
      <c r="Q268" s="117"/>
      <c r="R268" s="117"/>
      <c r="S268" s="117"/>
      <c r="T268" s="117"/>
    </row>
    <row r="269" spans="1:20" ht="12.75">
      <c r="A269" s="151"/>
      <c r="B269" s="212">
        <f>SUM(B267:B268)</f>
        <v>1248272</v>
      </c>
      <c r="C269" s="212">
        <f>SUM(C267:C268)</f>
        <v>701729</v>
      </c>
      <c r="J269" s="117"/>
      <c r="K269" s="117"/>
      <c r="L269" s="117"/>
      <c r="M269" s="117"/>
      <c r="N269" s="117"/>
      <c r="O269" s="117"/>
      <c r="P269" s="117"/>
      <c r="Q269" s="117"/>
      <c r="R269" s="117"/>
      <c r="S269" s="117"/>
      <c r="T269" s="117"/>
    </row>
    <row r="270" spans="1:20" ht="13.5" thickBot="1">
      <c r="A270" s="164" t="s">
        <v>460</v>
      </c>
      <c r="B270" s="199">
        <v>0</v>
      </c>
      <c r="C270" s="199">
        <v>-113530</v>
      </c>
      <c r="J270" s="117"/>
      <c r="K270" s="117"/>
      <c r="L270" s="117"/>
      <c r="M270" s="117"/>
      <c r="N270" s="117"/>
      <c r="O270" s="117"/>
      <c r="P270" s="117"/>
      <c r="Q270" s="117"/>
      <c r="R270" s="117"/>
      <c r="S270" s="117"/>
      <c r="T270" s="117"/>
    </row>
    <row r="271" spans="1:20" ht="13.5" thickBot="1">
      <c r="A271" s="209"/>
      <c r="B271" s="213">
        <f>SUM(B269:B270)</f>
        <v>1248272</v>
      </c>
      <c r="C271" s="213">
        <f>SUM(C269:C270)</f>
        <v>588199</v>
      </c>
      <c r="J271" s="117"/>
      <c r="K271" s="117"/>
      <c r="L271" s="117"/>
      <c r="M271" s="117"/>
      <c r="N271" s="117"/>
      <c r="O271" s="117"/>
      <c r="P271" s="117"/>
      <c r="Q271" s="117"/>
      <c r="R271" s="117"/>
      <c r="S271" s="117"/>
      <c r="T271" s="117"/>
    </row>
    <row r="272" spans="1:20" ht="12.75">
      <c r="A272" s="123"/>
      <c r="J272" s="117"/>
      <c r="K272" s="117"/>
      <c r="L272" s="117"/>
      <c r="M272" s="117"/>
      <c r="N272" s="117"/>
      <c r="O272" s="117"/>
      <c r="P272" s="117"/>
      <c r="Q272" s="117"/>
      <c r="R272" s="117"/>
      <c r="S272" s="117"/>
      <c r="T272" s="117"/>
    </row>
    <row r="273" spans="10:20" ht="12.75">
      <c r="J273" s="117"/>
      <c r="K273" s="117"/>
      <c r="L273" s="117"/>
      <c r="M273" s="117"/>
      <c r="N273" s="117"/>
      <c r="O273" s="117"/>
      <c r="P273" s="117"/>
      <c r="Q273" s="117"/>
      <c r="R273" s="117"/>
      <c r="S273" s="117"/>
      <c r="T273" s="117"/>
    </row>
    <row r="274" spans="1:20" ht="12.75">
      <c r="A274" s="118" t="s">
        <v>486</v>
      </c>
      <c r="J274" s="117"/>
      <c r="K274" s="117"/>
      <c r="L274" s="117"/>
      <c r="M274" s="117"/>
      <c r="N274" s="117"/>
      <c r="O274" s="117"/>
      <c r="P274" s="117"/>
      <c r="Q274" s="117"/>
      <c r="R274" s="117"/>
      <c r="S274" s="117"/>
      <c r="T274" s="117"/>
    </row>
    <row r="275" spans="1:20" ht="12.75">
      <c r="A275" s="153"/>
      <c r="B275" s="251">
        <v>41639</v>
      </c>
      <c r="C275" s="251">
        <v>41274</v>
      </c>
      <c r="J275" s="117"/>
      <c r="K275" s="117"/>
      <c r="L275" s="117"/>
      <c r="M275" s="117"/>
      <c r="N275" s="117"/>
      <c r="O275" s="117"/>
      <c r="P275" s="117"/>
      <c r="Q275" s="117"/>
      <c r="R275" s="117"/>
      <c r="S275" s="117"/>
      <c r="T275" s="117"/>
    </row>
    <row r="276" spans="1:20" ht="12.75">
      <c r="A276" s="148" t="s">
        <v>487</v>
      </c>
      <c r="B276" s="149">
        <v>62671227</v>
      </c>
      <c r="C276" s="149">
        <v>1042480</v>
      </c>
      <c r="J276" s="117"/>
      <c r="K276" s="117"/>
      <c r="L276" s="117"/>
      <c r="M276" s="117"/>
      <c r="N276" s="117"/>
      <c r="O276" s="117"/>
      <c r="P276" s="117"/>
      <c r="Q276" s="117"/>
      <c r="R276" s="117"/>
      <c r="S276" s="117"/>
      <c r="T276" s="117"/>
    </row>
    <row r="277" spans="1:20" ht="12.75">
      <c r="A277" s="148" t="s">
        <v>600</v>
      </c>
      <c r="B277" s="149">
        <v>5230370</v>
      </c>
      <c r="C277" s="149">
        <v>758752</v>
      </c>
      <c r="J277" s="117"/>
      <c r="K277" s="117"/>
      <c r="L277" s="117"/>
      <c r="M277" s="117"/>
      <c r="N277" s="117"/>
      <c r="O277" s="117"/>
      <c r="P277" s="117"/>
      <c r="Q277" s="117"/>
      <c r="R277" s="117"/>
      <c r="S277" s="117"/>
      <c r="T277" s="117"/>
    </row>
    <row r="278" spans="1:20" ht="13.5" thickBot="1">
      <c r="A278" s="148" t="s">
        <v>488</v>
      </c>
      <c r="B278" s="150">
        <v>22345</v>
      </c>
      <c r="C278" s="150">
        <v>18624</v>
      </c>
      <c r="J278" s="117"/>
      <c r="K278" s="117"/>
      <c r="L278" s="117"/>
      <c r="M278" s="117"/>
      <c r="N278" s="117"/>
      <c r="O278" s="117"/>
      <c r="P278" s="117"/>
      <c r="Q278" s="117"/>
      <c r="R278" s="117"/>
      <c r="S278" s="117"/>
      <c r="T278" s="117"/>
    </row>
    <row r="279" spans="1:20" ht="13.5" thickBot="1">
      <c r="A279" s="151"/>
      <c r="B279" s="214">
        <f>SUM(B276:B278)</f>
        <v>67923942</v>
      </c>
      <c r="C279" s="214">
        <f>SUM(C276:C278)</f>
        <v>1819856</v>
      </c>
      <c r="J279" s="117"/>
      <c r="K279" s="117"/>
      <c r="L279" s="117"/>
      <c r="M279" s="117"/>
      <c r="N279" s="117"/>
      <c r="O279" s="117"/>
      <c r="P279" s="117"/>
      <c r="Q279" s="117"/>
      <c r="R279" s="117"/>
      <c r="S279" s="117"/>
      <c r="T279" s="117"/>
    </row>
    <row r="280" spans="11:20" ht="12.75">
      <c r="K280" s="117"/>
      <c r="L280" s="117"/>
      <c r="M280" s="117"/>
      <c r="N280" s="117"/>
      <c r="O280" s="117"/>
      <c r="P280" s="117"/>
      <c r="Q280" s="117"/>
      <c r="R280" s="117"/>
      <c r="S280" s="117"/>
      <c r="T280" s="117"/>
    </row>
    <row r="281" spans="11:20" ht="12.75">
      <c r="K281" s="117"/>
      <c r="L281" s="117"/>
      <c r="M281" s="117"/>
      <c r="N281" s="117"/>
      <c r="O281" s="117"/>
      <c r="P281" s="117"/>
      <c r="Q281" s="117"/>
      <c r="R281" s="117"/>
      <c r="S281" s="117"/>
      <c r="T281" s="117"/>
    </row>
    <row r="282" spans="1:20" ht="12.75">
      <c r="A282" s="118"/>
      <c r="K282" s="117"/>
      <c r="L282" s="117"/>
      <c r="M282" s="117"/>
      <c r="N282" s="117"/>
      <c r="O282" s="117"/>
      <c r="P282" s="117"/>
      <c r="Q282" s="117"/>
      <c r="R282" s="117"/>
      <c r="S282" s="117"/>
      <c r="T282" s="117"/>
    </row>
    <row r="283" spans="1:20" ht="12.75">
      <c r="A283" s="118" t="s">
        <v>489</v>
      </c>
      <c r="K283" s="117"/>
      <c r="L283" s="117"/>
      <c r="M283" s="117"/>
      <c r="N283" s="117"/>
      <c r="O283" s="117"/>
      <c r="P283" s="117"/>
      <c r="Q283" s="117"/>
      <c r="R283" s="117"/>
      <c r="S283" s="117"/>
      <c r="T283" s="117"/>
    </row>
    <row r="284" spans="1:20" ht="12.75">
      <c r="A284" s="215"/>
      <c r="B284" s="251">
        <v>41639</v>
      </c>
      <c r="C284" s="251">
        <v>41274</v>
      </c>
      <c r="K284" s="117"/>
      <c r="L284" s="117"/>
      <c r="M284" s="117"/>
      <c r="N284" s="117"/>
      <c r="O284" s="117"/>
      <c r="P284" s="117"/>
      <c r="Q284" s="117"/>
      <c r="R284" s="117"/>
      <c r="S284" s="117"/>
      <c r="T284" s="117"/>
    </row>
    <row r="285" spans="1:20" ht="25.5">
      <c r="A285" s="148" t="s">
        <v>490</v>
      </c>
      <c r="B285" s="149">
        <v>23609859</v>
      </c>
      <c r="C285" s="149">
        <v>32867759</v>
      </c>
      <c r="K285" s="117"/>
      <c r="L285" s="117"/>
      <c r="M285" s="117"/>
      <c r="N285" s="117"/>
      <c r="O285" s="117"/>
      <c r="P285" s="117"/>
      <c r="Q285" s="117"/>
      <c r="R285" s="117"/>
      <c r="S285" s="117"/>
      <c r="T285" s="117"/>
    </row>
    <row r="286" spans="1:20" ht="12.75">
      <c r="A286" s="148" t="s">
        <v>491</v>
      </c>
      <c r="B286" s="149">
        <v>0</v>
      </c>
      <c r="C286" s="149">
        <v>796944</v>
      </c>
      <c r="K286" s="117"/>
      <c r="L286" s="117"/>
      <c r="M286" s="117"/>
      <c r="N286" s="117"/>
      <c r="O286" s="117"/>
      <c r="P286" s="117"/>
      <c r="Q286" s="117"/>
      <c r="R286" s="117"/>
      <c r="S286" s="117"/>
      <c r="T286" s="117"/>
    </row>
    <row r="287" spans="1:20" ht="13.5" thickBot="1">
      <c r="A287" s="148" t="s">
        <v>492</v>
      </c>
      <c r="B287" s="149">
        <v>14606815</v>
      </c>
      <c r="C287" s="149">
        <v>16830328</v>
      </c>
      <c r="K287" s="117"/>
      <c r="L287" s="117"/>
      <c r="M287" s="117"/>
      <c r="N287" s="117"/>
      <c r="O287" s="117"/>
      <c r="P287" s="117"/>
      <c r="Q287" s="117"/>
      <c r="R287" s="117"/>
      <c r="S287" s="117"/>
      <c r="T287" s="117"/>
    </row>
    <row r="288" spans="1:20" ht="13.5" thickBot="1">
      <c r="A288" s="146"/>
      <c r="B288" s="214">
        <f>SUM(B285:B287)</f>
        <v>38216674</v>
      </c>
      <c r="C288" s="214">
        <f>SUM(C285:C287)</f>
        <v>50495031</v>
      </c>
      <c r="K288" s="117"/>
      <c r="L288" s="117"/>
      <c r="M288" s="117"/>
      <c r="N288" s="117"/>
      <c r="O288" s="117"/>
      <c r="P288" s="117"/>
      <c r="Q288" s="117"/>
      <c r="R288" s="117"/>
      <c r="S288" s="117"/>
      <c r="T288" s="117"/>
    </row>
    <row r="289" spans="11:20" ht="12.75">
      <c r="K289" s="117"/>
      <c r="L289" s="117"/>
      <c r="M289" s="117"/>
      <c r="N289" s="117"/>
      <c r="O289" s="117"/>
      <c r="P289" s="117"/>
      <c r="Q289" s="117"/>
      <c r="R289" s="117"/>
      <c r="S289" s="117"/>
      <c r="T289" s="117"/>
    </row>
    <row r="290" spans="1:20" ht="12.75">
      <c r="A290" s="118"/>
      <c r="K290" s="117"/>
      <c r="L290" s="117"/>
      <c r="M290" s="117"/>
      <c r="N290" s="117"/>
      <c r="O290" s="117"/>
      <c r="P290" s="117"/>
      <c r="Q290" s="117"/>
      <c r="R290" s="117"/>
      <c r="S290" s="117"/>
      <c r="T290" s="117"/>
    </row>
    <row r="291" spans="1:20" ht="12.75">
      <c r="A291" s="118" t="s">
        <v>601</v>
      </c>
      <c r="K291" s="117"/>
      <c r="L291" s="117"/>
      <c r="M291" s="117"/>
      <c r="N291" s="117"/>
      <c r="O291" s="117"/>
      <c r="P291" s="117"/>
      <c r="Q291" s="117"/>
      <c r="R291" s="117"/>
      <c r="S291" s="117"/>
      <c r="T291" s="117"/>
    </row>
    <row r="292" spans="1:20" ht="52.5" customHeight="1">
      <c r="A292" s="451" t="s">
        <v>493</v>
      </c>
      <c r="B292" s="451"/>
      <c r="C292" s="451"/>
      <c r="D292" s="451"/>
      <c r="E292" s="451"/>
      <c r="F292" s="451"/>
      <c r="G292" s="451"/>
      <c r="H292" s="451"/>
      <c r="I292" s="451"/>
      <c r="J292" s="122"/>
      <c r="K292" s="117"/>
      <c r="L292" s="117"/>
      <c r="M292" s="117"/>
      <c r="N292" s="117"/>
      <c r="O292" s="117"/>
      <c r="P292" s="117"/>
      <c r="Q292" s="117"/>
      <c r="R292" s="117"/>
      <c r="S292" s="117"/>
      <c r="T292" s="117"/>
    </row>
    <row r="293" spans="1:20" ht="12.75">
      <c r="A293" s="451"/>
      <c r="B293" s="451"/>
      <c r="C293" s="451"/>
      <c r="D293" s="451"/>
      <c r="E293" s="451"/>
      <c r="F293" s="451"/>
      <c r="G293" s="451"/>
      <c r="H293" s="451"/>
      <c r="I293" s="451"/>
      <c r="J293" s="122"/>
      <c r="K293" s="117"/>
      <c r="L293" s="117"/>
      <c r="M293" s="117"/>
      <c r="N293" s="117"/>
      <c r="O293" s="117"/>
      <c r="P293" s="117"/>
      <c r="Q293" s="117"/>
      <c r="R293" s="117"/>
      <c r="S293" s="117"/>
      <c r="T293" s="117"/>
    </row>
    <row r="294" spans="1:20" ht="42" customHeight="1">
      <c r="A294" s="451" t="s">
        <v>494</v>
      </c>
      <c r="B294" s="451"/>
      <c r="C294" s="451"/>
      <c r="D294" s="451"/>
      <c r="E294" s="451"/>
      <c r="F294" s="451"/>
      <c r="G294" s="451"/>
      <c r="H294" s="451"/>
      <c r="I294" s="451"/>
      <c r="J294" s="122"/>
      <c r="K294" s="117"/>
      <c r="L294" s="117"/>
      <c r="M294" s="117"/>
      <c r="N294" s="117"/>
      <c r="O294" s="117"/>
      <c r="P294" s="117"/>
      <c r="Q294" s="117"/>
      <c r="R294" s="117"/>
      <c r="S294" s="117"/>
      <c r="T294" s="117"/>
    </row>
    <row r="295" spans="1:10" ht="12.75">
      <c r="A295" s="451"/>
      <c r="B295" s="451"/>
      <c r="C295" s="451"/>
      <c r="D295" s="451"/>
      <c r="E295" s="451"/>
      <c r="F295" s="451"/>
      <c r="G295" s="451"/>
      <c r="H295" s="451"/>
      <c r="I295" s="451"/>
      <c r="J295" s="122"/>
    </row>
    <row r="296" spans="1:10" ht="12.75" customHeight="1">
      <c r="A296" s="451" t="s">
        <v>615</v>
      </c>
      <c r="B296" s="451"/>
      <c r="C296" s="451"/>
      <c r="D296" s="451"/>
      <c r="E296" s="451"/>
      <c r="F296" s="451"/>
      <c r="G296" s="451"/>
      <c r="H296" s="451"/>
      <c r="I296" s="451"/>
      <c r="J296" s="122"/>
    </row>
    <row r="297" spans="1:10" ht="12.75">
      <c r="A297" s="131"/>
      <c r="B297" s="131"/>
      <c r="C297" s="131"/>
      <c r="D297" s="131"/>
      <c r="E297" s="131"/>
      <c r="F297" s="131"/>
      <c r="G297" s="131"/>
      <c r="H297" s="131"/>
      <c r="I297" s="131"/>
      <c r="J297" s="125"/>
    </row>
    <row r="298" spans="1:10" ht="12.75">
      <c r="A298" s="131" t="s">
        <v>495</v>
      </c>
      <c r="B298" s="216">
        <v>33437719</v>
      </c>
      <c r="C298" s="131"/>
      <c r="D298" s="131"/>
      <c r="E298" s="131"/>
      <c r="F298" s="131"/>
      <c r="G298" s="131"/>
      <c r="H298" s="131"/>
      <c r="I298" s="131"/>
      <c r="J298" s="125"/>
    </row>
    <row r="299" spans="1:10" ht="12.75">
      <c r="A299" s="131" t="s">
        <v>496</v>
      </c>
      <c r="B299" s="216">
        <v>2820070</v>
      </c>
      <c r="C299" s="131"/>
      <c r="D299" s="131"/>
      <c r="E299" s="131"/>
      <c r="F299" s="131"/>
      <c r="G299" s="131"/>
      <c r="H299" s="131"/>
      <c r="I299" s="131"/>
      <c r="J299" s="125"/>
    </row>
    <row r="300" spans="1:10" ht="12.75">
      <c r="A300" s="131" t="s">
        <v>497</v>
      </c>
      <c r="B300" s="217">
        <f>B298/B299</f>
        <v>11.857052839113923</v>
      </c>
      <c r="C300" s="131"/>
      <c r="D300" s="131"/>
      <c r="E300" s="131"/>
      <c r="F300" s="131"/>
      <c r="G300" s="131"/>
      <c r="H300" s="131"/>
      <c r="I300" s="131"/>
      <c r="J300" s="125"/>
    </row>
    <row r="301" spans="1:10" ht="12.75">
      <c r="A301" s="131"/>
      <c r="B301" s="131"/>
      <c r="C301" s="131"/>
      <c r="D301" s="131"/>
      <c r="E301" s="131"/>
      <c r="F301" s="131"/>
      <c r="G301" s="131"/>
      <c r="H301" s="131"/>
      <c r="I301" s="131"/>
      <c r="J301" s="125"/>
    </row>
    <row r="302" spans="1:10" ht="12.75" customHeight="1">
      <c r="A302" s="451" t="s">
        <v>624</v>
      </c>
      <c r="B302" s="451"/>
      <c r="C302" s="451"/>
      <c r="D302" s="451"/>
      <c r="E302" s="451"/>
      <c r="F302" s="218"/>
      <c r="G302" s="218"/>
      <c r="H302" s="218"/>
      <c r="I302" s="218"/>
      <c r="J302" s="136"/>
    </row>
    <row r="303" spans="1:6" ht="12.75">
      <c r="A303" s="451"/>
      <c r="B303" s="451"/>
      <c r="C303" s="451"/>
      <c r="D303" s="451"/>
      <c r="E303" s="451"/>
      <c r="F303" s="118"/>
    </row>
    <row r="304" spans="1:10" ht="27" customHeight="1">
      <c r="A304" s="456" t="s">
        <v>640</v>
      </c>
      <c r="B304" s="451"/>
      <c r="C304" s="451"/>
      <c r="D304" s="451"/>
      <c r="E304" s="451"/>
      <c r="F304" s="451"/>
      <c r="G304" s="451"/>
      <c r="H304" s="451"/>
      <c r="I304" s="451"/>
      <c r="J304" s="132"/>
    </row>
    <row r="305" spans="1:10" ht="12.75" customHeight="1">
      <c r="A305" s="451" t="s">
        <v>621</v>
      </c>
      <c r="B305" s="451"/>
      <c r="C305" s="451"/>
      <c r="D305" s="451"/>
      <c r="E305" s="451"/>
      <c r="F305" s="451"/>
      <c r="G305" s="451"/>
      <c r="H305" s="451"/>
      <c r="I305" s="451"/>
      <c r="J305" s="136"/>
    </row>
    <row r="306" spans="1:6" ht="12.75">
      <c r="A306" s="461"/>
      <c r="B306" s="461"/>
      <c r="C306" s="461"/>
      <c r="D306" s="461"/>
      <c r="E306" s="461"/>
      <c r="F306" s="118"/>
    </row>
    <row r="307" spans="1:20" ht="13.5" thickBot="1">
      <c r="A307" s="115" t="s">
        <v>622</v>
      </c>
      <c r="F307" s="219"/>
      <c r="K307" s="126"/>
      <c r="L307" s="117"/>
      <c r="M307" s="117"/>
      <c r="N307" s="117"/>
      <c r="O307" s="117"/>
      <c r="P307" s="117"/>
      <c r="Q307" s="117"/>
      <c r="R307" s="117"/>
      <c r="S307" s="117"/>
      <c r="T307" s="117"/>
    </row>
    <row r="308" spans="1:9" s="221" customFormat="1" ht="13.5" thickBot="1">
      <c r="A308" s="480" t="s">
        <v>498</v>
      </c>
      <c r="B308" s="481"/>
      <c r="C308" s="481"/>
      <c r="D308" s="482"/>
      <c r="E308" s="486">
        <v>41639</v>
      </c>
      <c r="F308" s="487"/>
      <c r="G308" s="486">
        <v>41274</v>
      </c>
      <c r="H308" s="487"/>
      <c r="I308" s="220"/>
    </row>
    <row r="309" spans="1:9" s="221" customFormat="1" ht="29.25" customHeight="1" thickBot="1">
      <c r="A309" s="483"/>
      <c r="B309" s="484"/>
      <c r="C309" s="484"/>
      <c r="D309" s="485"/>
      <c r="E309" s="261" t="s">
        <v>499</v>
      </c>
      <c r="F309" s="262" t="s">
        <v>500</v>
      </c>
      <c r="G309" s="261" t="s">
        <v>499</v>
      </c>
      <c r="H309" s="262" t="s">
        <v>500</v>
      </c>
      <c r="I309" s="220"/>
    </row>
    <row r="310" spans="1:9" s="221" customFormat="1" ht="15.75" customHeight="1" thickBot="1">
      <c r="A310" s="468" t="s">
        <v>501</v>
      </c>
      <c r="B310" s="469"/>
      <c r="C310" s="469"/>
      <c r="D310" s="470"/>
      <c r="E310" s="263">
        <v>18595.69</v>
      </c>
      <c r="F310" s="264">
        <v>65.9405</v>
      </c>
      <c r="G310" s="263">
        <v>18595.69</v>
      </c>
      <c r="H310" s="264">
        <v>65.9405</v>
      </c>
      <c r="I310" s="220"/>
    </row>
    <row r="311" spans="1:9" s="221" customFormat="1" ht="15.75" customHeight="1" thickBot="1">
      <c r="A311" s="468"/>
      <c r="B311" s="469"/>
      <c r="C311" s="469"/>
      <c r="D311" s="470"/>
      <c r="E311" s="265">
        <f>E310</f>
        <v>18595.69</v>
      </c>
      <c r="F311" s="266">
        <f>F310</f>
        <v>65.9405</v>
      </c>
      <c r="G311" s="267">
        <f>G310</f>
        <v>18595.69</v>
      </c>
      <c r="H311" s="266">
        <f>H310</f>
        <v>65.9405</v>
      </c>
      <c r="I311" s="220"/>
    </row>
    <row r="312" spans="1:9" s="221" customFormat="1" ht="25.5" customHeight="1">
      <c r="A312" s="477" t="s">
        <v>502</v>
      </c>
      <c r="B312" s="478"/>
      <c r="C312" s="478"/>
      <c r="D312" s="479"/>
      <c r="E312" s="268">
        <v>1605.14</v>
      </c>
      <c r="F312" s="269">
        <v>5.6918</v>
      </c>
      <c r="G312" s="268">
        <v>1605</v>
      </c>
      <c r="H312" s="269">
        <v>5.6918</v>
      </c>
      <c r="I312" s="220"/>
    </row>
    <row r="313" spans="1:9" s="221" customFormat="1" ht="25.5" customHeight="1">
      <c r="A313" s="471" t="s">
        <v>503</v>
      </c>
      <c r="B313" s="472"/>
      <c r="C313" s="472"/>
      <c r="D313" s="473"/>
      <c r="E313" s="268">
        <v>1354.71</v>
      </c>
      <c r="F313" s="269">
        <v>4.8038</v>
      </c>
      <c r="G313" s="268">
        <v>1385</v>
      </c>
      <c r="H313" s="269">
        <v>4.9102</v>
      </c>
      <c r="I313" s="220"/>
    </row>
    <row r="314" spans="1:9" s="221" customFormat="1" ht="12.75" customHeight="1">
      <c r="A314" s="471" t="s">
        <v>504</v>
      </c>
      <c r="B314" s="472"/>
      <c r="C314" s="472"/>
      <c r="D314" s="473"/>
      <c r="E314" s="268">
        <v>765.82</v>
      </c>
      <c r="F314" s="269">
        <v>2.7156</v>
      </c>
      <c r="G314" s="268">
        <v>766</v>
      </c>
      <c r="H314" s="269">
        <v>2.7156</v>
      </c>
      <c r="I314" s="220"/>
    </row>
    <row r="315" spans="1:9" s="221" customFormat="1" ht="12.75" customHeight="1">
      <c r="A315" s="471" t="s">
        <v>625</v>
      </c>
      <c r="B315" s="472"/>
      <c r="C315" s="472"/>
      <c r="D315" s="473"/>
      <c r="E315" s="268">
        <v>470.63</v>
      </c>
      <c r="F315" s="269">
        <v>1.6689</v>
      </c>
      <c r="G315" s="268" t="s">
        <v>285</v>
      </c>
      <c r="H315" s="269" t="s">
        <v>285</v>
      </c>
      <c r="I315" s="220"/>
    </row>
    <row r="316" spans="1:9" s="221" customFormat="1" ht="26.25" customHeight="1">
      <c r="A316" s="471" t="s">
        <v>505</v>
      </c>
      <c r="B316" s="472"/>
      <c r="C316" s="472"/>
      <c r="D316" s="473"/>
      <c r="E316" s="268">
        <v>428.09</v>
      </c>
      <c r="F316" s="269">
        <v>1.518</v>
      </c>
      <c r="G316" s="268">
        <v>428</v>
      </c>
      <c r="H316" s="269">
        <v>1.518</v>
      </c>
      <c r="I316" s="220"/>
    </row>
    <row r="317" spans="1:9" s="221" customFormat="1" ht="12.75" customHeight="1">
      <c r="A317" s="471" t="s">
        <v>506</v>
      </c>
      <c r="B317" s="472"/>
      <c r="C317" s="472"/>
      <c r="D317" s="473"/>
      <c r="E317" s="268">
        <v>303.01</v>
      </c>
      <c r="F317" s="269">
        <v>1.0745</v>
      </c>
      <c r="G317" s="268">
        <v>303</v>
      </c>
      <c r="H317" s="269">
        <v>1.0745</v>
      </c>
      <c r="I317" s="220"/>
    </row>
    <row r="318" spans="1:9" s="221" customFormat="1" ht="12.75">
      <c r="A318" s="471" t="s">
        <v>511</v>
      </c>
      <c r="B318" s="472"/>
      <c r="C318" s="472"/>
      <c r="D318" s="473"/>
      <c r="E318" s="268">
        <v>216</v>
      </c>
      <c r="F318" s="269">
        <v>0.7659</v>
      </c>
      <c r="G318" s="268">
        <v>100</v>
      </c>
      <c r="H318" s="269">
        <v>0.3546</v>
      </c>
      <c r="I318" s="220"/>
    </row>
    <row r="319" spans="1:9" s="221" customFormat="1" ht="12.75">
      <c r="A319" s="471" t="s">
        <v>507</v>
      </c>
      <c r="B319" s="472"/>
      <c r="C319" s="472"/>
      <c r="D319" s="473"/>
      <c r="E319" s="268">
        <v>202</v>
      </c>
      <c r="F319" s="269">
        <v>0.7163</v>
      </c>
      <c r="G319" s="268">
        <v>202</v>
      </c>
      <c r="H319" s="269">
        <v>0.7163</v>
      </c>
      <c r="I319" s="220"/>
    </row>
    <row r="320" spans="1:9" s="221" customFormat="1" ht="24.75" customHeight="1">
      <c r="A320" s="471" t="s">
        <v>626</v>
      </c>
      <c r="B320" s="472"/>
      <c r="C320" s="472"/>
      <c r="D320" s="473"/>
      <c r="E320" s="268">
        <v>177.08</v>
      </c>
      <c r="F320" s="269">
        <v>0.6279</v>
      </c>
      <c r="G320" s="268" t="s">
        <v>285</v>
      </c>
      <c r="H320" s="269" t="s">
        <v>285</v>
      </c>
      <c r="I320" s="220"/>
    </row>
    <row r="321" spans="1:9" s="221" customFormat="1" ht="26.25" customHeight="1">
      <c r="A321" s="471" t="s">
        <v>627</v>
      </c>
      <c r="B321" s="472"/>
      <c r="C321" s="472"/>
      <c r="D321" s="473"/>
      <c r="E321" s="268">
        <v>170.8</v>
      </c>
      <c r="F321" s="269">
        <v>0.6057</v>
      </c>
      <c r="G321" s="268" t="s">
        <v>285</v>
      </c>
      <c r="H321" s="269" t="s">
        <v>285</v>
      </c>
      <c r="I321" s="220"/>
    </row>
    <row r="322" spans="1:9" s="221" customFormat="1" ht="12.75">
      <c r="A322" s="471" t="s">
        <v>628</v>
      </c>
      <c r="B322" s="472"/>
      <c r="C322" s="472"/>
      <c r="D322" s="473"/>
      <c r="E322" s="268">
        <v>155.67</v>
      </c>
      <c r="F322" s="269">
        <v>0.552</v>
      </c>
      <c r="G322" s="268">
        <v>25</v>
      </c>
      <c r="H322" s="269">
        <v>0.0894</v>
      </c>
      <c r="I322" s="220"/>
    </row>
    <row r="323" spans="1:9" s="221" customFormat="1" ht="12.75">
      <c r="A323" s="471" t="s">
        <v>508</v>
      </c>
      <c r="B323" s="472"/>
      <c r="C323" s="472"/>
      <c r="D323" s="473"/>
      <c r="E323" s="268">
        <v>153.33</v>
      </c>
      <c r="F323" s="269">
        <v>0.5437</v>
      </c>
      <c r="G323" s="268">
        <v>144</v>
      </c>
      <c r="H323" s="269">
        <v>0.509</v>
      </c>
      <c r="I323" s="220"/>
    </row>
    <row r="324" spans="1:9" s="221" customFormat="1" ht="12.75" customHeight="1">
      <c r="A324" s="471" t="s">
        <v>509</v>
      </c>
      <c r="B324" s="472"/>
      <c r="C324" s="472"/>
      <c r="D324" s="473"/>
      <c r="E324" s="268">
        <v>126.81</v>
      </c>
      <c r="F324" s="269">
        <v>0.4497</v>
      </c>
      <c r="G324" s="268">
        <v>127</v>
      </c>
      <c r="H324" s="269">
        <v>0.4497</v>
      </c>
      <c r="I324" s="220"/>
    </row>
    <row r="325" spans="1:9" s="221" customFormat="1" ht="12.75" customHeight="1">
      <c r="A325" s="471" t="s">
        <v>510</v>
      </c>
      <c r="B325" s="472"/>
      <c r="C325" s="472"/>
      <c r="D325" s="473"/>
      <c r="E325" s="268">
        <v>100</v>
      </c>
      <c r="F325" s="269">
        <v>0.3546</v>
      </c>
      <c r="G325" s="268">
        <v>100</v>
      </c>
      <c r="H325" s="269">
        <v>0.3546</v>
      </c>
      <c r="I325" s="220"/>
    </row>
    <row r="326" spans="1:9" s="221" customFormat="1" ht="25.5" customHeight="1">
      <c r="A326" s="471" t="s">
        <v>629</v>
      </c>
      <c r="B326" s="472"/>
      <c r="C326" s="472"/>
      <c r="D326" s="473"/>
      <c r="E326" s="268">
        <v>75.89</v>
      </c>
      <c r="F326" s="269">
        <v>0.2691</v>
      </c>
      <c r="G326" s="268" t="s">
        <v>285</v>
      </c>
      <c r="H326" s="269" t="s">
        <v>285</v>
      </c>
      <c r="I326" s="220"/>
    </row>
    <row r="327" spans="1:9" s="221" customFormat="1" ht="12.75" customHeight="1">
      <c r="A327" s="471" t="s">
        <v>630</v>
      </c>
      <c r="B327" s="472"/>
      <c r="C327" s="472"/>
      <c r="D327" s="473"/>
      <c r="E327" s="268">
        <v>64.18</v>
      </c>
      <c r="F327" s="269">
        <v>0.2276</v>
      </c>
      <c r="G327" s="268">
        <v>5</v>
      </c>
      <c r="H327" s="269">
        <v>0.0161</v>
      </c>
      <c r="I327" s="220"/>
    </row>
    <row r="328" spans="1:9" s="221" customFormat="1" ht="12.75" customHeight="1">
      <c r="A328" s="471" t="s">
        <v>631</v>
      </c>
      <c r="B328" s="472"/>
      <c r="C328" s="472"/>
      <c r="D328" s="473"/>
      <c r="E328" s="268">
        <v>60</v>
      </c>
      <c r="F328" s="269">
        <v>0.2128</v>
      </c>
      <c r="G328" s="268" t="s">
        <v>285</v>
      </c>
      <c r="H328" s="269" t="s">
        <v>285</v>
      </c>
      <c r="I328" s="220"/>
    </row>
    <row r="329" spans="1:9" s="221" customFormat="1" ht="12.75">
      <c r="A329" s="471" t="s">
        <v>632</v>
      </c>
      <c r="B329" s="472"/>
      <c r="C329" s="472"/>
      <c r="D329" s="473"/>
      <c r="E329" s="268">
        <v>55.07</v>
      </c>
      <c r="F329" s="269">
        <v>0.1953</v>
      </c>
      <c r="G329" s="268">
        <v>28</v>
      </c>
      <c r="H329" s="269">
        <v>0.0978</v>
      </c>
      <c r="I329" s="220"/>
    </row>
    <row r="330" spans="1:9" s="221" customFormat="1" ht="12.75">
      <c r="A330" s="471" t="s">
        <v>633</v>
      </c>
      <c r="B330" s="472"/>
      <c r="C330" s="472"/>
      <c r="D330" s="473"/>
      <c r="E330" s="268">
        <v>49.59</v>
      </c>
      <c r="F330" s="269">
        <v>0.1758</v>
      </c>
      <c r="G330" s="268" t="s">
        <v>285</v>
      </c>
      <c r="H330" s="269" t="s">
        <v>285</v>
      </c>
      <c r="I330" s="220"/>
    </row>
    <row r="331" spans="1:9" s="221" customFormat="1" ht="12.75">
      <c r="A331" s="471" t="s">
        <v>634</v>
      </c>
      <c r="B331" s="472"/>
      <c r="C331" s="472"/>
      <c r="D331" s="473"/>
      <c r="E331" s="268">
        <v>48.92</v>
      </c>
      <c r="F331" s="269">
        <v>0.1735</v>
      </c>
      <c r="G331" s="268" t="s">
        <v>285</v>
      </c>
      <c r="H331" s="269" t="s">
        <v>285</v>
      </c>
      <c r="I331" s="220"/>
    </row>
    <row r="332" spans="1:9" s="221" customFormat="1" ht="12.75" customHeight="1">
      <c r="A332" s="471" t="s">
        <v>635</v>
      </c>
      <c r="B332" s="472"/>
      <c r="C332" s="472"/>
      <c r="D332" s="473"/>
      <c r="E332" s="268">
        <v>47.78</v>
      </c>
      <c r="F332" s="269">
        <v>0.1694</v>
      </c>
      <c r="G332" s="268" t="s">
        <v>285</v>
      </c>
      <c r="H332" s="269" t="s">
        <v>285</v>
      </c>
      <c r="I332" s="220"/>
    </row>
    <row r="333" spans="1:9" s="221" customFormat="1" ht="12.75" customHeight="1">
      <c r="A333" s="471" t="s">
        <v>636</v>
      </c>
      <c r="B333" s="472"/>
      <c r="C333" s="472"/>
      <c r="D333" s="473"/>
      <c r="E333" s="268">
        <v>47.26</v>
      </c>
      <c r="F333" s="269">
        <v>0.1676</v>
      </c>
      <c r="G333" s="268" t="s">
        <v>285</v>
      </c>
      <c r="H333" s="269" t="s">
        <v>285</v>
      </c>
      <c r="I333" s="220"/>
    </row>
    <row r="334" spans="1:9" s="221" customFormat="1" ht="12.75">
      <c r="A334" s="471" t="s">
        <v>637</v>
      </c>
      <c r="B334" s="472"/>
      <c r="C334" s="472"/>
      <c r="D334" s="473"/>
      <c r="E334" s="268">
        <v>45.45</v>
      </c>
      <c r="F334" s="269">
        <v>0.1612</v>
      </c>
      <c r="G334" s="268">
        <v>22</v>
      </c>
      <c r="H334" s="269">
        <v>0.0771</v>
      </c>
      <c r="I334" s="220"/>
    </row>
    <row r="335" spans="1:9" s="221" customFormat="1" ht="13.5" thickBot="1">
      <c r="A335" s="474" t="s">
        <v>512</v>
      </c>
      <c r="B335" s="475"/>
      <c r="C335" s="475"/>
      <c r="D335" s="476"/>
      <c r="E335" s="270">
        <v>43.39</v>
      </c>
      <c r="F335" s="271">
        <v>0.1539</v>
      </c>
      <c r="G335" s="270">
        <v>43</v>
      </c>
      <c r="H335" s="271">
        <v>0.1539</v>
      </c>
      <c r="I335" s="220"/>
    </row>
    <row r="336" spans="1:9" s="221" customFormat="1" ht="13.5" thickBot="1">
      <c r="A336" s="468"/>
      <c r="B336" s="469"/>
      <c r="C336" s="469"/>
      <c r="D336" s="470"/>
      <c r="E336" s="272">
        <f>SUM(E312:E335)</f>
        <v>6766.620000000002</v>
      </c>
      <c r="F336" s="266">
        <f>SUM(F312:F335)</f>
        <v>23.994600000000002</v>
      </c>
      <c r="G336" s="273">
        <f>SUM(G312:G335)</f>
        <v>5283</v>
      </c>
      <c r="H336" s="266">
        <f>SUM(H312:H335)</f>
        <v>18.728600000000007</v>
      </c>
      <c r="I336" s="220"/>
    </row>
    <row r="337" spans="1:20" ht="13.5" thickBot="1">
      <c r="A337" s="468" t="s">
        <v>513</v>
      </c>
      <c r="B337" s="469"/>
      <c r="C337" s="469"/>
      <c r="D337" s="470"/>
      <c r="E337" s="274">
        <v>2838.389999999999</v>
      </c>
      <c r="F337" s="275">
        <v>10.065600000000062</v>
      </c>
      <c r="G337" s="274">
        <v>4322.000000000003</v>
      </c>
      <c r="H337" s="275">
        <v>15.330899999999982</v>
      </c>
      <c r="I337" s="161"/>
      <c r="J337" s="117"/>
      <c r="K337" s="117"/>
      <c r="L337" s="117"/>
      <c r="M337" s="117"/>
      <c r="N337" s="117"/>
      <c r="O337" s="117"/>
      <c r="P337" s="117"/>
      <c r="Q337" s="117"/>
      <c r="R337" s="117"/>
      <c r="S337" s="117"/>
      <c r="T337" s="117"/>
    </row>
    <row r="338" spans="1:20" ht="13.5" thickBot="1">
      <c r="A338" s="468"/>
      <c r="B338" s="469"/>
      <c r="C338" s="469"/>
      <c r="D338" s="470"/>
      <c r="E338" s="265">
        <f>E311+E336+E337</f>
        <v>28200.7</v>
      </c>
      <c r="F338" s="266">
        <f>F311+F336+F337</f>
        <v>100.00070000000007</v>
      </c>
      <c r="G338" s="267">
        <f>G311+G336+G337</f>
        <v>28200.690000000002</v>
      </c>
      <c r="H338" s="266">
        <f>H311+H336+H337</f>
        <v>100</v>
      </c>
      <c r="J338" s="117"/>
      <c r="K338" s="117"/>
      <c r="L338" s="117"/>
      <c r="M338" s="117"/>
      <c r="N338" s="117"/>
      <c r="O338" s="117"/>
      <c r="P338" s="117"/>
      <c r="Q338" s="117"/>
      <c r="R338" s="117"/>
      <c r="S338" s="117"/>
      <c r="T338" s="117"/>
    </row>
    <row r="339" spans="1:20" ht="12.75">
      <c r="A339" s="276"/>
      <c r="B339" s="276"/>
      <c r="C339" s="276"/>
      <c r="D339" s="276"/>
      <c r="E339" s="273"/>
      <c r="F339" s="277"/>
      <c r="G339" s="273"/>
      <c r="H339" s="277"/>
      <c r="I339" s="260"/>
      <c r="J339" s="117"/>
      <c r="K339" s="117"/>
      <c r="L339" s="117"/>
      <c r="M339" s="117"/>
      <c r="N339" s="117"/>
      <c r="O339" s="117"/>
      <c r="P339" s="117"/>
      <c r="Q339" s="117"/>
      <c r="R339" s="117"/>
      <c r="S339" s="117"/>
      <c r="T339" s="117"/>
    </row>
    <row r="340" spans="1:20" ht="12.75">
      <c r="A340" s="276"/>
      <c r="B340" s="276"/>
      <c r="C340" s="276"/>
      <c r="D340" s="276"/>
      <c r="E340" s="273"/>
      <c r="F340" s="277"/>
      <c r="G340" s="273"/>
      <c r="H340" s="277"/>
      <c r="I340" s="260"/>
      <c r="J340" s="117"/>
      <c r="K340" s="117"/>
      <c r="L340" s="117"/>
      <c r="M340" s="117"/>
      <c r="N340" s="117"/>
      <c r="O340" s="117"/>
      <c r="P340" s="117"/>
      <c r="Q340" s="117"/>
      <c r="R340" s="117"/>
      <c r="S340" s="117"/>
      <c r="T340" s="117"/>
    </row>
    <row r="341" spans="1:20" ht="12.75">
      <c r="A341" s="460" t="s">
        <v>514</v>
      </c>
      <c r="B341" s="460"/>
      <c r="C341" s="460"/>
      <c r="D341" s="460"/>
      <c r="E341" s="460"/>
      <c r="F341" s="118"/>
      <c r="G341" s="161"/>
      <c r="J341" s="117"/>
      <c r="K341" s="117"/>
      <c r="L341" s="117"/>
      <c r="M341" s="117"/>
      <c r="N341" s="117"/>
      <c r="O341" s="117"/>
      <c r="P341" s="117"/>
      <c r="Q341" s="117"/>
      <c r="R341" s="117"/>
      <c r="S341" s="117"/>
      <c r="T341" s="117"/>
    </row>
    <row r="342" spans="2:20" ht="12.75">
      <c r="B342" s="251">
        <v>41639</v>
      </c>
      <c r="C342" s="251">
        <v>41274</v>
      </c>
      <c r="F342" s="118"/>
      <c r="J342" s="117"/>
      <c r="K342" s="117"/>
      <c r="L342" s="117"/>
      <c r="M342" s="117"/>
      <c r="N342" s="117"/>
      <c r="O342" s="117"/>
      <c r="P342" s="117"/>
      <c r="Q342" s="117"/>
      <c r="R342" s="117"/>
      <c r="S342" s="117"/>
      <c r="T342" s="117"/>
    </row>
    <row r="343" spans="1:20" ht="12.75">
      <c r="A343" s="222" t="s">
        <v>515</v>
      </c>
      <c r="B343" s="223">
        <v>13773674</v>
      </c>
      <c r="C343" s="223">
        <v>24398088</v>
      </c>
      <c r="F343" s="118"/>
      <c r="J343" s="117"/>
      <c r="K343" s="117"/>
      <c r="L343" s="117"/>
      <c r="M343" s="117"/>
      <c r="N343" s="117"/>
      <c r="O343" s="117"/>
      <c r="P343" s="117"/>
      <c r="Q343" s="117"/>
      <c r="R343" s="117"/>
      <c r="S343" s="117"/>
      <c r="T343" s="117"/>
    </row>
    <row r="344" spans="1:20" ht="25.5">
      <c r="A344" s="222" t="s">
        <v>516</v>
      </c>
      <c r="B344" s="204">
        <v>0</v>
      </c>
      <c r="C344" s="204">
        <v>515740929</v>
      </c>
      <c r="F344" s="118"/>
      <c r="J344" s="117"/>
      <c r="K344" s="117"/>
      <c r="L344" s="117"/>
      <c r="M344" s="117"/>
      <c r="N344" s="117"/>
      <c r="O344" s="117"/>
      <c r="P344" s="117"/>
      <c r="Q344" s="117"/>
      <c r="R344" s="117"/>
      <c r="S344" s="117"/>
      <c r="T344" s="117"/>
    </row>
    <row r="345" spans="1:6" ht="13.5" thickBot="1">
      <c r="A345" s="222" t="s">
        <v>602</v>
      </c>
      <c r="B345" s="205">
        <v>962958</v>
      </c>
      <c r="C345" s="205">
        <v>1465371</v>
      </c>
      <c r="F345" s="118"/>
    </row>
    <row r="346" spans="1:6" ht="13.5" thickBot="1">
      <c r="A346" s="222"/>
      <c r="B346" s="224">
        <f>SUM(B343:B345)</f>
        <v>14736632</v>
      </c>
      <c r="C346" s="224">
        <f>SUM(C343:C345)</f>
        <v>541604388</v>
      </c>
      <c r="F346" s="118"/>
    </row>
    <row r="347" spans="1:6" ht="12.75">
      <c r="A347" s="460"/>
      <c r="B347" s="460"/>
      <c r="C347" s="460"/>
      <c r="D347" s="460"/>
      <c r="E347" s="460"/>
      <c r="F347" s="118"/>
    </row>
    <row r="348" spans="1:9" ht="12.75">
      <c r="A348" s="462" t="s">
        <v>603</v>
      </c>
      <c r="B348" s="466"/>
      <c r="C348" s="466"/>
      <c r="D348" s="466"/>
      <c r="E348" s="466"/>
      <c r="F348" s="466"/>
      <c r="G348" s="466"/>
      <c r="H348" s="466"/>
      <c r="I348" s="466"/>
    </row>
    <row r="349" ht="12.75">
      <c r="A349" s="118"/>
    </row>
    <row r="350" ht="12.75">
      <c r="A350" s="118" t="s">
        <v>517</v>
      </c>
    </row>
    <row r="351" spans="2:6" ht="12.75">
      <c r="B351" s="251">
        <v>41639</v>
      </c>
      <c r="C351" s="251">
        <v>41274</v>
      </c>
      <c r="F351" s="161"/>
    </row>
    <row r="352" spans="1:6" ht="12.75">
      <c r="A352" s="164" t="s">
        <v>518</v>
      </c>
      <c r="B352" s="203">
        <v>2902951</v>
      </c>
      <c r="C352" s="203">
        <v>7083572</v>
      </c>
      <c r="F352" s="161"/>
    </row>
    <row r="353" spans="1:3" ht="25.5">
      <c r="A353" s="164" t="s">
        <v>516</v>
      </c>
      <c r="B353" s="203">
        <v>546095248</v>
      </c>
      <c r="C353" s="203">
        <v>12983553</v>
      </c>
    </row>
    <row r="354" spans="1:11" ht="25.5">
      <c r="A354" s="164" t="s">
        <v>519</v>
      </c>
      <c r="B354" s="203">
        <v>53019194</v>
      </c>
      <c r="C354" s="203">
        <v>14027722</v>
      </c>
      <c r="K354" s="139"/>
    </row>
    <row r="355" spans="1:3" ht="12.75">
      <c r="A355" s="164" t="s">
        <v>520</v>
      </c>
      <c r="B355" s="204">
        <v>293687500</v>
      </c>
      <c r="C355" s="204">
        <v>269413750</v>
      </c>
    </row>
    <row r="356" spans="1:3" ht="12.75">
      <c r="A356" s="164" t="s">
        <v>521</v>
      </c>
      <c r="B356" s="204">
        <v>0</v>
      </c>
      <c r="C356" s="204">
        <v>7452575</v>
      </c>
    </row>
    <row r="357" spans="1:3" ht="12.75">
      <c r="A357" s="164" t="s">
        <v>522</v>
      </c>
      <c r="B357" s="203">
        <v>272755962</v>
      </c>
      <c r="C357" s="203">
        <v>195123259</v>
      </c>
    </row>
    <row r="358" spans="1:3" ht="12.75">
      <c r="A358" s="148" t="s">
        <v>523</v>
      </c>
      <c r="B358" s="203">
        <v>2786048</v>
      </c>
      <c r="C358" s="203">
        <v>2539882</v>
      </c>
    </row>
    <row r="359" spans="1:3" ht="25.5">
      <c r="A359" s="148" t="s">
        <v>524</v>
      </c>
      <c r="B359" s="203">
        <v>13262411</v>
      </c>
      <c r="C359" s="203">
        <v>6947494</v>
      </c>
    </row>
    <row r="360" spans="1:3" ht="13.5" thickBot="1">
      <c r="A360" s="148" t="s">
        <v>525</v>
      </c>
      <c r="B360" s="205">
        <v>71110</v>
      </c>
      <c r="C360" s="205">
        <v>240714</v>
      </c>
    </row>
    <row r="361" spans="1:20" ht="13.5" thickBot="1">
      <c r="A361" s="164"/>
      <c r="B361" s="167">
        <f>SUM(B352:B360)</f>
        <v>1184580424</v>
      </c>
      <c r="C361" s="167">
        <f>SUM(C352:C360)</f>
        <v>515812521</v>
      </c>
      <c r="K361" s="117"/>
      <c r="L361" s="117"/>
      <c r="M361" s="117"/>
      <c r="N361" s="117"/>
      <c r="O361" s="117"/>
      <c r="P361" s="117"/>
      <c r="Q361" s="117"/>
      <c r="R361" s="117"/>
      <c r="S361" s="117"/>
      <c r="T361" s="117"/>
    </row>
    <row r="362" spans="1:20" ht="12.75">
      <c r="A362" s="118"/>
      <c r="K362" s="117"/>
      <c r="L362" s="117"/>
      <c r="M362" s="117"/>
      <c r="N362" s="117"/>
      <c r="O362" s="117"/>
      <c r="P362" s="117"/>
      <c r="Q362" s="117"/>
      <c r="R362" s="117"/>
      <c r="S362" s="117"/>
      <c r="T362" s="117"/>
    </row>
    <row r="363" spans="1:20" ht="12.75">
      <c r="A363" s="118"/>
      <c r="K363" s="117"/>
      <c r="L363" s="117"/>
      <c r="M363" s="117"/>
      <c r="N363" s="117"/>
      <c r="O363" s="117"/>
      <c r="P363" s="117"/>
      <c r="Q363" s="117"/>
      <c r="R363" s="117"/>
      <c r="S363" s="117"/>
      <c r="T363" s="117"/>
    </row>
    <row r="364" spans="1:20" ht="12.75">
      <c r="A364" s="118" t="s">
        <v>530</v>
      </c>
      <c r="K364" s="117"/>
      <c r="L364" s="117"/>
      <c r="M364" s="117"/>
      <c r="N364" s="117"/>
      <c r="O364" s="117"/>
      <c r="P364" s="117"/>
      <c r="Q364" s="117"/>
      <c r="R364" s="117"/>
      <c r="S364" s="117"/>
      <c r="T364" s="117"/>
    </row>
    <row r="365" spans="1:20" ht="12.75">
      <c r="A365" s="153"/>
      <c r="B365" s="251">
        <v>41639</v>
      </c>
      <c r="C365" s="251">
        <v>41274</v>
      </c>
      <c r="K365" s="117"/>
      <c r="L365" s="117"/>
      <c r="M365" s="117"/>
      <c r="N365" s="117"/>
      <c r="O365" s="117"/>
      <c r="P365" s="117"/>
      <c r="Q365" s="117"/>
      <c r="R365" s="117"/>
      <c r="S365" s="117"/>
      <c r="T365" s="117"/>
    </row>
    <row r="366" spans="1:20" ht="25.5">
      <c r="A366" s="196" t="s">
        <v>531</v>
      </c>
      <c r="B366" s="149">
        <v>233182832</v>
      </c>
      <c r="C366" s="149">
        <v>187985019</v>
      </c>
      <c r="K366" s="117"/>
      <c r="L366" s="117"/>
      <c r="M366" s="117"/>
      <c r="N366" s="117"/>
      <c r="O366" s="117"/>
      <c r="P366" s="117"/>
      <c r="Q366" s="117"/>
      <c r="R366" s="117"/>
      <c r="S366" s="117"/>
      <c r="T366" s="117"/>
    </row>
    <row r="367" spans="1:20" ht="25.5">
      <c r="A367" s="196" t="s">
        <v>532</v>
      </c>
      <c r="B367" s="149">
        <v>6451707</v>
      </c>
      <c r="C367" s="149">
        <v>7138240</v>
      </c>
      <c r="K367" s="117"/>
      <c r="L367" s="117"/>
      <c r="M367" s="117"/>
      <c r="N367" s="117"/>
      <c r="O367" s="117"/>
      <c r="P367" s="117"/>
      <c r="Q367" s="117"/>
      <c r="R367" s="117"/>
      <c r="S367" s="117"/>
      <c r="T367" s="117"/>
    </row>
    <row r="368" spans="1:20" ht="13.5" thickBot="1">
      <c r="A368" s="196" t="s">
        <v>533</v>
      </c>
      <c r="B368" s="150">
        <v>33121423</v>
      </c>
      <c r="C368" s="150">
        <v>0</v>
      </c>
      <c r="K368" s="117"/>
      <c r="L368" s="117"/>
      <c r="M368" s="117"/>
      <c r="N368" s="117"/>
      <c r="O368" s="117"/>
      <c r="P368" s="117"/>
      <c r="Q368" s="117"/>
      <c r="R368" s="117"/>
      <c r="S368" s="117"/>
      <c r="T368" s="117"/>
    </row>
    <row r="369" spans="1:20" ht="13.5" thickBot="1">
      <c r="A369" s="151"/>
      <c r="B369" s="152">
        <f>SUM(B366:B368)</f>
        <v>272755962</v>
      </c>
      <c r="C369" s="152">
        <f>SUM(C366:C368)</f>
        <v>195123259</v>
      </c>
      <c r="F369" s="161"/>
      <c r="K369" s="117"/>
      <c r="L369" s="117"/>
      <c r="M369" s="117"/>
      <c r="N369" s="117"/>
      <c r="O369" s="117"/>
      <c r="P369" s="117"/>
      <c r="Q369" s="117"/>
      <c r="R369" s="117"/>
      <c r="S369" s="117"/>
      <c r="T369" s="117"/>
    </row>
    <row r="370" spans="11:20" ht="12.75">
      <c r="K370" s="117"/>
      <c r="L370" s="117"/>
      <c r="M370" s="117"/>
      <c r="N370" s="117"/>
      <c r="O370" s="117"/>
      <c r="P370" s="117"/>
      <c r="Q370" s="117"/>
      <c r="R370" s="117"/>
      <c r="S370" s="117"/>
      <c r="T370" s="117"/>
    </row>
    <row r="371" spans="11:20" ht="12.75">
      <c r="K371" s="117"/>
      <c r="L371" s="117"/>
      <c r="M371" s="117"/>
      <c r="N371" s="117"/>
      <c r="O371" s="117"/>
      <c r="P371" s="117"/>
      <c r="Q371" s="117"/>
      <c r="R371" s="117"/>
      <c r="S371" s="117"/>
      <c r="T371" s="117"/>
    </row>
    <row r="372" spans="1:20" ht="12.75">
      <c r="A372" s="460" t="s">
        <v>526</v>
      </c>
      <c r="B372" s="460"/>
      <c r="C372" s="460"/>
      <c r="D372" s="460"/>
      <c r="E372" s="460"/>
      <c r="K372" s="117"/>
      <c r="L372" s="117"/>
      <c r="M372" s="117"/>
      <c r="N372" s="117"/>
      <c r="O372" s="117"/>
      <c r="P372" s="117"/>
      <c r="Q372" s="117"/>
      <c r="R372" s="117"/>
      <c r="S372" s="117"/>
      <c r="T372" s="117"/>
    </row>
    <row r="373" spans="1:20" ht="40.5" customHeight="1">
      <c r="A373" s="451" t="s">
        <v>604</v>
      </c>
      <c r="B373" s="451"/>
      <c r="C373" s="451"/>
      <c r="D373" s="451"/>
      <c r="E373" s="451"/>
      <c r="F373" s="451"/>
      <c r="G373" s="451"/>
      <c r="H373" s="451"/>
      <c r="I373" s="451"/>
      <c r="J373" s="122"/>
      <c r="K373" s="117"/>
      <c r="L373" s="117"/>
      <c r="M373" s="117"/>
      <c r="N373" s="117"/>
      <c r="O373" s="117"/>
      <c r="P373" s="117"/>
      <c r="Q373" s="117"/>
      <c r="R373" s="117"/>
      <c r="S373" s="117"/>
      <c r="T373" s="117"/>
    </row>
    <row r="374" spans="1:20" ht="12.75">
      <c r="A374" s="118"/>
      <c r="K374" s="117"/>
      <c r="L374" s="117"/>
      <c r="M374" s="117"/>
      <c r="N374" s="117"/>
      <c r="O374" s="117"/>
      <c r="P374" s="117"/>
      <c r="Q374" s="117"/>
      <c r="R374" s="117"/>
      <c r="S374" s="117"/>
      <c r="T374" s="117"/>
    </row>
    <row r="375" spans="1:20" ht="12.75">
      <c r="A375" s="118"/>
      <c r="B375" s="251">
        <v>41639</v>
      </c>
      <c r="C375" s="251">
        <v>41274</v>
      </c>
      <c r="K375" s="117"/>
      <c r="L375" s="117"/>
      <c r="M375" s="117"/>
      <c r="N375" s="117"/>
      <c r="O375" s="117"/>
      <c r="P375" s="117"/>
      <c r="Q375" s="117"/>
      <c r="R375" s="117"/>
      <c r="S375" s="117"/>
      <c r="T375" s="117"/>
    </row>
    <row r="376" spans="1:20" ht="12.75">
      <c r="A376" s="164" t="s">
        <v>527</v>
      </c>
      <c r="B376" s="257">
        <v>250000000</v>
      </c>
      <c r="C376" s="257">
        <v>250000000</v>
      </c>
      <c r="K376" s="117"/>
      <c r="L376" s="117"/>
      <c r="M376" s="117"/>
      <c r="N376" s="117"/>
      <c r="O376" s="117"/>
      <c r="P376" s="117"/>
      <c r="Q376" s="117"/>
      <c r="R376" s="117"/>
      <c r="S376" s="117"/>
      <c r="T376" s="117"/>
    </row>
    <row r="377" spans="1:20" ht="12.75">
      <c r="A377" s="164" t="s">
        <v>528</v>
      </c>
      <c r="B377" s="258">
        <v>0</v>
      </c>
      <c r="C377" s="258">
        <v>-1461250</v>
      </c>
      <c r="L377" s="117"/>
      <c r="M377" s="117"/>
      <c r="N377" s="117"/>
      <c r="O377" s="117"/>
      <c r="P377" s="117"/>
      <c r="Q377" s="117"/>
      <c r="R377" s="117"/>
      <c r="S377" s="117"/>
      <c r="T377" s="117"/>
    </row>
    <row r="378" spans="1:20" ht="26.25" thickBot="1">
      <c r="A378" s="164" t="s">
        <v>529</v>
      </c>
      <c r="B378" s="259">
        <v>43687500</v>
      </c>
      <c r="C378" s="259">
        <v>20875000</v>
      </c>
      <c r="L378" s="117"/>
      <c r="M378" s="117"/>
      <c r="N378" s="117"/>
      <c r="O378" s="117"/>
      <c r="P378" s="117"/>
      <c r="Q378" s="117"/>
      <c r="R378" s="117"/>
      <c r="S378" s="117"/>
      <c r="T378" s="117"/>
    </row>
    <row r="379" spans="1:20" ht="13.5" thickBot="1">
      <c r="A379" s="164"/>
      <c r="B379" s="213">
        <f>SUM(B376:B378)</f>
        <v>293687500</v>
      </c>
      <c r="C379" s="213">
        <f>SUM(C376:C378)</f>
        <v>269413750</v>
      </c>
      <c r="L379" s="117"/>
      <c r="M379" s="117"/>
      <c r="N379" s="117"/>
      <c r="O379" s="117"/>
      <c r="P379" s="117"/>
      <c r="Q379" s="117"/>
      <c r="R379" s="117"/>
      <c r="S379" s="117"/>
      <c r="T379" s="117"/>
    </row>
    <row r="380" spans="2:20" ht="12.75">
      <c r="B380" s="161"/>
      <c r="C380" s="161"/>
      <c r="L380" s="117"/>
      <c r="M380" s="117"/>
      <c r="N380" s="117"/>
      <c r="O380" s="117"/>
      <c r="P380" s="117"/>
      <c r="Q380" s="117"/>
      <c r="R380" s="117"/>
      <c r="S380" s="117"/>
      <c r="T380" s="117"/>
    </row>
    <row r="381" spans="12:20" ht="12.75">
      <c r="L381" s="117"/>
      <c r="M381" s="117"/>
      <c r="N381" s="117"/>
      <c r="O381" s="117"/>
      <c r="P381" s="117"/>
      <c r="Q381" s="117"/>
      <c r="R381" s="117"/>
      <c r="S381" s="117"/>
      <c r="T381" s="117"/>
    </row>
    <row r="382" spans="1:20" ht="12.75">
      <c r="A382" s="118" t="s">
        <v>534</v>
      </c>
      <c r="L382" s="117"/>
      <c r="M382" s="117"/>
      <c r="N382" s="117"/>
      <c r="O382" s="117"/>
      <c r="P382" s="117"/>
      <c r="Q382" s="117"/>
      <c r="R382" s="117"/>
      <c r="S382" s="117"/>
      <c r="T382" s="117"/>
    </row>
    <row r="383" spans="1:20" ht="12.75">
      <c r="A383" s="153"/>
      <c r="B383" s="251">
        <v>41639</v>
      </c>
      <c r="C383" s="251">
        <v>41274</v>
      </c>
      <c r="L383" s="117"/>
      <c r="M383" s="117"/>
      <c r="N383" s="117"/>
      <c r="O383" s="117"/>
      <c r="P383" s="117"/>
      <c r="Q383" s="117"/>
      <c r="R383" s="117"/>
      <c r="S383" s="117"/>
      <c r="T383" s="117"/>
    </row>
    <row r="384" spans="1:20" ht="25.5">
      <c r="A384" s="196" t="s">
        <v>535</v>
      </c>
      <c r="B384" s="149">
        <v>10510034</v>
      </c>
      <c r="C384" s="149">
        <v>4277028</v>
      </c>
      <c r="L384" s="117"/>
      <c r="M384" s="117"/>
      <c r="N384" s="117"/>
      <c r="O384" s="117"/>
      <c r="P384" s="117"/>
      <c r="Q384" s="117"/>
      <c r="R384" s="117"/>
      <c r="S384" s="117"/>
      <c r="T384" s="117"/>
    </row>
    <row r="385" spans="1:20" ht="25.5">
      <c r="A385" s="196" t="s">
        <v>536</v>
      </c>
      <c r="B385" s="149">
        <v>1963165</v>
      </c>
      <c r="C385" s="149">
        <v>1860914</v>
      </c>
      <c r="L385" s="117"/>
      <c r="M385" s="117"/>
      <c r="N385" s="117"/>
      <c r="O385" s="117"/>
      <c r="P385" s="117"/>
      <c r="Q385" s="117"/>
      <c r="R385" s="117"/>
      <c r="S385" s="117"/>
      <c r="T385" s="117"/>
    </row>
    <row r="386" spans="1:20" ht="26.25" thickBot="1">
      <c r="A386" s="196" t="s">
        <v>537</v>
      </c>
      <c r="B386" s="150">
        <v>789212</v>
      </c>
      <c r="C386" s="150">
        <v>809552</v>
      </c>
      <c r="L386" s="117"/>
      <c r="M386" s="117"/>
      <c r="N386" s="117"/>
      <c r="O386" s="117"/>
      <c r="P386" s="117"/>
      <c r="Q386" s="117"/>
      <c r="R386" s="117"/>
      <c r="S386" s="117"/>
      <c r="T386" s="117"/>
    </row>
    <row r="387" spans="1:20" ht="13.5" thickBot="1">
      <c r="A387" s="151"/>
      <c r="B387" s="152">
        <f>SUM(B384:B386)</f>
        <v>13262411</v>
      </c>
      <c r="C387" s="152">
        <f>SUM(C384:C386)</f>
        <v>6947494</v>
      </c>
      <c r="K387" s="139"/>
      <c r="L387" s="117"/>
      <c r="M387" s="117"/>
      <c r="N387" s="117"/>
      <c r="O387" s="117"/>
      <c r="P387" s="117"/>
      <c r="Q387" s="117"/>
      <c r="R387" s="117"/>
      <c r="S387" s="117"/>
      <c r="T387" s="117"/>
    </row>
    <row r="388" spans="1:20" ht="12.75">
      <c r="A388" s="118"/>
      <c r="L388" s="117"/>
      <c r="M388" s="117"/>
      <c r="N388" s="117"/>
      <c r="O388" s="117"/>
      <c r="P388" s="117"/>
      <c r="Q388" s="117"/>
      <c r="R388" s="117"/>
      <c r="S388" s="117"/>
      <c r="T388" s="117"/>
    </row>
    <row r="389" spans="1:20" ht="12.75">
      <c r="A389" s="118"/>
      <c r="L389" s="117"/>
      <c r="M389" s="117"/>
      <c r="N389" s="117"/>
      <c r="O389" s="117"/>
      <c r="P389" s="117"/>
      <c r="Q389" s="117"/>
      <c r="R389" s="117"/>
      <c r="S389" s="117"/>
      <c r="T389" s="117"/>
    </row>
    <row r="390" spans="1:20" ht="12.75">
      <c r="A390" s="118" t="s">
        <v>538</v>
      </c>
      <c r="L390" s="117"/>
      <c r="M390" s="117"/>
      <c r="N390" s="117"/>
      <c r="O390" s="117"/>
      <c r="P390" s="117"/>
      <c r="Q390" s="117"/>
      <c r="R390" s="117"/>
      <c r="S390" s="117"/>
      <c r="T390" s="117"/>
    </row>
    <row r="391" spans="2:20" ht="12.75">
      <c r="B391" s="251">
        <v>41639</v>
      </c>
      <c r="C391" s="251">
        <v>41274</v>
      </c>
      <c r="L391" s="117"/>
      <c r="M391" s="117"/>
      <c r="N391" s="117"/>
      <c r="O391" s="117"/>
      <c r="P391" s="117"/>
      <c r="Q391" s="117"/>
      <c r="R391" s="117"/>
      <c r="S391" s="117"/>
      <c r="T391" s="117"/>
    </row>
    <row r="392" spans="1:20" ht="38.25">
      <c r="A392" s="164" t="s">
        <v>539</v>
      </c>
      <c r="B392" s="203">
        <v>6634309</v>
      </c>
      <c r="C392" s="203">
        <v>11797101</v>
      </c>
      <c r="L392" s="117"/>
      <c r="M392" s="117"/>
      <c r="N392" s="117"/>
      <c r="O392" s="117"/>
      <c r="P392" s="117"/>
      <c r="Q392" s="117"/>
      <c r="R392" s="117"/>
      <c r="S392" s="117"/>
      <c r="T392" s="117"/>
    </row>
    <row r="393" spans="1:3" ht="38.25">
      <c r="A393" s="164" t="s">
        <v>540</v>
      </c>
      <c r="B393" s="203">
        <v>4068943</v>
      </c>
      <c r="C393" s="203">
        <v>5986012</v>
      </c>
    </row>
    <row r="394" spans="1:3" ht="12.75">
      <c r="A394" s="164" t="s">
        <v>541</v>
      </c>
      <c r="B394" s="203">
        <v>0</v>
      </c>
      <c r="C394" s="203">
        <v>30786331</v>
      </c>
    </row>
    <row r="395" spans="1:3" ht="12.75">
      <c r="A395" s="164" t="s">
        <v>542</v>
      </c>
      <c r="B395" s="203">
        <v>12506568</v>
      </c>
      <c r="C395" s="203">
        <v>13500000</v>
      </c>
    </row>
    <row r="396" spans="1:3" ht="26.25" thickBot="1">
      <c r="A396" s="164" t="s">
        <v>543</v>
      </c>
      <c r="B396" s="205">
        <v>3756641</v>
      </c>
      <c r="C396" s="205">
        <v>3379702</v>
      </c>
    </row>
    <row r="397" spans="1:3" ht="13.5" thickBot="1">
      <c r="A397" s="164"/>
      <c r="B397" s="167">
        <f>SUM(B392:B396)</f>
        <v>26966461</v>
      </c>
      <c r="C397" s="167">
        <f>SUM(C392:C396)</f>
        <v>65449146</v>
      </c>
    </row>
    <row r="398" ht="12.75">
      <c r="A398" s="118"/>
    </row>
    <row r="400" ht="12.75">
      <c r="A400" s="118" t="s">
        <v>544</v>
      </c>
    </row>
    <row r="401" spans="1:10" ht="39.75" customHeight="1">
      <c r="A401" s="451" t="s">
        <v>545</v>
      </c>
      <c r="B401" s="451"/>
      <c r="C401" s="451"/>
      <c r="D401" s="451"/>
      <c r="E401" s="451"/>
      <c r="F401" s="451"/>
      <c r="G401" s="451"/>
      <c r="H401" s="451"/>
      <c r="I401" s="451"/>
      <c r="J401" s="122"/>
    </row>
    <row r="402" spans="1:20" s="229" customFormat="1" ht="12.75">
      <c r="A402" s="225"/>
      <c r="B402" s="226"/>
      <c r="C402" s="226"/>
      <c r="D402" s="226"/>
      <c r="E402" s="226"/>
      <c r="F402" s="226"/>
      <c r="G402" s="226"/>
      <c r="H402" s="226"/>
      <c r="I402" s="226"/>
      <c r="J402" s="227"/>
      <c r="K402" s="227"/>
      <c r="L402" s="228"/>
      <c r="M402" s="228"/>
      <c r="N402" s="228"/>
      <c r="O402" s="228"/>
      <c r="P402" s="228"/>
      <c r="Q402" s="228"/>
      <c r="R402" s="228"/>
      <c r="S402" s="228"/>
      <c r="T402" s="228"/>
    </row>
    <row r="403" spans="1:20" s="229" customFormat="1" ht="12.75">
      <c r="A403" s="225"/>
      <c r="B403" s="226"/>
      <c r="C403" s="226"/>
      <c r="D403" s="226"/>
      <c r="E403" s="226"/>
      <c r="F403" s="226"/>
      <c r="G403" s="226"/>
      <c r="H403" s="226"/>
      <c r="I403" s="226"/>
      <c r="J403" s="227"/>
      <c r="K403" s="227"/>
      <c r="L403" s="228"/>
      <c r="M403" s="228"/>
      <c r="N403" s="228"/>
      <c r="O403" s="228"/>
      <c r="P403" s="228"/>
      <c r="Q403" s="228"/>
      <c r="R403" s="228"/>
      <c r="S403" s="228"/>
      <c r="T403" s="228"/>
    </row>
    <row r="404" spans="1:10" ht="12.75">
      <c r="A404" s="457" t="s">
        <v>546</v>
      </c>
      <c r="B404" s="457"/>
      <c r="C404" s="457"/>
      <c r="D404" s="457"/>
      <c r="E404" s="457"/>
      <c r="F404" s="457"/>
      <c r="G404" s="457"/>
      <c r="H404" s="457"/>
      <c r="I404" s="457"/>
      <c r="J404" s="124"/>
    </row>
    <row r="405" spans="1:10" ht="51.75" customHeight="1">
      <c r="A405" s="451" t="s">
        <v>547</v>
      </c>
      <c r="B405" s="451"/>
      <c r="C405" s="451"/>
      <c r="D405" s="451"/>
      <c r="E405" s="451"/>
      <c r="F405" s="451"/>
      <c r="G405" s="451"/>
      <c r="H405" s="451"/>
      <c r="I405" s="451"/>
      <c r="J405" s="122"/>
    </row>
    <row r="406" spans="1:10" ht="12.75">
      <c r="A406" s="451"/>
      <c r="B406" s="451"/>
      <c r="C406" s="451"/>
      <c r="D406" s="451"/>
      <c r="E406" s="451"/>
      <c r="F406" s="451"/>
      <c r="G406" s="451"/>
      <c r="H406" s="451"/>
      <c r="I406" s="451"/>
      <c r="J406" s="122"/>
    </row>
    <row r="407" spans="1:10" ht="12.75" customHeight="1">
      <c r="A407" s="451" t="s">
        <v>548</v>
      </c>
      <c r="B407" s="451"/>
      <c r="C407" s="451"/>
      <c r="D407" s="451"/>
      <c r="E407" s="451"/>
      <c r="F407" s="451"/>
      <c r="G407" s="451"/>
      <c r="H407" s="451"/>
      <c r="I407" s="451"/>
      <c r="J407" s="122"/>
    </row>
    <row r="408" spans="1:20" s="229" customFormat="1" ht="12.75">
      <c r="A408" s="230"/>
      <c r="B408" s="226"/>
      <c r="C408" s="226"/>
      <c r="D408" s="226"/>
      <c r="E408" s="226"/>
      <c r="F408" s="226"/>
      <c r="G408" s="226"/>
      <c r="H408" s="226"/>
      <c r="I408" s="226"/>
      <c r="J408" s="227"/>
      <c r="K408" s="227"/>
      <c r="L408" s="228"/>
      <c r="M408" s="228"/>
      <c r="N408" s="228"/>
      <c r="O408" s="228"/>
      <c r="P408" s="228"/>
      <c r="Q408" s="228"/>
      <c r="R408" s="228"/>
      <c r="S408" s="228"/>
      <c r="T408" s="228"/>
    </row>
    <row r="409" spans="1:5" ht="12.75">
      <c r="A409" s="123"/>
      <c r="B409" s="458" t="s">
        <v>549</v>
      </c>
      <c r="C409" s="458"/>
      <c r="D409" s="458" t="s">
        <v>550</v>
      </c>
      <c r="E409" s="458"/>
    </row>
    <row r="410" spans="1:5" ht="12.75">
      <c r="A410" s="123"/>
      <c r="B410" s="231" t="s">
        <v>608</v>
      </c>
      <c r="C410" s="231" t="s">
        <v>588</v>
      </c>
      <c r="D410" s="231" t="s">
        <v>608</v>
      </c>
      <c r="E410" s="231" t="s">
        <v>588</v>
      </c>
    </row>
    <row r="411" spans="1:5" ht="12.75">
      <c r="A411" s="123"/>
      <c r="B411" s="232" t="s">
        <v>551</v>
      </c>
      <c r="C411" s="232" t="s">
        <v>551</v>
      </c>
      <c r="D411" s="232" t="s">
        <v>551</v>
      </c>
      <c r="E411" s="232" t="s">
        <v>551</v>
      </c>
    </row>
    <row r="412" spans="1:5" ht="12.75">
      <c r="A412" s="123"/>
      <c r="B412" s="231"/>
      <c r="C412" s="231"/>
      <c r="D412" s="231"/>
      <c r="E412" s="231"/>
    </row>
    <row r="413" spans="1:5" ht="12.75">
      <c r="A413" s="233" t="s">
        <v>552</v>
      </c>
      <c r="B413" s="234">
        <v>607621</v>
      </c>
      <c r="C413" s="234">
        <v>585752</v>
      </c>
      <c r="D413" s="234">
        <v>-23524</v>
      </c>
      <c r="E413" s="234">
        <v>-21374</v>
      </c>
    </row>
    <row r="414" spans="1:5" ht="12.75">
      <c r="A414" s="233" t="s">
        <v>553</v>
      </c>
      <c r="B414" s="234">
        <v>1581</v>
      </c>
      <c r="C414" s="234">
        <v>1939</v>
      </c>
      <c r="D414" s="233">
        <v>0</v>
      </c>
      <c r="E414" s="233">
        <v>-2</v>
      </c>
    </row>
    <row r="415" spans="1:5" ht="12.75">
      <c r="A415" s="233" t="s">
        <v>554</v>
      </c>
      <c r="B415" s="233"/>
      <c r="D415" s="234"/>
      <c r="E415" s="233"/>
    </row>
    <row r="416" spans="1:5" ht="13.5" thickBot="1">
      <c r="A416" s="233" t="s">
        <v>555</v>
      </c>
      <c r="B416" s="235"/>
      <c r="C416" s="236"/>
      <c r="D416" s="236"/>
      <c r="E416" s="236"/>
    </row>
    <row r="417" spans="2:5" ht="13.5" thickBot="1">
      <c r="B417" s="237">
        <f>SUM(B413:B416)</f>
        <v>609202</v>
      </c>
      <c r="C417" s="237">
        <f>SUM(C413:C416)</f>
        <v>587691</v>
      </c>
      <c r="D417" s="237">
        <f>SUM(D413:D416)</f>
        <v>-23524</v>
      </c>
      <c r="E417" s="237">
        <f>SUM(E413:E416)</f>
        <v>-21376</v>
      </c>
    </row>
    <row r="418" ht="12.75">
      <c r="A418" s="133"/>
    </row>
    <row r="419" spans="1:20" s="229" customFormat="1" ht="12.75">
      <c r="A419" s="225"/>
      <c r="B419" s="226"/>
      <c r="C419" s="226"/>
      <c r="D419" s="226"/>
      <c r="E419" s="226"/>
      <c r="F419" s="226"/>
      <c r="G419" s="226"/>
      <c r="H419" s="226"/>
      <c r="I419" s="226"/>
      <c r="J419" s="227"/>
      <c r="K419" s="227"/>
      <c r="L419" s="228"/>
      <c r="M419" s="228"/>
      <c r="N419" s="228"/>
      <c r="O419" s="228"/>
      <c r="P419" s="228"/>
      <c r="Q419" s="228"/>
      <c r="R419" s="228"/>
      <c r="S419" s="228"/>
      <c r="T419" s="228"/>
    </row>
    <row r="420" spans="1:20" s="229" customFormat="1" ht="12.75">
      <c r="A420" s="225"/>
      <c r="B420" s="226"/>
      <c r="C420" s="226"/>
      <c r="D420" s="226"/>
      <c r="E420" s="226"/>
      <c r="F420" s="226"/>
      <c r="G420" s="226"/>
      <c r="H420" s="226"/>
      <c r="I420" s="226"/>
      <c r="J420" s="227"/>
      <c r="K420" s="227"/>
      <c r="L420" s="228"/>
      <c r="M420" s="228"/>
      <c r="N420" s="228"/>
      <c r="O420" s="228"/>
      <c r="P420" s="228"/>
      <c r="Q420" s="228"/>
      <c r="R420" s="228"/>
      <c r="S420" s="228"/>
      <c r="T420" s="228"/>
    </row>
    <row r="421" spans="1:10" ht="12.75" customHeight="1">
      <c r="A421" s="457" t="s">
        <v>556</v>
      </c>
      <c r="B421" s="457"/>
      <c r="C421" s="457"/>
      <c r="D421" s="457"/>
      <c r="E421" s="457"/>
      <c r="F421" s="457"/>
      <c r="G421" s="457"/>
      <c r="H421" s="457"/>
      <c r="I421" s="457"/>
      <c r="J421" s="124"/>
    </row>
    <row r="422" ht="12.75">
      <c r="A422" s="123"/>
    </row>
    <row r="423" spans="1:10" ht="12.75" customHeight="1">
      <c r="A423" s="455" t="s">
        <v>557</v>
      </c>
      <c r="B423" s="455"/>
      <c r="C423" s="455"/>
      <c r="D423" s="455"/>
      <c r="E423" s="455"/>
      <c r="F423" s="455"/>
      <c r="G423" s="455"/>
      <c r="H423" s="455"/>
      <c r="I423" s="455"/>
      <c r="J423" s="122"/>
    </row>
    <row r="424" spans="1:10" ht="12.75" customHeight="1">
      <c r="A424" s="451" t="s">
        <v>558</v>
      </c>
      <c r="B424" s="451"/>
      <c r="C424" s="451"/>
      <c r="D424" s="451"/>
      <c r="E424" s="451"/>
      <c r="F424" s="451"/>
      <c r="G424" s="451"/>
      <c r="H424" s="451"/>
      <c r="I424" s="451"/>
      <c r="J424" s="122"/>
    </row>
    <row r="425" spans="1:10" ht="66" customHeight="1">
      <c r="A425" s="451" t="s">
        <v>623</v>
      </c>
      <c r="B425" s="451"/>
      <c r="C425" s="451"/>
      <c r="D425" s="451"/>
      <c r="E425" s="451"/>
      <c r="F425" s="451"/>
      <c r="G425" s="451"/>
      <c r="H425" s="451"/>
      <c r="I425" s="451"/>
      <c r="J425" s="122"/>
    </row>
    <row r="426" spans="1:20" s="229" customFormat="1" ht="12.75">
      <c r="A426" s="230"/>
      <c r="B426" s="226"/>
      <c r="C426" s="226"/>
      <c r="D426" s="226"/>
      <c r="E426" s="226"/>
      <c r="F426" s="226"/>
      <c r="G426" s="226"/>
      <c r="H426" s="226"/>
      <c r="I426" s="226"/>
      <c r="J426" s="227"/>
      <c r="K426" s="227"/>
      <c r="L426" s="228"/>
      <c r="M426" s="228"/>
      <c r="N426" s="228"/>
      <c r="O426" s="228"/>
      <c r="P426" s="228"/>
      <c r="Q426" s="228"/>
      <c r="R426" s="228"/>
      <c r="S426" s="228"/>
      <c r="T426" s="228"/>
    </row>
    <row r="427" spans="2:5" ht="12.75">
      <c r="B427" s="458" t="s">
        <v>549</v>
      </c>
      <c r="C427" s="458"/>
      <c r="D427" s="458" t="s">
        <v>550</v>
      </c>
      <c r="E427" s="458"/>
    </row>
    <row r="428" spans="2:5" ht="12.75">
      <c r="B428" s="231" t="s">
        <v>608</v>
      </c>
      <c r="C428" s="231" t="s">
        <v>588</v>
      </c>
      <c r="D428" s="231" t="s">
        <v>608</v>
      </c>
      <c r="E428" s="231" t="s">
        <v>588</v>
      </c>
    </row>
    <row r="429" spans="2:5" ht="12.75">
      <c r="B429" s="232" t="s">
        <v>551</v>
      </c>
      <c r="C429" s="232" t="s">
        <v>551</v>
      </c>
      <c r="D429" s="232" t="s">
        <v>551</v>
      </c>
      <c r="E429" s="232" t="s">
        <v>551</v>
      </c>
    </row>
    <row r="430" spans="2:5" ht="12.75">
      <c r="B430" s="233"/>
      <c r="C430" s="234"/>
      <c r="D430" s="233"/>
      <c r="E430" s="234"/>
    </row>
    <row r="431" spans="1:5" ht="12.75">
      <c r="A431" s="233" t="s">
        <v>552</v>
      </c>
      <c r="B431" s="234">
        <v>60762</v>
      </c>
      <c r="C431" s="234">
        <v>58575</v>
      </c>
      <c r="D431" s="234">
        <v>-2352</v>
      </c>
      <c r="E431" s="234">
        <v>-2137</v>
      </c>
    </row>
    <row r="432" spans="1:5" ht="12.75">
      <c r="A432" s="233" t="s">
        <v>553</v>
      </c>
      <c r="B432" s="234">
        <v>158</v>
      </c>
      <c r="C432" s="234">
        <v>194</v>
      </c>
      <c r="D432" s="234">
        <v>0</v>
      </c>
      <c r="E432" s="234">
        <v>0</v>
      </c>
    </row>
    <row r="433" spans="1:5" ht="12.75">
      <c r="A433" s="233" t="s">
        <v>554</v>
      </c>
      <c r="B433" s="233"/>
      <c r="C433" s="233"/>
      <c r="D433" s="233"/>
      <c r="E433" s="233"/>
    </row>
    <row r="434" spans="1:5" ht="13.5" thickBot="1">
      <c r="A434" s="233" t="s">
        <v>555</v>
      </c>
      <c r="B434" s="233"/>
      <c r="C434" s="233"/>
      <c r="D434" s="234"/>
      <c r="E434" s="233"/>
    </row>
    <row r="435" spans="2:5" ht="13.5" thickBot="1">
      <c r="B435" s="238">
        <f>SUM(B431:B434)</f>
        <v>60920</v>
      </c>
      <c r="C435" s="238">
        <f>SUM(C431:C434)</f>
        <v>58769</v>
      </c>
      <c r="D435" s="238">
        <f>SUM(D431:D434)</f>
        <v>-2352</v>
      </c>
      <c r="E435" s="238">
        <f>SUM(E431:E434)</f>
        <v>-2137</v>
      </c>
    </row>
    <row r="436" spans="1:20" s="229" customFormat="1" ht="12.75">
      <c r="A436" s="226"/>
      <c r="B436" s="239"/>
      <c r="C436" s="239"/>
      <c r="D436" s="239"/>
      <c r="E436" s="239"/>
      <c r="F436" s="226"/>
      <c r="G436" s="226"/>
      <c r="H436" s="226"/>
      <c r="I436" s="226"/>
      <c r="J436" s="227"/>
      <c r="K436" s="227"/>
      <c r="L436" s="228"/>
      <c r="M436" s="228"/>
      <c r="N436" s="228"/>
      <c r="O436" s="228"/>
      <c r="P436" s="228"/>
      <c r="Q436" s="228"/>
      <c r="R436" s="228"/>
      <c r="S436" s="228"/>
      <c r="T436" s="228"/>
    </row>
    <row r="437" spans="1:10" ht="26.25" customHeight="1">
      <c r="A437" s="451" t="s">
        <v>559</v>
      </c>
      <c r="B437" s="451"/>
      <c r="C437" s="451"/>
      <c r="D437" s="451"/>
      <c r="E437" s="451"/>
      <c r="F437" s="451"/>
      <c r="G437" s="451"/>
      <c r="H437" s="451"/>
      <c r="I437" s="451"/>
      <c r="J437" s="122"/>
    </row>
    <row r="438" spans="1:10" ht="12.75">
      <c r="A438" s="241"/>
      <c r="B438" s="241"/>
      <c r="C438" s="241"/>
      <c r="D438" s="241"/>
      <c r="E438" s="241"/>
      <c r="F438" s="241"/>
      <c r="G438" s="241"/>
      <c r="H438" s="241"/>
      <c r="I438" s="241"/>
      <c r="J438" s="122"/>
    </row>
    <row r="439" spans="1:10" ht="12.75">
      <c r="A439" s="457" t="s">
        <v>560</v>
      </c>
      <c r="B439" s="457"/>
      <c r="C439" s="457"/>
      <c r="D439" s="457"/>
      <c r="E439" s="457"/>
      <c r="F439" s="457"/>
      <c r="G439" s="457"/>
      <c r="H439" s="457"/>
      <c r="I439" s="457"/>
      <c r="J439" s="124"/>
    </row>
    <row r="440" spans="1:10" ht="25.5" customHeight="1">
      <c r="A440" s="456" t="s">
        <v>644</v>
      </c>
      <c r="B440" s="451"/>
      <c r="C440" s="451"/>
      <c r="D440" s="451"/>
      <c r="E440" s="451"/>
      <c r="F440" s="451"/>
      <c r="G440" s="451"/>
      <c r="H440" s="451"/>
      <c r="I440" s="451"/>
      <c r="J440" s="122"/>
    </row>
    <row r="441" spans="1:10" ht="12.75" customHeight="1">
      <c r="A441" s="451" t="s">
        <v>561</v>
      </c>
      <c r="B441" s="451"/>
      <c r="C441" s="451"/>
      <c r="D441" s="451"/>
      <c r="E441" s="451"/>
      <c r="F441" s="451"/>
      <c r="G441" s="451"/>
      <c r="H441" s="451"/>
      <c r="I441" s="451"/>
      <c r="J441" s="122"/>
    </row>
    <row r="442" spans="1:20" s="229" customFormat="1" ht="12.75">
      <c r="A442" s="225"/>
      <c r="B442" s="226"/>
      <c r="C442" s="226"/>
      <c r="D442" s="226"/>
      <c r="E442" s="226"/>
      <c r="F442" s="226"/>
      <c r="G442" s="226"/>
      <c r="H442" s="226"/>
      <c r="I442" s="226"/>
      <c r="J442" s="227"/>
      <c r="K442" s="227"/>
      <c r="L442" s="228"/>
      <c r="M442" s="228"/>
      <c r="N442" s="228"/>
      <c r="O442" s="228"/>
      <c r="P442" s="228"/>
      <c r="Q442" s="228"/>
      <c r="R442" s="228"/>
      <c r="S442" s="228"/>
      <c r="T442" s="228"/>
    </row>
    <row r="443" spans="1:20" s="229" customFormat="1" ht="12.75">
      <c r="A443" s="453" t="s">
        <v>562</v>
      </c>
      <c r="B443" s="454"/>
      <c r="C443" s="454"/>
      <c r="D443" s="454"/>
      <c r="E443" s="454"/>
      <c r="F443" s="454"/>
      <c r="G443" s="454"/>
      <c r="H443" s="454"/>
      <c r="I443" s="454"/>
      <c r="J443" s="454"/>
      <c r="K443" s="227"/>
      <c r="L443" s="228"/>
      <c r="M443" s="228"/>
      <c r="N443" s="228"/>
      <c r="O443" s="228"/>
      <c r="P443" s="228"/>
      <c r="Q443" s="228"/>
      <c r="R443" s="228"/>
      <c r="S443" s="228"/>
      <c r="T443" s="228"/>
    </row>
    <row r="444" spans="1:10" ht="39.75" customHeight="1">
      <c r="A444" s="451" t="s">
        <v>563</v>
      </c>
      <c r="B444" s="451"/>
      <c r="C444" s="451"/>
      <c r="D444" s="451"/>
      <c r="E444" s="451"/>
      <c r="F444" s="451"/>
      <c r="G444" s="451"/>
      <c r="H444" s="451"/>
      <c r="I444" s="451"/>
      <c r="J444" s="122"/>
    </row>
    <row r="445" spans="1:10" ht="27" customHeight="1">
      <c r="A445" s="451" t="s">
        <v>564</v>
      </c>
      <c r="B445" s="451"/>
      <c r="C445" s="451"/>
      <c r="D445" s="451"/>
      <c r="E445" s="451"/>
      <c r="F445" s="451"/>
      <c r="G445" s="451"/>
      <c r="H445" s="451"/>
      <c r="I445" s="451"/>
      <c r="J445" s="122"/>
    </row>
    <row r="446" spans="1:10" ht="27" customHeight="1">
      <c r="A446" s="451" t="s">
        <v>565</v>
      </c>
      <c r="B446" s="451"/>
      <c r="C446" s="451"/>
      <c r="D446" s="451"/>
      <c r="E446" s="451"/>
      <c r="F446" s="451"/>
      <c r="G446" s="451"/>
      <c r="H446" s="451"/>
      <c r="I446" s="451"/>
      <c r="J446" s="122"/>
    </row>
    <row r="447" spans="1:10" ht="12.75">
      <c r="A447" s="131"/>
      <c r="B447" s="131"/>
      <c r="C447" s="131"/>
      <c r="D447" s="131"/>
      <c r="E447" s="131"/>
      <c r="F447" s="131"/>
      <c r="G447" s="131"/>
      <c r="H447" s="131"/>
      <c r="I447" s="131"/>
      <c r="J447" s="125"/>
    </row>
    <row r="448" ht="12.75">
      <c r="A448" s="133"/>
    </row>
    <row r="449" spans="1:10" ht="12.75">
      <c r="A449" s="453" t="s">
        <v>566</v>
      </c>
      <c r="B449" s="454"/>
      <c r="C449" s="454"/>
      <c r="D449" s="454"/>
      <c r="E449" s="454"/>
      <c r="F449" s="454"/>
      <c r="G449" s="454"/>
      <c r="H449" s="454"/>
      <c r="I449" s="454"/>
      <c r="J449" s="454"/>
    </row>
    <row r="450" spans="1:10" ht="39.75" customHeight="1">
      <c r="A450" s="451" t="s">
        <v>567</v>
      </c>
      <c r="B450" s="451"/>
      <c r="C450" s="451"/>
      <c r="D450" s="451"/>
      <c r="E450" s="451"/>
      <c r="F450" s="451"/>
      <c r="G450" s="451"/>
      <c r="H450" s="451"/>
      <c r="I450" s="451"/>
      <c r="J450" s="122"/>
    </row>
    <row r="451" ht="12.75">
      <c r="A451" s="123"/>
    </row>
    <row r="452" spans="1:10" ht="12.75" customHeight="1">
      <c r="A452" s="455" t="s">
        <v>568</v>
      </c>
      <c r="B452" s="455"/>
      <c r="C452" s="455"/>
      <c r="D452" s="455"/>
      <c r="E452" s="455"/>
      <c r="F452" s="455"/>
      <c r="G452" s="455"/>
      <c r="H452" s="455"/>
      <c r="I452" s="455"/>
      <c r="J452" s="122"/>
    </row>
    <row r="453" spans="1:10" ht="12.75">
      <c r="A453" s="451" t="s">
        <v>569</v>
      </c>
      <c r="B453" s="451"/>
      <c r="C453" s="451"/>
      <c r="D453" s="451"/>
      <c r="E453" s="451"/>
      <c r="F453" s="451"/>
      <c r="G453" s="451"/>
      <c r="H453" s="451"/>
      <c r="I453" s="451"/>
      <c r="J453" s="122"/>
    </row>
    <row r="454" spans="1:10" ht="27" customHeight="1">
      <c r="A454" s="451" t="s">
        <v>570</v>
      </c>
      <c r="B454" s="451"/>
      <c r="C454" s="451"/>
      <c r="D454" s="451"/>
      <c r="E454" s="451"/>
      <c r="F454" s="451"/>
      <c r="G454" s="451"/>
      <c r="H454" s="451"/>
      <c r="I454" s="451"/>
      <c r="J454" s="122"/>
    </row>
    <row r="455" ht="12.75">
      <c r="A455" s="123"/>
    </row>
    <row r="456" ht="12.75">
      <c r="K456" s="139"/>
    </row>
    <row r="457" spans="1:5" ht="25.5">
      <c r="A457" s="115" t="s">
        <v>571</v>
      </c>
      <c r="B457" s="210" t="s">
        <v>572</v>
      </c>
      <c r="C457" s="210" t="s">
        <v>573</v>
      </c>
      <c r="D457" s="210" t="s">
        <v>574</v>
      </c>
      <c r="E457" s="210" t="s">
        <v>575</v>
      </c>
    </row>
    <row r="458" ht="12.75">
      <c r="B458" s="233"/>
    </row>
    <row r="459" spans="1:2" ht="12.75">
      <c r="A459" s="118" t="s">
        <v>608</v>
      </c>
      <c r="B459" s="233"/>
    </row>
    <row r="460" spans="1:5" ht="12.75">
      <c r="A460" s="115" t="s">
        <v>576</v>
      </c>
      <c r="B460" s="234">
        <v>275613</v>
      </c>
      <c r="C460" s="279"/>
      <c r="D460" s="279"/>
      <c r="E460" s="234">
        <f>SUM(B460:D460)</f>
        <v>275613</v>
      </c>
    </row>
    <row r="461" spans="1:5" ht="13.5" thickBot="1">
      <c r="A461" s="115" t="s">
        <v>577</v>
      </c>
      <c r="B461" s="240">
        <v>906107</v>
      </c>
      <c r="C461" s="240">
        <v>1859</v>
      </c>
      <c r="D461" s="240">
        <v>1512</v>
      </c>
      <c r="E461" s="240">
        <f>SUM(B461:D461)</f>
        <v>909478</v>
      </c>
    </row>
    <row r="462" spans="2:5" ht="13.5" thickBot="1">
      <c r="B462" s="237">
        <f>SUM(B460:B461)</f>
        <v>1181720</v>
      </c>
      <c r="C462" s="237">
        <f>SUM(C460:C461)</f>
        <v>1859</v>
      </c>
      <c r="D462" s="237">
        <f>SUM(D460:D461)</f>
        <v>1512</v>
      </c>
      <c r="E462" s="237">
        <f>SUM(B462:D462)</f>
        <v>1185091</v>
      </c>
    </row>
    <row r="463" ht="12.75">
      <c r="B463" s="233"/>
    </row>
    <row r="464" spans="1:2" ht="12.75">
      <c r="A464" s="118" t="s">
        <v>588</v>
      </c>
      <c r="B464" s="233"/>
    </row>
    <row r="465" spans="1:5" ht="12.75">
      <c r="A465" s="115" t="s">
        <v>576</v>
      </c>
      <c r="B465" s="234">
        <v>205370</v>
      </c>
      <c r="C465" s="166"/>
      <c r="D465" s="166"/>
      <c r="E465" s="234">
        <f>SUM(B465:D465)</f>
        <v>205370</v>
      </c>
    </row>
    <row r="466" spans="1:5" ht="13.5" thickBot="1">
      <c r="A466" s="115" t="s">
        <v>577</v>
      </c>
      <c r="B466" s="240">
        <v>114850</v>
      </c>
      <c r="C466" s="240">
        <v>726915</v>
      </c>
      <c r="D466" s="240">
        <v>1883</v>
      </c>
      <c r="E466" s="240">
        <f>SUM(B466:D466)</f>
        <v>843648</v>
      </c>
    </row>
    <row r="467" spans="2:5" ht="13.5" thickBot="1">
      <c r="B467" s="237">
        <f>SUM(B465:B466)</f>
        <v>320220</v>
      </c>
      <c r="C467" s="237">
        <f>SUM(C465:C466)</f>
        <v>726915</v>
      </c>
      <c r="D467" s="237">
        <f>SUM(D465:D466)</f>
        <v>1883</v>
      </c>
      <c r="E467" s="237">
        <f>SUM(B467:D467)</f>
        <v>1049018</v>
      </c>
    </row>
    <row r="468" ht="27.75" customHeight="1">
      <c r="A468" s="123"/>
    </row>
    <row r="469" spans="1:20" s="229" customFormat="1" ht="27" customHeight="1">
      <c r="A469" s="456" t="s">
        <v>645</v>
      </c>
      <c r="B469" s="451"/>
      <c r="C469" s="451"/>
      <c r="D469" s="451"/>
      <c r="E469" s="451"/>
      <c r="F469" s="451"/>
      <c r="G469" s="451"/>
      <c r="H469" s="451"/>
      <c r="I469" s="451"/>
      <c r="J469" s="132"/>
      <c r="K469" s="227"/>
      <c r="L469" s="228"/>
      <c r="M469" s="228"/>
      <c r="N469" s="228"/>
      <c r="O469" s="228"/>
      <c r="P469" s="228"/>
      <c r="Q469" s="228"/>
      <c r="R469" s="228"/>
      <c r="S469" s="228"/>
      <c r="T469" s="228"/>
    </row>
    <row r="470" spans="1:20" s="229" customFormat="1" ht="12.75" customHeight="1">
      <c r="A470" s="451" t="s">
        <v>578</v>
      </c>
      <c r="B470" s="451"/>
      <c r="C470" s="451"/>
      <c r="D470" s="451"/>
      <c r="E470" s="451"/>
      <c r="F470" s="451"/>
      <c r="G470" s="451"/>
      <c r="H470" s="451"/>
      <c r="I470" s="451"/>
      <c r="J470" s="132"/>
      <c r="K470" s="227"/>
      <c r="L470" s="228"/>
      <c r="M470" s="228"/>
      <c r="N470" s="228"/>
      <c r="O470" s="228"/>
      <c r="P470" s="228"/>
      <c r="Q470" s="228"/>
      <c r="R470" s="228"/>
      <c r="S470" s="228"/>
      <c r="T470" s="228"/>
    </row>
    <row r="471" spans="1:20" s="229" customFormat="1" ht="12.75" customHeight="1">
      <c r="A471" s="451" t="s">
        <v>579</v>
      </c>
      <c r="B471" s="451"/>
      <c r="C471" s="451"/>
      <c r="D471" s="451"/>
      <c r="E471" s="451"/>
      <c r="F471" s="451"/>
      <c r="G471" s="451"/>
      <c r="H471" s="451"/>
      <c r="I471" s="451"/>
      <c r="J471" s="132"/>
      <c r="K471" s="227"/>
      <c r="L471" s="228"/>
      <c r="M471" s="228"/>
      <c r="N471" s="228"/>
      <c r="O471" s="228"/>
      <c r="P471" s="228"/>
      <c r="Q471" s="228"/>
      <c r="R471" s="228"/>
      <c r="S471" s="228"/>
      <c r="T471" s="228"/>
    </row>
    <row r="472" spans="1:20" s="229" customFormat="1" ht="26.25" customHeight="1">
      <c r="A472" s="451" t="s">
        <v>580</v>
      </c>
      <c r="B472" s="451"/>
      <c r="C472" s="451"/>
      <c r="D472" s="451"/>
      <c r="E472" s="451"/>
      <c r="F472" s="451"/>
      <c r="G472" s="451"/>
      <c r="H472" s="451"/>
      <c r="I472" s="451"/>
      <c r="J472" s="132"/>
      <c r="K472" s="227"/>
      <c r="L472" s="228"/>
      <c r="M472" s="228"/>
      <c r="N472" s="228"/>
      <c r="O472" s="228"/>
      <c r="P472" s="228"/>
      <c r="Q472" s="228"/>
      <c r="R472" s="228"/>
      <c r="S472" s="228"/>
      <c r="T472" s="228"/>
    </row>
    <row r="473" spans="1:20" s="229" customFormat="1" ht="12.75">
      <c r="A473" s="230"/>
      <c r="B473" s="226"/>
      <c r="C473" s="226"/>
      <c r="D473" s="226"/>
      <c r="E473" s="226"/>
      <c r="F473" s="226"/>
      <c r="G473" s="226"/>
      <c r="H473" s="226"/>
      <c r="I473" s="226"/>
      <c r="J473" s="227"/>
      <c r="K473" s="227"/>
      <c r="L473" s="228"/>
      <c r="M473" s="228"/>
      <c r="N473" s="228"/>
      <c r="O473" s="228"/>
      <c r="P473" s="228"/>
      <c r="Q473" s="228"/>
      <c r="R473" s="228"/>
      <c r="S473" s="228"/>
      <c r="T473" s="228"/>
    </row>
    <row r="474" ht="12.75">
      <c r="A474" s="123"/>
    </row>
    <row r="475" ht="12.75">
      <c r="A475" s="123"/>
    </row>
    <row r="476" spans="1:5" ht="25.5">
      <c r="A476" s="115" t="s">
        <v>571</v>
      </c>
      <c r="B476" s="210" t="s">
        <v>572</v>
      </c>
      <c r="C476" s="210" t="s">
        <v>573</v>
      </c>
      <c r="D476" s="210" t="s">
        <v>574</v>
      </c>
      <c r="E476" s="210" t="s">
        <v>575</v>
      </c>
    </row>
    <row r="477" ht="12.75">
      <c r="B477" s="233"/>
    </row>
    <row r="478" spans="1:2" ht="12.75">
      <c r="A478" s="118" t="s">
        <v>608</v>
      </c>
      <c r="B478" s="233"/>
    </row>
    <row r="479" spans="1:5" ht="12.75">
      <c r="A479" s="115" t="s">
        <v>581</v>
      </c>
      <c r="B479" s="234">
        <v>153862</v>
      </c>
      <c r="C479" s="279"/>
      <c r="D479" s="279"/>
      <c r="E479" s="234">
        <f>SUM(B479:D479)</f>
        <v>153862</v>
      </c>
    </row>
    <row r="480" spans="1:5" ht="13.5" thickBot="1">
      <c r="A480" s="115" t="s">
        <v>582</v>
      </c>
      <c r="B480" s="240">
        <v>1284</v>
      </c>
      <c r="C480" s="240">
        <v>3484</v>
      </c>
      <c r="D480" s="240">
        <v>0</v>
      </c>
      <c r="E480" s="240">
        <f>SUM(B480:D480)</f>
        <v>4768</v>
      </c>
    </row>
    <row r="481" spans="2:5" ht="13.5" thickBot="1">
      <c r="B481" s="237">
        <f>SUM(B479:B480)</f>
        <v>155146</v>
      </c>
      <c r="C481" s="237">
        <f>SUM(C479:C480)</f>
        <v>3484</v>
      </c>
      <c r="D481" s="237">
        <f>SUM(D479:D480)</f>
        <v>0</v>
      </c>
      <c r="E481" s="237">
        <f>SUM(B481:D481)</f>
        <v>158630</v>
      </c>
    </row>
    <row r="482" ht="12.75">
      <c r="B482" s="233"/>
    </row>
    <row r="483" spans="1:2" ht="12.75">
      <c r="A483" s="118" t="s">
        <v>588</v>
      </c>
      <c r="B483" s="233"/>
    </row>
    <row r="484" spans="1:5" ht="12.75">
      <c r="A484" s="115" t="s">
        <v>581</v>
      </c>
      <c r="B484" s="234">
        <v>82782</v>
      </c>
      <c r="C484" s="166"/>
      <c r="D484" s="166"/>
      <c r="E484" s="234">
        <f>SUM(B484:D484)</f>
        <v>82782</v>
      </c>
    </row>
    <row r="485" spans="1:5" ht="13.5" thickBot="1">
      <c r="A485" s="115" t="s">
        <v>582</v>
      </c>
      <c r="B485" s="240">
        <v>676</v>
      </c>
      <c r="C485" s="240">
        <v>3442</v>
      </c>
      <c r="D485" s="240">
        <v>0</v>
      </c>
      <c r="E485" s="240">
        <f>SUM(B485:D485)</f>
        <v>4118</v>
      </c>
    </row>
    <row r="486" spans="2:5" ht="13.5" thickBot="1">
      <c r="B486" s="237">
        <f>SUM(B484:B485)</f>
        <v>83458</v>
      </c>
      <c r="C486" s="237">
        <f>SUM(C484:C485)</f>
        <v>3442</v>
      </c>
      <c r="D486" s="237">
        <f>SUM(D484:D485)</f>
        <v>0</v>
      </c>
      <c r="E486" s="237">
        <f>SUM(B486:D486)</f>
        <v>86900</v>
      </c>
    </row>
    <row r="487" spans="1:20" ht="12.75">
      <c r="A487" s="123"/>
      <c r="K487" s="117"/>
      <c r="L487" s="117"/>
      <c r="M487" s="117"/>
      <c r="N487" s="117"/>
      <c r="O487" s="117"/>
      <c r="P487" s="117"/>
      <c r="Q487" s="117"/>
      <c r="R487" s="117"/>
      <c r="S487" s="117"/>
      <c r="T487" s="117"/>
    </row>
    <row r="488" spans="11:20" ht="12.75">
      <c r="K488" s="117"/>
      <c r="L488" s="117"/>
      <c r="M488" s="117"/>
      <c r="N488" s="117"/>
      <c r="O488" s="117"/>
      <c r="P488" s="117"/>
      <c r="Q488" s="117"/>
      <c r="R488" s="117"/>
      <c r="S488" s="117"/>
      <c r="T488" s="117"/>
    </row>
    <row r="489" spans="1:20" ht="12.75" customHeight="1">
      <c r="A489" s="451" t="s">
        <v>583</v>
      </c>
      <c r="B489" s="451"/>
      <c r="C489" s="451"/>
      <c r="D489" s="451"/>
      <c r="E489" s="451"/>
      <c r="F489" s="451"/>
      <c r="G489" s="451"/>
      <c r="H489" s="451"/>
      <c r="I489" s="451"/>
      <c r="J489" s="122"/>
      <c r="K489" s="117"/>
      <c r="L489" s="117"/>
      <c r="M489" s="117"/>
      <c r="N489" s="117"/>
      <c r="O489" s="117"/>
      <c r="P489" s="117"/>
      <c r="Q489" s="117"/>
      <c r="R489" s="117"/>
      <c r="S489" s="117"/>
      <c r="T489" s="117"/>
    </row>
    <row r="490" spans="1:20" ht="12.75">
      <c r="A490" s="131"/>
      <c r="B490" s="131"/>
      <c r="C490" s="131"/>
      <c r="D490" s="131"/>
      <c r="E490" s="131"/>
      <c r="F490" s="131"/>
      <c r="G490" s="131"/>
      <c r="H490" s="131"/>
      <c r="I490" s="131"/>
      <c r="J490" s="125"/>
      <c r="K490" s="117"/>
      <c r="L490" s="117"/>
      <c r="M490" s="117"/>
      <c r="N490" s="117"/>
      <c r="O490" s="117"/>
      <c r="P490" s="117"/>
      <c r="Q490" s="117"/>
      <c r="R490" s="117"/>
      <c r="S490" s="117"/>
      <c r="T490" s="117"/>
    </row>
    <row r="491" spans="1:20" ht="12.75">
      <c r="A491" s="131"/>
      <c r="B491" s="131"/>
      <c r="C491" s="131"/>
      <c r="D491" s="131"/>
      <c r="E491" s="131"/>
      <c r="F491" s="131"/>
      <c r="G491" s="131"/>
      <c r="H491" s="131"/>
      <c r="I491" s="131"/>
      <c r="J491" s="125"/>
      <c r="K491" s="117"/>
      <c r="L491" s="117"/>
      <c r="M491" s="117"/>
      <c r="N491" s="117"/>
      <c r="O491" s="117"/>
      <c r="P491" s="117"/>
      <c r="Q491" s="117"/>
      <c r="R491" s="117"/>
      <c r="S491" s="117"/>
      <c r="T491" s="117"/>
    </row>
    <row r="492" spans="1:20" ht="12.75">
      <c r="A492" s="123"/>
      <c r="K492" s="117"/>
      <c r="L492" s="117"/>
      <c r="M492" s="117"/>
      <c r="N492" s="117"/>
      <c r="O492" s="117"/>
      <c r="P492" s="117"/>
      <c r="Q492" s="117"/>
      <c r="R492" s="117"/>
      <c r="S492" s="117"/>
      <c r="T492" s="117"/>
    </row>
    <row r="493" spans="1:20" ht="12.75">
      <c r="A493" s="452" t="s">
        <v>584</v>
      </c>
      <c r="B493" s="452"/>
      <c r="C493" s="452"/>
      <c r="D493" s="452"/>
      <c r="E493" s="452"/>
      <c r="F493" s="452"/>
      <c r="G493" s="452"/>
      <c r="H493" s="452"/>
      <c r="I493" s="452"/>
      <c r="K493" s="117"/>
      <c r="L493" s="117"/>
      <c r="M493" s="117"/>
      <c r="N493" s="117"/>
      <c r="O493" s="117"/>
      <c r="P493" s="117"/>
      <c r="Q493" s="117"/>
      <c r="R493" s="117"/>
      <c r="S493" s="117"/>
      <c r="T493" s="117"/>
    </row>
    <row r="494" spans="11:20" ht="12.75">
      <c r="K494" s="117"/>
      <c r="L494" s="117"/>
      <c r="M494" s="117"/>
      <c r="N494" s="117"/>
      <c r="O494" s="117"/>
      <c r="P494" s="117"/>
      <c r="Q494" s="117"/>
      <c r="R494" s="117"/>
      <c r="S494" s="117"/>
      <c r="T494" s="117"/>
    </row>
    <row r="495" spans="11:20" ht="12.75">
      <c r="K495" s="117"/>
      <c r="L495" s="117"/>
      <c r="M495" s="117"/>
      <c r="N495" s="117"/>
      <c r="O495" s="117"/>
      <c r="P495" s="117"/>
      <c r="Q495" s="117"/>
      <c r="R495" s="117"/>
      <c r="S495" s="117"/>
      <c r="T495" s="117"/>
    </row>
    <row r="496" spans="11:20" ht="12.75">
      <c r="K496" s="117"/>
      <c r="L496" s="117"/>
      <c r="M496" s="117"/>
      <c r="N496" s="117"/>
      <c r="O496" s="117"/>
      <c r="P496" s="117"/>
      <c r="Q496" s="117"/>
      <c r="R496" s="117"/>
      <c r="S496" s="117"/>
      <c r="T496" s="117"/>
    </row>
    <row r="497" spans="11:20" ht="12.75">
      <c r="K497" s="117"/>
      <c r="L497" s="117"/>
      <c r="M497" s="117"/>
      <c r="N497" s="117"/>
      <c r="O497" s="117"/>
      <c r="P497" s="117"/>
      <c r="Q497" s="117"/>
      <c r="R497" s="117"/>
      <c r="S497" s="117"/>
      <c r="T497" s="117"/>
    </row>
    <row r="498" spans="11:20" ht="12.75">
      <c r="K498" s="117"/>
      <c r="L498" s="117"/>
      <c r="M498" s="117"/>
      <c r="N498" s="117"/>
      <c r="O498" s="117"/>
      <c r="P498" s="117"/>
      <c r="Q498" s="117"/>
      <c r="R498" s="117"/>
      <c r="S498" s="117"/>
      <c r="T498" s="117"/>
    </row>
    <row r="499" spans="11:20" ht="12.75">
      <c r="K499" s="117"/>
      <c r="L499" s="117"/>
      <c r="M499" s="117"/>
      <c r="N499" s="117"/>
      <c r="O499" s="117"/>
      <c r="P499" s="117"/>
      <c r="Q499" s="117"/>
      <c r="R499" s="117"/>
      <c r="S499" s="117"/>
      <c r="T499" s="117"/>
    </row>
    <row r="500" spans="11:20" ht="12.75">
      <c r="K500" s="117"/>
      <c r="L500" s="117"/>
      <c r="M500" s="117"/>
      <c r="N500" s="117"/>
      <c r="O500" s="117"/>
      <c r="P500" s="117"/>
      <c r="Q500" s="117"/>
      <c r="R500" s="117"/>
      <c r="S500" s="117"/>
      <c r="T500" s="117"/>
    </row>
    <row r="501" spans="11:20" ht="12.75">
      <c r="K501" s="117"/>
      <c r="L501" s="117"/>
      <c r="M501" s="117"/>
      <c r="N501" s="117"/>
      <c r="O501" s="117"/>
      <c r="P501" s="117"/>
      <c r="Q501" s="117"/>
      <c r="R501" s="117"/>
      <c r="S501" s="117"/>
      <c r="T501" s="117"/>
    </row>
    <row r="502" spans="11:20" ht="12.75">
      <c r="K502" s="117"/>
      <c r="L502" s="117"/>
      <c r="M502" s="117"/>
      <c r="N502" s="117"/>
      <c r="O502" s="117"/>
      <c r="P502" s="117"/>
      <c r="Q502" s="117"/>
      <c r="R502" s="117"/>
      <c r="S502" s="117"/>
      <c r="T502" s="117"/>
    </row>
    <row r="503" spans="1:20" ht="12.75">
      <c r="A503" s="145"/>
      <c r="B503" s="145"/>
      <c r="C503" s="145"/>
      <c r="D503" s="145"/>
      <c r="E503" s="145"/>
      <c r="F503" s="145"/>
      <c r="G503" s="145"/>
      <c r="H503" s="145"/>
      <c r="I503" s="145"/>
      <c r="J503" s="117"/>
      <c r="K503" s="117"/>
      <c r="L503" s="117"/>
      <c r="M503" s="117"/>
      <c r="N503" s="117"/>
      <c r="O503" s="117"/>
      <c r="P503" s="117"/>
      <c r="Q503" s="117"/>
      <c r="R503" s="117"/>
      <c r="S503" s="117"/>
      <c r="T503" s="117"/>
    </row>
    <row r="504" spans="1:20" ht="12.75">
      <c r="A504" s="145"/>
      <c r="B504" s="145"/>
      <c r="C504" s="145"/>
      <c r="D504" s="145"/>
      <c r="E504" s="145"/>
      <c r="F504" s="145"/>
      <c r="G504" s="145"/>
      <c r="H504" s="145"/>
      <c r="I504" s="145"/>
      <c r="J504" s="117"/>
      <c r="K504" s="117"/>
      <c r="L504" s="117"/>
      <c r="M504" s="117"/>
      <c r="N504" s="117"/>
      <c r="O504" s="117"/>
      <c r="P504" s="117"/>
      <c r="Q504" s="117"/>
      <c r="R504" s="117"/>
      <c r="S504" s="117"/>
      <c r="T504" s="117"/>
    </row>
    <row r="505" spans="1:20" ht="12.75">
      <c r="A505" s="145"/>
      <c r="B505" s="145"/>
      <c r="C505" s="145"/>
      <c r="D505" s="145"/>
      <c r="E505" s="145"/>
      <c r="F505" s="145"/>
      <c r="G505" s="145"/>
      <c r="H505" s="145"/>
      <c r="I505" s="145"/>
      <c r="J505" s="117"/>
      <c r="K505" s="117"/>
      <c r="L505" s="117"/>
      <c r="M505" s="117"/>
      <c r="N505" s="117"/>
      <c r="O505" s="117"/>
      <c r="P505" s="117"/>
      <c r="Q505" s="117"/>
      <c r="R505" s="117"/>
      <c r="S505" s="117"/>
      <c r="T505" s="117"/>
    </row>
    <row r="506" spans="1:20" ht="12.75">
      <c r="A506" s="145"/>
      <c r="B506" s="145"/>
      <c r="C506" s="145"/>
      <c r="D506" s="145"/>
      <c r="E506" s="145"/>
      <c r="F506" s="145"/>
      <c r="G506" s="145"/>
      <c r="H506" s="145"/>
      <c r="I506" s="145"/>
      <c r="J506" s="117"/>
      <c r="K506" s="117"/>
      <c r="L506" s="117"/>
      <c r="M506" s="117"/>
      <c r="N506" s="117"/>
      <c r="O506" s="117"/>
      <c r="P506" s="117"/>
      <c r="Q506" s="117"/>
      <c r="R506" s="117"/>
      <c r="S506" s="117"/>
      <c r="T506" s="117"/>
    </row>
    <row r="507" spans="1:20" ht="12.75">
      <c r="A507" s="145"/>
      <c r="B507" s="145"/>
      <c r="C507" s="145"/>
      <c r="D507" s="145"/>
      <c r="E507" s="145"/>
      <c r="F507" s="145"/>
      <c r="G507" s="145"/>
      <c r="H507" s="145"/>
      <c r="I507" s="145"/>
      <c r="J507" s="117"/>
      <c r="K507" s="117"/>
      <c r="L507" s="117"/>
      <c r="M507" s="117"/>
      <c r="N507" s="117"/>
      <c r="O507" s="117"/>
      <c r="P507" s="117"/>
      <c r="Q507" s="117"/>
      <c r="R507" s="117"/>
      <c r="S507" s="117"/>
      <c r="T507" s="117"/>
    </row>
    <row r="508" spans="1:20" ht="12.75">
      <c r="A508" s="145"/>
      <c r="B508" s="145"/>
      <c r="C508" s="145"/>
      <c r="D508" s="145"/>
      <c r="E508" s="145"/>
      <c r="F508" s="145"/>
      <c r="G508" s="145"/>
      <c r="H508" s="145"/>
      <c r="I508" s="145"/>
      <c r="J508" s="117"/>
      <c r="K508" s="117"/>
      <c r="L508" s="117"/>
      <c r="M508" s="117"/>
      <c r="N508" s="117"/>
      <c r="O508" s="117"/>
      <c r="P508" s="117"/>
      <c r="Q508" s="117"/>
      <c r="R508" s="117"/>
      <c r="S508" s="117"/>
      <c r="T508" s="117"/>
    </row>
    <row r="509" spans="1:20" ht="12.75">
      <c r="A509" s="145"/>
      <c r="B509" s="145"/>
      <c r="C509" s="145"/>
      <c r="D509" s="145"/>
      <c r="E509" s="145"/>
      <c r="F509" s="145"/>
      <c r="G509" s="145"/>
      <c r="H509" s="145"/>
      <c r="I509" s="145"/>
      <c r="J509" s="117"/>
      <c r="K509" s="117"/>
      <c r="L509" s="117"/>
      <c r="M509" s="117"/>
      <c r="N509" s="117"/>
      <c r="O509" s="117"/>
      <c r="P509" s="117"/>
      <c r="Q509" s="117"/>
      <c r="R509" s="117"/>
      <c r="S509" s="117"/>
      <c r="T509" s="117"/>
    </row>
    <row r="510" spans="1:20" ht="12.75">
      <c r="A510" s="145"/>
      <c r="B510" s="145"/>
      <c r="C510" s="145"/>
      <c r="D510" s="145"/>
      <c r="E510" s="145"/>
      <c r="F510" s="145"/>
      <c r="G510" s="145"/>
      <c r="H510" s="145"/>
      <c r="I510" s="145"/>
      <c r="J510" s="117"/>
      <c r="K510" s="117"/>
      <c r="L510" s="117"/>
      <c r="M510" s="117"/>
      <c r="N510" s="117"/>
      <c r="O510" s="117"/>
      <c r="P510" s="117"/>
      <c r="Q510" s="117"/>
      <c r="R510" s="117"/>
      <c r="S510" s="117"/>
      <c r="T510" s="117"/>
    </row>
    <row r="511" spans="1:20" ht="12.75">
      <c r="A511" s="145"/>
      <c r="B511" s="145"/>
      <c r="C511" s="145"/>
      <c r="D511" s="145"/>
      <c r="E511" s="145"/>
      <c r="F511" s="145"/>
      <c r="G511" s="145"/>
      <c r="H511" s="145"/>
      <c r="I511" s="145"/>
      <c r="J511" s="117"/>
      <c r="K511" s="117"/>
      <c r="L511" s="117"/>
      <c r="M511" s="117"/>
      <c r="N511" s="117"/>
      <c r="O511" s="117"/>
      <c r="P511" s="117"/>
      <c r="Q511" s="117"/>
      <c r="R511" s="117"/>
      <c r="S511" s="117"/>
      <c r="T511" s="117"/>
    </row>
    <row r="512" spans="1:20" ht="12.75">
      <c r="A512" s="145"/>
      <c r="B512" s="145"/>
      <c r="C512" s="145"/>
      <c r="D512" s="145"/>
      <c r="E512" s="145"/>
      <c r="F512" s="145"/>
      <c r="G512" s="145"/>
      <c r="H512" s="145"/>
      <c r="I512" s="145"/>
      <c r="J512" s="117"/>
      <c r="K512" s="117"/>
      <c r="L512" s="117"/>
      <c r="M512" s="117"/>
      <c r="N512" s="117"/>
      <c r="O512" s="117"/>
      <c r="P512" s="117"/>
      <c r="Q512" s="117"/>
      <c r="R512" s="117"/>
      <c r="S512" s="117"/>
      <c r="T512" s="117"/>
    </row>
  </sheetData>
  <sheetProtection/>
  <protectedRanges>
    <protectedRange sqref="B147" name="Range1"/>
  </protectedRanges>
  <mergeCells count="132">
    <mergeCell ref="A16:I16"/>
    <mergeCell ref="A18:I18"/>
    <mergeCell ref="A9:I9"/>
    <mergeCell ref="A11:I11"/>
    <mergeCell ref="A3:I3"/>
    <mergeCell ref="A337:D337"/>
    <mergeCell ref="A24:B24"/>
    <mergeCell ref="C25:I25"/>
    <mergeCell ref="C28:I28"/>
    <mergeCell ref="A30:I30"/>
    <mergeCell ref="A19:I19"/>
    <mergeCell ref="A20:I20"/>
    <mergeCell ref="A21:I21"/>
    <mergeCell ref="A22:I22"/>
    <mergeCell ref="A56:I56"/>
    <mergeCell ref="A57:I57"/>
    <mergeCell ref="A39:I39"/>
    <mergeCell ref="A45:I45"/>
    <mergeCell ref="B46:I46"/>
    <mergeCell ref="B47:I47"/>
    <mergeCell ref="A292:I292"/>
    <mergeCell ref="A293:I293"/>
    <mergeCell ref="A211:I211"/>
    <mergeCell ref="A208:I208"/>
    <mergeCell ref="A209:I209"/>
    <mergeCell ref="A238:I238"/>
    <mergeCell ref="A294:I294"/>
    <mergeCell ref="A295:I295"/>
    <mergeCell ref="A296:I296"/>
    <mergeCell ref="A302:E302"/>
    <mergeCell ref="A303:E303"/>
    <mergeCell ref="A304:I304"/>
    <mergeCell ref="A305:I305"/>
    <mergeCell ref="A306:E306"/>
    <mergeCell ref="A311:D311"/>
    <mergeCell ref="A308:D309"/>
    <mergeCell ref="E308:F308"/>
    <mergeCell ref="G308:H308"/>
    <mergeCell ref="A310:D310"/>
    <mergeCell ref="A312:D312"/>
    <mergeCell ref="A313:D313"/>
    <mergeCell ref="A314:D314"/>
    <mergeCell ref="A315:D315"/>
    <mergeCell ref="A316:D316"/>
    <mergeCell ref="A317:D317"/>
    <mergeCell ref="A318:D318"/>
    <mergeCell ref="A319:D319"/>
    <mergeCell ref="A320:D320"/>
    <mergeCell ref="A321:D321"/>
    <mergeCell ref="A322:D322"/>
    <mergeCell ref="A323:D323"/>
    <mergeCell ref="A324:D324"/>
    <mergeCell ref="A325:D325"/>
    <mergeCell ref="A326:D326"/>
    <mergeCell ref="A327:D327"/>
    <mergeCell ref="A328:D328"/>
    <mergeCell ref="A329:D329"/>
    <mergeCell ref="A330:D330"/>
    <mergeCell ref="A331:D331"/>
    <mergeCell ref="A332:D332"/>
    <mergeCell ref="A333:D333"/>
    <mergeCell ref="A334:D334"/>
    <mergeCell ref="A335:D335"/>
    <mergeCell ref="A372:E372"/>
    <mergeCell ref="A373:I373"/>
    <mergeCell ref="A401:I401"/>
    <mergeCell ref="A336:D336"/>
    <mergeCell ref="A341:E341"/>
    <mergeCell ref="A347:E347"/>
    <mergeCell ref="A348:I348"/>
    <mergeCell ref="A338:D338"/>
    <mergeCell ref="B427:C427"/>
    <mergeCell ref="D427:E427"/>
    <mergeCell ref="A437:I437"/>
    <mergeCell ref="A440:I440"/>
    <mergeCell ref="A423:I423"/>
    <mergeCell ref="A425:I425"/>
    <mergeCell ref="A471:I471"/>
    <mergeCell ref="A443:J443"/>
    <mergeCell ref="A444:I444"/>
    <mergeCell ref="A445:I445"/>
    <mergeCell ref="A446:I446"/>
    <mergeCell ref="A439:I439"/>
    <mergeCell ref="A441:I441"/>
    <mergeCell ref="B48:I48"/>
    <mergeCell ref="A51:I51"/>
    <mergeCell ref="A53:I53"/>
    <mergeCell ref="A54:I54"/>
    <mergeCell ref="A1:I1"/>
    <mergeCell ref="A5:J5"/>
    <mergeCell ref="A7:I7"/>
    <mergeCell ref="A8:I8"/>
    <mergeCell ref="A12:I12"/>
    <mergeCell ref="A14:I14"/>
    <mergeCell ref="A99:C99"/>
    <mergeCell ref="A100:C100"/>
    <mergeCell ref="A101:F101"/>
    <mergeCell ref="A107:F107"/>
    <mergeCell ref="A83:C83"/>
    <mergeCell ref="A84:C84"/>
    <mergeCell ref="A85:C85"/>
    <mergeCell ref="A33:I33"/>
    <mergeCell ref="A34:I34"/>
    <mergeCell ref="A37:I37"/>
    <mergeCell ref="B40:I40"/>
    <mergeCell ref="B41:I41"/>
    <mergeCell ref="B42:I42"/>
    <mergeCell ref="A109:F109"/>
    <mergeCell ref="A111:F111"/>
    <mergeCell ref="A116:F116"/>
    <mergeCell ref="A131:I131"/>
    <mergeCell ref="A155:I155"/>
    <mergeCell ref="A206:I206"/>
    <mergeCell ref="A110:F110"/>
    <mergeCell ref="A404:I404"/>
    <mergeCell ref="A406:I406"/>
    <mergeCell ref="B409:C409"/>
    <mergeCell ref="D409:E409"/>
    <mergeCell ref="A421:I421"/>
    <mergeCell ref="A424:I424"/>
    <mergeCell ref="A405:I405"/>
    <mergeCell ref="A407:I407"/>
    <mergeCell ref="A489:I489"/>
    <mergeCell ref="A493:I493"/>
    <mergeCell ref="A449:J449"/>
    <mergeCell ref="A450:I450"/>
    <mergeCell ref="A452:I452"/>
    <mergeCell ref="A454:I454"/>
    <mergeCell ref="A469:I469"/>
    <mergeCell ref="A470:I470"/>
    <mergeCell ref="A453:I453"/>
    <mergeCell ref="A472:I472"/>
  </mergeCells>
  <printOptions/>
  <pageMargins left="0.75" right="0.75" top="1" bottom="1" header="0.5" footer="0.5"/>
  <pageSetup horizontalDpi="600" verticalDpi="600" orientation="portrait" paperSize="9" scale="75" r:id="rId1"/>
  <rowBreaks count="3" manualBreakCount="3">
    <brk id="50" max="255" man="1"/>
    <brk id="176" max="255" man="1"/>
    <brk id="237" max="255" man="1"/>
  </rowBreaks>
  <ignoredErrors>
    <ignoredError sqref="B226:C226 B234:C234 B260:C260 B269:C269 B279:C279 B288:C288 B346:C346 B361:C361 B369:C369 B379:C379 B387:C387 B397:C39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skundovic</cp:lastModifiedBy>
  <cp:lastPrinted>2014-03-18T13:34:06Z</cp:lastPrinted>
  <dcterms:created xsi:type="dcterms:W3CDTF">2008-10-17T11:51:54Z</dcterms:created>
  <dcterms:modified xsi:type="dcterms:W3CDTF">2014-03-27T19:55:20Z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