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2165" windowHeight="8115" activeTab="0"/>
  </bookViews>
  <sheets>
    <sheet name="GENERAL INFORMATION" sheetId="1" r:id="rId1"/>
    <sheet name="P&amp;L" sheetId="2" r:id="rId2"/>
    <sheet name="Balance sheet" sheetId="3" r:id="rId3"/>
    <sheet name="CF_I" sheetId="4" r:id="rId4"/>
    <sheet name="NT_D" sheetId="5" state="hidden" r:id="rId5"/>
    <sheet name="CC" sheetId="6" r:id="rId6"/>
    <sheet name="Notes" sheetId="7" r:id="rId7"/>
  </sheets>
  <definedNames>
    <definedName name="_xlnm.Print_Area" localSheetId="2">'Balance sheet'!$A$1:$K$121</definedName>
    <definedName name="_xlnm.Print_Area" localSheetId="5">'CC'!$A$1:$K$25</definedName>
    <definedName name="_xlnm.Print_Area" localSheetId="3">'CF_I'!$A$1:$K$52</definedName>
    <definedName name="_xlnm.Print_Area" localSheetId="0">'GENERAL INFORMATION'!$A$1:$I$63</definedName>
    <definedName name="_xlnm.Print_Area" localSheetId="6">'Notes'!$A$1:$I$458</definedName>
  </definedNames>
  <calcPr fullCalcOnLoad="1"/>
</workbook>
</file>

<file path=xl/sharedStrings.xml><?xml version="1.0" encoding="utf-8"?>
<sst xmlns="http://schemas.openxmlformats.org/spreadsheetml/2006/main" count="748" uniqueCount="619">
  <si>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</si>
  <si>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</si>
  <si>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</si>
  <si>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</si>
  <si>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</si>
  <si>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</si>
  <si>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</si>
  <si>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</si>
  <si>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</si>
  <si>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</si>
  <si>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</si>
  <si>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</si>
  <si>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</si>
  <si>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</si>
  <si>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</si>
  <si>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</si>
  <si>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</si>
  <si>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</si>
  <si>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</si>
  <si>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</si>
  <si>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</si>
  <si>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</si>
  <si>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</si>
  <si>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</si>
  <si>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</si>
  <si>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</si>
  <si>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</si>
  <si>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</si>
  <si>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</si>
  <si>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</si>
  <si>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</si>
  <si>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</si>
  <si>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</si>
  <si>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</si>
  <si>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</si>
  <si>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</si>
  <si>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</si>
  <si>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</si>
  <si>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</si>
  <si>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</si>
  <si>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</si>
  <si>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</si>
  <si>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</si>
  <si>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</si>
  <si>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</si>
  <si>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</si>
  <si>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</si>
  <si>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</si>
  <si>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</si>
  <si>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</si>
  <si>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</si>
  <si>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(unosi se samo prezime i ime osobe za kontakt)</t>
  </si>
  <si>
    <t>Telefaks:</t>
  </si>
  <si>
    <t>(osoba ovlaštene za zastupanje)</t>
  </si>
  <si>
    <t/>
  </si>
  <si>
    <t>M.P.</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</si>
  <si>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</si>
  <si>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</si>
  <si>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</si>
  <si>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</si>
  <si>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</si>
  <si>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</si>
  <si>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</si>
  <si>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</si>
  <si>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</si>
  <si>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</si>
  <si>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</si>
  <si>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</si>
  <si>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</si>
  <si>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</si>
  <si>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</si>
  <si>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Svetlana Kundović</t>
  </si>
  <si>
    <t>01/5492 027</t>
  </si>
  <si>
    <t>svetlana.kundovic@optima-telekom.hr</t>
  </si>
  <si>
    <t>01/5492 019</t>
  </si>
  <si>
    <t xml:space="preserve"> </t>
  </si>
  <si>
    <t>Goran Jovičić</t>
  </si>
  <si>
    <t xml:space="preserve">Jadranka Suručić                                    </t>
  </si>
  <si>
    <t>Matija Martić</t>
  </si>
  <si>
    <t>Nada Martić</t>
  </si>
  <si>
    <t>RAIFFEISENBANK AUSTRIA D.D./R5</t>
  </si>
  <si>
    <t>RAIFFEISENBANK AUSTRIA D.D./RBA</t>
  </si>
  <si>
    <t>SOCIETE GENERALE-SPLITSKA BANKA D.D./ AZ OBVEZNI MIROVINSKI FOND (1/1)</t>
  </si>
  <si>
    <t>ZAGREBAČKA BANKA D.D. (1/1)</t>
  </si>
  <si>
    <t>ŽUVANIĆ ROLAND (1/1)</t>
  </si>
  <si>
    <t>EUR</t>
  </si>
  <si>
    <t>USD</t>
  </si>
  <si>
    <t>CHF</t>
  </si>
  <si>
    <t>GPB</t>
  </si>
  <si>
    <t>Ivan Martić</t>
  </si>
  <si>
    <t>ZAGREBAČKA BANKA D.D./ZBIRNI SKRBNIČKI RAČUN ZA UNICREDIT BANK AUSTRIA AG</t>
  </si>
  <si>
    <t>Enclosure 1</t>
  </si>
  <si>
    <t>Reporting period:</t>
  </si>
  <si>
    <t>to</t>
  </si>
  <si>
    <t>Tax Number (MB):</t>
  </si>
  <si>
    <t>Registration Number (MBS):</t>
  </si>
  <si>
    <t>Personal Identification Number (OIB):</t>
  </si>
  <si>
    <t>Issuer:</t>
  </si>
  <si>
    <t>Postal Code and Location:</t>
  </si>
  <si>
    <t>Street and number:</t>
  </si>
  <si>
    <t>e-mail address:</t>
  </si>
  <si>
    <t>Internet address:</t>
  </si>
  <si>
    <t>Code and name for municipality/city</t>
  </si>
  <si>
    <t>Code and name for county</t>
  </si>
  <si>
    <t>Number of employees</t>
  </si>
  <si>
    <t>(at the year's end)</t>
  </si>
  <si>
    <t>Consolidated Report</t>
  </si>
  <si>
    <t>NO</t>
  </si>
  <si>
    <t>Business activity code:</t>
  </si>
  <si>
    <t>Entities in consolidation (according to IFRS)</t>
  </si>
  <si>
    <t>Registered seat:</t>
  </si>
  <si>
    <t>Tax number (MB):</t>
  </si>
  <si>
    <t>Book-keeping firm</t>
  </si>
  <si>
    <t>Contact person</t>
  </si>
  <si>
    <t>Telephone</t>
  </si>
  <si>
    <t>e-mail address</t>
  </si>
  <si>
    <t>Surname and name</t>
  </si>
  <si>
    <t>1. Financial Statements (balance sheet, profit and loss account, cash flow statement, change in capital statement</t>
  </si>
  <si>
    <t xml:space="preserve">    and notes</t>
  </si>
  <si>
    <t>2. Management report</t>
  </si>
  <si>
    <t>3. Statements for persons responsible for composing financial statements</t>
  </si>
  <si>
    <t>(signature of authorized person)</t>
  </si>
  <si>
    <t>Quarterly Financial Report-TFI-POD</t>
  </si>
  <si>
    <t>Documents for publication</t>
  </si>
  <si>
    <t>BALANCE SHEET</t>
  </si>
  <si>
    <t>Issuer: OT - Optima Telekom d.d.</t>
  </si>
  <si>
    <t>Item</t>
  </si>
  <si>
    <t>Previous period</t>
  </si>
  <si>
    <t>Current period</t>
  </si>
  <si>
    <t>ASSETS</t>
  </si>
  <si>
    <t>A)  SUBSCRIBED CAPITAL UNPAID</t>
  </si>
  <si>
    <r>
      <t xml:space="preserve">B)   FIXED ASSETS </t>
    </r>
    <r>
      <rPr>
        <sz val="9"/>
        <rFont val="Arial"/>
        <family val="2"/>
      </rPr>
      <t>(003+010+020+029+033)</t>
    </r>
  </si>
  <si>
    <t>I. INTANGIBLE ASSETS (004 through 009)</t>
  </si>
  <si>
    <t xml:space="preserve">   1. Development expenses</t>
  </si>
  <si>
    <t xml:space="preserve">   2.Concessions, patents, licences, goods and services trademarkas, software and other rights</t>
  </si>
  <si>
    <t xml:space="preserve">   4. Advances for procurement of intangible assets</t>
  </si>
  <si>
    <t xml:space="preserve">   5. Intangible assets in preparation</t>
  </si>
  <si>
    <t xml:space="preserve">   6. Other intangible assets</t>
  </si>
  <si>
    <t>II. TANGIBLE ASSETS (011 through 019)</t>
  </si>
  <si>
    <t xml:space="preserve">    1. Land</t>
  </si>
  <si>
    <t xml:space="preserve">    2. Building objects</t>
  </si>
  <si>
    <t xml:space="preserve">    3. Facilities and equipment </t>
  </si>
  <si>
    <t xml:space="preserve">    4. Tools, production inventory and transport assets</t>
  </si>
  <si>
    <t xml:space="preserve">    5. Biological assets</t>
  </si>
  <si>
    <t xml:space="preserve">    6. Advances for tangible assets</t>
  </si>
  <si>
    <t xml:space="preserve">    7. Tangible assets in preparation</t>
  </si>
  <si>
    <t xml:space="preserve">    8. Other tangible assets</t>
  </si>
  <si>
    <t xml:space="preserve">    9. Real estate investments</t>
  </si>
  <si>
    <t>III. FIXED FINANCIAL ASSETS (021 through 028)</t>
  </si>
  <si>
    <t xml:space="preserve">     1. Shares (stock) in affiliated enterpreneurs</t>
  </si>
  <si>
    <t xml:space="preserve">     2. Loans granted to affiliated enterpreneurs</t>
  </si>
  <si>
    <t xml:space="preserve">     3. Participating interests (shares)</t>
  </si>
  <si>
    <t xml:space="preserve">     5. Securities investments</t>
  </si>
  <si>
    <t xml:space="preserve">     6. Granted loans, deposits and such</t>
  </si>
  <si>
    <t xml:space="preserve">     7. Own stocks and shares</t>
  </si>
  <si>
    <t xml:space="preserve">     8. Other fixed financial assets</t>
  </si>
  <si>
    <t>IV. RECEIVABLES (030 through 032)</t>
  </si>
  <si>
    <t xml:space="preserve">     1. Receivables from affiliated enterpreneurs</t>
  </si>
  <si>
    <t xml:space="preserve">     2. Receivables pertaining to sale on credit</t>
  </si>
  <si>
    <t xml:space="preserve">     3. Other receivables</t>
  </si>
  <si>
    <t>V. DEFERRED TAX ASSETS</t>
  </si>
  <si>
    <r>
      <t xml:space="preserve">C)  CURRENT ASSETS </t>
    </r>
    <r>
      <rPr>
        <sz val="9"/>
        <rFont val="Arial"/>
        <family val="2"/>
      </rPr>
      <t>(035+043+050+058)</t>
    </r>
  </si>
  <si>
    <t>I. INVENTORY (036 do 042)</t>
  </si>
  <si>
    <t xml:space="preserve">   1. Raw material and supplies</t>
  </si>
  <si>
    <t xml:space="preserve">   2. Ongoing produciton</t>
  </si>
  <si>
    <t xml:space="preserve">   3. Finished products</t>
  </si>
  <si>
    <t xml:space="preserve">   4. Trading goods</t>
  </si>
  <si>
    <t xml:space="preserve">   5. Inventory advances</t>
  </si>
  <si>
    <t xml:space="preserve">   6. Assets intended for sale</t>
  </si>
  <si>
    <t xml:space="preserve">   7. Biological assets</t>
  </si>
  <si>
    <t>II. RECEIVABLES (044 do 049)</t>
  </si>
  <si>
    <t xml:space="preserve">   1. Receivables from affiliated enterpreneurs</t>
  </si>
  <si>
    <t xml:space="preserve">   2. Receivables from buyers</t>
  </si>
  <si>
    <t xml:space="preserve">   3. Receivables from participating enterpreneurs</t>
  </si>
  <si>
    <t xml:space="preserve">   4. Receivables from employees and members of the enterpreneur</t>
  </si>
  <si>
    <t xml:space="preserve">   5.Receivables from the state and other institution</t>
  </si>
  <si>
    <t xml:space="preserve">   6. Other receivables</t>
  </si>
  <si>
    <t>III. CURRENT FINANCIAL ASSETS (051 through 057)</t>
  </si>
  <si>
    <t xml:space="preserve">     7. Other financial assets</t>
  </si>
  <si>
    <t>IV. CASH IN BANK AND REGISTER</t>
  </si>
  <si>
    <t>D)  PREPAYMENTS AND ACCRUED INCOME</t>
  </si>
  <si>
    <r>
      <t xml:space="preserve">E)  TOTAL ASSETS </t>
    </r>
    <r>
      <rPr>
        <sz val="9"/>
        <rFont val="Arial"/>
        <family val="2"/>
      </rPr>
      <t>(001+002+034+059)</t>
    </r>
  </si>
  <si>
    <t>F)  OFF-BALANCE RECORDS</t>
  </si>
  <si>
    <t xml:space="preserve">     4. Loans given to entrepreneurs with participating interests</t>
  </si>
  <si>
    <r>
      <t xml:space="preserve">A)  CAPITAL AND RESERVES </t>
    </r>
    <r>
      <rPr>
        <sz val="9"/>
        <rFont val="Arial"/>
        <family val="2"/>
      </rPr>
      <t>(063+064+065+071+072+075+078)</t>
    </r>
  </si>
  <si>
    <t>I. BASE (registered) capital</t>
  </si>
  <si>
    <t>II. CAPITA RESERVES</t>
  </si>
  <si>
    <t>III. PROFIT RESERVES (066+067-068+069+070)</t>
  </si>
  <si>
    <t>1. Legal reserves</t>
  </si>
  <si>
    <t>2. Own stock reserves</t>
  </si>
  <si>
    <t>3. Own stocks and shares (deductable item)</t>
  </si>
  <si>
    <t>4. Statutory reserves</t>
  </si>
  <si>
    <t>5. Other reserves</t>
  </si>
  <si>
    <t>IV. REVALORIZATION RESERVES</t>
  </si>
  <si>
    <t>V. RETAINED EARNINGS OR LOSS CARRIED FORWARD (073-074)</t>
  </si>
  <si>
    <t>1. Retained earnings</t>
  </si>
  <si>
    <t>2. Loss carried forward</t>
  </si>
  <si>
    <t>VI. PROFIT OR LOSS OF THE YEAR (076-077)</t>
  </si>
  <si>
    <t>1. Profit of the year</t>
  </si>
  <si>
    <t>2. Loss of the year</t>
  </si>
  <si>
    <t>VII. MINORITY INTEREST</t>
  </si>
  <si>
    <t xml:space="preserve">     1. Provisions for pensions, severance payments amd similar obligations</t>
  </si>
  <si>
    <t xml:space="preserve">     2. Provisions for tax liabilities</t>
  </si>
  <si>
    <t xml:space="preserve">     3. Other provisions</t>
  </si>
  <si>
    <r>
      <t xml:space="preserve">B)  PROVISIONS </t>
    </r>
    <r>
      <rPr>
        <sz val="9"/>
        <rFont val="Arial"/>
        <family val="2"/>
      </rPr>
      <t>(080 through 082)</t>
    </r>
  </si>
  <si>
    <r>
      <t xml:space="preserve">C)   FIXED LIABILITIES </t>
    </r>
    <r>
      <rPr>
        <sz val="9"/>
        <rFont val="Arial"/>
        <family val="2"/>
      </rPr>
      <t>(084 through 092)</t>
    </r>
  </si>
  <si>
    <t xml:space="preserve">     1. Liabilities towards affiliated enterpreneurs</t>
  </si>
  <si>
    <t xml:space="preserve">     3. Liabilities towards banks and other financial institutions</t>
  </si>
  <si>
    <t xml:space="preserve">     4. Liabilities for advances</t>
  </si>
  <si>
    <t xml:space="preserve">     5. Liabilities towards suppliers</t>
  </si>
  <si>
    <t xml:space="preserve">     6. Liabilities as per securities</t>
  </si>
  <si>
    <t xml:space="preserve">     8. Other fixed liabilities</t>
  </si>
  <si>
    <t xml:space="preserve">     9. Deferred tax liabilities</t>
  </si>
  <si>
    <r>
      <t xml:space="preserve">D)  CURRENT LIABILITIES </t>
    </r>
    <r>
      <rPr>
        <sz val="9"/>
        <rFont val="Arial"/>
        <family val="2"/>
      </rPr>
      <t>(094 do 105)</t>
    </r>
  </si>
  <si>
    <t xml:space="preserve">     2. Liabilities for loans, deposits and similar</t>
  </si>
  <si>
    <t xml:space="preserve">     8. Liabilities towards employees</t>
  </si>
  <si>
    <t xml:space="preserve">     9. Liabilities for taxes, contributions and similar levies</t>
  </si>
  <si>
    <t xml:space="preserve">   10. Liabilities as per share in results</t>
  </si>
  <si>
    <t xml:space="preserve">   11. Liabilities as per longterm assets intended for sale</t>
  </si>
  <si>
    <t xml:space="preserve">   12. Other current liabilities</t>
  </si>
  <si>
    <t>E) DEFERRED SETTLEMENT OF CHARGES AND INCOME OF FUTURE PERIOD</t>
  </si>
  <si>
    <r>
      <t xml:space="preserve">F) TOTAL – LIABILITIES </t>
    </r>
    <r>
      <rPr>
        <sz val="9"/>
        <rFont val="Arial"/>
        <family val="2"/>
      </rPr>
      <t>(062+079+083+093+106)</t>
    </r>
  </si>
  <si>
    <t>G) OFF – BALANCE RECORDS</t>
  </si>
  <si>
    <t>ANNEX TO THE BALANCE SHEET (to be filled in by entrepreneur submitting consolidated financial report)</t>
  </si>
  <si>
    <t>A) CAPITAL AND RESERVES</t>
  </si>
  <si>
    <t>2. Assigned to minority interest</t>
  </si>
  <si>
    <t>1. Assigned to the holders of parent company's capital</t>
  </si>
  <si>
    <t>Note 1.: anex to the balance sheet to be filled in by entrepreneur submitting consolidated financial report</t>
  </si>
  <si>
    <t xml:space="preserve">     7. Liabilities towards entrepreneur with participating interests</t>
  </si>
  <si>
    <t>PROFIT AND LOSS ACCOUNT</t>
  </si>
  <si>
    <t>EDP</t>
  </si>
  <si>
    <t>Quarter</t>
  </si>
  <si>
    <t>Cumulative</t>
  </si>
  <si>
    <r>
      <t xml:space="preserve">I. OPERATING INCOME </t>
    </r>
    <r>
      <rPr>
        <sz val="9"/>
        <rFont val="Arial"/>
        <family val="2"/>
      </rPr>
      <t>(112+113)</t>
    </r>
  </si>
  <si>
    <t xml:space="preserve">   1. Sales income</t>
  </si>
  <si>
    <t xml:space="preserve">   2. Other operating income</t>
  </si>
  <si>
    <r>
      <t xml:space="preserve">II. OPERATING EXPENSES </t>
    </r>
    <r>
      <rPr>
        <sz val="9"/>
        <rFont val="Arial"/>
        <family val="2"/>
      </rPr>
      <t>(115+116+120+124+125+126+129+130)</t>
    </r>
  </si>
  <si>
    <t>ANEX TO P&amp;L (to be filled in by entrepreneur submitting consolidated financial report)</t>
  </si>
  <si>
    <t>XII.  PROFIT TAX</t>
  </si>
  <si>
    <r>
      <t xml:space="preserve">XI.  PROFIT / LOSS BEFORE TAXATION </t>
    </r>
    <r>
      <rPr>
        <sz val="9"/>
        <rFont val="Arial"/>
        <family val="2"/>
      </rPr>
      <t>(146-147)</t>
    </r>
  </si>
  <si>
    <t xml:space="preserve">  2. Loss before taxation (147-146)</t>
  </si>
  <si>
    <t xml:space="preserve">  1. Profit before taxation (146-147)</t>
  </si>
  <si>
    <r>
      <t xml:space="preserve">X.   TOTAL EXPENSES </t>
    </r>
    <r>
      <rPr>
        <sz val="9"/>
        <rFont val="Arial"/>
        <family val="2"/>
      </rPr>
      <t>(114+137+143 + 145)</t>
    </r>
  </si>
  <si>
    <r>
      <t xml:space="preserve">IX.  TOTAL INCOME </t>
    </r>
    <r>
      <rPr>
        <sz val="9"/>
        <rFont val="Arial"/>
        <family val="2"/>
      </rPr>
      <t>(111+131+142 + 144)</t>
    </r>
  </si>
  <si>
    <t>VIII. EXTRAORDINARY - OTHER EXPENSES</t>
  </si>
  <si>
    <t>VII.  EXTRAORDINARY - OTHER INCOME</t>
  </si>
  <si>
    <t xml:space="preserve">    1. Changes in the value of inventories of ongoing production and finished goods</t>
  </si>
  <si>
    <r>
      <t xml:space="preserve">    2. MATERIAL COSTS </t>
    </r>
    <r>
      <rPr>
        <sz val="9"/>
        <rFont val="Arial"/>
        <family val="2"/>
      </rPr>
      <t>(117 do 119)</t>
    </r>
  </si>
  <si>
    <t xml:space="preserve">        a) Costs of raw material and supplies</t>
  </si>
  <si>
    <t xml:space="preserve">        b) Costs of goods sold</t>
  </si>
  <si>
    <t xml:space="preserve">        c) Other external costs</t>
  </si>
  <si>
    <t xml:space="preserve">        a) Net salaries and wages</t>
  </si>
  <si>
    <t xml:space="preserve">        b) Expenses of taxes and contributions from salaries</t>
  </si>
  <si>
    <t xml:space="preserve">        c) Contributions to salaries</t>
  </si>
  <si>
    <t xml:space="preserve">   4. Amortization</t>
  </si>
  <si>
    <t xml:space="preserve">   5. Other costs</t>
  </si>
  <si>
    <r>
      <t xml:space="preserve">   3. Staff costs </t>
    </r>
    <r>
      <rPr>
        <sz val="9"/>
        <rFont val="Arial"/>
        <family val="2"/>
      </rPr>
      <t>(121 do 123)</t>
    </r>
  </si>
  <si>
    <r>
      <t xml:space="preserve">   6. Value adjustment </t>
    </r>
    <r>
      <rPr>
        <sz val="9"/>
        <rFont val="Arial"/>
        <family val="2"/>
      </rPr>
      <t>(127+128)</t>
    </r>
  </si>
  <si>
    <t xml:space="preserve">       a) fixed assets (apart from financial assets)</t>
  </si>
  <si>
    <t xml:space="preserve">       b) current assets (apart from financial assets)</t>
  </si>
  <si>
    <t xml:space="preserve">   7. Provisions</t>
  </si>
  <si>
    <t xml:space="preserve">   8. Other operating expenses</t>
  </si>
  <si>
    <r>
      <t xml:space="preserve">III. FINANCIAL INCOME </t>
    </r>
    <r>
      <rPr>
        <sz val="9"/>
        <rFont val="Arial"/>
        <family val="2"/>
      </rPr>
      <t>(132 through 136)</t>
    </r>
  </si>
  <si>
    <t xml:space="preserve">     1. Intersts income, foreign exchange gains, dividends and other income related
         to affiliated undertakings</t>
  </si>
  <si>
    <t xml:space="preserve">     2. Intersts income, foreign exchange gains, dividends and other income related
         to unaffiliated undertakings and other persons</t>
  </si>
  <si>
    <t xml:space="preserve">     3. Income from affiliated undertakings and participating interests</t>
  </si>
  <si>
    <t xml:space="preserve">     4. Unrealized income of the financial assets</t>
  </si>
  <si>
    <t xml:space="preserve">     5. Other financial income</t>
  </si>
  <si>
    <r>
      <t xml:space="preserve">IV. FINANCIAL EXPENSES </t>
    </r>
    <r>
      <rPr>
        <sz val="9"/>
        <rFont val="Arial"/>
        <family val="2"/>
      </rPr>
      <t>(138 do 141)</t>
    </r>
  </si>
  <si>
    <t xml:space="preserve">    1. Interest, foreign exchange differences and other expenses related to affiliated
        undertakings</t>
  </si>
  <si>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</si>
  <si>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</si>
  <si>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</si>
  <si>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SHARE IN PROFIT OF AFFILIATED UNDERTAKINGS</t>
  </si>
  <si>
    <t>VI.   SHARE IN LOSS OF AFFILIATED UNDERTAKINGS</t>
  </si>
  <si>
    <t>OTHER COMPREHENSIVE INCOME STATEMENT (popunjava poduzetnik obveznik primjene MSFI-a)</t>
  </si>
  <si>
    <r>
      <t xml:space="preserve">II. OTHER COMPREHENSIVE INCOME / LOSS BEFORE TAX </t>
    </r>
    <r>
      <rPr>
        <sz val="9"/>
        <rFont val="Arial"/>
        <family val="2"/>
      </rPr>
      <t>(159 do 165)</t>
    </r>
  </si>
  <si>
    <t>III. COMPREHENSIVE INCOME TAX</t>
  </si>
  <si>
    <t xml:space="preserve">    1. Exchange differences on translating foreign operations</t>
  </si>
  <si>
    <t>VI. COMPREHENSIVE INCOME / LOSS FOR THE PERIOD</t>
  </si>
  <si>
    <r>
      <t xml:space="preserve">XIII. PROFIT / LOSS FOR THE PERIOD </t>
    </r>
    <r>
      <rPr>
        <sz val="9"/>
        <rFont val="Arial"/>
        <family val="2"/>
      </rPr>
      <t>(148-151)</t>
    </r>
  </si>
  <si>
    <t xml:space="preserve">  1. Profit for the period (149-151)</t>
  </si>
  <si>
    <t xml:space="preserve">  2. Loss for the period (151-148)</t>
  </si>
  <si>
    <t>XIV. PROFIT OR LOSS FOR THE CURRENT PERIOD</t>
  </si>
  <si>
    <t>I. PROFIT / LOSS FOR THE PERIOD (= 152)</t>
  </si>
  <si>
    <t xml:space="preserve">    2. Changes in revalorization reserves of fixed and intangible assets
</t>
  </si>
  <si>
    <t xml:space="preserve">    3. Profit or loss from revaluation of financial assets available for sale</t>
  </si>
  <si>
    <t xml:space="preserve">    4. Profit or loss on effective cash flow protection</t>
  </si>
  <si>
    <t xml:space="preserve">    5. profit or loss on effective hedge of a net foreign investment</t>
  </si>
  <si>
    <t xml:space="preserve">    6. Share of other comprehensive income / loss of associated companies</t>
  </si>
  <si>
    <t xml:space="preserve">    7. Actuarial income / loss on defined benefit plans</t>
  </si>
  <si>
    <r>
      <t xml:space="preserve">IV. OTHER COMPREHENSIVE INCOME / LOSS FOR THE PERIOD </t>
    </r>
    <r>
      <rPr>
        <sz val="9"/>
        <rFont val="Arial"/>
        <family val="2"/>
      </rPr>
      <t>(158-166)</t>
    </r>
  </si>
  <si>
    <t>V. COMPREHENSIVE INCOME / LOSS FOR THE PERIOD (157+167)</t>
  </si>
  <si>
    <t>ANEX to other comprehensive income statement (to be filled in by entrepreneur submitting consolidated financial report)</t>
  </si>
  <si>
    <t>CASH FLOW STATEMENT - Indirect method</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</si>
  <si>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</si>
  <si>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</si>
  <si>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</si>
  <si>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</si>
  <si>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</si>
  <si>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6. Other increase of cash flow</t>
  </si>
  <si>
    <t>I. Total increase of cash flow from operating activities (001 through 006)</t>
  </si>
  <si>
    <t xml:space="preserve">   1. Decrease of short-term liabilities</t>
  </si>
  <si>
    <t xml:space="preserve">   2. Increase of short-term receivables</t>
  </si>
  <si>
    <t xml:space="preserve">   4. Other decrease of cash flow</t>
  </si>
  <si>
    <t xml:space="preserve">   5. Decrease of inventories</t>
  </si>
  <si>
    <t xml:space="preserve">   3. Increase of inventories</t>
  </si>
  <si>
    <t>II. Total decrease of cash flow from operating activities (008 through 011)</t>
  </si>
  <si>
    <t>A1) NET INCREASE OF CASH FLOW FROM OPERATING ACTIVITIES (007-012)</t>
  </si>
  <si>
    <t>A2) NET DECREASE OF CASH FLOW FROM OPERATING ACTIVITIES (012-007)</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</si>
  <si>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</si>
  <si>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</si>
  <si>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</si>
  <si>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</si>
  <si>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</si>
  <si>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</si>
  <si>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 (015 through 019)</t>
  </si>
  <si>
    <t xml:space="preserve">   1. Cash expenditure for buying tangible and intangible fixed assets</t>
  </si>
  <si>
    <t xml:space="preserve">   2. Cash expenditure for acquiring ownership and debt financial instruments</t>
  </si>
  <si>
    <t xml:space="preserve">   3. Other expenditures from investment activities</t>
  </si>
  <si>
    <t>IV. Total cash expenditures from investment activities (021 through 023)</t>
  </si>
  <si>
    <t>B1) NET INCREASE OF CASH FLOW FROM INVESTMENT ACTIVITIES (020-024)</t>
  </si>
  <si>
    <t>B2) NET DECREASE OF CASH FLOW FROM INVESTMENT ACTIVITIES (024-020)</t>
  </si>
  <si>
    <t>CASH FLOW FROM FINANCIAL ACTIVITIES</t>
  </si>
  <si>
    <t xml:space="preserve">   1. Cash receipt from issuing of ownership and debt financial instruments</t>
  </si>
  <si>
    <t xml:space="preserve">   2. Cash receipt from loan principal, debentures, loans and other borrowing</t>
  </si>
  <si>
    <t xml:space="preserve">   3. Other receipt from financial activities</t>
  </si>
  <si>
    <t>V. Total cash receipt from financial activities (027 through 029)</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</si>
  <si>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</si>
  <si>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</si>
  <si>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</si>
  <si>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</si>
  <si>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</si>
  <si>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 (031 through 035)</t>
  </si>
  <si>
    <t>C1) NET INCREASE OF CASH FLOW FROM FINANCIAL ACTIVITIES (030-036)</t>
  </si>
  <si>
    <t>C2)NET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</si>
  <si>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</si>
  <si>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</si>
  <si>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</si>
  <si>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</si>
  <si>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</si>
  <si>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</si>
  <si>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CHANGE IN CAPITAL STATEMENT</t>
  </si>
  <si>
    <t>for the period from</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</si>
  <si>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</si>
  <si>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</si>
  <si>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</si>
  <si>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</si>
  <si>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</si>
  <si>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</si>
  <si>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 Revaluation of intangible assets</t>
  </si>
  <si>
    <t xml:space="preserve">  8. Revaluation of financial  property available for sale</t>
  </si>
  <si>
    <t xml:space="preserve">  9. Other revaluation</t>
  </si>
  <si>
    <t>10. Total capital and reserves (EDP 001 through 009)</t>
  </si>
  <si>
    <t>11. Foreign exchange differences from net investments in foreign operations</t>
  </si>
  <si>
    <t>12. Current and deferred taxes (part)</t>
  </si>
  <si>
    <t>13. Cash flow protection</t>
  </si>
  <si>
    <t>14. Changes in accounting policies</t>
  </si>
  <si>
    <t>15. Correction of significant mistakes from the previous period</t>
  </si>
  <si>
    <t>16. Other equity changes</t>
  </si>
  <si>
    <t>17. Total increase or decrease of capital (EDP  011 through  016)</t>
  </si>
  <si>
    <t>17 a. Assigned to holders of parent company's capital</t>
  </si>
  <si>
    <t>17 b. Assigned to minority interest</t>
  </si>
  <si>
    <t>Items that reduce capital entered with a negative sign
Data under EDP codes 001-009 to be input balance sheet as at date</t>
  </si>
  <si>
    <t>Notes to the Financial Statements</t>
  </si>
  <si>
    <t>1. GENERAL INFORMATION</t>
  </si>
  <si>
    <t>History and incorporation</t>
  </si>
  <si>
    <t>Principal Business Activities</t>
  </si>
  <si>
    <t xml:space="preserve">The Company's principal business activity is the provision of telecommunications services to private and business users in the Croatian market. The Company began to provide its telecommunications services in May of 2005. </t>
  </si>
  <si>
    <t xml:space="preserve">To its business users, Optima Telekom d.d. offers services of direct access, internet services, as well as voice telecommunication services through its own network and/or migrated previously chosen services. Along with that, the leading services which Optima Telekom d.d. provides to business users is the IP Centrex solution, among the first of this kind in the Croatian market and IP VPN Services. The existing capacities enable Optima Telekomu d.d.to provide services of collocation and hosting. To its large business clients, the Company also offers specifically designed solutions relying on  its exceptional skills in the field of IT technology. </t>
  </si>
  <si>
    <t>On 6 July 2006 OT-Optima Telekom d.d. acquired 100% of interest in Optima Grupa Holding d.o.o., which changed its name to Optima Direct d.o.o.</t>
  </si>
  <si>
    <t xml:space="preserve">The main business activities of Optima Direct d.o.o. are trading and providing various services which mainly relate to telecommunications sector. </t>
  </si>
  <si>
    <t>Subsidiaries</t>
  </si>
  <si>
    <t>Shareholding</t>
  </si>
  <si>
    <t>Optima Direct d.o.o., Croatia</t>
  </si>
  <si>
    <t>Optima Telekom d.o.o., Slovenia</t>
  </si>
  <si>
    <t xml:space="preserve">Transactions within the group are carried out at fair maket terms and conditions. </t>
  </si>
  <si>
    <t>Staff</t>
  </si>
  <si>
    <t>MANAGEMENT AND SUPERVISORY BOARD</t>
  </si>
  <si>
    <t>Chairman of the Company</t>
  </si>
  <si>
    <t xml:space="preserve">Member </t>
  </si>
  <si>
    <t>Supervisory Board of the Company:</t>
  </si>
  <si>
    <t>Chairman</t>
  </si>
  <si>
    <t>REVIEW OF BASIC ACCOUNTING POLICIES</t>
  </si>
  <si>
    <t>Basis of Preparation</t>
  </si>
  <si>
    <t xml:space="preserve">The Financial Statements of the Company have been prepared in accordance with International Accounting Standards (IAS) and International Financial Reporting Standards (IFRS). Financial Statements have been prepared under the historical cost convention, except for the valuation of certain financial instruments. </t>
  </si>
  <si>
    <t>Reporting Currency</t>
  </si>
  <si>
    <t>112.  SALES INCOME</t>
  </si>
  <si>
    <t>Public voice services</t>
  </si>
  <si>
    <t>Interconnection services</t>
  </si>
  <si>
    <t>Internet services</t>
  </si>
  <si>
    <t>Data services</t>
  </si>
  <si>
    <t>Multimedia services</t>
  </si>
  <si>
    <t>Lease and sale of equipment</t>
  </si>
  <si>
    <t>Other services</t>
  </si>
  <si>
    <t>113. OTHER OPERATING INCOME</t>
  </si>
  <si>
    <t>Income from rent - billing system</t>
  </si>
  <si>
    <t>Income from in kind payments</t>
  </si>
  <si>
    <t>Other income</t>
  </si>
  <si>
    <t>Costs of maintenance</t>
  </si>
  <si>
    <t>Marketing services</t>
  </si>
  <si>
    <t>Billing costs</t>
  </si>
  <si>
    <t>Line lease costs</t>
  </si>
  <si>
    <t>Intellectual and other services</t>
  </si>
  <si>
    <t>Utilities</t>
  </si>
  <si>
    <t>Customer attraction costs</t>
  </si>
  <si>
    <t>Pair connection fees</t>
  </si>
  <si>
    <t>Telecommunications costs</t>
  </si>
  <si>
    <t>Residential sales services</t>
  </si>
  <si>
    <t>Other costs</t>
  </si>
  <si>
    <t>120. STAFF EXPENSES</t>
  </si>
  <si>
    <t>Net salaries</t>
  </si>
  <si>
    <t>Taxes and contributions from salaries</t>
  </si>
  <si>
    <t>Taxes and contributions on salaries</t>
  </si>
  <si>
    <t>124. AMORTIZATION OF TANGIBLE AND INTANGIBLE ASSETS</t>
  </si>
  <si>
    <t>Amortization of fixed tangible assets</t>
  </si>
  <si>
    <t>Amortization of intangible assets</t>
  </si>
  <si>
    <t>125.  OTHER OPERATING EXPENSES</t>
  </si>
  <si>
    <t>Compensations to employees</t>
  </si>
  <si>
    <t>Representation</t>
  </si>
  <si>
    <t>Insurance premiums</t>
  </si>
  <si>
    <t>Bank charges</t>
  </si>
  <si>
    <t>Taxes, contributions and membership fees</t>
  </si>
  <si>
    <t>Costs of sold and written off assets</t>
  </si>
  <si>
    <t>Gifts and sponsorships</t>
  </si>
  <si>
    <t>Other expenses</t>
  </si>
  <si>
    <t xml:space="preserve">Value adjustment is performed at the end of the reporting period if there is evidence that there are uncollectible trade receivables arising from significant financial difficulties on the clients' side, cancellation of contracts and forced execution, pending bankruptcy etc. </t>
  </si>
  <si>
    <t xml:space="preserve">Costs reimbursed to employees comprise of daily allowances, overnight accommodation and transport related to business travels, commutation allowance, reimbursement of costs for the use of personal cars for business purposes and similar. </t>
  </si>
  <si>
    <t>126. VALUE ADJUSTMENT</t>
  </si>
  <si>
    <t>131. FINANCIAL INCOME</t>
  </si>
  <si>
    <t>Interest income</t>
  </si>
  <si>
    <t>Foreign exchange gains</t>
  </si>
  <si>
    <t>137. FINANCIAL EXPENSES</t>
  </si>
  <si>
    <t>Interest expenses</t>
  </si>
  <si>
    <t>Fee</t>
  </si>
  <si>
    <t>Foreign exchange losses</t>
  </si>
  <si>
    <t xml:space="preserve">Interest expenses consist of interests accrued on credits, bonds issued by the Company and default interest for untimely settlement of trade payables. </t>
  </si>
  <si>
    <t>003. INTANGIBLE ASSETS</t>
  </si>
  <si>
    <t>CONCESSIONS AND RIGHTS</t>
  </si>
  <si>
    <t>SOFTWARE</t>
  </si>
  <si>
    <t>ASSETS IN PROGRESS</t>
  </si>
  <si>
    <t>TOTAL</t>
  </si>
  <si>
    <t>PURCHASE VALUE</t>
  </si>
  <si>
    <t>Additions</t>
  </si>
  <si>
    <t>Transfer from assets in progress</t>
  </si>
  <si>
    <t>Disposals and retirements</t>
  </si>
  <si>
    <t>VALUE ADJUSTMENT</t>
  </si>
  <si>
    <t>Amortization of the current year</t>
  </si>
  <si>
    <t>NET ACCOUNTING VALUE</t>
  </si>
  <si>
    <t>010. FIXED ASSETS</t>
  </si>
  <si>
    <t>LAND</t>
  </si>
  <si>
    <t>BUILDINGS</t>
  </si>
  <si>
    <t>PLANT, EQUIPMENT, TOOLS AND PRODUCTION INVENTORY</t>
  </si>
  <si>
    <t>VEHICLES</t>
  </si>
  <si>
    <t>WORK OF ARTS</t>
  </si>
  <si>
    <t>LEASEHOLD IMPROVEMENTS</t>
  </si>
  <si>
    <t>020. LONG-TERM FINANCIAL ASSETS</t>
  </si>
  <si>
    <t>Loans to majority shareholder</t>
  </si>
  <si>
    <t>Loans to third party companies</t>
  </si>
  <si>
    <t>Long term deposits</t>
  </si>
  <si>
    <t>Value adjustment</t>
  </si>
  <si>
    <t>043. RECEIVABLES</t>
  </si>
  <si>
    <t>Trade receivables</t>
  </si>
  <si>
    <t>Employee receivables</t>
  </si>
  <si>
    <t>Receivables from the state and other institutions</t>
  </si>
  <si>
    <t>Interest receivables</t>
  </si>
  <si>
    <t>Advance payments receivables</t>
  </si>
  <si>
    <t>Other receivables</t>
  </si>
  <si>
    <t>045. TRADE RECEIVABLES</t>
  </si>
  <si>
    <t>Domestic trade receivables</t>
  </si>
  <si>
    <t>Foreign trade receivables</t>
  </si>
  <si>
    <t xml:space="preserve">Value adjustment </t>
  </si>
  <si>
    <t>Movement of value adjustment for doubtful receivables:</t>
  </si>
  <si>
    <t>Write off during the year</t>
  </si>
  <si>
    <t>Collected during the year</t>
  </si>
  <si>
    <t>Reserved during the year</t>
  </si>
  <si>
    <t>Closing balance</t>
  </si>
  <si>
    <t>Undue</t>
  </si>
  <si>
    <t>Up to 120 days</t>
  </si>
  <si>
    <t>120-360 days</t>
  </si>
  <si>
    <t>over 360 days</t>
  </si>
  <si>
    <t>058. CASH IN BANK AND REGISTER</t>
  </si>
  <si>
    <t>Kuna accounts balance</t>
  </si>
  <si>
    <t>Foreign currency accounts balance</t>
  </si>
  <si>
    <t>Cash in register</t>
  </si>
  <si>
    <t xml:space="preserve">059. PAID EXPENSES FOR FUTURE PERIOD AND UNDUE INCOME PAYMENT </t>
  </si>
  <si>
    <t>Differed customer related expenses</t>
  </si>
  <si>
    <t>Bond issuing expenses</t>
  </si>
  <si>
    <t>Prepaid expenses</t>
  </si>
  <si>
    <t>063. SUBSCRIBED CAPITAL</t>
  </si>
  <si>
    <t xml:space="preserve">On 24 August 2007, the sole shareholder at that time Mr. Matija Martić paid up the amount of HRK 20 million in the Company's share capital. In this way, the share capital of the Company has been increased from HRK 201 thousand to HRK 20.201 thousand. The Company has undergone transformation from limited liability company to joint stock company. The total number of shares amounted to 2.020.070 of ordinary shares with nominal value of HRK 10 each. The sole shareholder remained Matija Martić. </t>
  </si>
  <si>
    <t>Net result  - loss</t>
  </si>
  <si>
    <t>Number of shares</t>
  </si>
  <si>
    <t>Loss per share</t>
  </si>
  <si>
    <t>in 000 HRK</t>
  </si>
  <si>
    <t>%</t>
  </si>
  <si>
    <t>Loan based liabilities</t>
  </si>
  <si>
    <t>Liabilities towards credit institutions</t>
  </si>
  <si>
    <t>093. SHORT-TERM LIABILITIES</t>
  </si>
  <si>
    <t>Interest liabilities</t>
  </si>
  <si>
    <t>Liabilities for bonds issued</t>
  </si>
  <si>
    <t>Trade payables</t>
  </si>
  <si>
    <t>Liabilities towards employees</t>
  </si>
  <si>
    <t>Taxes, contributions and other levies</t>
  </si>
  <si>
    <t>Other liabilities</t>
  </si>
  <si>
    <t>099. BONDS ISSUED</t>
  </si>
  <si>
    <t>Nominal value</t>
  </si>
  <si>
    <t>Compensations for issuance of bonds</t>
  </si>
  <si>
    <t>098. LIABILITES TOWARDS SUPPLIERS</t>
  </si>
  <si>
    <t>Domestic trade payables</t>
  </si>
  <si>
    <t>Foreign trade payables</t>
  </si>
  <si>
    <t>102. LIABILITIES FOR TAXES, CONTRIBUTIONS AND SIMILAR LEVIES</t>
  </si>
  <si>
    <t>VAT Liabilities</t>
  </si>
  <si>
    <t>Taxes and  contributions on and from salaries</t>
  </si>
  <si>
    <t>Other taxes and contributions</t>
  </si>
  <si>
    <t>106. DEFERRED PAYMENTS AND FUTURE INCOME</t>
  </si>
  <si>
    <t>Domestic payables for which invoices have not been received</t>
  </si>
  <si>
    <t>Foreign payables for which invoices have not been received</t>
  </si>
  <si>
    <t>3. FINANCIAL INSTRUMENTS</t>
  </si>
  <si>
    <t xml:space="preserve">During the reporting period, the Company used most of its financial instruments to finance its operations. Financial instruments include loans, bills of exchange, cash and liquid assets and other various instruments, such as trade receivables and trade payables arising directly from ordinary business activities. </t>
  </si>
  <si>
    <t>Currency Risk Management</t>
  </si>
  <si>
    <t xml:space="preserve">Currency risk may be defined as risk of fluctuation of value of financial instruments due to changes in the exchange rates. The Company's major exposure relates to long-term borrowings denominated in a foreign currency and converted to Croatian Kunas at the exchange rate applicable on the balance sheet date. Gains and losses resulting from conversion are credited and charged to the income statement, but do not affect the cash flow. </t>
  </si>
  <si>
    <t>The carrying amounts of the Company's foreign currency denominated monetary assets and monetary liabilities at the reporting date are given in the following table.</t>
  </si>
  <si>
    <t>Liabilities</t>
  </si>
  <si>
    <t>Assets</t>
  </si>
  <si>
    <t>Foreign currency sensitivity analysis</t>
  </si>
  <si>
    <t xml:space="preserve">The Company is mainly exposed to the fluctuations in the exchange rate of Croatian Kuna to Euro and US Dollar. </t>
  </si>
  <si>
    <t xml:space="preserve">Exposure to the currency exchange for 10% mainly relates to received loans, trade payables and receivables from affiliated companies indicated in Euros (EURO) and US Dollars (USD). </t>
  </si>
  <si>
    <t>Interest Rate Risk</t>
  </si>
  <si>
    <t xml:space="preserve">Other assets and liabilities, including bonds issued, are not exposed to to interest rate risk. </t>
  </si>
  <si>
    <t>Credit Risk</t>
  </si>
  <si>
    <t xml:space="preserve">Credit risk is the risk that the Company's customers will default on their contractual obligations causing possible financial loss to the Company. The Company has adopted procedures which are applied in dealing with customers and it requests and collects payment security instruments, where appropriate, in order to mitigate possible financial risks and losses resulting from a default in payment and fulfilment of contractual obligations. </t>
  </si>
  <si>
    <t xml:space="preserve">Trade receivables are monitored continuously in order to determine their risk level and apply the appropriate procedures. Customers' credit ratings are also monitored on a continuous basis in order to establish the Company's credit exposure, which is reviewed at least once a year. </t>
  </si>
  <si>
    <t xml:space="preserve">The Company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</si>
  <si>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Liquidity Risk Management</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</si>
  <si>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Company manages liquidity risk by maintaining adequate reserves and credit lines, by continuous comparison of planned and realized cash flows and by matching the maturity profiles of financial assets and liabilities. </t>
  </si>
  <si>
    <t>Liquidity Risk and Interest Rate Risk Table Review</t>
  </si>
  <si>
    <t xml:space="preserve">The following tables detail maturity of the Company's contractual liabilities indicated in the balance sheet at the end of the reporting period. </t>
  </si>
  <si>
    <t xml:space="preserve">Tables have been created on the basis of undiscounted cash flows of financial liabilities on their due date. The tables include both interest and principal cash flows. </t>
  </si>
  <si>
    <t>Non-interest bearing liabilities</t>
  </si>
  <si>
    <t>Interest bearing liabilities</t>
  </si>
  <si>
    <t>Up to one year</t>
  </si>
  <si>
    <t>From 1 to 5 years</t>
  </si>
  <si>
    <t>Over 5 years</t>
  </si>
  <si>
    <t>Total</t>
  </si>
  <si>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</si>
  <si>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</si>
  <si>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</si>
  <si>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t xml:space="preserve">The balance of cash and cash equivalents is indicated under non-interest bearing financial assets due to the low interest rate on these assets. </t>
  </si>
  <si>
    <t>Loans and deposits</t>
  </si>
  <si>
    <t>Liabilities based on calvulated interest</t>
  </si>
  <si>
    <t>LIABILITIES</t>
  </si>
  <si>
    <t>MATIJA MARTIĆ, JADRANKA SURUČIĆ</t>
  </si>
  <si>
    <t>Matija Martić                                   Jadranka Suručić</t>
  </si>
  <si>
    <t>Zrinka Vuković Berić</t>
  </si>
  <si>
    <t>Duško Grabovac</t>
  </si>
  <si>
    <t>JOVIČIĆ GORAN (1/1)</t>
  </si>
  <si>
    <t>6110</t>
  </si>
  <si>
    <t>ZAGREBAČKA BANKA D.D./ZBIRNI SKRBNIČKI RAČUN ZAGREBAČKA BANKA D.D./DF</t>
  </si>
  <si>
    <t>Interest income from related companies</t>
  </si>
  <si>
    <t>Loans to related companies</t>
  </si>
  <si>
    <t>Shares in related companies</t>
  </si>
  <si>
    <t>Optima telekom za upravljanje nekretninama i savjetovanje d.o.o.</t>
  </si>
  <si>
    <t>Liabilities for advances received</t>
  </si>
  <si>
    <t>Deferred income</t>
  </si>
  <si>
    <t>Deferred Income due to uncertainty</t>
  </si>
  <si>
    <t>Liabilities tooward related companies</t>
  </si>
  <si>
    <t>As a sole member-founder, the Company established Optima telekom za upravljanje nekretninama i savjetovanje d.o.o., on 16 Aug 2011, wich currently is not operating</t>
  </si>
  <si>
    <t xml:space="preserve">MARTIĆ MATIJA </t>
  </si>
  <si>
    <t>049. OTHER RECEIVABLES</t>
  </si>
  <si>
    <t>Write off old trade payables and additional discounts</t>
  </si>
  <si>
    <t xml:space="preserve">The Company changed its legal status from a limited liability company to a joint stock company in July 2007. The Council of the Croatian Telecommunications Agency isssued a licence for public voice service in fixed networks for the company on  19 November 2004,for a period of 30 years. </t>
  </si>
  <si>
    <t>As at 01 Jan 2012</t>
  </si>
  <si>
    <t>Member and Deputy Chairman</t>
  </si>
  <si>
    <t>Member</t>
  </si>
  <si>
    <t>Interests receivables</t>
  </si>
  <si>
    <t>SMALL SHAREHOLDERS</t>
  </si>
  <si>
    <t xml:space="preserve">The company Optima Telekom d.d. (hereinafter: the Company) was established in 1994 as Syskey d.o.o., while its principal operating activity and company name was changed to Optima Telekom d.o.o. on 22 April 2004. </t>
  </si>
  <si>
    <t>Shareholders</t>
  </si>
  <si>
    <t>u 000 HRK</t>
  </si>
  <si>
    <t>HRVATSKA POŠTANSKA BANKA D.D./ZBIRNI RAČUN ZA KLIJENTE BANKE</t>
  </si>
  <si>
    <t>In its beginnings, Optima Telekom d.d. focused on business users, but soon after starting business operations, it began to aim for the private users market offering quality voice packages.</t>
  </si>
  <si>
    <t>Long term deposits comprise of two guarantee deposits with Zagrebačka banka d.d. for purchase and installation of telecommunications equipment and they come due on 16 February 2015 and 23 February 2015, respectively, as well as one deposit with BKS bank, coming due on 31 December 2013.</t>
  </si>
  <si>
    <t>As a sole member-founder, the Company established Optima Telekom d.o.o. Kopar, Slovenia, in 2007.</t>
  </si>
  <si>
    <t xml:space="preserve">In December 2007, the Company increased the share capital through initial public offering. The Company issued 800.000 shares with nominal value of HRK 10 each. In that way, the total number of shares has been increased to 2.820.070. By subscribing the new shares, the Company realized capital gain of HRK 194.354 thousand representing the difference between the nominal value and the price determined on the initial public offering. </t>
  </si>
  <si>
    <t xml:space="preserve">Long-term liabilities arising from credits and loans with variable interest rates amount to HRK 343,08 million, and therefore, the Company's exposure to the interest rate risk is significant. </t>
  </si>
  <si>
    <t>In August 2008, the Parent Company increased the share capital  of Optima Direct d.o.o. by HRK  15.888 i.e. entering claims for loans and accrued interest into equity.</t>
  </si>
  <si>
    <t>Aging of trade receivables of the Company without interests receivables:</t>
  </si>
  <si>
    <t>Participating interests (shares)</t>
  </si>
  <si>
    <t>Participating interests are related to the shares in company Pevec d.d., acquired by uncollected receivables.</t>
  </si>
  <si>
    <t>1 Jan 2013</t>
  </si>
  <si>
    <t>31 Mar 2013</t>
  </si>
  <si>
    <t>for the period from 01 Jan 2013 to 31 Mar 2013</t>
  </si>
  <si>
    <t>on 31 Mar 2013</t>
  </si>
  <si>
    <t>in the period from 01 Jan 2013 to 31 Mar 2013</t>
  </si>
  <si>
    <t>According to HANFA's instructions items in balance sheet in the positions of the previous period are as at 31 December 2012</t>
  </si>
  <si>
    <t>Number of employees on 31 Mar 2013</t>
  </si>
  <si>
    <t>As at 31 Mar 2013</t>
  </si>
  <si>
    <t>Amortization as at 31 Mar 2013</t>
  </si>
  <si>
    <t>Investments in affiliated companies as on 31 Mar 2013:</t>
  </si>
  <si>
    <t>At 31 Mar 2013, loss per share is as follows:</t>
  </si>
  <si>
    <t>Structure of 10 major shareholders as on 31 Mar 2013:</t>
  </si>
  <si>
    <t>31 Mar 2012</t>
  </si>
  <si>
    <t>On  31 Mar 2013 the Company employed 202 employees.</t>
  </si>
  <si>
    <t xml:space="preserve">Management Board of the Company in 2013: </t>
  </si>
  <si>
    <t>The Financial Statements of the Group are presented in Croatian kunas (HRK). The applicable exchange rate of the Croatian currency on 31 Mar 2013 was HRK 7,586727 for EUR 1 and HRK 5,918807 for USD 1.</t>
  </si>
  <si>
    <t>As at 01 Jan 2013</t>
  </si>
  <si>
    <t>1 January 2013</t>
  </si>
  <si>
    <t>In the same period last year, loss per share amounted to HRK 3,83</t>
  </si>
  <si>
    <t xml:space="preserve">In the period from January to March 2013 the Company did not buy-out the issued shares i.e. it does not hold treasury shares. </t>
  </si>
  <si>
    <t>On 5 February 2007, the Company issued bonds (OPTE-O-124A) with nominal value of HRK 250 million. The bonds have been issued on Zagreb Stock Exchange with interest rate of 9,125% and maturity date on 1 February 2014. The bonds have been issued with the price of 99,496%. The interest rate due on 01 Feb 2013 is not paid.</t>
  </si>
  <si>
    <t xml:space="preserve">The following table details the Company's sensitivity to a 10% decrease of Croatian Kuna exchange rate in 2013 against the relevant foreign currency. The sensitivity analysis includes only outstanding foreign currency denominated monetary items and adjusts their conversion at the end of the period on the basis of percent change in foreign currency rates. The sensitivity analysis includes monetary assets and monetary liabilities in foreign currencies. A negative number below indicates decrease in profit and other equity where Croatian Kunas changes for above-mentioned percentage against the relevant currency. For a reverse proportional change of Croatian Kuna against the relevant currency, there would be an equal and opposite impact on the profit and other equity. </t>
  </si>
  <si>
    <t>Income from collected penalties etc.</t>
  </si>
  <si>
    <t>Movement of value adjustment of long term assets</t>
  </si>
  <si>
    <t>021. SHARES IN RELATED COMPANIES</t>
  </si>
  <si>
    <t>Commencing pre-bankruptcy procedure all the long term liabilities toward Zagrebačka banka have matured and classificated in short term liabilities.</t>
  </si>
  <si>
    <t>The majority of non-interest bearing liabilities of the Company maturing within one year account for trade payables in the amount of HRK 168.164  thousand for the period from January to March 2013 (HRK 182.265 on 31 december 2012).</t>
  </si>
  <si>
    <t>As a result of indebtedness, insolvency and inliquidity and by the time of publication of this report, in compliance with the Croatian Law on financial business and pre-bankruptcy settlement (NN 108/2012 and 11/2012), Optima has launched a pre-bankruptcy settlement with the goal of operational and financial restructuring of the company. With the implementation of restructuring programme, Optima should become solvent and liquid in subsequent period. On 11 Apr 2013 Optima received the decision of opening of the prebankruptcy settlement and first (questioning) session is scheduled for 06 Jun 2013. All information regarding the proceedings of prebankruptcy settlement are made public in accordance with the financial business and pre-bankruptcy settlement on the website of Fina. www.fina.hr</t>
  </si>
  <si>
    <t>119. OTHER MATERIAL COSTS</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</si>
</sst>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68">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9"/>
      <color indexed="8"/>
      <name val="Arial"/>
      <family val="2"/>
    </font>
    <font>
      <b/>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family val="2"/>
    </font>
    <font>
      <sz val="10"/>
      <color indexed="10"/>
      <name val="Arial"/>
      <family val="2"/>
    </font>
    <font>
      <b/>
      <sz val="16"/>
      <name val="Arial"/>
      <family val="2"/>
    </font>
    <font>
      <sz val="10"/>
      <name val="Times New Roman"/>
      <family val="1"/>
    </font>
    <font>
      <sz val="10"/>
      <color indexed="12"/>
      <name val="Arial"/>
      <family val="2"/>
    </font>
    <font>
      <sz val="8"/>
      <name val="Verdana"/>
      <family val="2"/>
    </font>
    <font>
      <b/>
      <sz val="10"/>
      <name val="Times New Roman"/>
      <family val="1"/>
    </font>
    <font>
      <i/>
      <sz val="10"/>
      <name val="Arial"/>
      <family val="2"/>
    </font>
    <font>
      <b/>
      <sz val="8"/>
      <color indexed="8"/>
      <name val="Arial"/>
      <family val="2"/>
    </font>
    <font>
      <b/>
      <sz val="10"/>
      <name val="Verdana"/>
      <family val="2"/>
    </font>
    <font>
      <sz val="10"/>
      <color indexed="8"/>
      <name val="Verdana"/>
      <family val="2"/>
    </font>
    <font>
      <sz val="10"/>
      <name val="Verdana"/>
      <family val="2"/>
    </font>
    <font>
      <b/>
      <sz val="10"/>
      <color indexed="8"/>
      <name val="Verdana"/>
      <family val="2"/>
    </font>
    <font>
      <b/>
      <sz val="18"/>
      <color indexed="62"/>
      <name val="Cambria"/>
      <family val="2"/>
    </font>
    <font>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theme="1"/>
      <name val="Verdana"/>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theme="0"/>
        <bgColor indexed="64"/>
      </patternFill>
    </fill>
    <fill>
      <patternFill patternType="solid">
        <fgColor indexed="65"/>
        <bgColor indexed="64"/>
      </patternFill>
    </fill>
  </fills>
  <borders count="77">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bottom/>
    </border>
    <border>
      <left style="thin"/>
      <right/>
      <top/>
      <bottom/>
    </border>
    <border>
      <left/>
      <right style="thin"/>
      <top style="thin"/>
      <bottom/>
    </border>
    <border>
      <left/>
      <right style="thin"/>
      <top/>
      <bottom style="medium"/>
    </border>
    <border>
      <left style="thin"/>
      <right/>
      <top/>
      <bottom style="thin"/>
    </border>
    <border>
      <left/>
      <right/>
      <top/>
      <bottom style="thin"/>
    </border>
    <border>
      <left/>
      <right style="thin"/>
      <top/>
      <bottom style="thin"/>
    </border>
    <border>
      <left/>
      <right/>
      <top style="medium"/>
      <bottom style="medium"/>
    </border>
    <border>
      <left style="medium"/>
      <right/>
      <top/>
      <bottom/>
    </border>
    <border>
      <left/>
      <right/>
      <top style="thin"/>
      <bottom style="medium"/>
    </border>
    <border>
      <left/>
      <right style="thin">
        <color indexed="8"/>
      </right>
      <top/>
      <bottom/>
    </border>
    <border>
      <left/>
      <right/>
      <top style="medium"/>
      <bottom/>
    </border>
    <border>
      <left/>
      <right style="thin"/>
      <top style="medium"/>
      <bottom/>
    </border>
    <border>
      <left style="thin">
        <color indexed="8"/>
      </left>
      <right/>
      <top/>
      <bottom style="thin"/>
    </border>
    <border>
      <left style="thin">
        <color indexed="8"/>
      </left>
      <right/>
      <top/>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style="thin">
        <color indexed="8"/>
      </left>
      <right style="thin">
        <color indexed="8"/>
      </right>
      <top style="hair">
        <color indexed="8"/>
      </top>
      <bottom style="hair">
        <color indexed="8"/>
      </bottom>
    </border>
    <border>
      <left/>
      <right/>
      <top style="hair"/>
      <bottom style="thin"/>
    </border>
    <border>
      <left/>
      <right style="thin"/>
      <top style="hair"/>
      <bottom style="thin"/>
    </border>
    <border>
      <left/>
      <right/>
      <top style="thin"/>
      <bottom style="thin"/>
    </border>
    <border>
      <left style="thin"/>
      <right/>
      <top style="hair"/>
      <bottom/>
    </border>
    <border>
      <left/>
      <right/>
      <top style="hair"/>
      <bottom/>
    </border>
    <border>
      <left/>
      <right style="thin"/>
      <top style="hair"/>
      <bottom/>
    </border>
    <border>
      <left style="thin"/>
      <right/>
      <top style="thin"/>
      <bottom/>
    </border>
    <border>
      <left/>
      <right style="thin"/>
      <top style="thin"/>
      <bottom style="thin"/>
    </border>
    <border>
      <left style="thin">
        <color indexed="8"/>
      </left>
      <right style="thin">
        <color indexed="8"/>
      </right>
      <top style="hair">
        <color indexed="8"/>
      </top>
      <bottom/>
    </border>
    <border>
      <left style="thin">
        <color indexed="8"/>
      </left>
      <right style="thin">
        <color indexed="8"/>
      </right>
      <top style="thin">
        <color indexed="8"/>
      </top>
      <bottom style="hair">
        <color indexed="8"/>
      </bottom>
    </border>
    <border>
      <left/>
      <right/>
      <top style="thin">
        <color indexed="8"/>
      </top>
      <bottom style="hair">
        <color indexed="8"/>
      </bottom>
    </border>
    <border>
      <left/>
      <right style="thin"/>
      <top style="thin">
        <color indexed="8"/>
      </top>
      <bottom style="hair">
        <color indexed="8"/>
      </bottom>
    </border>
    <border>
      <left style="thin">
        <color indexed="8"/>
      </left>
      <right/>
      <top style="hair">
        <color indexed="8"/>
      </top>
      <bottom style="thin">
        <color indexed="8"/>
      </bottom>
    </border>
    <border>
      <left/>
      <right/>
      <top style="hair">
        <color indexed="8"/>
      </top>
      <bottom style="thin">
        <color indexed="8"/>
      </bottom>
    </border>
    <border>
      <left/>
      <right style="thin"/>
      <top style="hair">
        <color indexed="8"/>
      </top>
      <bottom style="thin">
        <color indexed="8"/>
      </bottom>
    </border>
    <border>
      <left style="thin">
        <color indexed="8"/>
      </left>
      <right/>
      <top style="hair">
        <color indexed="8"/>
      </top>
      <bottom style="hair">
        <color indexed="8"/>
      </bottom>
    </border>
    <border>
      <left/>
      <right/>
      <top style="hair">
        <color indexed="8"/>
      </top>
      <bottom style="hair">
        <color indexed="8"/>
      </bottom>
    </border>
    <border>
      <left/>
      <right style="thin">
        <color indexed="8"/>
      </right>
      <top style="hair">
        <color indexed="8"/>
      </top>
      <bottom style="hair">
        <color indexed="8"/>
      </bottom>
    </border>
    <border>
      <left/>
      <right style="thin">
        <color indexed="8"/>
      </right>
      <top style="hair">
        <color indexed="8"/>
      </top>
      <bottom style="thin">
        <color indexed="8"/>
      </bottom>
    </border>
    <border>
      <left/>
      <right style="thin"/>
      <top style="hair">
        <color indexed="8"/>
      </top>
      <bottom style="hair">
        <color indexed="8"/>
      </bottom>
    </border>
    <border>
      <left style="thin">
        <color indexed="8"/>
      </left>
      <right/>
      <top style="hair">
        <color indexed="8"/>
      </top>
      <bottom style="thin"/>
    </border>
    <border>
      <left/>
      <right/>
      <top style="hair">
        <color indexed="8"/>
      </top>
      <bottom style="thin"/>
    </border>
    <border>
      <left/>
      <right style="thin"/>
      <top style="hair">
        <color indexed="8"/>
      </top>
      <bottom style="thin"/>
    </border>
    <border>
      <left/>
      <right style="medium"/>
      <top/>
      <bottom/>
    </border>
    <border>
      <left/>
      <right style="medium"/>
      <top style="thin"/>
      <bottom style="thin"/>
    </border>
    <border>
      <left style="medium"/>
      <right/>
      <top style="thin"/>
      <bottom style="thin"/>
    </border>
    <border>
      <left style="medium"/>
      <right/>
      <top/>
      <bottom style="medium"/>
    </border>
    <border>
      <left/>
      <right style="medium"/>
      <top/>
      <bottom style="medium"/>
    </border>
    <border>
      <left style="medium"/>
      <right/>
      <top style="medium"/>
      <bottom/>
    </border>
    <border>
      <left/>
      <right style="medium"/>
      <top style="medium"/>
      <bottom/>
    </border>
    <border>
      <left/>
      <right style="medium"/>
      <top style="thin"/>
      <bottom/>
    </border>
    <border>
      <left style="medium"/>
      <right/>
      <top style="thin"/>
      <bottom/>
    </border>
  </borders>
  <cellStyleXfs count="5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0" fillId="27" borderId="1"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51" fillId="29" borderId="3" applyNumberFormat="0" applyAlignment="0" applyProtection="0"/>
    <xf numFmtId="0" fontId="52"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1" borderId="0" applyNumberFormat="0" applyBorder="0" applyAlignment="0" applyProtection="0"/>
    <xf numFmtId="0" fontId="53" fillId="0" borderId="0" applyNumberFormat="0" applyFill="0" applyBorder="0" applyAlignment="0" applyProtection="0"/>
    <xf numFmtId="0" fontId="54" fillId="32" borderId="0" applyNumberFormat="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33" borderId="3" applyNumberFormat="0" applyAlignment="0" applyProtection="0"/>
    <xf numFmtId="0" fontId="31" fillId="34" borderId="8" applyNumberFormat="0" applyAlignment="0" applyProtection="0"/>
    <xf numFmtId="0" fontId="59" fillId="0" borderId="9" applyNumberFormat="0" applyFill="0" applyAlignment="0" applyProtection="0"/>
    <xf numFmtId="0" fontId="46" fillId="0" borderId="0" applyNumberFormat="0" applyFill="0" applyBorder="0" applyAlignment="0" applyProtection="0"/>
    <xf numFmtId="0" fontId="60" fillId="35" borderId="0" applyNumberFormat="0" applyBorder="0" applyAlignment="0" applyProtection="0"/>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38" fillId="0" borderId="0">
      <alignment vertical="center"/>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1"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29" fillId="0" borderId="0" applyNumberFormat="0" applyFill="0" applyBorder="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0" applyNumberForma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cellStyleXfs>
  <cellXfs count="626">
    <xf numFmtId="0" fontId="0" fillId="0" borderId="0" xfId="0" applyAlignment="1">
      <alignment/>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0" fontId="4" fillId="0" borderId="0" xfId="508" applyFont="1" applyAlignment="1">
      <alignment/>
      <protection/>
    </xf>
    <xf numFmtId="0" fontId="0" fillId="0" borderId="0" xfId="508" applyFont="1" applyAlignment="1">
      <alignment/>
      <protection/>
    </xf>
    <xf numFmtId="0" fontId="3" fillId="0" borderId="0" xfId="508" applyFont="1" applyFill="1" applyBorder="1" applyAlignment="1" applyProtection="1">
      <alignment horizontal="left" vertical="center"/>
      <protection hidden="1"/>
    </xf>
    <xf numFmtId="0" fontId="4" fillId="0" borderId="0" xfId="508" applyFont="1" applyFill="1" applyBorder="1" applyAlignment="1" applyProtection="1">
      <alignment vertical="center"/>
      <protection hidden="1"/>
    </xf>
    <xf numFmtId="0" fontId="4" fillId="0" borderId="0" xfId="508" applyFont="1" applyFill="1" applyBorder="1" applyAlignment="1" applyProtection="1">
      <alignment horizontal="center" vertical="center" wrapText="1"/>
      <protection hidden="1"/>
    </xf>
    <xf numFmtId="0" fontId="4" fillId="0" borderId="0" xfId="508" applyFont="1" applyBorder="1" applyAlignment="1" applyProtection="1">
      <alignment/>
      <protection hidden="1"/>
    </xf>
    <xf numFmtId="0" fontId="12" fillId="0" borderId="0" xfId="508" applyFont="1" applyBorder="1" applyAlignment="1" applyProtection="1">
      <alignment horizontal="right" vertical="center" wrapText="1"/>
      <protection hidden="1"/>
    </xf>
    <xf numFmtId="0" fontId="12" fillId="0" borderId="0" xfId="508" applyNumberFormat="1" applyFont="1" applyFill="1" applyBorder="1" applyAlignment="1" applyProtection="1">
      <alignment horizontal="right" vertical="center" shrinkToFit="1"/>
      <protection hidden="1" locked="0"/>
    </xf>
    <xf numFmtId="0" fontId="12" fillId="0" borderId="0" xfId="508" applyFont="1" applyFill="1" applyBorder="1" applyAlignment="1" applyProtection="1">
      <alignment horizontal="left" vertical="center"/>
      <protection hidden="1"/>
    </xf>
    <xf numFmtId="0" fontId="4" fillId="0" borderId="0" xfId="508" applyFont="1" applyBorder="1" applyAlignment="1" applyProtection="1">
      <alignment horizontal="left"/>
      <protection hidden="1"/>
    </xf>
    <xf numFmtId="0" fontId="4" fillId="0" borderId="0" xfId="508" applyFont="1" applyBorder="1" applyAlignment="1" applyProtection="1">
      <alignment vertical="top"/>
      <protection hidden="1"/>
    </xf>
    <xf numFmtId="0" fontId="4" fillId="0" borderId="0" xfId="508" applyFont="1" applyBorder="1" applyAlignment="1" applyProtection="1">
      <alignment horizontal="right"/>
      <protection hidden="1"/>
    </xf>
    <xf numFmtId="0" fontId="3" fillId="0" borderId="0" xfId="508" applyFont="1" applyFill="1" applyBorder="1" applyAlignment="1" applyProtection="1">
      <alignment horizontal="right" vertical="center"/>
      <protection hidden="1" locked="0"/>
    </xf>
    <xf numFmtId="0" fontId="4" fillId="0" borderId="0" xfId="508" applyFont="1" applyBorder="1" applyAlignment="1" applyProtection="1">
      <alignment/>
      <protection hidden="1"/>
    </xf>
    <xf numFmtId="0" fontId="3" fillId="0" borderId="0" xfId="508" applyFont="1" applyBorder="1" applyAlignment="1" applyProtection="1">
      <alignment vertical="top"/>
      <protection hidden="1"/>
    </xf>
    <xf numFmtId="0" fontId="4" fillId="0" borderId="0" xfId="508" applyFont="1" applyFill="1" applyBorder="1" applyAlignment="1" applyProtection="1">
      <alignment/>
      <protection hidden="1"/>
    </xf>
    <xf numFmtId="0" fontId="4" fillId="0" borderId="0" xfId="508" applyFont="1" applyBorder="1" applyAlignment="1" applyProtection="1">
      <alignment horizontal="center" vertical="center"/>
      <protection hidden="1" locked="0"/>
    </xf>
    <xf numFmtId="0" fontId="4" fillId="0" borderId="0" xfId="508" applyFont="1" applyBorder="1" applyAlignment="1" applyProtection="1">
      <alignment vertical="top" wrapText="1"/>
      <protection hidden="1"/>
    </xf>
    <xf numFmtId="0" fontId="4" fillId="0" borderId="0" xfId="508" applyFont="1" applyBorder="1" applyAlignment="1" applyProtection="1">
      <alignment wrapText="1"/>
      <protection hidden="1"/>
    </xf>
    <xf numFmtId="0" fontId="4" fillId="0" borderId="0" xfId="508" applyFont="1" applyBorder="1" applyAlignment="1" applyProtection="1">
      <alignment horizontal="right" vertical="top"/>
      <protection hidden="1"/>
    </xf>
    <xf numFmtId="0" fontId="4" fillId="0" borderId="0" xfId="508" applyFont="1" applyBorder="1" applyAlignment="1" applyProtection="1">
      <alignment horizontal="center" vertical="top"/>
      <protection hidden="1"/>
    </xf>
    <xf numFmtId="0" fontId="4" fillId="0" borderId="0" xfId="508" applyFont="1" applyBorder="1" applyAlignment="1" applyProtection="1">
      <alignment horizontal="center"/>
      <protection hidden="1"/>
    </xf>
    <xf numFmtId="0" fontId="4" fillId="0" borderId="0" xfId="508" applyFont="1" applyBorder="1" applyAlignment="1">
      <alignment/>
      <protection/>
    </xf>
    <xf numFmtId="0" fontId="4" fillId="0" borderId="0" xfId="508" applyFont="1" applyBorder="1" applyAlignment="1" applyProtection="1">
      <alignment horizontal="left" vertical="top"/>
      <protection hidden="1"/>
    </xf>
    <xf numFmtId="0" fontId="4" fillId="0" borderId="18" xfId="508" applyFont="1" applyBorder="1" applyAlignment="1" applyProtection="1">
      <alignment/>
      <protection hidden="1"/>
    </xf>
    <xf numFmtId="0" fontId="4" fillId="0" borderId="0" xfId="508" applyFont="1" applyBorder="1" applyAlignment="1" applyProtection="1">
      <alignment vertical="center"/>
      <protection hidden="1"/>
    </xf>
    <xf numFmtId="0" fontId="4" fillId="0" borderId="19" xfId="508" applyFont="1" applyBorder="1" applyAlignment="1" applyProtection="1">
      <alignment/>
      <protection hidden="1"/>
    </xf>
    <xf numFmtId="0" fontId="4" fillId="0" borderId="19" xfId="508" applyFont="1" applyBorder="1" applyAlignment="1">
      <alignment/>
      <protection/>
    </xf>
    <xf numFmtId="0" fontId="10" fillId="0" borderId="0" xfId="557" applyFont="1" applyFill="1" applyBorder="1" applyAlignment="1">
      <alignment horizontal="center" vertical="center" wrapText="1"/>
      <protection/>
    </xf>
    <xf numFmtId="164" fontId="3" fillId="0" borderId="12" xfId="0" applyNumberFormat="1" applyFont="1" applyFill="1" applyBorder="1" applyAlignment="1">
      <alignment horizontal="center" vertical="center"/>
    </xf>
    <xf numFmtId="164" fontId="3" fillId="0" borderId="17"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13" fillId="0" borderId="0" xfId="557" applyFont="1" applyBorder="1" applyAlignment="1" applyProtection="1">
      <alignment vertical="center"/>
      <protection hidden="1"/>
    </xf>
    <xf numFmtId="0" fontId="4" fillId="0" borderId="0" xfId="508"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0" fontId="6" fillId="0" borderId="20" xfId="0" applyFont="1" applyFill="1" applyBorder="1" applyAlignment="1" applyProtection="1">
      <alignment horizontal="center" vertical="center"/>
      <protection hidden="1"/>
    </xf>
    <xf numFmtId="0" fontId="3"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3" xfId="0" applyNumberFormat="1" applyFont="1" applyFill="1" applyBorder="1" applyAlignment="1" applyProtection="1">
      <alignment vertical="center"/>
      <protection hidden="1"/>
    </xf>
    <xf numFmtId="0" fontId="3"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557" applyFont="1" applyFill="1" applyAlignment="1">
      <alignment wrapText="1"/>
      <protection/>
    </xf>
    <xf numFmtId="0" fontId="0" fillId="0" borderId="0" xfId="0" applyFont="1" applyFill="1" applyAlignment="1">
      <alignment/>
    </xf>
    <xf numFmtId="14" fontId="7" fillId="0" borderId="0" xfId="557" applyNumberFormat="1" applyFont="1" applyFill="1" applyBorder="1" applyAlignment="1" applyProtection="1">
      <alignment horizontal="center" vertical="center"/>
      <protection hidden="1" locked="0"/>
    </xf>
    <xf numFmtId="0" fontId="0" fillId="0" borderId="0" xfId="557" applyFont="1" applyFill="1" applyBorder="1" applyAlignment="1">
      <alignment wrapText="1"/>
      <protection/>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4" fillId="0" borderId="24" xfId="508" applyFont="1" applyFill="1" applyBorder="1" applyAlignment="1" applyProtection="1">
      <alignment horizontal="left" vertical="center" wrapText="1"/>
      <protection hidden="1"/>
    </xf>
    <xf numFmtId="0" fontId="4" fillId="0" borderId="25" xfId="508" applyFont="1" applyFill="1" applyBorder="1" applyAlignment="1" applyProtection="1">
      <alignment vertical="center"/>
      <protection hidden="1"/>
    </xf>
    <xf numFmtId="0" fontId="4" fillId="0" borderId="25" xfId="508" applyFont="1" applyBorder="1" applyAlignment="1" applyProtection="1">
      <alignment/>
      <protection hidden="1"/>
    </xf>
    <xf numFmtId="0" fontId="12" fillId="0" borderId="0" xfId="508" applyFont="1" applyBorder="1" applyAlignment="1" applyProtection="1">
      <alignment horizontal="right"/>
      <protection hidden="1"/>
    </xf>
    <xf numFmtId="0" fontId="4" fillId="0" borderId="25" xfId="508" applyFont="1" applyBorder="1" applyAlignment="1" applyProtection="1">
      <alignment horizontal="right"/>
      <protection hidden="1"/>
    </xf>
    <xf numFmtId="0" fontId="4" fillId="0" borderId="24" xfId="508" applyFont="1" applyBorder="1" applyAlignment="1" applyProtection="1">
      <alignment/>
      <protection hidden="1"/>
    </xf>
    <xf numFmtId="0" fontId="3" fillId="0" borderId="24" xfId="508" applyFont="1" applyFill="1" applyBorder="1" applyAlignment="1" applyProtection="1">
      <alignment horizontal="right" vertical="center"/>
      <protection hidden="1" locked="0"/>
    </xf>
    <xf numFmtId="0" fontId="4" fillId="0" borderId="24" xfId="508" applyFont="1" applyBorder="1" applyAlignment="1" applyProtection="1">
      <alignment horizontal="left" vertical="top" wrapText="1"/>
      <protection hidden="1"/>
    </xf>
    <xf numFmtId="0" fontId="4" fillId="0" borderId="25" xfId="508" applyFont="1" applyBorder="1" applyAlignment="1">
      <alignment/>
      <protection/>
    </xf>
    <xf numFmtId="0" fontId="4" fillId="0" borderId="24" xfId="508" applyFont="1" applyBorder="1" applyAlignment="1" applyProtection="1">
      <alignment horizontal="left" vertical="top" indent="2"/>
      <protection hidden="1"/>
    </xf>
    <xf numFmtId="0" fontId="4" fillId="0" borderId="24" xfId="508" applyFont="1" applyBorder="1" applyAlignment="1" applyProtection="1">
      <alignment horizontal="left" vertical="top" wrapText="1" indent="2"/>
      <protection hidden="1"/>
    </xf>
    <xf numFmtId="0" fontId="4" fillId="0" borderId="25" xfId="508" applyFont="1" applyBorder="1" applyAlignment="1" applyProtection="1">
      <alignment horizontal="right" vertical="top"/>
      <protection hidden="1"/>
    </xf>
    <xf numFmtId="49" fontId="3" fillId="0" borderId="24" xfId="508" applyNumberFormat="1" applyFont="1" applyBorder="1" applyAlignment="1" applyProtection="1">
      <alignment horizontal="center" vertical="center"/>
      <protection hidden="1" locked="0"/>
    </xf>
    <xf numFmtId="0" fontId="4" fillId="0" borderId="25" xfId="508" applyFont="1" applyBorder="1" applyAlignment="1" applyProtection="1">
      <alignment horizontal="left" vertical="top"/>
      <protection hidden="1"/>
    </xf>
    <xf numFmtId="0" fontId="4" fillId="0" borderId="24" xfId="508" applyFont="1" applyBorder="1" applyAlignment="1" applyProtection="1">
      <alignment horizontal="left"/>
      <protection hidden="1"/>
    </xf>
    <xf numFmtId="0" fontId="4" fillId="0" borderId="26" xfId="508" applyFont="1" applyBorder="1" applyAlignment="1" applyProtection="1">
      <alignment/>
      <protection hidden="1"/>
    </xf>
    <xf numFmtId="0" fontId="4" fillId="0" borderId="25" xfId="508" applyFont="1" applyBorder="1" applyAlignment="1" applyProtection="1">
      <alignment horizontal="left"/>
      <protection hidden="1"/>
    </xf>
    <xf numFmtId="0" fontId="4" fillId="0" borderId="24" xfId="508" applyFont="1" applyFill="1" applyBorder="1" applyAlignment="1" applyProtection="1">
      <alignment vertical="center"/>
      <protection hidden="1"/>
    </xf>
    <xf numFmtId="0" fontId="13" fillId="0" borderId="24" xfId="557" applyFont="1" applyFill="1" applyBorder="1" applyAlignment="1" applyProtection="1">
      <alignment vertical="center"/>
      <protection hidden="1"/>
    </xf>
    <xf numFmtId="0" fontId="13" fillId="0" borderId="0" xfId="557" applyFont="1" applyBorder="1" applyAlignment="1" applyProtection="1">
      <alignment horizontal="left"/>
      <protection hidden="1"/>
    </xf>
    <xf numFmtId="0" fontId="9" fillId="0" borderId="0" xfId="557" applyBorder="1" applyAlignment="1">
      <alignment/>
      <protection/>
    </xf>
    <xf numFmtId="0" fontId="9" fillId="0" borderId="24" xfId="557" applyBorder="1" applyAlignment="1">
      <alignment/>
      <protection/>
    </xf>
    <xf numFmtId="0" fontId="3" fillId="0" borderId="25" xfId="508" applyFont="1" applyBorder="1" applyAlignment="1" applyProtection="1">
      <alignment vertical="center"/>
      <protection hidden="1"/>
    </xf>
    <xf numFmtId="0" fontId="4" fillId="0" borderId="27" xfId="508" applyFont="1" applyBorder="1" applyAlignment="1" applyProtection="1">
      <alignment/>
      <protection hidden="1"/>
    </xf>
    <xf numFmtId="0" fontId="4" fillId="0" borderId="28" xfId="508" applyFont="1" applyFill="1" applyBorder="1" applyAlignment="1" applyProtection="1">
      <alignment horizontal="right" vertical="top" wrapText="1"/>
      <protection hidden="1"/>
    </xf>
    <xf numFmtId="0" fontId="4" fillId="0" borderId="29" xfId="508" applyFont="1" applyFill="1" applyBorder="1" applyAlignment="1" applyProtection="1">
      <alignment horizontal="right" vertical="top" wrapText="1"/>
      <protection hidden="1"/>
    </xf>
    <xf numFmtId="0" fontId="4" fillId="0" borderId="29" xfId="508" applyFont="1" applyFill="1" applyBorder="1" applyAlignment="1" applyProtection="1">
      <alignment/>
      <protection hidden="1"/>
    </xf>
    <xf numFmtId="0" fontId="4" fillId="0" borderId="30" xfId="508" applyFont="1" applyFill="1" applyBorder="1" applyAlignment="1" applyProtection="1">
      <alignment/>
      <protection hidden="1"/>
    </xf>
    <xf numFmtId="14" fontId="3" fillId="0" borderId="21" xfId="508" applyNumberFormat="1" applyFont="1" applyFill="1" applyBorder="1" applyAlignment="1" applyProtection="1">
      <alignment horizontal="center" vertical="center"/>
      <protection hidden="1" locked="0"/>
    </xf>
    <xf numFmtId="1" fontId="3" fillId="0" borderId="20" xfId="508" applyNumberFormat="1" applyFont="1" applyFill="1" applyBorder="1" applyAlignment="1" applyProtection="1">
      <alignment horizontal="center" vertical="center"/>
      <protection hidden="1" locked="0"/>
    </xf>
    <xf numFmtId="0" fontId="3" fillId="0" borderId="20" xfId="508" applyFont="1" applyFill="1" applyBorder="1" applyAlignment="1" applyProtection="1">
      <alignment horizontal="center" vertical="center"/>
      <protection hidden="1" locked="0"/>
    </xf>
    <xf numFmtId="49" fontId="3" fillId="0" borderId="20" xfId="508" applyNumberFormat="1" applyFont="1" applyFill="1" applyBorder="1" applyAlignment="1" applyProtection="1">
      <alignment horizontal="right" vertical="center"/>
      <protection hidden="1" locked="0"/>
    </xf>
    <xf numFmtId="0" fontId="3" fillId="0" borderId="25" xfId="508" applyFont="1" applyFill="1" applyBorder="1" applyAlignment="1" applyProtection="1">
      <alignment horizontal="right" vertical="center"/>
      <protection hidden="1" locked="0"/>
    </xf>
    <xf numFmtId="0" fontId="4" fillId="0" borderId="0" xfId="508" applyFont="1" applyFill="1" applyBorder="1" applyAlignment="1">
      <alignment/>
      <protection/>
    </xf>
    <xf numFmtId="49" fontId="3" fillId="0" borderId="0" xfId="508" applyNumberFormat="1" applyFont="1" applyFill="1" applyBorder="1" applyAlignment="1" applyProtection="1">
      <alignment horizontal="center" vertical="center"/>
      <protection hidden="1" locked="0"/>
    </xf>
    <xf numFmtId="0" fontId="65" fillId="0" borderId="0" xfId="0" applyFont="1" applyFill="1" applyAlignment="1">
      <alignment/>
    </xf>
    <xf numFmtId="3" fontId="65" fillId="0" borderId="0" xfId="0" applyNumberFormat="1" applyFont="1" applyFill="1" applyAlignment="1">
      <alignment/>
    </xf>
    <xf numFmtId="0" fontId="9" fillId="36" borderId="0" xfId="0" applyFont="1" applyFill="1" applyAlignment="1">
      <alignment horizontal="justify" vertical="top"/>
    </xf>
    <xf numFmtId="0" fontId="15" fillId="36" borderId="0" xfId="0" applyFont="1" applyFill="1" applyAlignment="1">
      <alignment horizontal="center" vertical="top"/>
    </xf>
    <xf numFmtId="0" fontId="9" fillId="36" borderId="0" xfId="0" applyFont="1" applyFill="1" applyAlignment="1">
      <alignment horizontal="right" vertical="top"/>
    </xf>
    <xf numFmtId="3" fontId="15" fillId="36" borderId="19" xfId="0" applyNumberFormat="1" applyFont="1" applyFill="1" applyBorder="1" applyAlignment="1">
      <alignment horizontal="right" vertical="top"/>
    </xf>
    <xf numFmtId="0" fontId="15" fillId="36" borderId="0" xfId="0" applyFont="1" applyFill="1" applyAlignment="1">
      <alignment vertical="top"/>
    </xf>
    <xf numFmtId="0" fontId="34" fillId="36" borderId="0" xfId="0" applyFont="1" applyFill="1" applyAlignment="1">
      <alignment vertical="top"/>
    </xf>
    <xf numFmtId="0" fontId="36" fillId="36" borderId="0" xfId="0" applyFont="1" applyFill="1" applyAlignment="1">
      <alignment vertical="top"/>
    </xf>
    <xf numFmtId="0" fontId="7" fillId="36" borderId="0" xfId="0" applyFont="1" applyFill="1" applyAlignment="1">
      <alignment horizontal="center" vertical="top"/>
    </xf>
    <xf numFmtId="3" fontId="15" fillId="36" borderId="31" xfId="0" applyNumberFormat="1" applyFont="1" applyFill="1" applyBorder="1" applyAlignment="1">
      <alignment horizontal="right" vertical="top"/>
    </xf>
    <xf numFmtId="14" fontId="37" fillId="36" borderId="0" xfId="0" applyNumberFormat="1" applyFont="1" applyFill="1" applyBorder="1" applyAlignment="1">
      <alignment/>
    </xf>
    <xf numFmtId="3" fontId="7" fillId="36" borderId="0" xfId="0" applyNumberFormat="1" applyFont="1" applyFill="1" applyBorder="1" applyAlignment="1">
      <alignment/>
    </xf>
    <xf numFmtId="3" fontId="7" fillId="36" borderId="0" xfId="0" applyNumberFormat="1" applyFont="1" applyFill="1" applyBorder="1" applyAlignment="1">
      <alignment/>
    </xf>
    <xf numFmtId="0" fontId="0" fillId="36" borderId="0" xfId="0" applyFont="1" applyFill="1" applyAlignment="1">
      <alignment horizontal="left" vertical="center" wrapText="1"/>
    </xf>
    <xf numFmtId="3" fontId="7" fillId="36" borderId="0" xfId="0" applyNumberFormat="1" applyFont="1" applyFill="1" applyBorder="1" applyAlignment="1">
      <alignment horizontal="right" vertical="top"/>
    </xf>
    <xf numFmtId="3" fontId="15" fillId="36" borderId="0" xfId="0" applyNumberFormat="1" applyFont="1" applyFill="1" applyBorder="1" applyAlignment="1">
      <alignment horizontal="right" vertical="top"/>
    </xf>
    <xf numFmtId="0" fontId="0" fillId="36" borderId="0" xfId="0" applyFont="1" applyFill="1" applyAlignment="1">
      <alignment vertical="center" wrapText="1"/>
    </xf>
    <xf numFmtId="0" fontId="39" fillId="36" borderId="0" xfId="0" applyFont="1" applyFill="1" applyAlignment="1">
      <alignment vertical="top"/>
    </xf>
    <xf numFmtId="0" fontId="0" fillId="36" borderId="0" xfId="0" applyFont="1" applyFill="1" applyAlignment="1">
      <alignment vertical="top"/>
    </xf>
    <xf numFmtId="3" fontId="0" fillId="36" borderId="0" xfId="0" applyNumberFormat="1" applyFont="1" applyFill="1" applyAlignment="1">
      <alignment vertical="top"/>
    </xf>
    <xf numFmtId="0" fontId="15" fillId="36" borderId="0" xfId="0" applyFont="1" applyFill="1" applyAlignment="1">
      <alignment horizontal="center" vertical="center" wrapText="1"/>
    </xf>
    <xf numFmtId="0" fontId="0" fillId="0" borderId="0" xfId="0" applyFont="1" applyFill="1" applyAlignment="1">
      <alignment vertical="top"/>
    </xf>
    <xf numFmtId="0" fontId="0" fillId="0" borderId="0" xfId="0" applyFont="1" applyFill="1" applyAlignment="1">
      <alignment vertical="top"/>
    </xf>
    <xf numFmtId="0" fontId="0" fillId="0" borderId="0" xfId="0" applyFont="1" applyAlignment="1">
      <alignment/>
    </xf>
    <xf numFmtId="3" fontId="0" fillId="0" borderId="0" xfId="0" applyNumberFormat="1" applyFill="1" applyAlignment="1">
      <alignment/>
    </xf>
    <xf numFmtId="0" fontId="6" fillId="0" borderId="20" xfId="0"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3"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0" xfId="557" applyFont="1" applyFill="1" applyBorder="1" applyAlignment="1" applyProtection="1">
      <alignment horizontal="center" vertical="center"/>
      <protection hidden="1"/>
    </xf>
    <xf numFmtId="0" fontId="4" fillId="0" borderId="18" xfId="508" applyFont="1" applyBorder="1" applyAlignment="1">
      <alignment/>
      <protection/>
    </xf>
    <xf numFmtId="0" fontId="4" fillId="0" borderId="26" xfId="508" applyFont="1" applyBorder="1" applyAlignment="1">
      <alignment/>
      <protection/>
    </xf>
    <xf numFmtId="0" fontId="4" fillId="0" borderId="25" xfId="508" applyFont="1" applyFill="1" applyBorder="1" applyAlignment="1" applyProtection="1">
      <alignment horizontal="center" vertical="center"/>
      <protection hidden="1" locked="0"/>
    </xf>
    <xf numFmtId="0" fontId="4" fillId="0" borderId="24" xfId="508" applyFont="1" applyBorder="1" applyAlignment="1" applyProtection="1">
      <alignment horizontal="left" vertical="center" wrapText="1"/>
      <protection hidden="1"/>
    </xf>
    <xf numFmtId="0" fontId="4" fillId="0" borderId="25" xfId="508" applyFont="1" applyBorder="1" applyAlignment="1" applyProtection="1">
      <alignment/>
      <protection hidden="1"/>
    </xf>
    <xf numFmtId="0" fontId="4" fillId="0" borderId="24" xfId="508" applyFont="1" applyFill="1" applyBorder="1" applyAlignment="1" applyProtection="1">
      <alignment/>
      <protection hidden="1"/>
    </xf>
    <xf numFmtId="0" fontId="4" fillId="0" borderId="0" xfId="508" applyFont="1" applyBorder="1" applyAlignment="1" applyProtection="1">
      <alignment wrapText="1"/>
      <protection hidden="1"/>
    </xf>
    <xf numFmtId="0" fontId="4" fillId="0" borderId="24" xfId="508" applyFont="1" applyBorder="1" applyAlignment="1" applyProtection="1">
      <alignment wrapText="1"/>
      <protection hidden="1"/>
    </xf>
    <xf numFmtId="0" fontId="4" fillId="0" borderId="25" xfId="508" applyFont="1" applyBorder="1" applyAlignment="1" applyProtection="1">
      <alignment horizontal="right"/>
      <protection hidden="1"/>
    </xf>
    <xf numFmtId="0" fontId="4" fillId="0" borderId="0" xfId="508" applyFont="1" applyBorder="1" applyAlignment="1" applyProtection="1">
      <alignment horizontal="right"/>
      <protection hidden="1"/>
    </xf>
    <xf numFmtId="0" fontId="4" fillId="0" borderId="24" xfId="508" applyFont="1" applyBorder="1" applyAlignment="1" applyProtection="1">
      <alignment/>
      <protection hidden="1"/>
    </xf>
    <xf numFmtId="0" fontId="4" fillId="0" borderId="25" xfId="508" applyFont="1" applyBorder="1" applyAlignment="1" applyProtection="1">
      <alignment horizontal="right" wrapText="1"/>
      <protection hidden="1"/>
    </xf>
    <xf numFmtId="0" fontId="4" fillId="0" borderId="0" xfId="508" applyFont="1" applyBorder="1" applyAlignment="1" applyProtection="1">
      <alignment horizontal="right" wrapText="1"/>
      <protection hidden="1"/>
    </xf>
    <xf numFmtId="0" fontId="4" fillId="0" borderId="0" xfId="508" applyFont="1" applyBorder="1" applyAlignment="1" applyProtection="1">
      <alignment horizontal="left"/>
      <protection hidden="1"/>
    </xf>
    <xf numFmtId="0" fontId="4" fillId="0" borderId="0" xfId="508" applyFont="1" applyFill="1" applyBorder="1" applyAlignment="1" applyProtection="1">
      <alignment/>
      <protection hidden="1"/>
    </xf>
    <xf numFmtId="0" fontId="4" fillId="0" borderId="0" xfId="508" applyFont="1" applyBorder="1" applyAlignment="1" applyProtection="1">
      <alignment vertical="top"/>
      <protection hidden="1"/>
    </xf>
    <xf numFmtId="0" fontId="4" fillId="0" borderId="0" xfId="508" applyFont="1" applyAlignment="1" applyProtection="1">
      <alignment horizontal="right" vertical="center"/>
      <protection hidden="1"/>
    </xf>
    <xf numFmtId="0" fontId="4" fillId="0" borderId="0" xfId="508" applyFont="1" applyAlignment="1" applyProtection="1">
      <alignment horizontal="right"/>
      <protection hidden="1"/>
    </xf>
    <xf numFmtId="0" fontId="4" fillId="0" borderId="24" xfId="508" applyFont="1" applyBorder="1" applyAlignment="1" applyProtection="1">
      <alignment vertical="top"/>
      <protection hidden="1"/>
    </xf>
    <xf numFmtId="0" fontId="4" fillId="0" borderId="0" xfId="508" applyFont="1" applyBorder="1" applyAlignment="1">
      <alignment/>
      <protection/>
    </xf>
    <xf numFmtId="0" fontId="4" fillId="0" borderId="24" xfId="508" applyFont="1" applyBorder="1" applyAlignment="1" applyProtection="1">
      <alignment horizontal="left" vertical="top" wrapText="1"/>
      <protection hidden="1"/>
    </xf>
    <xf numFmtId="0" fontId="4" fillId="0" borderId="0" xfId="508" applyFont="1" applyBorder="1" applyAlignment="1" applyProtection="1">
      <alignment horizontal="right" vertical="top"/>
      <protection hidden="1"/>
    </xf>
    <xf numFmtId="0" fontId="4" fillId="0" borderId="25" xfId="508" applyFont="1" applyBorder="1" applyAlignment="1" applyProtection="1">
      <alignment horizontal="left"/>
      <protection hidden="1"/>
    </xf>
    <xf numFmtId="0" fontId="9" fillId="36" borderId="0" xfId="0" applyFont="1" applyFill="1" applyAlignment="1">
      <alignment vertical="center" wrapText="1"/>
    </xf>
    <xf numFmtId="0" fontId="7" fillId="36" borderId="0" xfId="0" applyFont="1" applyFill="1" applyAlignment="1">
      <alignment vertical="top"/>
    </xf>
    <xf numFmtId="0" fontId="15" fillId="36" borderId="0" xfId="0" applyFont="1" applyFill="1" applyAlignment="1">
      <alignment horizontal="justify" vertical="top"/>
    </xf>
    <xf numFmtId="0" fontId="9" fillId="36" borderId="0" xfId="0" applyFont="1" applyFill="1" applyAlignment="1">
      <alignment vertical="top"/>
    </xf>
    <xf numFmtId="0" fontId="7" fillId="36" borderId="0" xfId="0" applyFont="1" applyFill="1" applyAlignment="1">
      <alignment horizontal="justify" vertical="top"/>
    </xf>
    <xf numFmtId="0" fontId="7" fillId="36" borderId="0" xfId="0" applyFont="1" applyFill="1" applyAlignment="1">
      <alignment horizontal="left" vertical="top" wrapText="1"/>
    </xf>
    <xf numFmtId="0" fontId="0" fillId="36" borderId="0" xfId="0" applyFont="1" applyFill="1" applyAlignment="1">
      <alignment horizontal="left" vertical="top" wrapText="1"/>
    </xf>
    <xf numFmtId="0" fontId="0" fillId="36" borderId="0" xfId="0" applyFont="1" applyFill="1" applyAlignment="1">
      <alignment vertical="top"/>
    </xf>
    <xf numFmtId="0" fontId="15" fillId="36" borderId="0" xfId="0" applyFont="1" applyFill="1" applyAlignment="1">
      <alignment vertical="center" wrapText="1"/>
    </xf>
    <xf numFmtId="0" fontId="0" fillId="36" borderId="0" xfId="0" applyFont="1" applyFill="1" applyAlignment="1">
      <alignment horizontal="justify" vertical="top"/>
    </xf>
    <xf numFmtId="0" fontId="0" fillId="36" borderId="0" xfId="0" applyFont="1" applyFill="1" applyAlignment="1">
      <alignment horizontal="left" vertical="top"/>
    </xf>
    <xf numFmtId="0" fontId="0" fillId="0" borderId="0" xfId="0" applyFont="1" applyFill="1" applyAlignment="1">
      <alignment horizontal="left" vertical="top" wrapText="1"/>
    </xf>
    <xf numFmtId="0" fontId="7" fillId="0" borderId="0" xfId="0" applyFont="1" applyFill="1" applyAlignment="1">
      <alignment vertical="top" wrapText="1"/>
    </xf>
    <xf numFmtId="0" fontId="0" fillId="0" borderId="0" xfId="0" applyFont="1" applyFill="1" applyAlignment="1">
      <alignment vertical="top" wrapText="1"/>
    </xf>
    <xf numFmtId="0" fontId="7" fillId="0" borderId="0" xfId="0" applyFont="1" applyFill="1" applyAlignment="1">
      <alignment vertical="top"/>
    </xf>
    <xf numFmtId="3" fontId="0" fillId="0" borderId="0" xfId="0" applyNumberFormat="1" applyFont="1" applyFill="1" applyAlignment="1">
      <alignment vertical="top"/>
    </xf>
    <xf numFmtId="3" fontId="0" fillId="36" borderId="0" xfId="0" applyNumberFormat="1" applyFont="1" applyFill="1" applyAlignment="1">
      <alignment vertical="top"/>
    </xf>
    <xf numFmtId="0" fontId="0" fillId="36" borderId="0" xfId="0" applyFont="1" applyFill="1" applyAlignment="1">
      <alignment horizontal="center" vertical="center" wrapText="1"/>
    </xf>
    <xf numFmtId="0" fontId="0" fillId="36" borderId="0" xfId="0" applyFont="1" applyFill="1" applyBorder="1" applyAlignment="1">
      <alignment vertical="top"/>
    </xf>
    <xf numFmtId="0" fontId="0" fillId="0" borderId="0" xfId="0" applyFont="1" applyFill="1" applyBorder="1" applyAlignment="1">
      <alignment vertical="top"/>
    </xf>
    <xf numFmtId="0" fontId="0" fillId="37" borderId="0" xfId="0" applyFont="1" applyFill="1" applyBorder="1" applyAlignment="1">
      <alignment vertical="top"/>
    </xf>
    <xf numFmtId="3" fontId="0" fillId="37" borderId="0" xfId="0" applyNumberFormat="1" applyFont="1" applyFill="1" applyBorder="1" applyAlignment="1">
      <alignment vertical="top"/>
    </xf>
    <xf numFmtId="3" fontId="0" fillId="36" borderId="0" xfId="0" applyNumberFormat="1" applyFont="1" applyFill="1" applyBorder="1" applyAlignment="1">
      <alignment/>
    </xf>
    <xf numFmtId="0" fontId="15" fillId="36" borderId="0" xfId="0" applyFont="1" applyFill="1" applyAlignment="1">
      <alignment vertical="top" wrapText="1"/>
    </xf>
    <xf numFmtId="0" fontId="36" fillId="36" borderId="0" xfId="0" applyFont="1" applyFill="1" applyAlignment="1">
      <alignment vertical="top" wrapText="1"/>
    </xf>
    <xf numFmtId="0" fontId="9" fillId="36" borderId="0" xfId="0" applyFont="1" applyFill="1" applyAlignment="1">
      <alignment horizontal="center" vertical="top"/>
    </xf>
    <xf numFmtId="0" fontId="0" fillId="36" borderId="0" xfId="0" applyFont="1" applyFill="1" applyAlignment="1">
      <alignment horizontal="justify" vertical="center"/>
    </xf>
    <xf numFmtId="3" fontId="0" fillId="36" borderId="0" xfId="0" applyNumberFormat="1" applyFont="1" applyFill="1" applyBorder="1" applyAlignment="1">
      <alignment horizontal="right" vertical="center" wrapText="1"/>
    </xf>
    <xf numFmtId="0" fontId="0" fillId="36" borderId="0" xfId="0" applyFont="1" applyFill="1" applyAlignment="1">
      <alignment vertical="center" wrapText="1"/>
    </xf>
    <xf numFmtId="0" fontId="3" fillId="0" borderId="21" xfId="0" applyFont="1" applyFill="1" applyBorder="1" applyAlignment="1" applyProtection="1">
      <alignment horizontal="center" vertical="center" wrapText="1"/>
      <protection hidden="1"/>
    </xf>
    <xf numFmtId="0" fontId="7" fillId="0" borderId="0" xfId="0" applyFont="1" applyFill="1" applyAlignment="1">
      <alignment horizontal="left" vertical="top" wrapText="1"/>
    </xf>
    <xf numFmtId="0" fontId="0" fillId="0" borderId="0" xfId="0" applyFont="1" applyFill="1" applyAlignment="1">
      <alignment horizontal="justify" vertical="top" wrapText="1"/>
    </xf>
    <xf numFmtId="0" fontId="0" fillId="0" borderId="0" xfId="0" applyFont="1" applyFill="1" applyAlignment="1">
      <alignment horizontal="left" vertical="top"/>
    </xf>
    <xf numFmtId="3" fontId="0" fillId="0" borderId="0" xfId="0" applyNumberFormat="1" applyFont="1" applyFill="1" applyBorder="1" applyAlignment="1">
      <alignment vertical="top"/>
    </xf>
    <xf numFmtId="0" fontId="6" fillId="36" borderId="0" xfId="0" applyFont="1" applyFill="1" applyAlignment="1">
      <alignment horizontal="center" vertical="center" wrapText="1"/>
    </xf>
    <xf numFmtId="0" fontId="6" fillId="36" borderId="0" xfId="0" applyFont="1" applyFill="1" applyAlignment="1">
      <alignment horizontal="center" vertical="center"/>
    </xf>
    <xf numFmtId="0" fontId="6" fillId="36" borderId="0" xfId="0" applyFont="1" applyFill="1" applyAlignment="1">
      <alignment vertical="top"/>
    </xf>
    <xf numFmtId="0" fontId="2" fillId="36" borderId="0" xfId="0" applyFont="1" applyFill="1" applyAlignment="1">
      <alignment horizontal="center" vertical="center" wrapText="1"/>
    </xf>
    <xf numFmtId="0" fontId="0" fillId="36" borderId="0" xfId="0" applyFont="1" applyFill="1" applyAlignment="1">
      <alignment vertical="top"/>
    </xf>
    <xf numFmtId="0" fontId="15" fillId="36" borderId="0" xfId="0" applyFont="1" applyFill="1" applyAlignment="1">
      <alignment horizontal="center" vertical="top"/>
    </xf>
    <xf numFmtId="0" fontId="0" fillId="36" borderId="0" xfId="0" applyFont="1" applyFill="1" applyAlignment="1">
      <alignment horizontal="justify" vertical="top"/>
    </xf>
    <xf numFmtId="0" fontId="7" fillId="36" borderId="0" xfId="0" applyFont="1" applyFill="1" applyAlignment="1">
      <alignment horizontal="justify" vertical="top"/>
    </xf>
    <xf numFmtId="0" fontId="0" fillId="36" borderId="0" xfId="0" applyFont="1" applyFill="1" applyAlignment="1">
      <alignment vertical="top"/>
    </xf>
    <xf numFmtId="0" fontId="7" fillId="36" borderId="0" xfId="0" applyFont="1" applyFill="1" applyBorder="1" applyAlignment="1">
      <alignment vertical="top"/>
    </xf>
    <xf numFmtId="0" fontId="0" fillId="36" borderId="0" xfId="0" applyFont="1" applyFill="1" applyAlignment="1">
      <alignment vertical="top"/>
    </xf>
    <xf numFmtId="0" fontId="0" fillId="36" borderId="0" xfId="0" applyFont="1" applyFill="1" applyAlignment="1">
      <alignment horizontal="justify" vertical="top"/>
    </xf>
    <xf numFmtId="0" fontId="0" fillId="36" borderId="0" xfId="0" applyFont="1" applyFill="1" applyAlignment="1">
      <alignment vertical="top"/>
    </xf>
    <xf numFmtId="0" fontId="0" fillId="0" borderId="0" xfId="0" applyFont="1" applyFill="1" applyAlignment="1">
      <alignment/>
    </xf>
    <xf numFmtId="0" fontId="0" fillId="36" borderId="0" xfId="0" applyFont="1" applyFill="1" applyAlignment="1">
      <alignment vertical="top"/>
    </xf>
    <xf numFmtId="9" fontId="0" fillId="36" borderId="0" xfId="0" applyNumberFormat="1" applyFont="1" applyFill="1" applyAlignment="1">
      <alignment horizontal="center" vertical="center"/>
    </xf>
    <xf numFmtId="0" fontId="0" fillId="36" borderId="0" xfId="0" applyFont="1" applyFill="1" applyAlignment="1">
      <alignment horizontal="justify" vertical="top" wrapText="1"/>
    </xf>
    <xf numFmtId="0" fontId="0" fillId="0" borderId="0" xfId="0" applyFont="1" applyFill="1" applyAlignment="1">
      <alignment horizontal="justify" vertical="top" wrapText="1"/>
    </xf>
    <xf numFmtId="9" fontId="0" fillId="36" borderId="0" xfId="0" applyNumberFormat="1" applyFont="1" applyFill="1" applyAlignment="1">
      <alignment horizontal="center" vertical="top"/>
    </xf>
    <xf numFmtId="0" fontId="66" fillId="0" borderId="0" xfId="0" applyFont="1" applyAlignment="1">
      <alignment/>
    </xf>
    <xf numFmtId="0" fontId="15" fillId="36" borderId="0" xfId="0" applyFont="1" applyFill="1" applyAlignment="1">
      <alignment horizontal="center" vertical="top"/>
    </xf>
    <xf numFmtId="3" fontId="7" fillId="36" borderId="19" xfId="0" applyNumberFormat="1" applyFont="1" applyFill="1" applyBorder="1" applyAlignment="1">
      <alignment horizontal="right" vertical="top"/>
    </xf>
    <xf numFmtId="0" fontId="0" fillId="0" borderId="0" xfId="0" applyFont="1" applyFill="1" applyAlignment="1">
      <alignment vertical="top"/>
    </xf>
    <xf numFmtId="0" fontId="7" fillId="36" borderId="0" xfId="0" applyFont="1" applyFill="1" applyAlignment="1">
      <alignment vertical="top"/>
    </xf>
    <xf numFmtId="0" fontId="0" fillId="36" borderId="0" xfId="0" applyFont="1" applyFill="1" applyAlignment="1">
      <alignment vertical="top"/>
    </xf>
    <xf numFmtId="0" fontId="0" fillId="0" borderId="0" xfId="0" applyFont="1" applyAlignment="1">
      <alignment/>
    </xf>
    <xf numFmtId="0" fontId="0" fillId="36" borderId="0" xfId="0" applyFont="1" applyFill="1" applyAlignment="1">
      <alignment vertical="top"/>
    </xf>
    <xf numFmtId="0" fontId="7" fillId="36" borderId="0" xfId="0" applyFont="1" applyFill="1" applyAlignment="1">
      <alignment horizontal="left" vertical="top"/>
    </xf>
    <xf numFmtId="0" fontId="36" fillId="36" borderId="0" xfId="0" applyFont="1" applyFill="1" applyAlignment="1">
      <alignment vertical="top"/>
    </xf>
    <xf numFmtId="0" fontId="0" fillId="36" borderId="0" xfId="0" applyFont="1" applyFill="1" applyAlignment="1">
      <alignment vertical="top"/>
    </xf>
    <xf numFmtId="0" fontId="6" fillId="36" borderId="0" xfId="0" applyFont="1" applyFill="1" applyAlignment="1">
      <alignment vertical="center" wrapText="1"/>
    </xf>
    <xf numFmtId="0" fontId="2" fillId="36" borderId="0" xfId="0" applyFont="1" applyFill="1" applyAlignment="1">
      <alignment vertical="center" wrapText="1"/>
    </xf>
    <xf numFmtId="0" fontId="47" fillId="36" borderId="0" xfId="0" applyFont="1" applyFill="1" applyAlignment="1">
      <alignment vertical="center" wrapText="1"/>
    </xf>
    <xf numFmtId="0" fontId="0" fillId="36" borderId="0" xfId="0" applyFont="1" applyFill="1" applyAlignment="1">
      <alignment horizontal="justify" vertical="top"/>
    </xf>
    <xf numFmtId="0" fontId="0" fillId="36" borderId="0" xfId="0" applyFont="1" applyFill="1" applyAlignment="1">
      <alignment vertical="top"/>
    </xf>
    <xf numFmtId="0" fontId="15" fillId="36" borderId="0" xfId="0" applyFont="1" applyFill="1" applyAlignment="1">
      <alignment horizontal="center" vertical="top"/>
    </xf>
    <xf numFmtId="0" fontId="15" fillId="36" borderId="0" xfId="0" applyFont="1" applyFill="1" applyBorder="1" applyAlignment="1">
      <alignment horizontal="center" vertical="top"/>
    </xf>
    <xf numFmtId="3" fontId="9" fillId="36" borderId="0" xfId="0" applyNumberFormat="1" applyFont="1" applyFill="1" applyBorder="1" applyAlignment="1">
      <alignment horizontal="right" vertical="center" wrapText="1"/>
    </xf>
    <xf numFmtId="3" fontId="9" fillId="37" borderId="0" xfId="0" applyNumberFormat="1" applyFont="1" applyFill="1" applyBorder="1" applyAlignment="1">
      <alignment horizontal="right" vertical="center" wrapText="1"/>
    </xf>
    <xf numFmtId="3" fontId="15" fillId="37" borderId="0" xfId="0" applyNumberFormat="1" applyFont="1" applyFill="1" applyBorder="1" applyAlignment="1">
      <alignment horizontal="right" vertical="center" wrapText="1"/>
    </xf>
    <xf numFmtId="3" fontId="67" fillId="37" borderId="0" xfId="0" applyNumberFormat="1" applyFont="1" applyFill="1" applyBorder="1" applyAlignment="1">
      <alignment horizontal="right" vertical="center" wrapText="1"/>
    </xf>
    <xf numFmtId="3" fontId="7" fillId="37" borderId="0" xfId="0" applyNumberFormat="1" applyFont="1" applyFill="1" applyBorder="1" applyAlignment="1">
      <alignment horizontal="right" vertical="center" wrapText="1"/>
    </xf>
    <xf numFmtId="3" fontId="0" fillId="37"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top"/>
    </xf>
    <xf numFmtId="3" fontId="7" fillId="36" borderId="0" xfId="0" applyNumberFormat="1" applyFont="1" applyFill="1" applyBorder="1" applyAlignment="1">
      <alignment horizontal="right" vertical="center" wrapText="1"/>
    </xf>
    <xf numFmtId="3" fontId="67" fillId="36" borderId="0" xfId="0" applyNumberFormat="1" applyFont="1" applyFill="1" applyBorder="1" applyAlignment="1">
      <alignment horizontal="right" vertical="center" wrapText="1"/>
    </xf>
    <xf numFmtId="3" fontId="0" fillId="36" borderId="0" xfId="0" applyNumberFormat="1" applyFont="1" applyFill="1" applyBorder="1" applyAlignment="1">
      <alignment vertical="center" wrapText="1"/>
    </xf>
    <xf numFmtId="3" fontId="7" fillId="36" borderId="0" xfId="0" applyNumberFormat="1" applyFont="1" applyFill="1" applyBorder="1" applyAlignment="1">
      <alignment vertical="top"/>
    </xf>
    <xf numFmtId="0" fontId="9" fillId="36" borderId="0" xfId="0" applyFont="1" applyFill="1" applyAlignment="1">
      <alignment vertical="top"/>
    </xf>
    <xf numFmtId="0" fontId="0" fillId="36" borderId="0" xfId="0" applyFont="1" applyFill="1" applyAlignment="1">
      <alignment vertical="top"/>
    </xf>
    <xf numFmtId="0" fontId="15" fillId="36" borderId="0" xfId="0" applyFont="1" applyFill="1" applyAlignment="1">
      <alignment horizontal="center" vertical="top"/>
    </xf>
    <xf numFmtId="3" fontId="7" fillId="36" borderId="19" xfId="0" applyNumberFormat="1" applyFont="1" applyFill="1" applyBorder="1" applyAlignment="1">
      <alignment horizontal="right" vertical="top"/>
    </xf>
    <xf numFmtId="3" fontId="9" fillId="36" borderId="0" xfId="0" applyNumberFormat="1" applyFont="1" applyFill="1" applyAlignment="1">
      <alignment horizontal="right" vertical="top"/>
    </xf>
    <xf numFmtId="3" fontId="9" fillId="36" borderId="19" xfId="0" applyNumberFormat="1" applyFont="1" applyFill="1" applyBorder="1" applyAlignment="1">
      <alignment horizontal="right" vertical="top"/>
    </xf>
    <xf numFmtId="3" fontId="9" fillId="36" borderId="0" xfId="0" applyNumberFormat="1" applyFont="1" applyFill="1" applyAlignment="1">
      <alignment vertical="center"/>
    </xf>
    <xf numFmtId="3" fontId="9" fillId="36" borderId="19" xfId="0" applyNumberFormat="1" applyFont="1" applyFill="1" applyBorder="1" applyAlignment="1">
      <alignment vertical="center"/>
    </xf>
    <xf numFmtId="3" fontId="9" fillId="36"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0" fillId="36" borderId="0" xfId="0" applyNumberFormat="1" applyFont="1" applyFill="1" applyAlignment="1">
      <alignment horizontal="right" vertical="center"/>
    </xf>
    <xf numFmtId="3" fontId="0" fillId="36" borderId="19" xfId="0" applyNumberFormat="1" applyFont="1" applyFill="1" applyBorder="1" applyAlignment="1">
      <alignment horizontal="right" vertical="center"/>
    </xf>
    <xf numFmtId="3" fontId="9" fillId="36" borderId="0" xfId="0" applyNumberFormat="1" applyFont="1" applyFill="1" applyAlignment="1">
      <alignment horizontal="right" vertical="center"/>
    </xf>
    <xf numFmtId="3" fontId="9" fillId="36" borderId="19" xfId="0" applyNumberFormat="1" applyFont="1" applyFill="1" applyBorder="1" applyAlignment="1">
      <alignment horizontal="right" vertical="center"/>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0" fillId="36"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0" fillId="36" borderId="19"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0" fontId="0" fillId="36" borderId="0" xfId="0" applyFont="1" applyFill="1" applyBorder="1" applyAlignment="1">
      <alignment vertical="top"/>
    </xf>
    <xf numFmtId="3" fontId="9" fillId="36" borderId="19" xfId="0" applyNumberFormat="1" applyFont="1" applyFill="1" applyBorder="1" applyAlignment="1">
      <alignment horizontal="right" vertical="top"/>
    </xf>
    <xf numFmtId="3" fontId="0" fillId="36" borderId="0" xfId="0" applyNumberFormat="1" applyFont="1" applyFill="1" applyAlignment="1">
      <alignment horizontal="right" vertical="top"/>
    </xf>
    <xf numFmtId="0" fontId="9" fillId="36" borderId="0" xfId="0" applyFont="1" applyFill="1" applyAlignment="1">
      <alignment vertical="top"/>
    </xf>
    <xf numFmtId="0" fontId="0" fillId="36" borderId="0" xfId="0" applyFont="1" applyFill="1" applyAlignment="1">
      <alignment vertical="center"/>
    </xf>
    <xf numFmtId="3" fontId="3" fillId="36" borderId="20" xfId="508" applyNumberFormat="1" applyFont="1" applyFill="1" applyBorder="1" applyAlignment="1" applyProtection="1">
      <alignment horizontal="right" vertical="center"/>
      <protection hidden="1" locked="0"/>
    </xf>
    <xf numFmtId="3" fontId="2" fillId="0" borderId="15"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hidden="1"/>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hidden="1"/>
    </xf>
    <xf numFmtId="3" fontId="2" fillId="0" borderId="15" xfId="0" applyNumberFormat="1" applyFont="1" applyFill="1" applyBorder="1" applyAlignment="1" applyProtection="1">
      <alignment vertical="center"/>
      <protection hidden="1"/>
    </xf>
    <xf numFmtId="3" fontId="9" fillId="36" borderId="0" xfId="0" applyNumberFormat="1" applyFont="1" applyFill="1" applyAlignment="1">
      <alignment vertical="center"/>
    </xf>
    <xf numFmtId="3" fontId="9" fillId="36" borderId="19" xfId="0" applyNumberFormat="1" applyFont="1" applyFill="1" applyBorder="1" applyAlignment="1">
      <alignment vertical="center"/>
    </xf>
    <xf numFmtId="3" fontId="0" fillId="36" borderId="0" xfId="0" applyNumberFormat="1" applyFont="1" applyFill="1" applyAlignment="1">
      <alignment horizontal="right" vertical="center"/>
    </xf>
    <xf numFmtId="3" fontId="0" fillId="36" borderId="19" xfId="0" applyNumberFormat="1" applyFont="1" applyFill="1" applyBorder="1" applyAlignment="1">
      <alignment horizontal="right" vertical="center"/>
    </xf>
    <xf numFmtId="0" fontId="0" fillId="36" borderId="0" xfId="0" applyFont="1" applyFill="1" applyAlignment="1">
      <alignment horizontal="left" vertical="center" wrapText="1"/>
    </xf>
    <xf numFmtId="3" fontId="7" fillId="36" borderId="0" xfId="0" applyNumberFormat="1" applyFont="1" applyFill="1" applyBorder="1" applyAlignment="1">
      <alignment horizontal="right" vertical="top"/>
    </xf>
    <xf numFmtId="0" fontId="0" fillId="0" borderId="0" xfId="0" applyFont="1" applyFill="1" applyAlignment="1">
      <alignment vertical="top"/>
    </xf>
    <xf numFmtId="0" fontId="0" fillId="36" borderId="0" xfId="0" applyFont="1" applyFill="1" applyAlignment="1">
      <alignment vertical="top"/>
    </xf>
    <xf numFmtId="3" fontId="7" fillId="0" borderId="19" xfId="0" applyNumberFormat="1" applyFont="1" applyFill="1" applyBorder="1" applyAlignment="1">
      <alignment horizontal="right" vertical="top"/>
    </xf>
    <xf numFmtId="0" fontId="0" fillId="0" borderId="0" xfId="0" applyFont="1" applyAlignment="1">
      <alignment/>
    </xf>
    <xf numFmtId="3" fontId="9" fillId="37" borderId="0" xfId="0" applyNumberFormat="1" applyFont="1" applyFill="1" applyAlignment="1">
      <alignment horizontal="right" vertical="center" wrapText="1"/>
    </xf>
    <xf numFmtId="3" fontId="15" fillId="37" borderId="0" xfId="0" applyNumberFormat="1" applyFont="1" applyFill="1" applyAlignment="1">
      <alignment horizontal="right" vertical="center" wrapText="1"/>
    </xf>
    <xf numFmtId="3" fontId="67" fillId="37" borderId="19" xfId="0" applyNumberFormat="1" applyFont="1" applyFill="1" applyBorder="1" applyAlignment="1">
      <alignment horizontal="right" vertical="center" wrapText="1"/>
    </xf>
    <xf numFmtId="3" fontId="7" fillId="37" borderId="0" xfId="0" applyNumberFormat="1" applyFont="1" applyFill="1" applyAlignment="1">
      <alignment horizontal="right" vertical="center" wrapText="1"/>
    </xf>
    <xf numFmtId="3" fontId="0" fillId="37" borderId="19"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top"/>
    </xf>
    <xf numFmtId="3" fontId="9" fillId="37" borderId="19" xfId="0" applyNumberFormat="1" applyFont="1" applyFill="1" applyBorder="1" applyAlignment="1">
      <alignment horizontal="right" vertical="center" wrapText="1"/>
    </xf>
    <xf numFmtId="3" fontId="0" fillId="36" borderId="0" xfId="0" applyNumberFormat="1" applyFont="1" applyFill="1" applyAlignment="1">
      <alignment horizontal="right" vertical="center" wrapText="1"/>
    </xf>
    <xf numFmtId="3" fontId="7" fillId="0" borderId="19" xfId="0" applyNumberFormat="1" applyFont="1" applyFill="1" applyBorder="1" applyAlignment="1">
      <alignment horizontal="right" vertical="top"/>
    </xf>
    <xf numFmtId="3" fontId="9" fillId="36" borderId="19" xfId="0" applyNumberFormat="1" applyFont="1" applyFill="1" applyBorder="1" applyAlignment="1">
      <alignment horizontal="right" vertical="center" wrapText="1"/>
    </xf>
    <xf numFmtId="3" fontId="0" fillId="36" borderId="0" xfId="0" applyNumberFormat="1" applyFont="1" applyFill="1" applyAlignment="1">
      <alignment horizontal="right" vertical="center" wrapText="1"/>
    </xf>
    <xf numFmtId="3" fontId="7" fillId="0" borderId="19" xfId="0" applyNumberFormat="1" applyFont="1" applyFill="1" applyBorder="1" applyAlignment="1">
      <alignment horizontal="right" vertical="top"/>
    </xf>
    <xf numFmtId="3" fontId="0" fillId="36" borderId="19" xfId="0" applyNumberFormat="1" applyFont="1" applyFill="1" applyBorder="1" applyAlignment="1">
      <alignment horizontal="right" vertical="center" wrapText="1"/>
    </xf>
    <xf numFmtId="3" fontId="7" fillId="36" borderId="0" xfId="0" applyNumberFormat="1" applyFont="1" applyFill="1" applyAlignment="1">
      <alignment horizontal="right" vertical="center" wrapText="1"/>
    </xf>
    <xf numFmtId="3" fontId="67" fillId="36" borderId="19" xfId="0" applyNumberFormat="1" applyFont="1" applyFill="1" applyBorder="1" applyAlignment="1">
      <alignment horizontal="right" vertical="center" wrapText="1"/>
    </xf>
    <xf numFmtId="3" fontId="0" fillId="36" borderId="0" xfId="0" applyNumberFormat="1" applyFont="1" applyFill="1" applyBorder="1" applyAlignment="1">
      <alignment horizontal="right" vertical="center" wrapText="1"/>
    </xf>
    <xf numFmtId="3" fontId="9" fillId="36" borderId="19" xfId="0" applyNumberFormat="1" applyFont="1" applyFill="1" applyBorder="1" applyAlignment="1">
      <alignment horizontal="right" vertical="top"/>
    </xf>
    <xf numFmtId="3" fontId="15" fillId="36" borderId="19" xfId="0" applyNumberFormat="1" applyFont="1" applyFill="1" applyBorder="1" applyAlignment="1">
      <alignment horizontal="right" vertical="top"/>
    </xf>
    <xf numFmtId="3" fontId="9" fillId="36" borderId="0" xfId="0" applyNumberFormat="1" applyFont="1" applyFill="1" applyBorder="1" applyAlignment="1">
      <alignment horizontal="right" vertical="top"/>
    </xf>
    <xf numFmtId="3" fontId="15" fillId="36" borderId="19" xfId="0" applyNumberFormat="1" applyFont="1" applyFill="1" applyBorder="1" applyAlignment="1">
      <alignment horizontal="right" vertical="top"/>
    </xf>
    <xf numFmtId="3" fontId="9" fillId="36" borderId="19" xfId="0" applyNumberFormat="1" applyFont="1" applyFill="1" applyBorder="1" applyAlignment="1">
      <alignment horizontal="right" vertical="center"/>
    </xf>
    <xf numFmtId="3" fontId="9" fillId="36" borderId="0" xfId="0" applyNumberFormat="1" applyFont="1" applyFill="1" applyAlignment="1">
      <alignment horizontal="right" vertical="center"/>
    </xf>
    <xf numFmtId="3" fontId="0" fillId="36" borderId="0" xfId="0" applyNumberFormat="1" applyFont="1" applyFill="1" applyAlignment="1">
      <alignment horizontal="right" vertical="center" wrapText="1"/>
    </xf>
    <xf numFmtId="3" fontId="7" fillId="0" borderId="19" xfId="0" applyNumberFormat="1" applyFont="1" applyFill="1" applyBorder="1" applyAlignment="1">
      <alignment horizontal="right" vertical="top"/>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15" fillId="36" borderId="31" xfId="0" applyNumberFormat="1" applyFont="1" applyFill="1" applyBorder="1" applyAlignment="1">
      <alignment horizontal="right" vertical="top"/>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15" fillId="36" borderId="19" xfId="0" applyNumberFormat="1" applyFont="1" applyFill="1" applyBorder="1" applyAlignment="1">
      <alignment horizontal="right" vertical="top"/>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0" fillId="36" borderId="0" xfId="0" applyNumberFormat="1" applyFont="1" applyFill="1" applyAlignment="1">
      <alignment horizontal="right" vertical="top" wrapText="1"/>
    </xf>
    <xf numFmtId="4" fontId="7" fillId="36" borderId="0" xfId="0" applyNumberFormat="1" applyFont="1" applyFill="1" applyAlignment="1">
      <alignment horizontal="right" vertical="top" wrapText="1"/>
    </xf>
    <xf numFmtId="3" fontId="7" fillId="36" borderId="19" xfId="0" applyNumberFormat="1" applyFont="1" applyFill="1" applyBorder="1" applyAlignment="1">
      <alignment horizontal="right" vertical="top"/>
    </xf>
    <xf numFmtId="3" fontId="0" fillId="36" borderId="0" xfId="0" applyNumberFormat="1" applyFont="1" applyFill="1" applyAlignment="1">
      <alignment horizontal="right" vertical="center" wrapText="1"/>
    </xf>
    <xf numFmtId="3" fontId="0" fillId="36" borderId="19" xfId="0" applyNumberFormat="1" applyFont="1" applyFill="1" applyBorder="1" applyAlignment="1">
      <alignment horizontal="right" vertical="center" wrapText="1"/>
    </xf>
    <xf numFmtId="3" fontId="0" fillId="36" borderId="0" xfId="0" applyNumberFormat="1" applyFont="1" applyFill="1" applyBorder="1" applyAlignment="1">
      <alignment horizontal="right" vertical="center" wrapText="1"/>
    </xf>
    <xf numFmtId="3" fontId="0" fillId="0" borderId="0"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7" fillId="36" borderId="31" xfId="0" applyNumberFormat="1" applyFont="1" applyFill="1" applyBorder="1" applyAlignment="1">
      <alignment vertical="top"/>
    </xf>
    <xf numFmtId="3" fontId="0" fillId="36" borderId="0" xfId="0" applyNumberFormat="1" applyFont="1" applyFill="1" applyAlignment="1">
      <alignment vertical="center" wrapText="1"/>
    </xf>
    <xf numFmtId="3" fontId="0" fillId="36" borderId="19" xfId="0" applyNumberFormat="1" applyFont="1" applyFill="1" applyBorder="1" applyAlignment="1">
      <alignment vertical="center" wrapText="1"/>
    </xf>
    <xf numFmtId="3" fontId="67" fillId="36" borderId="0" xfId="0" applyNumberFormat="1" applyFont="1" applyFill="1" applyAlignment="1">
      <alignment vertical="center" wrapText="1"/>
    </xf>
    <xf numFmtId="3" fontId="15" fillId="36" borderId="19" xfId="0" applyNumberFormat="1" applyFont="1" applyFill="1" applyBorder="1" applyAlignment="1">
      <alignment horizontal="right" vertical="top"/>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7" fillId="36" borderId="19" xfId="0" applyNumberFormat="1" applyFont="1" applyFill="1" applyBorder="1" applyAlignment="1">
      <alignment horizontal="right" vertical="top"/>
    </xf>
    <xf numFmtId="3" fontId="0" fillId="36" borderId="0" xfId="0" applyNumberFormat="1" applyFont="1" applyFill="1" applyAlignment="1">
      <alignment horizontal="right" vertical="center" wrapText="1"/>
    </xf>
    <xf numFmtId="3" fontId="0" fillId="36" borderId="19" xfId="0" applyNumberFormat="1" applyFont="1" applyFill="1" applyBorder="1" applyAlignment="1">
      <alignment horizontal="right" vertical="center" wrapText="1"/>
    </xf>
    <xf numFmtId="3" fontId="7" fillId="36" borderId="19" xfId="0" applyNumberFormat="1" applyFont="1" applyFill="1" applyBorder="1" applyAlignment="1">
      <alignment horizontal="right" vertical="top"/>
    </xf>
    <xf numFmtId="3" fontId="15" fillId="36" borderId="19" xfId="0" applyNumberFormat="1" applyFont="1" applyFill="1" applyBorder="1" applyAlignment="1">
      <alignment horizontal="right" vertical="top"/>
    </xf>
    <xf numFmtId="3" fontId="9" fillId="36" borderId="19" xfId="0" applyNumberFormat="1" applyFont="1" applyFill="1" applyBorder="1" applyAlignment="1">
      <alignment horizontal="right" vertical="top"/>
    </xf>
    <xf numFmtId="3" fontId="15" fillId="36" borderId="19" xfId="0" applyNumberFormat="1" applyFont="1" applyFill="1" applyBorder="1" applyAlignment="1">
      <alignment horizontal="right" vertical="top"/>
    </xf>
    <xf numFmtId="0" fontId="9" fillId="36" borderId="0" xfId="0" applyFont="1" applyFill="1" applyAlignment="1">
      <alignment vertical="top"/>
    </xf>
    <xf numFmtId="3" fontId="0" fillId="36" borderId="0" xfId="0" applyNumberFormat="1" applyFont="1" applyFill="1" applyAlignment="1">
      <alignment horizontal="right" vertical="top"/>
    </xf>
    <xf numFmtId="3" fontId="9" fillId="36" borderId="0" xfId="0" applyNumberFormat="1" applyFont="1" applyFill="1" applyAlignment="1">
      <alignment horizontal="right" vertical="top"/>
    </xf>
    <xf numFmtId="0" fontId="0" fillId="0" borderId="0" xfId="0" applyFont="1" applyFill="1" applyAlignment="1">
      <alignment horizontal="justify" vertical="top" wrapText="1"/>
    </xf>
    <xf numFmtId="0" fontId="66" fillId="36" borderId="0" xfId="0" applyFont="1" applyFill="1" applyAlignment="1">
      <alignment/>
    </xf>
    <xf numFmtId="0" fontId="9" fillId="36" borderId="0" xfId="0" applyFont="1" applyFill="1" applyAlignment="1">
      <alignment horizontal="left" vertical="center" wrapText="1"/>
    </xf>
    <xf numFmtId="0" fontId="0" fillId="36" borderId="0" xfId="0" applyFont="1" applyFill="1" applyAlignment="1">
      <alignment vertical="top"/>
    </xf>
    <xf numFmtId="0" fontId="0" fillId="0" borderId="0" xfId="0" applyFont="1" applyFill="1" applyAlignment="1">
      <alignment horizontal="justify" vertical="top" wrapText="1"/>
    </xf>
    <xf numFmtId="0" fontId="40" fillId="36" borderId="0" xfId="0" applyFont="1" applyFill="1" applyAlignment="1">
      <alignment horizontal="left" vertical="top" wrapText="1"/>
    </xf>
    <xf numFmtId="3" fontId="2" fillId="0" borderId="17" xfId="507" applyNumberFormat="1" applyFont="1" applyFill="1" applyBorder="1" applyAlignment="1" applyProtection="1">
      <alignment vertical="center"/>
      <protection locked="0"/>
    </xf>
    <xf numFmtId="3" fontId="2" fillId="0" borderId="12" xfId="507" applyNumberFormat="1" applyFont="1" applyFill="1" applyBorder="1" applyAlignment="1" applyProtection="1">
      <alignment vertical="center"/>
      <protection locked="0"/>
    </xf>
    <xf numFmtId="3" fontId="0" fillId="0" borderId="0" xfId="0" applyNumberFormat="1" applyFont="1" applyFill="1" applyAlignment="1">
      <alignment horizontal="right" vertical="top" wrapText="1"/>
    </xf>
    <xf numFmtId="3" fontId="9" fillId="36" borderId="0" xfId="507" applyNumberFormat="1" applyFont="1" applyFill="1" applyBorder="1" applyAlignment="1">
      <alignment horizontal="right" vertical="top"/>
      <protection/>
    </xf>
    <xf numFmtId="0" fontId="0" fillId="36" borderId="0" xfId="0" applyFont="1" applyFill="1" applyAlignment="1">
      <alignment horizontal="justify" vertical="top" wrapText="1"/>
    </xf>
    <xf numFmtId="3" fontId="9" fillId="36" borderId="19" xfId="507" applyNumberFormat="1" applyFont="1" applyFill="1" applyBorder="1" applyAlignment="1">
      <alignment horizontal="right" vertical="top"/>
      <protection/>
    </xf>
    <xf numFmtId="3" fontId="15" fillId="36" borderId="19" xfId="0" applyNumberFormat="1" applyFont="1" applyFill="1" applyBorder="1" applyAlignment="1">
      <alignment horizontal="right" vertical="center" wrapText="1"/>
    </xf>
    <xf numFmtId="0" fontId="9" fillId="36" borderId="0" xfId="0" applyFont="1" applyFill="1" applyAlignment="1">
      <alignment horizontal="justify" vertical="top"/>
    </xf>
    <xf numFmtId="0" fontId="9" fillId="36" borderId="0" xfId="0" applyFont="1" applyFill="1" applyAlignment="1">
      <alignment horizontal="right" vertical="top"/>
    </xf>
    <xf numFmtId="3" fontId="9" fillId="36" borderId="19" xfId="0" applyNumberFormat="1" applyFont="1" applyFill="1" applyBorder="1" applyAlignment="1">
      <alignment horizontal="right" vertical="top"/>
    </xf>
    <xf numFmtId="3" fontId="15" fillId="36" borderId="19" xfId="0" applyNumberFormat="1" applyFont="1" applyFill="1" applyBorder="1" applyAlignment="1">
      <alignment horizontal="right" vertical="top"/>
    </xf>
    <xf numFmtId="3" fontId="7" fillId="36" borderId="19" xfId="0" applyNumberFormat="1" applyFont="1" applyFill="1" applyBorder="1" applyAlignment="1">
      <alignment horizontal="right" vertical="top"/>
    </xf>
    <xf numFmtId="3" fontId="15" fillId="36" borderId="31" xfId="0" applyNumberFormat="1" applyFont="1" applyFill="1" applyBorder="1" applyAlignment="1">
      <alignment horizontal="right" vertical="top"/>
    </xf>
    <xf numFmtId="0" fontId="0" fillId="0" borderId="0" xfId="0" applyFont="1" applyFill="1" applyAlignment="1">
      <alignment vertical="top"/>
    </xf>
    <xf numFmtId="0" fontId="7" fillId="36" borderId="0" xfId="0" applyFont="1" applyFill="1" applyAlignment="1">
      <alignment vertical="top"/>
    </xf>
    <xf numFmtId="0" fontId="0" fillId="36" borderId="0" xfId="0" applyFont="1" applyFill="1" applyAlignment="1">
      <alignment vertical="top"/>
    </xf>
    <xf numFmtId="0" fontId="9" fillId="36" borderId="0" xfId="0" applyFont="1" applyFill="1" applyAlignment="1">
      <alignment vertical="top"/>
    </xf>
    <xf numFmtId="0" fontId="0" fillId="0" borderId="0" xfId="0" applyFont="1" applyAlignment="1">
      <alignment/>
    </xf>
    <xf numFmtId="0" fontId="9" fillId="36" borderId="0" xfId="0" applyFont="1" applyFill="1" applyAlignment="1">
      <alignment vertical="center" wrapText="1"/>
    </xf>
    <xf numFmtId="0" fontId="15" fillId="36" borderId="0" xfId="0" applyFont="1" applyFill="1" applyAlignment="1">
      <alignment horizontal="center" vertical="top"/>
    </xf>
    <xf numFmtId="0" fontId="0" fillId="36" borderId="0" xfId="0" applyFont="1" applyFill="1" applyAlignment="1">
      <alignment horizontal="justify" vertical="top" wrapText="1"/>
    </xf>
    <xf numFmtId="3" fontId="9" fillId="36" borderId="0" xfId="0" applyNumberFormat="1" applyFont="1" applyFill="1" applyBorder="1" applyAlignment="1">
      <alignment horizontal="right" vertical="top"/>
    </xf>
    <xf numFmtId="0" fontId="0" fillId="36" borderId="0" xfId="0" applyFont="1" applyFill="1" applyAlignment="1">
      <alignment horizontal="right" vertical="top"/>
    </xf>
    <xf numFmtId="3" fontId="0" fillId="36" borderId="0" xfId="0" applyNumberFormat="1" applyFont="1" applyFill="1" applyAlignment="1">
      <alignment horizontal="right" vertical="top"/>
    </xf>
    <xf numFmtId="3" fontId="9" fillId="36" borderId="0" xfId="0" applyNumberFormat="1" applyFont="1" applyFill="1" applyAlignment="1">
      <alignment horizontal="right" vertical="top"/>
    </xf>
    <xf numFmtId="0" fontId="0" fillId="36" borderId="19" xfId="0" applyFont="1" applyFill="1" applyBorder="1" applyAlignment="1">
      <alignment horizontal="right" vertical="top"/>
    </xf>
    <xf numFmtId="0" fontId="0" fillId="36" borderId="19" xfId="0" applyFont="1" applyFill="1" applyBorder="1" applyAlignment="1">
      <alignment vertical="top"/>
    </xf>
    <xf numFmtId="0" fontId="44" fillId="36" borderId="32" xfId="0" applyFont="1" applyFill="1" applyBorder="1" applyAlignment="1">
      <alignment horizontal="left" vertical="center" wrapText="1"/>
    </xf>
    <xf numFmtId="0" fontId="44" fillId="36" borderId="0" xfId="0" applyFont="1" applyFill="1" applyBorder="1" applyAlignment="1">
      <alignment horizontal="left" vertical="center" wrapText="1"/>
    </xf>
    <xf numFmtId="0" fontId="6" fillId="36" borderId="0" xfId="0" applyFont="1" applyFill="1" applyAlignment="1">
      <alignment vertical="top"/>
    </xf>
    <xf numFmtId="0" fontId="2" fillId="36" borderId="0" xfId="0" applyFont="1" applyFill="1" applyAlignment="1">
      <alignment vertical="top"/>
    </xf>
    <xf numFmtId="3" fontId="6" fillId="36" borderId="31" xfId="0" applyNumberFormat="1" applyFont="1" applyFill="1" applyBorder="1" applyAlignment="1">
      <alignment horizontal="right" vertical="top"/>
    </xf>
    <xf numFmtId="0" fontId="6" fillId="36" borderId="31" xfId="0" applyFont="1" applyFill="1" applyBorder="1" applyAlignment="1">
      <alignment vertical="top"/>
    </xf>
    <xf numFmtId="3" fontId="2" fillId="36" borderId="0" xfId="0" applyNumberFormat="1" applyFont="1" applyFill="1" applyAlignment="1">
      <alignment horizontal="right" vertical="top"/>
    </xf>
    <xf numFmtId="0" fontId="2" fillId="36" borderId="19" xfId="0" applyFont="1" applyFill="1" applyBorder="1" applyAlignment="1">
      <alignment vertical="top"/>
    </xf>
    <xf numFmtId="0" fontId="6" fillId="36" borderId="31" xfId="0" applyFont="1" applyFill="1" applyBorder="1" applyAlignment="1">
      <alignment horizontal="right" vertical="top"/>
    </xf>
    <xf numFmtId="3" fontId="41" fillId="36" borderId="31" xfId="0" applyNumberFormat="1" applyFont="1" applyFill="1" applyBorder="1" applyAlignment="1">
      <alignment horizontal="right" vertical="top"/>
    </xf>
    <xf numFmtId="3" fontId="6" fillId="36" borderId="33" xfId="0" applyNumberFormat="1" applyFont="1" applyFill="1" applyBorder="1" applyAlignment="1">
      <alignment horizontal="right" vertical="center" wrapText="1"/>
    </xf>
    <xf numFmtId="3" fontId="2" fillId="36" borderId="0" xfId="0" applyNumberFormat="1" applyFont="1" applyFill="1" applyAlignment="1">
      <alignment horizontal="right" vertical="center" wrapText="1"/>
    </xf>
    <xf numFmtId="3" fontId="2" fillId="36" borderId="19" xfId="0" applyNumberFormat="1" applyFont="1" applyFill="1" applyBorder="1" applyAlignment="1">
      <alignment horizontal="right" vertical="center" wrapText="1"/>
    </xf>
    <xf numFmtId="3" fontId="6" fillId="36" borderId="31" xfId="0" applyNumberFormat="1" applyFont="1" applyFill="1" applyBorder="1" applyAlignment="1">
      <alignment horizontal="right" vertical="center" wrapText="1"/>
    </xf>
    <xf numFmtId="3" fontId="6" fillId="36" borderId="0" xfId="0" applyNumberFormat="1" applyFont="1" applyFill="1" applyBorder="1" applyAlignment="1">
      <alignment horizontal="right" vertical="center" wrapText="1"/>
    </xf>
    <xf numFmtId="0" fontId="0" fillId="36" borderId="0" xfId="0" applyFont="1" applyFill="1" applyAlignment="1">
      <alignment horizontal="justify" vertical="top" wrapText="1"/>
    </xf>
    <xf numFmtId="0" fontId="4" fillId="0" borderId="29" xfId="508" applyFont="1" applyFill="1" applyBorder="1" applyAlignment="1" applyProtection="1">
      <alignment horizontal="center" vertical="top"/>
      <protection hidden="1"/>
    </xf>
    <xf numFmtId="0" fontId="4" fillId="0" borderId="29" xfId="508" applyFont="1" applyFill="1" applyBorder="1" applyAlignment="1" applyProtection="1">
      <alignment horizontal="center"/>
      <protection hidden="1"/>
    </xf>
    <xf numFmtId="0" fontId="4" fillId="0" borderId="34" xfId="508" applyFont="1" applyBorder="1" applyAlignment="1" applyProtection="1">
      <alignment horizontal="right" vertical="center" wrapText="1"/>
      <protection hidden="1"/>
    </xf>
    <xf numFmtId="49" fontId="5" fillId="0" borderId="28" xfId="432" applyNumberFormat="1" applyFill="1" applyBorder="1" applyAlignment="1" applyProtection="1">
      <alignment horizontal="left" vertical="center"/>
      <protection hidden="1" locked="0"/>
    </xf>
    <xf numFmtId="49" fontId="3" fillId="0" borderId="29" xfId="508" applyNumberFormat="1" applyFont="1" applyFill="1" applyBorder="1" applyAlignment="1" applyProtection="1">
      <alignment horizontal="left" vertical="center"/>
      <protection hidden="1" locked="0"/>
    </xf>
    <xf numFmtId="49" fontId="3" fillId="0" borderId="30" xfId="508" applyNumberFormat="1" applyFont="1" applyFill="1" applyBorder="1" applyAlignment="1" applyProtection="1">
      <alignment horizontal="left" vertical="center"/>
      <protection hidden="1" locked="0"/>
    </xf>
    <xf numFmtId="0" fontId="4" fillId="0" borderId="34" xfId="508" applyFont="1" applyBorder="1" applyAlignment="1" applyProtection="1">
      <alignment horizontal="right" vertical="center"/>
      <protection hidden="1"/>
    </xf>
    <xf numFmtId="49" fontId="3" fillId="0" borderId="28" xfId="508" applyNumberFormat="1" applyFont="1" applyFill="1" applyBorder="1" applyAlignment="1" applyProtection="1">
      <alignment horizontal="left" vertical="center"/>
      <protection hidden="1" locked="0"/>
    </xf>
    <xf numFmtId="0" fontId="4" fillId="0" borderId="30" xfId="508" applyFont="1" applyFill="1" applyBorder="1" applyAlignment="1">
      <alignment horizontal="left" vertical="center"/>
      <protection/>
    </xf>
    <xf numFmtId="0" fontId="14" fillId="0" borderId="0" xfId="557" applyFont="1" applyBorder="1" applyAlignment="1" applyProtection="1">
      <alignment horizontal="left"/>
      <protection hidden="1"/>
    </xf>
    <xf numFmtId="0" fontId="15" fillId="0" borderId="0" xfId="557" applyFont="1" applyBorder="1" applyAlignment="1">
      <alignment/>
      <protection/>
    </xf>
    <xf numFmtId="0" fontId="13" fillId="0" borderId="0" xfId="557" applyFont="1" applyBorder="1" applyAlignment="1" applyProtection="1">
      <alignment horizontal="left"/>
      <protection hidden="1"/>
    </xf>
    <xf numFmtId="0" fontId="9" fillId="0" borderId="0" xfId="557" applyBorder="1" applyAlignment="1">
      <alignment/>
      <protection/>
    </xf>
    <xf numFmtId="0" fontId="9" fillId="0" borderId="24" xfId="557" applyBorder="1" applyAlignment="1">
      <alignment/>
      <protection/>
    </xf>
    <xf numFmtId="0" fontId="4" fillId="0" borderId="35" xfId="508" applyFont="1" applyBorder="1" applyAlignment="1" applyProtection="1">
      <alignment horizontal="center" vertical="top"/>
      <protection hidden="1"/>
    </xf>
    <xf numFmtId="0" fontId="4" fillId="0" borderId="35" xfId="508" applyFont="1" applyBorder="1" applyAlignment="1">
      <alignment horizontal="center"/>
      <protection/>
    </xf>
    <xf numFmtId="0" fontId="4" fillId="0" borderId="36" xfId="508" applyFont="1" applyBorder="1" applyAlignment="1">
      <alignment/>
      <protection/>
    </xf>
    <xf numFmtId="0" fontId="10" fillId="0" borderId="0" xfId="508" applyFont="1" applyBorder="1" applyAlignment="1">
      <alignment/>
      <protection/>
    </xf>
    <xf numFmtId="0" fontId="4" fillId="0" borderId="0" xfId="508" applyFont="1" applyBorder="1" applyAlignment="1" applyProtection="1">
      <alignment vertical="center"/>
      <protection hidden="1"/>
    </xf>
    <xf numFmtId="49" fontId="3" fillId="0" borderId="28" xfId="508" applyNumberFormat="1" applyFont="1" applyFill="1" applyBorder="1" applyAlignment="1" applyProtection="1">
      <alignment horizontal="center" vertical="center"/>
      <protection hidden="1" locked="0"/>
    </xf>
    <xf numFmtId="49" fontId="3" fillId="0" borderId="30" xfId="508" applyNumberFormat="1" applyFont="1" applyFill="1" applyBorder="1" applyAlignment="1" applyProtection="1">
      <alignment horizontal="center" vertical="center"/>
      <protection hidden="1" locked="0"/>
    </xf>
    <xf numFmtId="0" fontId="3" fillId="0" borderId="28" xfId="508" applyFont="1" applyFill="1" applyBorder="1" applyAlignment="1" applyProtection="1">
      <alignment horizontal="left" vertical="center"/>
      <protection hidden="1" locked="0"/>
    </xf>
    <xf numFmtId="0" fontId="4" fillId="0" borderId="29" xfId="508" applyFont="1" applyFill="1" applyBorder="1" applyAlignment="1">
      <alignment/>
      <protection/>
    </xf>
    <xf numFmtId="0" fontId="4" fillId="0" borderId="30" xfId="508" applyFont="1" applyFill="1" applyBorder="1" applyAlignment="1">
      <alignment/>
      <protection/>
    </xf>
    <xf numFmtId="0" fontId="4" fillId="0" borderId="0" xfId="508" applyFont="1" applyBorder="1" applyAlignment="1" applyProtection="1">
      <alignment horizontal="center" vertical="top"/>
      <protection hidden="1"/>
    </xf>
    <xf numFmtId="0" fontId="4" fillId="0" borderId="0" xfId="508" applyFont="1" applyBorder="1" applyAlignment="1" applyProtection="1">
      <alignment horizontal="center"/>
      <protection hidden="1"/>
    </xf>
    <xf numFmtId="0" fontId="4" fillId="0" borderId="18" xfId="508" applyFont="1" applyBorder="1" applyAlignment="1" applyProtection="1">
      <alignment horizontal="center"/>
      <protection hidden="1"/>
    </xf>
    <xf numFmtId="0" fontId="3" fillId="0" borderId="29" xfId="508" applyFont="1" applyFill="1" applyBorder="1" applyAlignment="1" applyProtection="1">
      <alignment horizontal="left" vertical="center"/>
      <protection hidden="1" locked="0"/>
    </xf>
    <xf numFmtId="0" fontId="3" fillId="0" borderId="30" xfId="508" applyFont="1" applyFill="1" applyBorder="1" applyAlignment="1" applyProtection="1">
      <alignment horizontal="left" vertical="center"/>
      <protection hidden="1" locked="0"/>
    </xf>
    <xf numFmtId="0" fontId="3" fillId="0" borderId="28" xfId="508" applyFont="1" applyFill="1" applyBorder="1" applyAlignment="1" applyProtection="1">
      <alignment horizontal="right" vertical="center"/>
      <protection hidden="1" locked="0"/>
    </xf>
    <xf numFmtId="0" fontId="4" fillId="0" borderId="0" xfId="508" applyFont="1" applyBorder="1" applyAlignment="1" applyProtection="1">
      <alignment vertical="top" wrapText="1"/>
      <protection hidden="1"/>
    </xf>
    <xf numFmtId="0" fontId="4" fillId="0" borderId="0" xfId="508" applyFont="1" applyBorder="1" applyAlignment="1" applyProtection="1">
      <alignment wrapText="1"/>
      <protection hidden="1"/>
    </xf>
    <xf numFmtId="0" fontId="4" fillId="0" borderId="0" xfId="508" applyFont="1" applyBorder="1" applyAlignment="1" applyProtection="1">
      <alignment horizontal="right" vertical="center"/>
      <protection hidden="1"/>
    </xf>
    <xf numFmtId="0" fontId="4" fillId="0" borderId="24" xfId="508" applyFont="1" applyBorder="1" applyAlignment="1" applyProtection="1">
      <alignment horizontal="right" vertical="center"/>
      <protection hidden="1"/>
    </xf>
    <xf numFmtId="0" fontId="4"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4" fillId="0" borderId="0" xfId="0" applyFont="1" applyBorder="1" applyAlignment="1">
      <alignment horizontal="center"/>
    </xf>
    <xf numFmtId="0" fontId="5" fillId="0" borderId="37" xfId="432" applyFill="1" applyBorder="1" applyAlignment="1" applyProtection="1">
      <alignment/>
      <protection hidden="1" locked="0"/>
    </xf>
    <xf numFmtId="0" fontId="5" fillId="0" borderId="29" xfId="432" applyFill="1" applyBorder="1" applyAlignment="1" applyProtection="1">
      <alignment/>
      <protection hidden="1" locked="0"/>
    </xf>
    <xf numFmtId="0" fontId="5" fillId="0" borderId="30" xfId="432" applyFill="1" applyBorder="1" applyAlignment="1" applyProtection="1">
      <alignment/>
      <protection hidden="1" locked="0"/>
    </xf>
    <xf numFmtId="0" fontId="4" fillId="0" borderId="25" xfId="508" applyFont="1" applyBorder="1" applyAlignment="1" applyProtection="1">
      <alignment horizontal="right" vertical="center"/>
      <protection hidden="1"/>
    </xf>
    <xf numFmtId="0" fontId="4" fillId="0" borderId="0" xfId="508" applyFont="1" applyBorder="1" applyAlignment="1" applyProtection="1">
      <alignment horizontal="right" vertical="center" wrapText="1"/>
      <protection hidden="1"/>
    </xf>
    <xf numFmtId="0" fontId="3" fillId="0" borderId="38" xfId="508" applyFont="1" applyFill="1" applyBorder="1" applyAlignment="1" applyProtection="1">
      <alignment horizontal="left" vertical="center" wrapText="1"/>
      <protection hidden="1"/>
    </xf>
    <xf numFmtId="0" fontId="3" fillId="0" borderId="0" xfId="508" applyFont="1" applyFill="1" applyBorder="1" applyAlignment="1" applyProtection="1">
      <alignment horizontal="left" vertical="center" wrapText="1"/>
      <protection hidden="1"/>
    </xf>
    <xf numFmtId="0" fontId="3" fillId="0" borderId="24" xfId="508" applyFont="1" applyFill="1" applyBorder="1" applyAlignment="1" applyProtection="1">
      <alignment horizontal="left" vertical="center" wrapText="1"/>
      <protection hidden="1"/>
    </xf>
    <xf numFmtId="0" fontId="11" fillId="0" borderId="0" xfId="0" applyFont="1" applyBorder="1" applyAlignment="1" applyProtection="1">
      <alignment horizontal="center" vertical="center" wrapText="1"/>
      <protection hidden="1"/>
    </xf>
    <xf numFmtId="0" fontId="11" fillId="0" borderId="24" xfId="0" applyFont="1" applyBorder="1" applyAlignment="1" applyProtection="1">
      <alignment horizontal="center" vertical="center" wrapText="1"/>
      <protection hidden="1"/>
    </xf>
    <xf numFmtId="49" fontId="3" fillId="0" borderId="37" xfId="508" applyNumberFormat="1" applyFont="1" applyFill="1" applyBorder="1" applyAlignment="1" applyProtection="1">
      <alignment horizontal="center" vertical="center"/>
      <protection hidden="1" locked="0"/>
    </xf>
    <xf numFmtId="0" fontId="2" fillId="0" borderId="0" xfId="508" applyFont="1" applyBorder="1" applyAlignment="1" applyProtection="1">
      <alignment horizontal="right" vertical="center" wrapText="1"/>
      <protection hidden="1"/>
    </xf>
    <xf numFmtId="0" fontId="2" fillId="0" borderId="34" xfId="508" applyFont="1" applyBorder="1" applyAlignment="1" applyProtection="1">
      <alignment horizontal="right" vertical="center" wrapText="1"/>
      <protection hidden="1"/>
    </xf>
    <xf numFmtId="0" fontId="3" fillId="0" borderId="37" xfId="508" applyFont="1" applyFill="1" applyBorder="1" applyAlignment="1" applyProtection="1">
      <alignment horizontal="left" vertical="center"/>
      <protection hidden="1" locked="0"/>
    </xf>
    <xf numFmtId="1" fontId="3" fillId="0" borderId="37" xfId="508" applyNumberFormat="1" applyFont="1" applyFill="1" applyBorder="1" applyAlignment="1" applyProtection="1">
      <alignment horizontal="center" vertical="center"/>
      <protection hidden="1" locked="0"/>
    </xf>
    <xf numFmtId="1" fontId="3" fillId="0" borderId="30" xfId="508" applyNumberFormat="1" applyFont="1" applyFill="1" applyBorder="1" applyAlignment="1" applyProtection="1">
      <alignment horizontal="center" vertical="center"/>
      <protection hidden="1" locked="0"/>
    </xf>
    <xf numFmtId="0" fontId="7" fillId="0" borderId="29" xfId="0" applyFont="1" applyFill="1" applyBorder="1" applyAlignment="1" applyProtection="1">
      <alignment horizontal="left" vertical="center" wrapText="1"/>
      <protection hidden="1"/>
    </xf>
    <xf numFmtId="0" fontId="3"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16" xfId="0" applyFont="1" applyFill="1" applyBorder="1" applyAlignment="1">
      <alignment horizontal="left" vertical="center" wrapText="1" indent="1"/>
    </xf>
    <xf numFmtId="0" fontId="4" fillId="0" borderId="42" xfId="0" applyFont="1" applyFill="1" applyBorder="1" applyAlignment="1">
      <alignment horizontal="left" vertical="center" wrapText="1" indent="1"/>
    </xf>
    <xf numFmtId="0" fontId="4" fillId="0" borderId="43" xfId="0" applyFont="1" applyFill="1" applyBorder="1" applyAlignment="1">
      <alignment horizontal="left" vertical="center" wrapText="1" indent="1"/>
    </xf>
    <xf numFmtId="0" fontId="3" fillId="0" borderId="23"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22"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4" fillId="0" borderId="48" xfId="0" applyFont="1" applyFill="1" applyBorder="1" applyAlignment="1">
      <alignment horizontal="left" vertical="center" wrapText="1" indent="1"/>
    </xf>
    <xf numFmtId="0" fontId="4" fillId="0" borderId="49" xfId="0" applyFont="1" applyFill="1" applyBorder="1" applyAlignment="1">
      <alignment horizontal="left" vertical="center" wrapText="1" indent="1"/>
    </xf>
    <xf numFmtId="0" fontId="4" fillId="0" borderId="50"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51"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6" fillId="0" borderId="20"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47" xfId="0" applyFont="1" applyFill="1" applyBorder="1" applyAlignment="1" applyProtection="1">
      <alignment vertical="center" wrapText="1"/>
      <protection hidden="1"/>
    </xf>
    <xf numFmtId="0" fontId="7" fillId="0" borderId="52" xfId="0" applyFont="1" applyFill="1" applyBorder="1" applyAlignment="1" applyProtection="1">
      <alignment vertical="center" wrapText="1"/>
      <protection hidden="1"/>
    </xf>
    <xf numFmtId="0" fontId="3" fillId="0" borderId="22"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3" fillId="0" borderId="52" xfId="0" applyFont="1" applyFill="1" applyBorder="1" applyAlignment="1" applyProtection="1">
      <alignment horizontal="center" vertical="center" wrapText="1"/>
      <protection hidden="1"/>
    </xf>
    <xf numFmtId="0" fontId="4" fillId="0" borderId="16"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0" fillId="0" borderId="47" xfId="0" applyFont="1" applyFill="1" applyBorder="1" applyAlignment="1">
      <alignment vertical="center"/>
    </xf>
    <xf numFmtId="0" fontId="0" fillId="0" borderId="52"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53"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40" xfId="0" applyFont="1" applyFill="1" applyBorder="1" applyAlignment="1">
      <alignment vertical="center"/>
    </xf>
    <xf numFmtId="0" fontId="0" fillId="0" borderId="41" xfId="0" applyFont="1" applyFill="1" applyBorder="1" applyAlignment="1">
      <alignment vertical="center"/>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16" fillId="0" borderId="0" xfId="0" applyFont="1" applyFill="1" applyBorder="1" applyAlignment="1">
      <alignment vertical="center" wrapText="1"/>
    </xf>
    <xf numFmtId="0" fontId="16" fillId="0" borderId="0" xfId="0" applyFont="1" applyFill="1" applyAlignment="1">
      <alignment vertical="center"/>
    </xf>
    <xf numFmtId="0" fontId="6" fillId="0" borderId="22" xfId="0" applyFont="1" applyFill="1" applyBorder="1" applyAlignment="1" applyProtection="1">
      <alignment vertical="center" wrapText="1"/>
      <protection hidden="1"/>
    </xf>
    <xf numFmtId="0" fontId="6" fillId="0" borderId="47" xfId="0" applyFont="1" applyFill="1" applyBorder="1" applyAlignment="1" applyProtection="1">
      <alignment vertical="center" wrapText="1"/>
      <protection hidden="1"/>
    </xf>
    <xf numFmtId="0" fontId="6" fillId="0" borderId="52"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21" xfId="0" applyFont="1" applyFill="1" applyBorder="1" applyAlignment="1">
      <alignment horizontal="center" vertical="center" wrapText="1"/>
    </xf>
    <xf numFmtId="0" fontId="4" fillId="0" borderId="60" xfId="0" applyFont="1" applyFill="1" applyBorder="1" applyAlignment="1">
      <alignment horizontal="left" vertical="center" wrapText="1"/>
    </xf>
    <xf numFmtId="0" fontId="6" fillId="0" borderId="21" xfId="0" applyFont="1" applyFill="1" applyBorder="1" applyAlignment="1">
      <alignment horizontal="center" vertical="center" wrapText="1"/>
    </xf>
    <xf numFmtId="0" fontId="0" fillId="0" borderId="47" xfId="0" applyFont="1" applyFill="1" applyBorder="1" applyAlignment="1">
      <alignment vertical="center" wrapText="1"/>
    </xf>
    <xf numFmtId="0" fontId="0" fillId="0" borderId="52" xfId="0" applyFont="1" applyFill="1" applyBorder="1" applyAlignment="1">
      <alignment vertical="center" wrapText="1"/>
    </xf>
    <xf numFmtId="0" fontId="3" fillId="0" borderId="6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45" xfId="0" applyFont="1" applyFill="1" applyBorder="1" applyAlignment="1">
      <alignment/>
    </xf>
    <xf numFmtId="0" fontId="0" fillId="0" borderId="46" xfId="0" applyFont="1" applyFill="1" applyBorder="1" applyAlignment="1">
      <alignment/>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vertical="center" wrapText="1"/>
    </xf>
    <xf numFmtId="0" fontId="10" fillId="0" borderId="0" xfId="557"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4" fillId="0" borderId="64"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0" fillId="0" borderId="47" xfId="0" applyFont="1" applyFill="1" applyBorder="1" applyAlignment="1">
      <alignment vertical="center" wrapText="1"/>
    </xf>
    <xf numFmtId="0" fontId="0" fillId="0" borderId="52" xfId="0" applyFont="1" applyFill="1" applyBorder="1" applyAlignment="1">
      <alignment vertical="center" wrapText="1"/>
    </xf>
    <xf numFmtId="0" fontId="3" fillId="0" borderId="61"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7" fillId="0" borderId="0" xfId="557" applyFont="1" applyFill="1" applyBorder="1" applyAlignment="1" applyProtection="1">
      <alignment horizontal="center" vertical="center"/>
      <protection hidden="1"/>
    </xf>
    <xf numFmtId="0" fontId="7" fillId="0" borderId="0" xfId="557" applyFont="1" applyFill="1" applyBorder="1" applyAlignment="1" applyProtection="1">
      <alignment horizontal="center" vertical="center"/>
      <protection hidden="1"/>
    </xf>
    <xf numFmtId="14" fontId="7" fillId="0" borderId="0" xfId="557" applyNumberFormat="1" applyFont="1" applyFill="1" applyBorder="1" applyAlignment="1" applyProtection="1">
      <alignment horizontal="center" vertical="center"/>
      <protection hidden="1" locked="0"/>
    </xf>
    <xf numFmtId="0" fontId="0" fillId="0" borderId="0" xfId="557" applyFont="1" applyFill="1" applyBorder="1" applyAlignment="1">
      <alignment vertical="center"/>
      <protection/>
    </xf>
    <xf numFmtId="0" fontId="3"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44" fillId="36" borderId="32" xfId="0" applyFont="1" applyFill="1" applyBorder="1" applyAlignment="1">
      <alignment horizontal="left" vertical="center" wrapText="1"/>
    </xf>
    <xf numFmtId="0" fontId="44" fillId="36" borderId="0" xfId="0" applyFont="1" applyFill="1" applyBorder="1" applyAlignment="1">
      <alignment horizontal="left" vertical="center" wrapText="1"/>
    </xf>
    <xf numFmtId="3" fontId="44" fillId="36" borderId="32" xfId="0" applyNumberFormat="1" applyFont="1" applyFill="1" applyBorder="1" applyAlignment="1">
      <alignment horizontal="right"/>
    </xf>
    <xf numFmtId="3" fontId="44" fillId="36" borderId="68" xfId="0" applyNumberFormat="1" applyFont="1" applyFill="1" applyBorder="1" applyAlignment="1">
      <alignment horizontal="right"/>
    </xf>
    <xf numFmtId="4" fontId="44" fillId="36" borderId="47" xfId="0" applyNumberFormat="1" applyFont="1" applyFill="1" applyBorder="1" applyAlignment="1">
      <alignment horizontal="right"/>
    </xf>
    <xf numFmtId="4" fontId="44" fillId="36" borderId="69" xfId="0" applyNumberFormat="1" applyFont="1" applyFill="1" applyBorder="1" applyAlignment="1">
      <alignment horizontal="right"/>
    </xf>
    <xf numFmtId="4" fontId="44" fillId="36" borderId="0" xfId="0" applyNumberFormat="1" applyFont="1" applyFill="1" applyBorder="1" applyAlignment="1">
      <alignment horizontal="right"/>
    </xf>
    <xf numFmtId="4" fontId="44" fillId="36" borderId="68" xfId="0" applyNumberFormat="1" applyFont="1" applyFill="1" applyBorder="1" applyAlignment="1">
      <alignment horizontal="right"/>
    </xf>
    <xf numFmtId="0" fontId="44" fillId="36" borderId="70" xfId="0" applyFont="1" applyFill="1" applyBorder="1" applyAlignment="1">
      <alignment horizontal="left"/>
    </xf>
    <xf numFmtId="0" fontId="44" fillId="36" borderId="47" xfId="0" applyFont="1" applyFill="1" applyBorder="1" applyAlignment="1">
      <alignment horizontal="left"/>
    </xf>
    <xf numFmtId="0" fontId="44" fillId="36" borderId="71" xfId="0" applyFont="1" applyFill="1" applyBorder="1" applyAlignment="1">
      <alignment horizontal="left"/>
    </xf>
    <xf numFmtId="0" fontId="44" fillId="36" borderId="19" xfId="0" applyFont="1" applyFill="1" applyBorder="1" applyAlignment="1">
      <alignment horizontal="left"/>
    </xf>
    <xf numFmtId="3" fontId="44" fillId="36" borderId="70" xfId="0" applyNumberFormat="1" applyFont="1" applyFill="1" applyBorder="1" applyAlignment="1">
      <alignment horizontal="right"/>
    </xf>
    <xf numFmtId="3" fontId="44" fillId="36" borderId="69" xfId="0" applyNumberFormat="1" applyFont="1" applyFill="1" applyBorder="1" applyAlignment="1">
      <alignment horizontal="right"/>
    </xf>
    <xf numFmtId="3" fontId="44" fillId="36" borderId="71" xfId="0" applyNumberFormat="1" applyFont="1" applyFill="1" applyBorder="1" applyAlignment="1">
      <alignment horizontal="right"/>
    </xf>
    <xf numFmtId="3" fontId="44" fillId="36" borderId="72" xfId="0" applyNumberFormat="1" applyFont="1" applyFill="1" applyBorder="1" applyAlignment="1">
      <alignment horizontal="right"/>
    </xf>
    <xf numFmtId="0" fontId="0" fillId="36" borderId="0" xfId="0" applyFont="1" applyFill="1" applyAlignment="1">
      <alignment horizontal="justify" vertical="top" wrapText="1"/>
    </xf>
    <xf numFmtId="0" fontId="7" fillId="36" borderId="0" xfId="0" applyFont="1" applyFill="1" applyAlignment="1">
      <alignment horizontal="justify" vertical="top" wrapText="1"/>
    </xf>
    <xf numFmtId="0" fontId="0" fillId="0" borderId="0" xfId="0" applyFont="1" applyAlignment="1">
      <alignment horizontal="justify" vertical="top" wrapText="1"/>
    </xf>
    <xf numFmtId="0" fontId="0" fillId="36" borderId="0" xfId="0" applyFont="1" applyFill="1" applyAlignment="1">
      <alignment vertical="top"/>
    </xf>
    <xf numFmtId="0" fontId="7" fillId="36" borderId="0" xfId="0" applyFont="1" applyFill="1" applyAlignment="1">
      <alignment vertical="top"/>
    </xf>
    <xf numFmtId="3" fontId="42" fillId="0" borderId="73" xfId="0" applyNumberFormat="1" applyFont="1" applyFill="1" applyBorder="1" applyAlignment="1">
      <alignment horizontal="center"/>
    </xf>
    <xf numFmtId="3" fontId="42" fillId="0" borderId="74" xfId="0" applyNumberFormat="1" applyFont="1" applyFill="1" applyBorder="1" applyAlignment="1">
      <alignment horizontal="center"/>
    </xf>
    <xf numFmtId="3" fontId="42" fillId="0" borderId="35" xfId="0" applyNumberFormat="1" applyFont="1" applyFill="1" applyBorder="1" applyAlignment="1">
      <alignment horizontal="center"/>
    </xf>
    <xf numFmtId="0" fontId="42" fillId="0" borderId="73" xfId="0" applyFont="1" applyFill="1" applyBorder="1" applyAlignment="1">
      <alignment horizontal="left" vertical="center"/>
    </xf>
    <xf numFmtId="0" fontId="42" fillId="0" borderId="35" xfId="0" applyFont="1" applyFill="1" applyBorder="1" applyAlignment="1">
      <alignment horizontal="left" vertical="center"/>
    </xf>
    <xf numFmtId="4" fontId="44" fillId="0" borderId="47" xfId="0" applyNumberFormat="1" applyFont="1" applyFill="1" applyBorder="1" applyAlignment="1">
      <alignment horizontal="right"/>
    </xf>
    <xf numFmtId="4" fontId="44" fillId="0" borderId="69" xfId="0" applyNumberFormat="1" applyFont="1" applyFill="1" applyBorder="1" applyAlignment="1">
      <alignment horizontal="right"/>
    </xf>
    <xf numFmtId="4" fontId="42" fillId="0" borderId="0" xfId="0" applyNumberFormat="1" applyFont="1" applyFill="1" applyBorder="1" applyAlignment="1">
      <alignment horizontal="right"/>
    </xf>
    <xf numFmtId="4" fontId="42" fillId="0" borderId="68" xfId="0" applyNumberFormat="1" applyFont="1" applyFill="1" applyBorder="1" applyAlignment="1">
      <alignment horizontal="right"/>
    </xf>
    <xf numFmtId="4" fontId="44" fillId="36" borderId="18" xfId="0" applyNumberFormat="1" applyFont="1" applyFill="1" applyBorder="1" applyAlignment="1">
      <alignment horizontal="right"/>
    </xf>
    <xf numFmtId="4" fontId="44" fillId="36" borderId="75" xfId="0" applyNumberFormat="1" applyFont="1" applyFill="1" applyBorder="1" applyAlignment="1">
      <alignment horizontal="right"/>
    </xf>
    <xf numFmtId="0" fontId="9" fillId="36" borderId="0" xfId="0" applyFont="1" applyFill="1" applyAlignment="1">
      <alignment horizontal="center" vertical="center" wrapText="1"/>
    </xf>
    <xf numFmtId="4" fontId="44" fillId="36" borderId="19" xfId="0" applyNumberFormat="1" applyFont="1" applyFill="1" applyBorder="1" applyAlignment="1">
      <alignment horizontal="right"/>
    </xf>
    <xf numFmtId="4" fontId="44" fillId="36" borderId="72" xfId="0" applyNumberFormat="1" applyFont="1" applyFill="1" applyBorder="1" applyAlignment="1">
      <alignment horizontal="right"/>
    </xf>
    <xf numFmtId="0" fontId="0" fillId="36" borderId="0" xfId="0" applyFont="1" applyFill="1" applyAlignment="1">
      <alignment horizontal="justify" vertical="top"/>
    </xf>
    <xf numFmtId="0" fontId="0" fillId="0" borderId="0" xfId="0" applyFont="1" applyFill="1" applyAlignment="1">
      <alignment horizontal="justify" vertical="top" wrapText="1"/>
    </xf>
    <xf numFmtId="3" fontId="44" fillId="0" borderId="70" xfId="0" applyNumberFormat="1" applyFont="1" applyFill="1" applyBorder="1" applyAlignment="1">
      <alignment horizontal="right"/>
    </xf>
    <xf numFmtId="3" fontId="44" fillId="0" borderId="69" xfId="0" applyNumberFormat="1" applyFont="1" applyFill="1" applyBorder="1" applyAlignment="1">
      <alignment horizontal="right"/>
    </xf>
    <xf numFmtId="3" fontId="45" fillId="0" borderId="32" xfId="0" applyNumberFormat="1" applyFont="1" applyFill="1" applyBorder="1" applyAlignment="1">
      <alignment horizontal="right"/>
    </xf>
    <xf numFmtId="3" fontId="45" fillId="0" borderId="68" xfId="0" applyNumberFormat="1" applyFont="1" applyFill="1" applyBorder="1" applyAlignment="1">
      <alignment horizontal="right"/>
    </xf>
    <xf numFmtId="3" fontId="44" fillId="36" borderId="76" xfId="0" applyNumberFormat="1" applyFont="1" applyFill="1" applyBorder="1" applyAlignment="1">
      <alignment horizontal="right"/>
    </xf>
    <xf numFmtId="3" fontId="44" fillId="36" borderId="75" xfId="0" applyNumberFormat="1" applyFont="1" applyFill="1" applyBorder="1" applyAlignment="1">
      <alignment horizontal="right"/>
    </xf>
    <xf numFmtId="0" fontId="15" fillId="36" borderId="0" xfId="0" applyFont="1" applyFill="1" applyAlignment="1">
      <alignment horizontal="justify" vertical="top"/>
    </xf>
    <xf numFmtId="0" fontId="9" fillId="36" borderId="0" xfId="0" applyFont="1" applyFill="1" applyAlignment="1">
      <alignment vertical="top"/>
    </xf>
    <xf numFmtId="0" fontId="7" fillId="36" borderId="0" xfId="0" applyFont="1" applyFill="1" applyAlignment="1">
      <alignment horizontal="justify" vertical="top"/>
    </xf>
    <xf numFmtId="0" fontId="36" fillId="36" borderId="0" xfId="0" applyFont="1" applyFill="1" applyAlignment="1">
      <alignment vertical="top"/>
    </xf>
    <xf numFmtId="0" fontId="40" fillId="36" borderId="0" xfId="0" applyFont="1" applyFill="1" applyAlignment="1">
      <alignment horizontal="justify" vertical="top" wrapText="1"/>
    </xf>
    <xf numFmtId="0" fontId="0" fillId="36" borderId="0" xfId="0" applyFont="1" applyFill="1" applyBorder="1" applyAlignment="1">
      <alignment horizontal="left" vertical="top"/>
    </xf>
    <xf numFmtId="0" fontId="44" fillId="0" borderId="32" xfId="0" applyFont="1" applyFill="1" applyBorder="1" applyAlignment="1">
      <alignment horizontal="left"/>
    </xf>
    <xf numFmtId="0" fontId="44" fillId="0" borderId="0" xfId="0" applyFont="1" applyFill="1" applyBorder="1" applyAlignment="1">
      <alignment horizontal="left"/>
    </xf>
    <xf numFmtId="0" fontId="44" fillId="0" borderId="70" xfId="0" applyFont="1" applyFill="1" applyBorder="1" applyAlignment="1">
      <alignment horizontal="left"/>
    </xf>
    <xf numFmtId="0" fontId="44" fillId="0" borderId="47" xfId="0" applyFont="1" applyFill="1" applyBorder="1" applyAlignment="1">
      <alignment horizontal="left"/>
    </xf>
    <xf numFmtId="0" fontId="44" fillId="36" borderId="76" xfId="0" applyFont="1" applyFill="1" applyBorder="1" applyAlignment="1">
      <alignment horizontal="left" vertical="center" wrapText="1"/>
    </xf>
    <xf numFmtId="0" fontId="44" fillId="36" borderId="18" xfId="0" applyFont="1" applyFill="1" applyBorder="1" applyAlignment="1">
      <alignment horizontal="left" vertical="center" wrapText="1"/>
    </xf>
    <xf numFmtId="0" fontId="35" fillId="36" borderId="0" xfId="0" applyFont="1" applyFill="1" applyAlignment="1">
      <alignment horizontal="left" vertical="top"/>
    </xf>
    <xf numFmtId="0" fontId="7" fillId="36" borderId="0" xfId="0" applyFont="1" applyFill="1" applyAlignment="1">
      <alignment horizontal="left" vertical="top" wrapText="1"/>
    </xf>
    <xf numFmtId="0" fontId="7" fillId="36" borderId="0" xfId="0" applyFont="1" applyFill="1" applyAlignment="1">
      <alignment horizontal="left" vertical="top"/>
    </xf>
    <xf numFmtId="0" fontId="0" fillId="36" borderId="0" xfId="0" applyFont="1" applyFill="1" applyAlignment="1">
      <alignment horizontal="left" vertical="top" wrapText="1"/>
    </xf>
    <xf numFmtId="0" fontId="0" fillId="36" borderId="0" xfId="0" applyFont="1" applyFill="1" applyAlignment="1">
      <alignment horizontal="left" vertical="top"/>
    </xf>
    <xf numFmtId="0" fontId="0" fillId="36" borderId="0" xfId="0" applyFont="1" applyFill="1" applyAlignment="1">
      <alignment horizontal="left" vertical="center" wrapText="1"/>
    </xf>
    <xf numFmtId="0" fontId="0" fillId="0" borderId="0" xfId="0" applyFont="1" applyFill="1" applyAlignment="1">
      <alignment horizontal="center" vertical="center"/>
    </xf>
    <xf numFmtId="0" fontId="7" fillId="36" borderId="0" xfId="0" applyFont="1" applyFill="1" applyAlignment="1">
      <alignment horizontal="center" vertical="top"/>
    </xf>
    <xf numFmtId="0" fontId="0" fillId="36" borderId="0" xfId="0" applyFont="1" applyFill="1" applyAlignment="1">
      <alignment horizontal="justify" vertical="top" wrapText="1"/>
    </xf>
    <xf numFmtId="0" fontId="0" fillId="36" borderId="0" xfId="0" applyFont="1" applyFill="1" applyAlignment="1">
      <alignment horizontal="center" vertical="top"/>
    </xf>
    <xf numFmtId="0" fontId="7" fillId="36" borderId="0" xfId="0" applyFont="1" applyFill="1" applyBorder="1" applyAlignment="1">
      <alignment vertical="top"/>
    </xf>
    <xf numFmtId="0" fontId="15" fillId="36" borderId="0" xfId="0" applyFont="1" applyFill="1" applyAlignment="1">
      <alignment horizontal="center" vertical="top"/>
    </xf>
  </cellXfs>
  <cellStyles count="580">
    <cellStyle name="Normal" xfId="0"/>
    <cellStyle name="20% - Accent1" xfId="15"/>
    <cellStyle name="20% - Accent1 2" xfId="16"/>
    <cellStyle name="20% - Accent1 2 2" xfId="17"/>
    <cellStyle name="20% - Accent1 2 2 2" xfId="18"/>
    <cellStyle name="20% - Accent1 2 2 3" xfId="19"/>
    <cellStyle name="20% - Accent1 2 3" xfId="20"/>
    <cellStyle name="20% - Accent1 2 3 2" xfId="21"/>
    <cellStyle name="20% - Accent1 2 4" xfId="22"/>
    <cellStyle name="20% - Accent1 3" xfId="23"/>
    <cellStyle name="20% - Accent1 3 2" xfId="24"/>
    <cellStyle name="20% - Accent1 3 2 2" xfId="25"/>
    <cellStyle name="20% - Accent1 3 2 3" xfId="26"/>
    <cellStyle name="20% - Accent1 3 3" xfId="27"/>
    <cellStyle name="20% - Accent1 3 3 2" xfId="28"/>
    <cellStyle name="20% - Accent1 3 4" xfId="29"/>
    <cellStyle name="20% - Accent1 4" xfId="30"/>
    <cellStyle name="20% - Accent1 4 2" xfId="31"/>
    <cellStyle name="20% - Accent1 4 2 2" xfId="32"/>
    <cellStyle name="20% - Accent1 4 3" xfId="33"/>
    <cellStyle name="20% - Accent1 4 4" xfId="34"/>
    <cellStyle name="20% - Accent1 5" xfId="35"/>
    <cellStyle name="20% - Accent1 5 2" xfId="36"/>
    <cellStyle name="20% - Accent1 5 3" xfId="37"/>
    <cellStyle name="20% - Accent1 6" xfId="38"/>
    <cellStyle name="20% - Accent1 6 2" xfId="39"/>
    <cellStyle name="20% - Accent1 6 3" xfId="40"/>
    <cellStyle name="20% - Accent1 7" xfId="41"/>
    <cellStyle name="20% - Accent1 7 2" xfId="42"/>
    <cellStyle name="20% - Accent1 8" xfId="43"/>
    <cellStyle name="20% - Accent1 9" xfId="44"/>
    <cellStyle name="20% - Accent2" xfId="45"/>
    <cellStyle name="20% - Accent2 2" xfId="46"/>
    <cellStyle name="20% - Accent2 2 2" xfId="47"/>
    <cellStyle name="20% - Accent2 2 2 2" xfId="48"/>
    <cellStyle name="20% - Accent2 2 2 3" xfId="49"/>
    <cellStyle name="20% - Accent2 2 3" xfId="50"/>
    <cellStyle name="20% - Accent2 2 3 2" xfId="51"/>
    <cellStyle name="20% - Accent2 2 4" xfId="52"/>
    <cellStyle name="20% - Accent2 3" xfId="53"/>
    <cellStyle name="20% - Accent2 3 2" xfId="54"/>
    <cellStyle name="20% - Accent2 3 2 2" xfId="55"/>
    <cellStyle name="20% - Accent2 3 2 3" xfId="56"/>
    <cellStyle name="20% - Accent2 3 3" xfId="57"/>
    <cellStyle name="20% - Accent2 3 3 2" xfId="58"/>
    <cellStyle name="20% - Accent2 3 4" xfId="59"/>
    <cellStyle name="20% - Accent2 4" xfId="60"/>
    <cellStyle name="20% - Accent2 4 2" xfId="61"/>
    <cellStyle name="20% - Accent2 4 2 2" xfId="62"/>
    <cellStyle name="20% - Accent2 4 3" xfId="63"/>
    <cellStyle name="20% - Accent2 4 4" xfId="64"/>
    <cellStyle name="20% - Accent2 5" xfId="65"/>
    <cellStyle name="20% - Accent2 5 2" xfId="66"/>
    <cellStyle name="20% - Accent2 5 3" xfId="67"/>
    <cellStyle name="20% - Accent2 6" xfId="68"/>
    <cellStyle name="20% - Accent2 6 2" xfId="69"/>
    <cellStyle name="20% - Accent2 6 3" xfId="70"/>
    <cellStyle name="20% - Accent2 7" xfId="71"/>
    <cellStyle name="20% - Accent2 7 2" xfId="72"/>
    <cellStyle name="20% - Accent2 8" xfId="73"/>
    <cellStyle name="20% - Accent2 9" xfId="74"/>
    <cellStyle name="20% - Accent3" xfId="75"/>
    <cellStyle name="20% - Accent3 2" xfId="76"/>
    <cellStyle name="20% - Accent3 2 2" xfId="77"/>
    <cellStyle name="20% - Accent3 2 2 2" xfId="78"/>
    <cellStyle name="20% - Accent3 2 2 3" xfId="79"/>
    <cellStyle name="20% - Accent3 2 3" xfId="80"/>
    <cellStyle name="20% - Accent3 2 3 2" xfId="81"/>
    <cellStyle name="20% - Accent3 2 4" xfId="82"/>
    <cellStyle name="20% - Accent3 3" xfId="83"/>
    <cellStyle name="20% - Accent3 3 2" xfId="84"/>
    <cellStyle name="20% - Accent3 3 2 2" xfId="85"/>
    <cellStyle name="20% - Accent3 3 2 3" xfId="86"/>
    <cellStyle name="20% - Accent3 3 3" xfId="87"/>
    <cellStyle name="20% - Accent3 3 3 2" xfId="88"/>
    <cellStyle name="20% - Accent3 3 4" xfId="89"/>
    <cellStyle name="20% - Accent3 4" xfId="90"/>
    <cellStyle name="20% - Accent3 4 2" xfId="91"/>
    <cellStyle name="20% - Accent3 4 2 2" xfId="92"/>
    <cellStyle name="20% - Accent3 4 3" xfId="93"/>
    <cellStyle name="20% - Accent3 4 4" xfId="94"/>
    <cellStyle name="20% - Accent3 5" xfId="95"/>
    <cellStyle name="20% - Accent3 5 2" xfId="96"/>
    <cellStyle name="20% - Accent3 5 3" xfId="97"/>
    <cellStyle name="20% - Accent3 6" xfId="98"/>
    <cellStyle name="20% - Accent3 6 2" xfId="99"/>
    <cellStyle name="20% - Accent3 6 3" xfId="100"/>
    <cellStyle name="20% - Accent3 7" xfId="101"/>
    <cellStyle name="20% - Accent3 7 2" xfId="102"/>
    <cellStyle name="20% - Accent3 8" xfId="103"/>
    <cellStyle name="20% - Accent3 9" xfId="104"/>
    <cellStyle name="20% - Accent4" xfId="105"/>
    <cellStyle name="20% - Accent4 2" xfId="106"/>
    <cellStyle name="20% - Accent4 2 2" xfId="107"/>
    <cellStyle name="20% - Accent4 2 2 2" xfId="108"/>
    <cellStyle name="20% - Accent4 2 2 3" xfId="109"/>
    <cellStyle name="20% - Accent4 2 3" xfId="110"/>
    <cellStyle name="20% - Accent4 2 3 2" xfId="111"/>
    <cellStyle name="20% - Accent4 2 4" xfId="112"/>
    <cellStyle name="20% - Accent4 3" xfId="113"/>
    <cellStyle name="20% - Accent4 3 2" xfId="114"/>
    <cellStyle name="20% - Accent4 3 2 2" xfId="115"/>
    <cellStyle name="20% - Accent4 3 2 3" xfId="116"/>
    <cellStyle name="20% - Accent4 3 3" xfId="117"/>
    <cellStyle name="20% - Accent4 3 3 2" xfId="118"/>
    <cellStyle name="20% - Accent4 3 4" xfId="119"/>
    <cellStyle name="20% - Accent4 4" xfId="120"/>
    <cellStyle name="20% - Accent4 4 2" xfId="121"/>
    <cellStyle name="20% - Accent4 4 2 2" xfId="122"/>
    <cellStyle name="20% - Accent4 4 3" xfId="123"/>
    <cellStyle name="20% - Accent4 4 4" xfId="124"/>
    <cellStyle name="20% - Accent4 5" xfId="125"/>
    <cellStyle name="20% - Accent4 5 2" xfId="126"/>
    <cellStyle name="20% - Accent4 5 3" xfId="127"/>
    <cellStyle name="20% - Accent4 6" xfId="128"/>
    <cellStyle name="20% - Accent4 6 2" xfId="129"/>
    <cellStyle name="20% - Accent4 6 3" xfId="130"/>
    <cellStyle name="20% - Accent4 7" xfId="131"/>
    <cellStyle name="20% - Accent4 7 2" xfId="132"/>
    <cellStyle name="20% - Accent4 8" xfId="133"/>
    <cellStyle name="20% - Accent4 9" xfId="134"/>
    <cellStyle name="20% - Accent5" xfId="135"/>
    <cellStyle name="20% - Accent5 2" xfId="136"/>
    <cellStyle name="20% - Accent5 2 2" xfId="137"/>
    <cellStyle name="20% - Accent5 2 2 2" xfId="138"/>
    <cellStyle name="20% - Accent5 2 2 3" xfId="139"/>
    <cellStyle name="20% - Accent5 2 3" xfId="140"/>
    <cellStyle name="20% - Accent5 2 3 2" xfId="141"/>
    <cellStyle name="20% - Accent5 2 4" xfId="142"/>
    <cellStyle name="20% - Accent5 3" xfId="143"/>
    <cellStyle name="20% - Accent5 3 2" xfId="144"/>
    <cellStyle name="20% - Accent5 3 2 2" xfId="145"/>
    <cellStyle name="20% - Accent5 3 2 3" xfId="146"/>
    <cellStyle name="20% - Accent5 3 3" xfId="147"/>
    <cellStyle name="20% - Accent5 3 3 2" xfId="148"/>
    <cellStyle name="20% - Accent5 3 4" xfId="149"/>
    <cellStyle name="20% - Accent5 4" xfId="150"/>
    <cellStyle name="20% - Accent5 4 2" xfId="151"/>
    <cellStyle name="20% - Accent5 4 2 2" xfId="152"/>
    <cellStyle name="20% - Accent5 4 3" xfId="153"/>
    <cellStyle name="20% - Accent5 4 4" xfId="154"/>
    <cellStyle name="20% - Accent5 5" xfId="155"/>
    <cellStyle name="20% - Accent5 5 2" xfId="156"/>
    <cellStyle name="20% - Accent5 5 3" xfId="157"/>
    <cellStyle name="20% - Accent5 6" xfId="158"/>
    <cellStyle name="20% - Accent5 6 2" xfId="159"/>
    <cellStyle name="20% - Accent5 6 3" xfId="160"/>
    <cellStyle name="20% - Accent5 7" xfId="161"/>
    <cellStyle name="20% - Accent5 7 2" xfId="162"/>
    <cellStyle name="20% - Accent5 8" xfId="163"/>
    <cellStyle name="20% - Accent5 9" xfId="164"/>
    <cellStyle name="20% - Accent6" xfId="165"/>
    <cellStyle name="20% - Accent6 2" xfId="166"/>
    <cellStyle name="20% - Accent6 2 2" xfId="167"/>
    <cellStyle name="20% - Accent6 2 2 2" xfId="168"/>
    <cellStyle name="20% - Accent6 2 2 3" xfId="169"/>
    <cellStyle name="20% - Accent6 2 3" xfId="170"/>
    <cellStyle name="20% - Accent6 2 3 2" xfId="171"/>
    <cellStyle name="20% - Accent6 2 4" xfId="172"/>
    <cellStyle name="20% - Accent6 3" xfId="173"/>
    <cellStyle name="20% - Accent6 3 2" xfId="174"/>
    <cellStyle name="20% - Accent6 3 2 2" xfId="175"/>
    <cellStyle name="20% - Accent6 3 2 3" xfId="176"/>
    <cellStyle name="20% - Accent6 3 3" xfId="177"/>
    <cellStyle name="20% - Accent6 3 3 2" xfId="178"/>
    <cellStyle name="20% - Accent6 3 4" xfId="179"/>
    <cellStyle name="20% - Accent6 4" xfId="180"/>
    <cellStyle name="20% - Accent6 4 2" xfId="181"/>
    <cellStyle name="20% - Accent6 4 2 2" xfId="182"/>
    <cellStyle name="20% - Accent6 4 3" xfId="183"/>
    <cellStyle name="20% - Accent6 4 4" xfId="184"/>
    <cellStyle name="20% - Accent6 5" xfId="185"/>
    <cellStyle name="20% - Accent6 5 2" xfId="186"/>
    <cellStyle name="20% - Accent6 5 3" xfId="187"/>
    <cellStyle name="20% - Accent6 6" xfId="188"/>
    <cellStyle name="20% - Accent6 6 2" xfId="189"/>
    <cellStyle name="20% - Accent6 6 3" xfId="190"/>
    <cellStyle name="20% - Accent6 7" xfId="191"/>
    <cellStyle name="20% - Accent6 7 2" xfId="192"/>
    <cellStyle name="20% - Accent6 8" xfId="193"/>
    <cellStyle name="20% - Accent6 9" xfId="194"/>
    <cellStyle name="40% - Accent1" xfId="195"/>
    <cellStyle name="40% - Accent1 2" xfId="196"/>
    <cellStyle name="40% - Accent1 2 2" xfId="197"/>
    <cellStyle name="40% - Accent1 2 2 2" xfId="198"/>
    <cellStyle name="40% - Accent1 2 2 3" xfId="199"/>
    <cellStyle name="40% - Accent1 2 3" xfId="200"/>
    <cellStyle name="40% - Accent1 2 3 2" xfId="201"/>
    <cellStyle name="40% - Accent1 2 4" xfId="202"/>
    <cellStyle name="40% - Accent1 3" xfId="203"/>
    <cellStyle name="40% - Accent1 3 2" xfId="204"/>
    <cellStyle name="40% - Accent1 3 2 2" xfId="205"/>
    <cellStyle name="40% - Accent1 3 2 3" xfId="206"/>
    <cellStyle name="40% - Accent1 3 3" xfId="207"/>
    <cellStyle name="40% - Accent1 3 3 2" xfId="208"/>
    <cellStyle name="40% - Accent1 3 4" xfId="209"/>
    <cellStyle name="40% - Accent1 4" xfId="210"/>
    <cellStyle name="40% - Accent1 4 2" xfId="211"/>
    <cellStyle name="40% - Accent1 4 2 2" xfId="212"/>
    <cellStyle name="40% - Accent1 4 3" xfId="213"/>
    <cellStyle name="40% - Accent1 4 4" xfId="214"/>
    <cellStyle name="40% - Accent1 5" xfId="215"/>
    <cellStyle name="40% - Accent1 5 2" xfId="216"/>
    <cellStyle name="40% - Accent1 5 3" xfId="217"/>
    <cellStyle name="40% - Accent1 6" xfId="218"/>
    <cellStyle name="40% - Accent1 6 2" xfId="219"/>
    <cellStyle name="40% - Accent1 6 3" xfId="220"/>
    <cellStyle name="40% - Accent1 7" xfId="221"/>
    <cellStyle name="40% - Accent1 7 2" xfId="222"/>
    <cellStyle name="40% - Accent1 8" xfId="223"/>
    <cellStyle name="40% - Accent1 9" xfId="224"/>
    <cellStyle name="40% - Accent2" xfId="225"/>
    <cellStyle name="40% - Accent2 2" xfId="226"/>
    <cellStyle name="40% - Accent2 2 2" xfId="227"/>
    <cellStyle name="40% - Accent2 2 2 2" xfId="228"/>
    <cellStyle name="40% - Accent2 2 2 3" xfId="229"/>
    <cellStyle name="40% - Accent2 2 3" xfId="230"/>
    <cellStyle name="40% - Accent2 2 3 2" xfId="231"/>
    <cellStyle name="40% - Accent2 2 4" xfId="232"/>
    <cellStyle name="40% - Accent2 3" xfId="233"/>
    <cellStyle name="40% - Accent2 3 2" xfId="234"/>
    <cellStyle name="40% - Accent2 3 2 2" xfId="235"/>
    <cellStyle name="40% - Accent2 3 2 3" xfId="236"/>
    <cellStyle name="40% - Accent2 3 3" xfId="237"/>
    <cellStyle name="40% - Accent2 3 3 2" xfId="238"/>
    <cellStyle name="40% - Accent2 3 4" xfId="239"/>
    <cellStyle name="40% - Accent2 4" xfId="240"/>
    <cellStyle name="40% - Accent2 4 2" xfId="241"/>
    <cellStyle name="40% - Accent2 4 2 2" xfId="242"/>
    <cellStyle name="40% - Accent2 4 3" xfId="243"/>
    <cellStyle name="40% - Accent2 4 4" xfId="244"/>
    <cellStyle name="40% - Accent2 5" xfId="245"/>
    <cellStyle name="40% - Accent2 5 2" xfId="246"/>
    <cellStyle name="40% - Accent2 5 3" xfId="247"/>
    <cellStyle name="40% - Accent2 6" xfId="248"/>
    <cellStyle name="40% - Accent2 6 2" xfId="249"/>
    <cellStyle name="40% - Accent2 6 3" xfId="250"/>
    <cellStyle name="40% - Accent2 7" xfId="251"/>
    <cellStyle name="40% - Accent2 7 2" xfId="252"/>
    <cellStyle name="40% - Accent2 8" xfId="253"/>
    <cellStyle name="40% - Accent2 9" xfId="254"/>
    <cellStyle name="40% - Accent3" xfId="255"/>
    <cellStyle name="40% - Accent3 2" xfId="256"/>
    <cellStyle name="40% - Accent3 2 2" xfId="257"/>
    <cellStyle name="40% - Accent3 2 2 2" xfId="258"/>
    <cellStyle name="40% - Accent3 2 2 3" xfId="259"/>
    <cellStyle name="40% - Accent3 2 3" xfId="260"/>
    <cellStyle name="40% - Accent3 2 3 2" xfId="261"/>
    <cellStyle name="40% - Accent3 2 4" xfId="262"/>
    <cellStyle name="40% - Accent3 3" xfId="263"/>
    <cellStyle name="40% - Accent3 3 2" xfId="264"/>
    <cellStyle name="40% - Accent3 3 2 2" xfId="265"/>
    <cellStyle name="40% - Accent3 3 2 3" xfId="266"/>
    <cellStyle name="40% - Accent3 3 3" xfId="267"/>
    <cellStyle name="40% - Accent3 3 3 2" xfId="268"/>
    <cellStyle name="40% - Accent3 3 4" xfId="269"/>
    <cellStyle name="40% - Accent3 4" xfId="270"/>
    <cellStyle name="40% - Accent3 4 2" xfId="271"/>
    <cellStyle name="40% - Accent3 4 2 2" xfId="272"/>
    <cellStyle name="40% - Accent3 4 3" xfId="273"/>
    <cellStyle name="40% - Accent3 4 4" xfId="274"/>
    <cellStyle name="40% - Accent3 5" xfId="275"/>
    <cellStyle name="40% - Accent3 5 2" xfId="276"/>
    <cellStyle name="40% - Accent3 5 3" xfId="277"/>
    <cellStyle name="40% - Accent3 6" xfId="278"/>
    <cellStyle name="40% - Accent3 6 2" xfId="279"/>
    <cellStyle name="40% - Accent3 6 3" xfId="280"/>
    <cellStyle name="40% - Accent3 7" xfId="281"/>
    <cellStyle name="40% - Accent3 7 2" xfId="282"/>
    <cellStyle name="40% - Accent3 8" xfId="283"/>
    <cellStyle name="40% - Accent3 9" xfId="284"/>
    <cellStyle name="40% - Accent4" xfId="285"/>
    <cellStyle name="40% - Accent4 2" xfId="286"/>
    <cellStyle name="40% - Accent4 2 2" xfId="287"/>
    <cellStyle name="40% - Accent4 2 2 2" xfId="288"/>
    <cellStyle name="40% - Accent4 2 2 3" xfId="289"/>
    <cellStyle name="40% - Accent4 2 3" xfId="290"/>
    <cellStyle name="40% - Accent4 2 3 2" xfId="291"/>
    <cellStyle name="40% - Accent4 2 4" xfId="292"/>
    <cellStyle name="40% - Accent4 3" xfId="293"/>
    <cellStyle name="40% - Accent4 3 2" xfId="294"/>
    <cellStyle name="40% - Accent4 3 2 2" xfId="295"/>
    <cellStyle name="40% - Accent4 3 2 3" xfId="296"/>
    <cellStyle name="40% - Accent4 3 3" xfId="297"/>
    <cellStyle name="40% - Accent4 3 3 2" xfId="298"/>
    <cellStyle name="40% - Accent4 3 4" xfId="299"/>
    <cellStyle name="40% - Accent4 4" xfId="300"/>
    <cellStyle name="40% - Accent4 4 2" xfId="301"/>
    <cellStyle name="40% - Accent4 4 2 2" xfId="302"/>
    <cellStyle name="40% - Accent4 4 3" xfId="303"/>
    <cellStyle name="40% - Accent4 4 4" xfId="304"/>
    <cellStyle name="40% - Accent4 5" xfId="305"/>
    <cellStyle name="40% - Accent4 5 2" xfId="306"/>
    <cellStyle name="40% - Accent4 5 3" xfId="307"/>
    <cellStyle name="40% - Accent4 6" xfId="308"/>
    <cellStyle name="40% - Accent4 6 2" xfId="309"/>
    <cellStyle name="40% - Accent4 6 3" xfId="310"/>
    <cellStyle name="40% - Accent4 7" xfId="311"/>
    <cellStyle name="40% - Accent4 7 2" xfId="312"/>
    <cellStyle name="40% - Accent4 8" xfId="313"/>
    <cellStyle name="40% - Accent4 9" xfId="314"/>
    <cellStyle name="40% - Accent5" xfId="315"/>
    <cellStyle name="40% - Accent5 2" xfId="316"/>
    <cellStyle name="40% - Accent5 2 2" xfId="317"/>
    <cellStyle name="40% - Accent5 2 2 2" xfId="318"/>
    <cellStyle name="40% - Accent5 2 2 3" xfId="319"/>
    <cellStyle name="40% - Accent5 2 3" xfId="320"/>
    <cellStyle name="40% - Accent5 2 3 2" xfId="321"/>
    <cellStyle name="40% - Accent5 2 4" xfId="322"/>
    <cellStyle name="40% - Accent5 3" xfId="323"/>
    <cellStyle name="40% - Accent5 3 2" xfId="324"/>
    <cellStyle name="40% - Accent5 3 2 2" xfId="325"/>
    <cellStyle name="40% - Accent5 3 2 3" xfId="326"/>
    <cellStyle name="40% - Accent5 3 3" xfId="327"/>
    <cellStyle name="40% - Accent5 3 3 2" xfId="328"/>
    <cellStyle name="40% - Accent5 3 4" xfId="329"/>
    <cellStyle name="40% - Accent5 4" xfId="330"/>
    <cellStyle name="40% - Accent5 4 2" xfId="331"/>
    <cellStyle name="40% - Accent5 4 2 2" xfId="332"/>
    <cellStyle name="40% - Accent5 4 3" xfId="333"/>
    <cellStyle name="40% - Accent5 4 4" xfId="334"/>
    <cellStyle name="40% - Accent5 5" xfId="335"/>
    <cellStyle name="40% - Accent5 5 2" xfId="336"/>
    <cellStyle name="40% - Accent5 5 3" xfId="337"/>
    <cellStyle name="40% - Accent5 6" xfId="338"/>
    <cellStyle name="40% - Accent5 6 2" xfId="339"/>
    <cellStyle name="40% - Accent5 6 3" xfId="340"/>
    <cellStyle name="40% - Accent5 7" xfId="341"/>
    <cellStyle name="40% - Accent5 7 2" xfId="342"/>
    <cellStyle name="40% - Accent5 8" xfId="343"/>
    <cellStyle name="40% - Accent5 9" xfId="344"/>
    <cellStyle name="40% - Accent6" xfId="345"/>
    <cellStyle name="40% - Accent6 2" xfId="346"/>
    <cellStyle name="40% - Accent6 2 2" xfId="347"/>
    <cellStyle name="40% - Accent6 2 2 2" xfId="348"/>
    <cellStyle name="40% - Accent6 2 2 3" xfId="349"/>
    <cellStyle name="40% - Accent6 2 3" xfId="350"/>
    <cellStyle name="40% - Accent6 2 3 2" xfId="351"/>
    <cellStyle name="40% - Accent6 2 4" xfId="352"/>
    <cellStyle name="40% - Accent6 3" xfId="353"/>
    <cellStyle name="40% - Accent6 3 2" xfId="354"/>
    <cellStyle name="40% - Accent6 3 2 2" xfId="355"/>
    <cellStyle name="40% - Accent6 3 2 3" xfId="356"/>
    <cellStyle name="40% - Accent6 3 3" xfId="357"/>
    <cellStyle name="40% - Accent6 3 3 2" xfId="358"/>
    <cellStyle name="40% - Accent6 3 4" xfId="359"/>
    <cellStyle name="40% - Accent6 4" xfId="360"/>
    <cellStyle name="40% - Accent6 4 2" xfId="361"/>
    <cellStyle name="40% - Accent6 4 2 2" xfId="362"/>
    <cellStyle name="40% - Accent6 4 3" xfId="363"/>
    <cellStyle name="40% - Accent6 4 4" xfId="364"/>
    <cellStyle name="40% - Accent6 5" xfId="365"/>
    <cellStyle name="40% - Accent6 5 2" xfId="366"/>
    <cellStyle name="40% - Accent6 5 3" xfId="367"/>
    <cellStyle name="40% - Accent6 6" xfId="368"/>
    <cellStyle name="40% - Accent6 6 2" xfId="369"/>
    <cellStyle name="40% - Accent6 6 3" xfId="370"/>
    <cellStyle name="40% - Accent6 7" xfId="371"/>
    <cellStyle name="40% - Accent6 7 2" xfId="372"/>
    <cellStyle name="40% - Accent6 8" xfId="373"/>
    <cellStyle name="40% - Accent6 9" xfId="374"/>
    <cellStyle name="60% - Accent1" xfId="375"/>
    <cellStyle name="60% - Accent2" xfId="376"/>
    <cellStyle name="60% - Accent3" xfId="377"/>
    <cellStyle name="60% - Accent4" xfId="378"/>
    <cellStyle name="60% - Accent5" xfId="379"/>
    <cellStyle name="60% - Accent6" xfId="380"/>
    <cellStyle name="Accent1" xfId="381"/>
    <cellStyle name="Accent2" xfId="382"/>
    <cellStyle name="Accent3" xfId="383"/>
    <cellStyle name="Accent4" xfId="384"/>
    <cellStyle name="Accent5" xfId="385"/>
    <cellStyle name="Accent6" xfId="386"/>
    <cellStyle name="Bad" xfId="387"/>
    <cellStyle name="Bilješka" xfId="388"/>
    <cellStyle name="Bilješka 2" xfId="389"/>
    <cellStyle name="Bilješka 2 2" xfId="390"/>
    <cellStyle name="Bilješka 2 2 2" xfId="391"/>
    <cellStyle name="Bilješka 2 2 2 2" xfId="392"/>
    <cellStyle name="Bilješka 2 2 2 3" xfId="393"/>
    <cellStyle name="Bilješka 2 2 3" xfId="394"/>
    <cellStyle name="Bilješka 2 2 3 2" xfId="395"/>
    <cellStyle name="Bilješka 2 2 4" xfId="396"/>
    <cellStyle name="Bilješka 2 3" xfId="397"/>
    <cellStyle name="Bilješka 2 3 2" xfId="398"/>
    <cellStyle name="Bilješka 2 3 2 2" xfId="399"/>
    <cellStyle name="Bilješka 2 3 2 3" xfId="400"/>
    <cellStyle name="Bilješka 2 3 3" xfId="401"/>
    <cellStyle name="Bilješka 2 3 3 2" xfId="402"/>
    <cellStyle name="Bilješka 2 3 4" xfId="403"/>
    <cellStyle name="Bilješka 2 4" xfId="404"/>
    <cellStyle name="Bilješka 2 4 2" xfId="405"/>
    <cellStyle name="Bilješka 2 4 2 2" xfId="406"/>
    <cellStyle name="Bilješka 2 4 3" xfId="407"/>
    <cellStyle name="Bilješka 2 4 4" xfId="408"/>
    <cellStyle name="Bilješka 2 5" xfId="409"/>
    <cellStyle name="Bilješka 2 5 2" xfId="410"/>
    <cellStyle name="Bilješka 2 5 3" xfId="411"/>
    <cellStyle name="Bilješka 2 6" xfId="412"/>
    <cellStyle name="Bilješka 2 6 2" xfId="413"/>
    <cellStyle name="Bilješka 2 6 3" xfId="414"/>
    <cellStyle name="Bilješka 2 7" xfId="415"/>
    <cellStyle name="Bilješka 2 7 2" xfId="416"/>
    <cellStyle name="Bilješka 2 8" xfId="417"/>
    <cellStyle name="Bilješka 2 9" xfId="418"/>
    <cellStyle name="Calculation" xfId="419"/>
    <cellStyle name="Check Cell" xfId="420"/>
    <cellStyle name="Comma" xfId="421"/>
    <cellStyle name="Comma [0]" xfId="422"/>
    <cellStyle name="Currency" xfId="423"/>
    <cellStyle name="Currency [0]" xfId="424"/>
    <cellStyle name="Dobro" xfId="425"/>
    <cellStyle name="Explanatory Text" xfId="426"/>
    <cellStyle name="Good" xfId="427"/>
    <cellStyle name="Heading 1" xfId="428"/>
    <cellStyle name="Heading 2" xfId="429"/>
    <cellStyle name="Heading 3" xfId="430"/>
    <cellStyle name="Heading 4" xfId="431"/>
    <cellStyle name="Hyperlink" xfId="432"/>
    <cellStyle name="Hyperlink 2" xfId="433"/>
    <cellStyle name="Hyperlink 3" xfId="434"/>
    <cellStyle name="Hyperlink 3 2" xfId="435"/>
    <cellStyle name="Input" xfId="436"/>
    <cellStyle name="Izlaz" xfId="437"/>
    <cellStyle name="Linked Cell" xfId="438"/>
    <cellStyle name="Naslov" xfId="439"/>
    <cellStyle name="Neutral" xfId="440"/>
    <cellStyle name="Normal 2" xfId="441"/>
    <cellStyle name="Normal 2 10" xfId="442"/>
    <cellStyle name="Normal 2 10 2" xfId="443"/>
    <cellStyle name="Normal 2 10 3" xfId="444"/>
    <cellStyle name="Normal 2 11" xfId="445"/>
    <cellStyle name="Normal 2 11 2" xfId="446"/>
    <cellStyle name="Normal 2 12" xfId="447"/>
    <cellStyle name="Normal 2 13" xfId="448"/>
    <cellStyle name="Normal 2 2" xfId="449"/>
    <cellStyle name="Normal 2 3" xfId="450"/>
    <cellStyle name="Normal 2 3 2" xfId="451"/>
    <cellStyle name="Normal 2 3 2 2" xfId="452"/>
    <cellStyle name="Normal 2 3 2 2 2" xfId="453"/>
    <cellStyle name="Normal 2 3 2 2 3" xfId="454"/>
    <cellStyle name="Normal 2 3 2 3" xfId="455"/>
    <cellStyle name="Normal 2 3 2 3 2" xfId="456"/>
    <cellStyle name="Normal 2 3 2 4" xfId="457"/>
    <cellStyle name="Normal 2 3 3" xfId="458"/>
    <cellStyle name="Normal 2 3 3 2" xfId="459"/>
    <cellStyle name="Normal 2 3 3 2 2" xfId="460"/>
    <cellStyle name="Normal 2 3 3 3" xfId="461"/>
    <cellStyle name="Normal 2 3 3 4" xfId="462"/>
    <cellStyle name="Normal 2 3 4" xfId="463"/>
    <cellStyle name="Normal 2 3 4 2" xfId="464"/>
    <cellStyle name="Normal 2 3 5" xfId="465"/>
    <cellStyle name="Normal 2 3 5 2" xfId="466"/>
    <cellStyle name="Normal 2 3 6" xfId="467"/>
    <cellStyle name="Normal 2 3 6 2" xfId="468"/>
    <cellStyle name="Normal 2 3 7" xfId="469"/>
    <cellStyle name="Normal 2 4" xfId="470"/>
    <cellStyle name="Normal 2 4 2" xfId="471"/>
    <cellStyle name="Normal 2 4 2 2" xfId="472"/>
    <cellStyle name="Normal 2 4 2 3" xfId="473"/>
    <cellStyle name="Normal 2 4 3" xfId="474"/>
    <cellStyle name="Normal 2 4 3 2" xfId="475"/>
    <cellStyle name="Normal 2 4 4" xfId="476"/>
    <cellStyle name="Normal 2 5" xfId="477"/>
    <cellStyle name="Normal 2 5 2" xfId="478"/>
    <cellStyle name="Normal 2 5 2 2" xfId="479"/>
    <cellStyle name="Normal 2 5 2 3" xfId="480"/>
    <cellStyle name="Normal 2 5 3" xfId="481"/>
    <cellStyle name="Normal 2 5 3 2" xfId="482"/>
    <cellStyle name="Normal 2 5 4" xfId="483"/>
    <cellStyle name="Normal 2 6" xfId="484"/>
    <cellStyle name="Normal 2 6 2" xfId="485"/>
    <cellStyle name="Normal 2 6 2 2" xfId="486"/>
    <cellStyle name="Normal 2 6 3" xfId="487"/>
    <cellStyle name="Normal 2 6 3 2" xfId="488"/>
    <cellStyle name="Normal 2 6 4" xfId="489"/>
    <cellStyle name="Normal 2 7" xfId="490"/>
    <cellStyle name="Normal 2 7 2" xfId="491"/>
    <cellStyle name="Normal 2 7 2 2" xfId="492"/>
    <cellStyle name="Normal 2 7 3" xfId="493"/>
    <cellStyle name="Normal 2 7 3 2" xfId="494"/>
    <cellStyle name="Normal 2 7 4" xfId="495"/>
    <cellStyle name="Normal 2 8" xfId="496"/>
    <cellStyle name="Normal 2 8 2" xfId="497"/>
    <cellStyle name="Normal 2 8 2 2" xfId="498"/>
    <cellStyle name="Normal 2 8 3" xfId="499"/>
    <cellStyle name="Normal 2 8 4" xfId="500"/>
    <cellStyle name="Normal 2 9" xfId="501"/>
    <cellStyle name="Normal 2 9 2" xfId="502"/>
    <cellStyle name="Normal 2 9 3" xfId="503"/>
    <cellStyle name="Normal 3" xfId="504"/>
    <cellStyle name="Normal 3 2" xfId="505"/>
    <cellStyle name="Normal 3 3" xfId="506"/>
    <cellStyle name="Normal 4" xfId="507"/>
    <cellStyle name="Normal_TFI-POD" xfId="508"/>
    <cellStyle name="Note" xfId="509"/>
    <cellStyle name="Obično 10" xfId="510"/>
    <cellStyle name="Obično 11" xfId="511"/>
    <cellStyle name="Obično 13" xfId="512"/>
    <cellStyle name="Obično 14" xfId="513"/>
    <cellStyle name="Obično 2" xfId="514"/>
    <cellStyle name="Obično 2 10" xfId="515"/>
    <cellStyle name="Obično 2 2" xfId="516"/>
    <cellStyle name="Obično 2 2 2" xfId="517"/>
    <cellStyle name="Obično 2 2 2 2" xfId="518"/>
    <cellStyle name="Obično 2 2 2 3" xfId="519"/>
    <cellStyle name="Obično 2 2 3" xfId="520"/>
    <cellStyle name="Obično 2 2 3 2" xfId="521"/>
    <cellStyle name="Obično 2 2 4" xfId="522"/>
    <cellStyle name="Obično 2 3" xfId="523"/>
    <cellStyle name="Obično 2 3 2" xfId="524"/>
    <cellStyle name="Obično 2 4" xfId="525"/>
    <cellStyle name="Obično 2 4 2" xfId="526"/>
    <cellStyle name="Obično 2 4 2 2" xfId="527"/>
    <cellStyle name="Obično 2 4 3" xfId="528"/>
    <cellStyle name="Obično 2 4 3 2" xfId="529"/>
    <cellStyle name="Obično 2 4 4" xfId="530"/>
    <cellStyle name="Obično 2 5" xfId="531"/>
    <cellStyle name="Obično 2 5 2" xfId="532"/>
    <cellStyle name="Obično 2 5 2 2" xfId="533"/>
    <cellStyle name="Obično 2 5 3" xfId="534"/>
    <cellStyle name="Obično 2 5 4" xfId="535"/>
    <cellStyle name="Obično 2 6" xfId="536"/>
    <cellStyle name="Obično 2 6 2" xfId="537"/>
    <cellStyle name="Obično 2 6 3" xfId="538"/>
    <cellStyle name="Obično 2 7" xfId="539"/>
    <cellStyle name="Obično 2 7 2" xfId="540"/>
    <cellStyle name="Obično 2 7 3" xfId="541"/>
    <cellStyle name="Obično 2 8" xfId="542"/>
    <cellStyle name="Obično 2 8 2" xfId="543"/>
    <cellStyle name="Obično 2 9" xfId="544"/>
    <cellStyle name="Obično 3" xfId="545"/>
    <cellStyle name="Obično 5" xfId="546"/>
    <cellStyle name="Obično 6" xfId="547"/>
    <cellStyle name="Obično 7" xfId="548"/>
    <cellStyle name="Obično 8" xfId="549"/>
    <cellStyle name="Obično 9" xfId="550"/>
    <cellStyle name="Obično_Knjiga2" xfId="551"/>
    <cellStyle name="Output" xfId="552"/>
    <cellStyle name="Percent" xfId="553"/>
    <cellStyle name="Percent 2" xfId="554"/>
    <cellStyle name="Percent 3" xfId="555"/>
    <cellStyle name="Percent 3 2" xfId="556"/>
    <cellStyle name="Style 1" xfId="557"/>
    <cellStyle name="Style 1 2" xfId="558"/>
    <cellStyle name="Style 1 2 2" xfId="559"/>
    <cellStyle name="Tekst upozorenja" xfId="560"/>
    <cellStyle name="Title" xfId="561"/>
    <cellStyle name="Total" xfId="562"/>
    <cellStyle name="Warning Text" xfId="563"/>
    <cellStyle name="Zarez 2" xfId="564"/>
    <cellStyle name="Zarez 2 2" xfId="565"/>
    <cellStyle name="Zarez 2 2 2" xfId="566"/>
    <cellStyle name="Zarez 2 2 2 2" xfId="567"/>
    <cellStyle name="Zarez 2 2 2 3" xfId="568"/>
    <cellStyle name="Zarez 2 2 3" xfId="569"/>
    <cellStyle name="Zarez 2 2 3 2" xfId="570"/>
    <cellStyle name="Zarez 2 2 4" xfId="571"/>
    <cellStyle name="Zarez 2 3" xfId="572"/>
    <cellStyle name="Zarez 2 3 2" xfId="573"/>
    <cellStyle name="Zarez 2 3 2 2" xfId="574"/>
    <cellStyle name="Zarez 2 3 2 3" xfId="575"/>
    <cellStyle name="Zarez 2 3 3" xfId="576"/>
    <cellStyle name="Zarez 2 3 3 2" xfId="577"/>
    <cellStyle name="Zarez 2 3 4" xfId="578"/>
    <cellStyle name="Zarez 2 4" xfId="579"/>
    <cellStyle name="Zarez 2 4 2" xfId="580"/>
    <cellStyle name="Zarez 2 4 2 2" xfId="581"/>
    <cellStyle name="Zarez 2 4 3" xfId="582"/>
    <cellStyle name="Zarez 2 4 4" xfId="583"/>
    <cellStyle name="Zarez 2 5" xfId="584"/>
    <cellStyle name="Zarez 2 5 2" xfId="585"/>
    <cellStyle name="Zarez 2 5 3" xfId="586"/>
    <cellStyle name="Zarez 2 6" xfId="587"/>
    <cellStyle name="Zarez 2 6 2" xfId="588"/>
    <cellStyle name="Zarez 2 6 3" xfId="589"/>
    <cellStyle name="Zarez 2 7" xfId="590"/>
    <cellStyle name="Zarez 2 7 2" xfId="591"/>
    <cellStyle name="Zarez 2 8" xfId="592"/>
    <cellStyle name="Zarez 2 9" xfId="593"/>
  </cellStyles>
  <dxfs count="8">
    <dxf>
      <font>
        <color indexed="9"/>
      </font>
      <fill>
        <patternFill patternType="solid">
          <bgColor indexed="10"/>
        </patternFill>
      </fill>
    </dxf>
    <dxf>
      <fill>
        <patternFill>
          <bgColor rgb="FFFF0000"/>
        </patternFill>
      </fill>
    </dxf>
    <dxf>
      <fill>
        <patternFill>
          <bgColor rgb="FFFF0000"/>
        </patternFill>
      </fill>
    </dxf>
    <dxf>
      <fill>
        <patternFill>
          <bgColor rgb="FFFF000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etlana.kundovic@optima-telekom.hr" TargetMode="External" /><Relationship Id="rId2" Type="http://schemas.openxmlformats.org/officeDocument/2006/relationships/hyperlink" Target="mailto:info@optima.hr" TargetMode="External" /><Relationship Id="rId3" Type="http://schemas.openxmlformats.org/officeDocument/2006/relationships/hyperlink" Target="http://www.optim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A36" sqref="A36:D36"/>
    </sheetView>
  </sheetViews>
  <sheetFormatPr defaultColWidth="9.140625" defaultRowHeight="12.75"/>
  <cols>
    <col min="1" max="1" width="9.140625" style="11" customWidth="1"/>
    <col min="2" max="2" width="13.00390625" style="11" customWidth="1"/>
    <col min="3" max="4" width="9.140625" style="11" customWidth="1"/>
    <col min="5" max="5" width="9.8515625" style="11" bestFit="1" customWidth="1"/>
    <col min="6"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410" t="s">
        <v>91</v>
      </c>
      <c r="B1" s="410"/>
      <c r="C1" s="410"/>
      <c r="D1" s="135"/>
      <c r="E1" s="135"/>
      <c r="F1" s="135"/>
      <c r="G1" s="135"/>
      <c r="H1" s="135"/>
      <c r="I1" s="136"/>
      <c r="J1" s="10"/>
      <c r="K1" s="10"/>
      <c r="L1" s="10"/>
    </row>
    <row r="2" spans="1:12" ht="12.75" customHeight="1">
      <c r="A2" s="435" t="s">
        <v>92</v>
      </c>
      <c r="B2" s="436"/>
      <c r="C2" s="436"/>
      <c r="D2" s="437"/>
      <c r="E2" s="96" t="s">
        <v>590</v>
      </c>
      <c r="F2" s="137"/>
      <c r="G2" s="12" t="s">
        <v>93</v>
      </c>
      <c r="H2" s="96" t="s">
        <v>591</v>
      </c>
      <c r="I2" s="68"/>
      <c r="J2" s="10"/>
      <c r="K2" s="10"/>
      <c r="L2" s="10"/>
    </row>
    <row r="3" spans="1:12" ht="12.75">
      <c r="A3" s="69"/>
      <c r="B3" s="13"/>
      <c r="C3" s="13"/>
      <c r="D3" s="13"/>
      <c r="E3" s="14"/>
      <c r="F3" s="14"/>
      <c r="G3" s="13"/>
      <c r="H3" s="13"/>
      <c r="I3" s="138"/>
      <c r="J3" s="10"/>
      <c r="K3" s="10"/>
      <c r="L3" s="10"/>
    </row>
    <row r="4" spans="1:12" ht="15" customHeight="1">
      <c r="A4" s="438" t="s">
        <v>122</v>
      </c>
      <c r="B4" s="438"/>
      <c r="C4" s="438"/>
      <c r="D4" s="438"/>
      <c r="E4" s="438"/>
      <c r="F4" s="438"/>
      <c r="G4" s="438"/>
      <c r="H4" s="438"/>
      <c r="I4" s="439"/>
      <c r="J4" s="10"/>
      <c r="K4" s="10"/>
      <c r="L4" s="10"/>
    </row>
    <row r="5" spans="1:12" ht="12.75">
      <c r="A5" s="139"/>
      <c r="B5" s="23"/>
      <c r="C5" s="23"/>
      <c r="D5" s="23"/>
      <c r="E5" s="16"/>
      <c r="F5" s="71"/>
      <c r="G5" s="17"/>
      <c r="H5" s="18"/>
      <c r="I5" s="140"/>
      <c r="J5" s="10"/>
      <c r="K5" s="10"/>
      <c r="L5" s="10"/>
    </row>
    <row r="6" spans="1:12" ht="12.75">
      <c r="A6" s="425" t="s">
        <v>94</v>
      </c>
      <c r="B6" s="399"/>
      <c r="C6" s="440" t="s">
        <v>63</v>
      </c>
      <c r="D6" s="413"/>
      <c r="E6" s="141"/>
      <c r="F6" s="141"/>
      <c r="G6" s="141"/>
      <c r="H6" s="141"/>
      <c r="I6" s="142"/>
      <c r="J6" s="10"/>
      <c r="K6" s="10"/>
      <c r="L6" s="10"/>
    </row>
    <row r="7" spans="1:12" ht="12.75">
      <c r="A7" s="143"/>
      <c r="B7" s="144"/>
      <c r="C7" s="23"/>
      <c r="D7" s="23"/>
      <c r="E7" s="141"/>
      <c r="F7" s="141"/>
      <c r="G7" s="141"/>
      <c r="H7" s="141"/>
      <c r="I7" s="142"/>
      <c r="J7" s="10"/>
      <c r="K7" s="10"/>
      <c r="L7" s="10"/>
    </row>
    <row r="8" spans="1:12" ht="12.75" customHeight="1">
      <c r="A8" s="441" t="s">
        <v>95</v>
      </c>
      <c r="B8" s="442"/>
      <c r="C8" s="440" t="s">
        <v>64</v>
      </c>
      <c r="D8" s="413"/>
      <c r="E8" s="141"/>
      <c r="F8" s="141"/>
      <c r="G8" s="141"/>
      <c r="H8" s="141"/>
      <c r="I8" s="145"/>
      <c r="J8" s="10"/>
      <c r="K8" s="10"/>
      <c r="L8" s="10"/>
    </row>
    <row r="9" spans="1:12" ht="12.75">
      <c r="A9" s="146"/>
      <c r="B9" s="147"/>
      <c r="C9" s="148"/>
      <c r="D9" s="149"/>
      <c r="E9" s="23"/>
      <c r="F9" s="23"/>
      <c r="G9" s="23"/>
      <c r="H9" s="23"/>
      <c r="I9" s="145"/>
      <c r="J9" s="10"/>
      <c r="K9" s="10"/>
      <c r="L9" s="10"/>
    </row>
    <row r="10" spans="1:12" ht="12.75" customHeight="1">
      <c r="A10" s="434" t="s">
        <v>96</v>
      </c>
      <c r="B10" s="434"/>
      <c r="C10" s="412" t="s">
        <v>65</v>
      </c>
      <c r="D10" s="413"/>
      <c r="E10" s="23"/>
      <c r="F10" s="23"/>
      <c r="G10" s="23"/>
      <c r="H10" s="23"/>
      <c r="I10" s="145"/>
      <c r="J10" s="10"/>
      <c r="K10" s="10"/>
      <c r="L10" s="10"/>
    </row>
    <row r="11" spans="1:12" ht="12.75">
      <c r="A11" s="434"/>
      <c r="B11" s="434"/>
      <c r="C11" s="23"/>
      <c r="D11" s="23"/>
      <c r="E11" s="23"/>
      <c r="F11" s="23"/>
      <c r="G11" s="23"/>
      <c r="H11" s="23"/>
      <c r="I11" s="145"/>
      <c r="J11" s="10"/>
      <c r="K11" s="10"/>
      <c r="L11" s="10"/>
    </row>
    <row r="12" spans="1:12" ht="12.75">
      <c r="A12" s="425" t="s">
        <v>97</v>
      </c>
      <c r="B12" s="399"/>
      <c r="C12" s="443" t="s">
        <v>66</v>
      </c>
      <c r="D12" s="420"/>
      <c r="E12" s="420"/>
      <c r="F12" s="420"/>
      <c r="G12" s="420"/>
      <c r="H12" s="420"/>
      <c r="I12" s="421"/>
      <c r="J12" s="10"/>
      <c r="K12" s="10"/>
      <c r="L12" s="10"/>
    </row>
    <row r="13" spans="1:12" ht="12.75">
      <c r="A13" s="143"/>
      <c r="B13" s="144"/>
      <c r="C13" s="150"/>
      <c r="D13" s="23"/>
      <c r="E13" s="23"/>
      <c r="F13" s="23"/>
      <c r="G13" s="23"/>
      <c r="H13" s="23"/>
      <c r="I13" s="145"/>
      <c r="J13" s="10"/>
      <c r="K13" s="10"/>
      <c r="L13" s="10"/>
    </row>
    <row r="14" spans="1:12" ht="12.75">
      <c r="A14" s="425" t="s">
        <v>98</v>
      </c>
      <c r="B14" s="399"/>
      <c r="C14" s="444">
        <v>10010</v>
      </c>
      <c r="D14" s="445"/>
      <c r="E14" s="23"/>
      <c r="F14" s="414" t="s">
        <v>67</v>
      </c>
      <c r="G14" s="420"/>
      <c r="H14" s="420"/>
      <c r="I14" s="421"/>
      <c r="J14" s="10"/>
      <c r="K14" s="10"/>
      <c r="L14" s="10"/>
    </row>
    <row r="15" spans="1:12" ht="12.75">
      <c r="A15" s="143"/>
      <c r="B15" s="144"/>
      <c r="C15" s="23"/>
      <c r="D15" s="23"/>
      <c r="E15" s="23"/>
      <c r="F15" s="23"/>
      <c r="G15" s="23"/>
      <c r="H15" s="23"/>
      <c r="I15" s="145"/>
      <c r="J15" s="10"/>
      <c r="K15" s="10"/>
      <c r="L15" s="10"/>
    </row>
    <row r="16" spans="1:12" ht="12.75">
      <c r="A16" s="425" t="s">
        <v>99</v>
      </c>
      <c r="B16" s="426"/>
      <c r="C16" s="414" t="s">
        <v>68</v>
      </c>
      <c r="D16" s="420"/>
      <c r="E16" s="420"/>
      <c r="F16" s="420"/>
      <c r="G16" s="420"/>
      <c r="H16" s="420"/>
      <c r="I16" s="421"/>
      <c r="J16" s="10"/>
      <c r="K16" s="10"/>
      <c r="L16" s="10"/>
    </row>
    <row r="17" spans="1:12" ht="12.75">
      <c r="A17" s="143"/>
      <c r="B17" s="144"/>
      <c r="C17" s="23"/>
      <c r="D17" s="23"/>
      <c r="E17" s="23"/>
      <c r="F17" s="23"/>
      <c r="G17" s="23"/>
      <c r="H17" s="23"/>
      <c r="I17" s="145"/>
      <c r="J17" s="10"/>
      <c r="K17" s="10"/>
      <c r="L17" s="10"/>
    </row>
    <row r="18" spans="1:12" ht="12.75">
      <c r="A18" s="425" t="s">
        <v>100</v>
      </c>
      <c r="B18" s="399"/>
      <c r="C18" s="430" t="s">
        <v>69</v>
      </c>
      <c r="D18" s="431"/>
      <c r="E18" s="431"/>
      <c r="F18" s="431"/>
      <c r="G18" s="431"/>
      <c r="H18" s="431"/>
      <c r="I18" s="432"/>
      <c r="J18" s="10"/>
      <c r="K18" s="10"/>
      <c r="L18" s="10"/>
    </row>
    <row r="19" spans="1:12" ht="12.75">
      <c r="A19" s="143"/>
      <c r="B19" s="144"/>
      <c r="C19" s="150"/>
      <c r="D19" s="23"/>
      <c r="E19" s="23"/>
      <c r="F19" s="23"/>
      <c r="G19" s="23"/>
      <c r="H19" s="23"/>
      <c r="I19" s="145"/>
      <c r="J19" s="10"/>
      <c r="K19" s="10"/>
      <c r="L19" s="10"/>
    </row>
    <row r="20" spans="1:12" ht="12.75">
      <c r="A20" s="425" t="s">
        <v>101</v>
      </c>
      <c r="B20" s="399"/>
      <c r="C20" s="430" t="s">
        <v>70</v>
      </c>
      <c r="D20" s="431"/>
      <c r="E20" s="431"/>
      <c r="F20" s="431"/>
      <c r="G20" s="431"/>
      <c r="H20" s="431"/>
      <c r="I20" s="432"/>
      <c r="J20" s="10"/>
      <c r="K20" s="10"/>
      <c r="L20" s="10"/>
    </row>
    <row r="21" spans="1:12" ht="12.75">
      <c r="A21" s="143"/>
      <c r="B21" s="144"/>
      <c r="C21" s="150"/>
      <c r="D21" s="23"/>
      <c r="E21" s="23"/>
      <c r="F21" s="23"/>
      <c r="G21" s="23"/>
      <c r="H21" s="23"/>
      <c r="I21" s="145"/>
      <c r="J21" s="10"/>
      <c r="K21" s="10"/>
      <c r="L21" s="10"/>
    </row>
    <row r="22" spans="1:12" ht="12.75">
      <c r="A22" s="425" t="s">
        <v>102</v>
      </c>
      <c r="B22" s="426"/>
      <c r="C22" s="97">
        <v>133</v>
      </c>
      <c r="D22" s="414"/>
      <c r="E22" s="420"/>
      <c r="F22" s="421"/>
      <c r="G22" s="433"/>
      <c r="H22" s="425"/>
      <c r="I22" s="74"/>
      <c r="J22" s="10"/>
      <c r="K22" s="10"/>
      <c r="L22" s="10"/>
    </row>
    <row r="23" spans="1:12" ht="12.75">
      <c r="A23" s="143"/>
      <c r="B23" s="144"/>
      <c r="C23" s="23"/>
      <c r="D23" s="23"/>
      <c r="E23" s="23"/>
      <c r="F23" s="23"/>
      <c r="G23" s="23"/>
      <c r="H23" s="23"/>
      <c r="I23" s="145"/>
      <c r="J23" s="10"/>
      <c r="K23" s="10"/>
      <c r="L23" s="10"/>
    </row>
    <row r="24" spans="1:12" ht="12.75">
      <c r="A24" s="425" t="s">
        <v>103</v>
      </c>
      <c r="B24" s="426"/>
      <c r="C24" s="97">
        <v>21</v>
      </c>
      <c r="D24" s="414"/>
      <c r="E24" s="420"/>
      <c r="F24" s="420"/>
      <c r="G24" s="421"/>
      <c r="H24" s="151" t="s">
        <v>104</v>
      </c>
      <c r="I24" s="270">
        <v>202</v>
      </c>
      <c r="J24" s="10"/>
      <c r="K24" s="10"/>
      <c r="L24" s="10"/>
    </row>
    <row r="25" spans="1:12" ht="12.75">
      <c r="A25" s="143"/>
      <c r="B25" s="144"/>
      <c r="C25" s="23"/>
      <c r="D25" s="23"/>
      <c r="E25" s="23"/>
      <c r="F25" s="23"/>
      <c r="G25" s="144"/>
      <c r="H25" s="152" t="s">
        <v>105</v>
      </c>
      <c r="I25" s="153"/>
      <c r="J25" s="10"/>
      <c r="K25" s="10"/>
      <c r="L25" s="10"/>
    </row>
    <row r="26" spans="1:12" ht="12.75">
      <c r="A26" s="425" t="s">
        <v>106</v>
      </c>
      <c r="B26" s="426"/>
      <c r="C26" s="98" t="s">
        <v>107</v>
      </c>
      <c r="D26" s="24"/>
      <c r="E26" s="154"/>
      <c r="F26" s="23"/>
      <c r="G26" s="425" t="s">
        <v>108</v>
      </c>
      <c r="H26" s="426"/>
      <c r="I26" s="99" t="s">
        <v>557</v>
      </c>
      <c r="J26" s="10"/>
      <c r="K26" s="10"/>
      <c r="L26" s="10"/>
    </row>
    <row r="27" spans="1:12" ht="12.75">
      <c r="A27" s="143"/>
      <c r="B27" s="144"/>
      <c r="C27" s="23"/>
      <c r="D27" s="23"/>
      <c r="E27" s="23"/>
      <c r="F27" s="23"/>
      <c r="G27" s="23"/>
      <c r="H27" s="23"/>
      <c r="I27" s="155"/>
      <c r="J27" s="10"/>
      <c r="K27" s="10"/>
      <c r="L27" s="10"/>
    </row>
    <row r="28" spans="1:12" ht="12.75">
      <c r="A28" s="427" t="s">
        <v>109</v>
      </c>
      <c r="B28" s="427"/>
      <c r="C28" s="427"/>
      <c r="D28" s="427"/>
      <c r="E28" s="428" t="s">
        <v>110</v>
      </c>
      <c r="F28" s="428"/>
      <c r="G28" s="428"/>
      <c r="H28" s="429" t="s">
        <v>111</v>
      </c>
      <c r="I28" s="429"/>
      <c r="J28" s="10"/>
      <c r="K28" s="10"/>
      <c r="L28" s="10"/>
    </row>
    <row r="29" spans="1:12" ht="12.75">
      <c r="A29" s="76"/>
      <c r="B29" s="32"/>
      <c r="C29" s="32"/>
      <c r="D29" s="25"/>
      <c r="E29" s="15"/>
      <c r="F29" s="15"/>
      <c r="G29" s="15"/>
      <c r="H29" s="26"/>
      <c r="I29" s="75"/>
      <c r="J29" s="10"/>
      <c r="K29" s="10"/>
      <c r="L29" s="10"/>
    </row>
    <row r="30" spans="1:12" ht="12.75">
      <c r="A30" s="422"/>
      <c r="B30" s="415"/>
      <c r="C30" s="415"/>
      <c r="D30" s="416"/>
      <c r="E30" s="422"/>
      <c r="F30" s="415"/>
      <c r="G30" s="415"/>
      <c r="H30" s="412"/>
      <c r="I30" s="413"/>
      <c r="J30" s="10"/>
      <c r="K30" s="10"/>
      <c r="L30" s="10"/>
    </row>
    <row r="31" spans="1:12" ht="12.75">
      <c r="A31" s="72"/>
      <c r="B31" s="21"/>
      <c r="C31" s="20"/>
      <c r="D31" s="423"/>
      <c r="E31" s="423"/>
      <c r="F31" s="423"/>
      <c r="G31" s="424"/>
      <c r="H31" s="15"/>
      <c r="I31" s="77"/>
      <c r="J31" s="10"/>
      <c r="K31" s="10"/>
      <c r="L31" s="10"/>
    </row>
    <row r="32" spans="1:12" ht="12.75">
      <c r="A32" s="422"/>
      <c r="B32" s="415"/>
      <c r="C32" s="415"/>
      <c r="D32" s="416"/>
      <c r="E32" s="422"/>
      <c r="F32" s="415"/>
      <c r="G32" s="415"/>
      <c r="H32" s="412"/>
      <c r="I32" s="413"/>
      <c r="J32" s="10"/>
      <c r="K32" s="10"/>
      <c r="L32" s="10"/>
    </row>
    <row r="33" spans="1:12" ht="12.75">
      <c r="A33" s="72"/>
      <c r="B33" s="21"/>
      <c r="C33" s="20"/>
      <c r="D33" s="27"/>
      <c r="E33" s="27"/>
      <c r="F33" s="27"/>
      <c r="G33" s="28"/>
      <c r="H33" s="15"/>
      <c r="I33" s="78"/>
      <c r="J33" s="10"/>
      <c r="K33" s="10"/>
      <c r="L33" s="10"/>
    </row>
    <row r="34" spans="1:12" ht="12.75">
      <c r="A34" s="422"/>
      <c r="B34" s="415"/>
      <c r="C34" s="415"/>
      <c r="D34" s="416"/>
      <c r="E34" s="422"/>
      <c r="F34" s="415"/>
      <c r="G34" s="415"/>
      <c r="H34" s="412"/>
      <c r="I34" s="413"/>
      <c r="J34" s="10"/>
      <c r="K34" s="10"/>
      <c r="L34" s="10"/>
    </row>
    <row r="35" spans="1:12" ht="12.75">
      <c r="A35" s="72"/>
      <c r="B35" s="21"/>
      <c r="C35" s="20"/>
      <c r="D35" s="27"/>
      <c r="E35" s="27"/>
      <c r="F35" s="27"/>
      <c r="G35" s="28"/>
      <c r="H35" s="15"/>
      <c r="I35" s="78"/>
      <c r="J35" s="10"/>
      <c r="K35" s="10"/>
      <c r="L35" s="10"/>
    </row>
    <row r="36" spans="1:12" ht="12.75">
      <c r="A36" s="422"/>
      <c r="B36" s="415"/>
      <c r="C36" s="415"/>
      <c r="D36" s="416"/>
      <c r="E36" s="422"/>
      <c r="F36" s="415"/>
      <c r="G36" s="415"/>
      <c r="H36" s="412"/>
      <c r="I36" s="413"/>
      <c r="J36" s="10"/>
      <c r="K36" s="10"/>
      <c r="L36" s="10"/>
    </row>
    <row r="37" spans="1:12" ht="12.75">
      <c r="A37" s="79"/>
      <c r="B37" s="29"/>
      <c r="C37" s="417"/>
      <c r="D37" s="418"/>
      <c r="E37" s="15"/>
      <c r="F37" s="417"/>
      <c r="G37" s="418"/>
      <c r="H37" s="15"/>
      <c r="I37" s="73"/>
      <c r="J37" s="10"/>
      <c r="K37" s="10"/>
      <c r="L37" s="10"/>
    </row>
    <row r="38" spans="1:12" ht="12.75">
      <c r="A38" s="422"/>
      <c r="B38" s="415"/>
      <c r="C38" s="415"/>
      <c r="D38" s="416"/>
      <c r="E38" s="422"/>
      <c r="F38" s="415"/>
      <c r="G38" s="415"/>
      <c r="H38" s="412"/>
      <c r="I38" s="413"/>
      <c r="J38" s="10"/>
      <c r="K38" s="10"/>
      <c r="L38" s="10"/>
    </row>
    <row r="39" spans="1:12" ht="12.75">
      <c r="A39" s="79"/>
      <c r="B39" s="29"/>
      <c r="C39" s="30"/>
      <c r="D39" s="31"/>
      <c r="E39" s="15"/>
      <c r="F39" s="30"/>
      <c r="G39" s="31"/>
      <c r="H39" s="15"/>
      <c r="I39" s="73"/>
      <c r="J39" s="10"/>
      <c r="K39" s="10"/>
      <c r="L39" s="10"/>
    </row>
    <row r="40" spans="1:12" ht="12.75">
      <c r="A40" s="422"/>
      <c r="B40" s="415"/>
      <c r="C40" s="415"/>
      <c r="D40" s="416"/>
      <c r="E40" s="422"/>
      <c r="F40" s="415"/>
      <c r="G40" s="415"/>
      <c r="H40" s="412"/>
      <c r="I40" s="413"/>
      <c r="J40" s="10"/>
      <c r="K40" s="10"/>
      <c r="L40" s="10"/>
    </row>
    <row r="41" spans="1:12" ht="12.75">
      <c r="A41" s="100"/>
      <c r="B41" s="32"/>
      <c r="C41" s="32"/>
      <c r="D41" s="32"/>
      <c r="E41" s="22"/>
      <c r="F41" s="101"/>
      <c r="G41" s="101"/>
      <c r="H41" s="102"/>
      <c r="I41" s="80"/>
      <c r="J41" s="10"/>
      <c r="K41" s="10"/>
      <c r="L41" s="10"/>
    </row>
    <row r="42" spans="1:12" ht="12.75">
      <c r="A42" s="79"/>
      <c r="B42" s="29"/>
      <c r="C42" s="30"/>
      <c r="D42" s="31"/>
      <c r="E42" s="15"/>
      <c r="F42" s="30"/>
      <c r="G42" s="31"/>
      <c r="H42" s="15"/>
      <c r="I42" s="73"/>
      <c r="J42" s="10"/>
      <c r="K42" s="10"/>
      <c r="L42" s="10"/>
    </row>
    <row r="43" spans="1:12" ht="12.75">
      <c r="A43" s="81"/>
      <c r="B43" s="33"/>
      <c r="C43" s="33"/>
      <c r="D43" s="19"/>
      <c r="E43" s="19"/>
      <c r="F43" s="33"/>
      <c r="G43" s="19"/>
      <c r="H43" s="19"/>
      <c r="I43" s="82"/>
      <c r="J43" s="10"/>
      <c r="K43" s="10"/>
      <c r="L43" s="10"/>
    </row>
    <row r="44" spans="1:12" ht="12.75" customHeight="1">
      <c r="A44" s="395" t="s">
        <v>112</v>
      </c>
      <c r="B44" s="395"/>
      <c r="C44" s="412"/>
      <c r="D44" s="413"/>
      <c r="E44" s="25"/>
      <c r="F44" s="414"/>
      <c r="G44" s="415"/>
      <c r="H44" s="415"/>
      <c r="I44" s="416"/>
      <c r="J44" s="10"/>
      <c r="K44" s="10"/>
      <c r="L44" s="10"/>
    </row>
    <row r="45" spans="1:12" ht="12.75">
      <c r="A45" s="156"/>
      <c r="B45" s="156"/>
      <c r="C45" s="417"/>
      <c r="D45" s="418"/>
      <c r="E45" s="15"/>
      <c r="F45" s="417"/>
      <c r="G45" s="419"/>
      <c r="H45" s="34"/>
      <c r="I45" s="83"/>
      <c r="J45" s="10"/>
      <c r="K45" s="10"/>
      <c r="L45" s="10"/>
    </row>
    <row r="46" spans="1:12" ht="12.75" customHeight="1">
      <c r="A46" s="395" t="s">
        <v>113</v>
      </c>
      <c r="B46" s="395"/>
      <c r="C46" s="414" t="s">
        <v>71</v>
      </c>
      <c r="D46" s="420"/>
      <c r="E46" s="420"/>
      <c r="F46" s="420"/>
      <c r="G46" s="420"/>
      <c r="H46" s="420"/>
      <c r="I46" s="421"/>
      <c r="J46" s="10"/>
      <c r="K46" s="10"/>
      <c r="L46" s="10"/>
    </row>
    <row r="47" spans="1:12" ht="12.75">
      <c r="A47" s="152"/>
      <c r="B47" s="152"/>
      <c r="C47" s="20" t="s">
        <v>51</v>
      </c>
      <c r="D47" s="15"/>
      <c r="E47" s="15"/>
      <c r="F47" s="15"/>
      <c r="G47" s="15"/>
      <c r="H47" s="15"/>
      <c r="I47" s="73"/>
      <c r="J47" s="10"/>
      <c r="K47" s="10"/>
      <c r="L47" s="10"/>
    </row>
    <row r="48" spans="1:12" ht="12.75">
      <c r="A48" s="395" t="s">
        <v>114</v>
      </c>
      <c r="B48" s="395"/>
      <c r="C48" s="400" t="s">
        <v>72</v>
      </c>
      <c r="D48" s="397"/>
      <c r="E48" s="398"/>
      <c r="F48" s="15"/>
      <c r="G48" s="43" t="s">
        <v>52</v>
      </c>
      <c r="H48" s="400" t="s">
        <v>74</v>
      </c>
      <c r="I48" s="398"/>
      <c r="J48" s="10"/>
      <c r="K48" s="10"/>
      <c r="L48" s="10"/>
    </row>
    <row r="49" spans="1:12" ht="12.75">
      <c r="A49" s="152"/>
      <c r="B49" s="152"/>
      <c r="C49" s="20"/>
      <c r="D49" s="15"/>
      <c r="E49" s="15"/>
      <c r="F49" s="15"/>
      <c r="G49" s="15"/>
      <c r="H49" s="15"/>
      <c r="I49" s="73"/>
      <c r="J49" s="10"/>
      <c r="K49" s="10"/>
      <c r="L49" s="10"/>
    </row>
    <row r="50" spans="1:12" ht="12.75" customHeight="1">
      <c r="A50" s="395" t="s">
        <v>115</v>
      </c>
      <c r="B50" s="395"/>
      <c r="C50" s="396" t="s">
        <v>73</v>
      </c>
      <c r="D50" s="397"/>
      <c r="E50" s="397"/>
      <c r="F50" s="397"/>
      <c r="G50" s="397"/>
      <c r="H50" s="397"/>
      <c r="I50" s="398"/>
      <c r="J50" s="10"/>
      <c r="K50" s="10"/>
      <c r="L50" s="10"/>
    </row>
    <row r="51" spans="1:12" ht="12.75">
      <c r="A51" s="152"/>
      <c r="B51" s="152"/>
      <c r="C51" s="15"/>
      <c r="D51" s="15"/>
      <c r="E51" s="15"/>
      <c r="F51" s="15"/>
      <c r="G51" s="15"/>
      <c r="H51" s="15"/>
      <c r="I51" s="73"/>
      <c r="J51" s="10"/>
      <c r="K51" s="10"/>
      <c r="L51" s="10"/>
    </row>
    <row r="52" spans="1:12" ht="12.75">
      <c r="A52" s="399" t="s">
        <v>116</v>
      </c>
      <c r="B52" s="399"/>
      <c r="C52" s="400" t="s">
        <v>552</v>
      </c>
      <c r="D52" s="397"/>
      <c r="E52" s="397"/>
      <c r="F52" s="397"/>
      <c r="G52" s="397"/>
      <c r="H52" s="397"/>
      <c r="I52" s="401"/>
      <c r="J52" s="10"/>
      <c r="K52" s="10"/>
      <c r="L52" s="10"/>
    </row>
    <row r="53" spans="1:12" ht="12.75">
      <c r="A53" s="157"/>
      <c r="B53" s="148"/>
      <c r="C53" s="411" t="s">
        <v>53</v>
      </c>
      <c r="D53" s="411"/>
      <c r="E53" s="411"/>
      <c r="F53" s="411"/>
      <c r="G53" s="411"/>
      <c r="H53" s="411"/>
      <c r="I53" s="85"/>
      <c r="J53" s="10"/>
      <c r="K53" s="10"/>
      <c r="L53" s="10"/>
    </row>
    <row r="54" spans="1:12" ht="12.75">
      <c r="A54" s="84"/>
      <c r="B54" s="19"/>
      <c r="C54" s="35"/>
      <c r="D54" s="35"/>
      <c r="E54" s="35"/>
      <c r="F54" s="35"/>
      <c r="G54" s="35"/>
      <c r="H54" s="35"/>
      <c r="I54" s="85"/>
      <c r="J54" s="10"/>
      <c r="K54" s="10"/>
      <c r="L54" s="10"/>
    </row>
    <row r="55" spans="1:12" ht="12.75">
      <c r="A55" s="84"/>
      <c r="B55" s="402" t="s">
        <v>123</v>
      </c>
      <c r="C55" s="403"/>
      <c r="D55" s="403"/>
      <c r="E55" s="403"/>
      <c r="F55" s="42"/>
      <c r="G55" s="42"/>
      <c r="H55" s="42"/>
      <c r="I55" s="86"/>
      <c r="J55" s="10"/>
      <c r="K55" s="10"/>
      <c r="L55" s="10"/>
    </row>
    <row r="56" spans="1:12" ht="12.75">
      <c r="A56" s="84"/>
      <c r="B56" s="404" t="s">
        <v>117</v>
      </c>
      <c r="C56" s="405"/>
      <c r="D56" s="405"/>
      <c r="E56" s="405"/>
      <c r="F56" s="405"/>
      <c r="G56" s="405"/>
      <c r="H56" s="405"/>
      <c r="I56" s="406"/>
      <c r="J56" s="10"/>
      <c r="K56" s="10"/>
      <c r="L56" s="10"/>
    </row>
    <row r="57" spans="1:12" ht="12.75">
      <c r="A57" s="84"/>
      <c r="B57" s="404" t="s">
        <v>118</v>
      </c>
      <c r="C57" s="405"/>
      <c r="D57" s="405"/>
      <c r="E57" s="405"/>
      <c r="F57" s="405"/>
      <c r="G57" s="405"/>
      <c r="H57" s="405"/>
      <c r="I57" s="86"/>
      <c r="J57" s="10"/>
      <c r="K57" s="10"/>
      <c r="L57" s="10"/>
    </row>
    <row r="58" spans="1:12" ht="12.75">
      <c r="A58" s="84"/>
      <c r="B58" s="404" t="s">
        <v>119</v>
      </c>
      <c r="C58" s="405"/>
      <c r="D58" s="405"/>
      <c r="E58" s="405"/>
      <c r="F58" s="405"/>
      <c r="G58" s="405"/>
      <c r="H58" s="405"/>
      <c r="I58" s="406"/>
      <c r="J58" s="10"/>
      <c r="K58" s="10"/>
      <c r="L58" s="10"/>
    </row>
    <row r="59" spans="1:12" ht="12.75">
      <c r="A59" s="84"/>
      <c r="B59" s="404" t="s">
        <v>120</v>
      </c>
      <c r="C59" s="405"/>
      <c r="D59" s="405"/>
      <c r="E59" s="405"/>
      <c r="F59" s="405"/>
      <c r="G59" s="405"/>
      <c r="H59" s="405"/>
      <c r="I59" s="406"/>
      <c r="J59" s="10"/>
      <c r="K59" s="10"/>
      <c r="L59" s="10"/>
    </row>
    <row r="60" spans="1:12" ht="12.75">
      <c r="A60" s="84"/>
      <c r="B60" s="87"/>
      <c r="C60" s="88"/>
      <c r="D60" s="88"/>
      <c r="E60" s="88"/>
      <c r="F60" s="88"/>
      <c r="G60" s="88"/>
      <c r="H60" s="88"/>
      <c r="I60" s="89"/>
      <c r="J60" s="10"/>
      <c r="K60" s="10"/>
      <c r="L60" s="10"/>
    </row>
    <row r="61" spans="1:12" ht="13.5" thickBot="1">
      <c r="A61" s="90" t="s">
        <v>54</v>
      </c>
      <c r="B61" s="15"/>
      <c r="C61" s="15"/>
      <c r="D61" s="15"/>
      <c r="E61" s="15"/>
      <c r="F61" s="15"/>
      <c r="G61" s="36"/>
      <c r="H61" s="37"/>
      <c r="I61" s="91"/>
      <c r="J61" s="10"/>
      <c r="K61" s="10"/>
      <c r="L61" s="10"/>
    </row>
    <row r="62" spans="1:12" ht="12.75">
      <c r="A62" s="70"/>
      <c r="B62" s="15"/>
      <c r="C62" s="15"/>
      <c r="D62" s="15"/>
      <c r="E62" s="19" t="s">
        <v>55</v>
      </c>
      <c r="F62" s="32"/>
      <c r="G62" s="407" t="s">
        <v>121</v>
      </c>
      <c r="H62" s="408"/>
      <c r="I62" s="409"/>
      <c r="J62" s="10"/>
      <c r="K62" s="10"/>
      <c r="L62" s="10"/>
    </row>
    <row r="63" spans="1:12" ht="12.75">
      <c r="A63" s="92"/>
      <c r="B63" s="93"/>
      <c r="C63" s="94"/>
      <c r="D63" s="94"/>
      <c r="E63" s="94"/>
      <c r="F63" s="94"/>
      <c r="G63" s="393"/>
      <c r="H63" s="394"/>
      <c r="I63" s="95"/>
      <c r="J63" s="10"/>
      <c r="K63" s="10"/>
      <c r="L63" s="10"/>
    </row>
  </sheetData>
  <sheetProtection/>
  <protectedRanges>
    <protectedRange sqref="A30:I30 A32:I32 A34:D34" name="Range1"/>
    <protectedRange sqref="E2 H2 C6:D6 C8:D8 C10:D10 C12:I12 C14:D14 F14:I14 C16:I16 C18:I18 C20:I20 C24:G24 C22:F22 C26 I26 I24" name="Range1_1"/>
  </protectedRanges>
  <mergeCells count="73">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38:I38"/>
    <mergeCell ref="A40:D40"/>
    <mergeCell ref="E40:G40"/>
    <mergeCell ref="H40:I40"/>
    <mergeCell ref="A34:D34"/>
    <mergeCell ref="E34:G34"/>
    <mergeCell ref="H34:I34"/>
    <mergeCell ref="A36:D36"/>
    <mergeCell ref="E36:G36"/>
    <mergeCell ref="H36:I36"/>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G63:H63"/>
    <mergeCell ref="A50:B50"/>
    <mergeCell ref="C50:I50"/>
    <mergeCell ref="A52:B52"/>
    <mergeCell ref="C52:I52"/>
    <mergeCell ref="B55:E55"/>
    <mergeCell ref="B56:I56"/>
    <mergeCell ref="B57:H57"/>
    <mergeCell ref="B58:I58"/>
    <mergeCell ref="B59:I59"/>
    <mergeCell ref="G62:I62"/>
  </mergeCells>
  <conditionalFormatting sqref="H29">
    <cfRule type="cellIs" priority="2" dxfId="7" operator="equal" stopIfTrue="1">
      <formula>"DA"</formula>
    </cfRule>
  </conditionalFormatting>
  <conditionalFormatting sqref="H2">
    <cfRule type="cellIs" priority="3" dxfId="0" operator="lessThan" stopIfTrue="1">
      <formula>#REF!</formula>
    </cfRule>
  </conditionalFormatting>
  <conditionalFormatting sqref="H2">
    <cfRule type="cellIs" priority="1" dxfId="0" operator="lessThan" stopIfTrue="1">
      <formula>#REF!</formula>
    </cfRule>
  </conditionalFormatting>
  <hyperlinks>
    <hyperlink ref="C50" r:id="rId1" display="svetlana.kundovic@optima-telekom.hr"/>
    <hyperlink ref="C18" r:id="rId2" display="info@optima.hr"/>
    <hyperlink ref="C20" r:id="rId3" display="www.optima.hr"/>
  </hyperlinks>
  <printOptions/>
  <pageMargins left="0.75" right="0.75" top="1" bottom="1" header="0.5" footer="0.5"/>
  <pageSetup horizontalDpi="600" verticalDpi="600" orientation="portrait" paperSize="9" scale="80" r:id="rId4"/>
</worksheet>
</file>

<file path=xl/worksheets/sheet2.xml><?xml version="1.0" encoding="utf-8"?>
<worksheet xmlns="http://schemas.openxmlformats.org/spreadsheetml/2006/main" xmlns:r="http://schemas.openxmlformats.org/officeDocument/2006/relationships">
  <dimension ref="A1:Q71"/>
  <sheetViews>
    <sheetView zoomScaleSheetLayoutView="110" zoomScalePageLayoutView="0" workbookViewId="0" topLeftCell="A1">
      <selection activeCell="A69" sqref="A69:M69"/>
    </sheetView>
  </sheetViews>
  <sheetFormatPr defaultColWidth="9.140625" defaultRowHeight="12.75"/>
  <cols>
    <col min="1" max="9" width="9.140625" style="44" customWidth="1"/>
    <col min="10" max="11" width="11.28125" style="44" customWidth="1"/>
    <col min="12" max="12" width="9.8515625" style="44" customWidth="1"/>
    <col min="13" max="13" width="10.28125" style="44" customWidth="1"/>
    <col min="14" max="15" width="9.140625" style="44" customWidth="1"/>
    <col min="16" max="16" width="10.140625" style="44" bestFit="1" customWidth="1"/>
    <col min="17" max="17" width="16.00390625" style="44" customWidth="1"/>
    <col min="18" max="16384" width="9.140625" style="44" customWidth="1"/>
  </cols>
  <sheetData>
    <row r="1" spans="1:13" ht="15.75">
      <c r="A1" s="471" t="s">
        <v>229</v>
      </c>
      <c r="B1" s="471"/>
      <c r="C1" s="471"/>
      <c r="D1" s="471"/>
      <c r="E1" s="471"/>
      <c r="F1" s="471"/>
      <c r="G1" s="471"/>
      <c r="H1" s="471"/>
      <c r="I1" s="471"/>
      <c r="J1" s="471"/>
      <c r="K1" s="471"/>
      <c r="L1" s="471"/>
      <c r="M1" s="471"/>
    </row>
    <row r="2" spans="1:13" ht="12.75" customHeight="1">
      <c r="A2" s="470" t="s">
        <v>592</v>
      </c>
      <c r="B2" s="470"/>
      <c r="C2" s="470"/>
      <c r="D2" s="470"/>
      <c r="E2" s="470"/>
      <c r="F2" s="470"/>
      <c r="G2" s="470"/>
      <c r="H2" s="470"/>
      <c r="I2" s="470"/>
      <c r="J2" s="470"/>
      <c r="K2" s="470"/>
      <c r="L2" s="470"/>
      <c r="M2" s="470"/>
    </row>
    <row r="3" spans="1:13" ht="12.75" customHeight="1">
      <c r="A3" s="446" t="s">
        <v>125</v>
      </c>
      <c r="B3" s="446"/>
      <c r="C3" s="446"/>
      <c r="D3" s="446"/>
      <c r="E3" s="446"/>
      <c r="F3" s="446"/>
      <c r="G3" s="446"/>
      <c r="H3" s="446"/>
      <c r="I3" s="446"/>
      <c r="J3" s="446"/>
      <c r="K3" s="446"/>
      <c r="L3" s="446"/>
      <c r="M3" s="446"/>
    </row>
    <row r="4" spans="1:13" ht="12.75" customHeight="1">
      <c r="A4" s="447" t="s">
        <v>126</v>
      </c>
      <c r="B4" s="447"/>
      <c r="C4" s="447"/>
      <c r="D4" s="447"/>
      <c r="E4" s="447"/>
      <c r="F4" s="447"/>
      <c r="G4" s="447"/>
      <c r="H4" s="447"/>
      <c r="I4" s="130" t="s">
        <v>230</v>
      </c>
      <c r="J4" s="448" t="s">
        <v>127</v>
      </c>
      <c r="K4" s="448"/>
      <c r="L4" s="448" t="s">
        <v>128</v>
      </c>
      <c r="M4" s="448"/>
    </row>
    <row r="5" spans="1:13" ht="12.75">
      <c r="A5" s="447"/>
      <c r="B5" s="447"/>
      <c r="C5" s="447"/>
      <c r="D5" s="447"/>
      <c r="E5" s="447"/>
      <c r="F5" s="447"/>
      <c r="G5" s="447"/>
      <c r="H5" s="447"/>
      <c r="I5" s="47"/>
      <c r="J5" s="131" t="s">
        <v>232</v>
      </c>
      <c r="K5" s="131" t="s">
        <v>231</v>
      </c>
      <c r="L5" s="131" t="s">
        <v>232</v>
      </c>
      <c r="M5" s="131" t="s">
        <v>231</v>
      </c>
    </row>
    <row r="6" spans="1:13" ht="12.75">
      <c r="A6" s="448">
        <v>1</v>
      </c>
      <c r="B6" s="448"/>
      <c r="C6" s="448"/>
      <c r="D6" s="448"/>
      <c r="E6" s="448"/>
      <c r="F6" s="448"/>
      <c r="G6" s="448"/>
      <c r="H6" s="448"/>
      <c r="I6" s="50">
        <v>2</v>
      </c>
      <c r="J6" s="131">
        <v>3</v>
      </c>
      <c r="K6" s="131">
        <v>4</v>
      </c>
      <c r="L6" s="131">
        <v>5</v>
      </c>
      <c r="M6" s="131">
        <v>6</v>
      </c>
    </row>
    <row r="7" spans="1:13" ht="12.75">
      <c r="A7" s="449" t="s">
        <v>233</v>
      </c>
      <c r="B7" s="450"/>
      <c r="C7" s="450"/>
      <c r="D7" s="450"/>
      <c r="E7" s="450"/>
      <c r="F7" s="450"/>
      <c r="G7" s="450"/>
      <c r="H7" s="451"/>
      <c r="I7" s="3">
        <v>111</v>
      </c>
      <c r="J7" s="272">
        <f>SUM(J8:J9)</f>
        <v>136824479</v>
      </c>
      <c r="K7" s="272">
        <f>SUM(K8:K9)</f>
        <v>136824479</v>
      </c>
      <c r="L7" s="272">
        <f>SUM(L8:L9)</f>
        <v>135524938</v>
      </c>
      <c r="M7" s="272">
        <f>SUM(M8:M9)</f>
        <v>135524938</v>
      </c>
    </row>
    <row r="8" spans="1:17" ht="12.75">
      <c r="A8" s="452" t="s">
        <v>234</v>
      </c>
      <c r="B8" s="453"/>
      <c r="C8" s="453"/>
      <c r="D8" s="453"/>
      <c r="E8" s="453"/>
      <c r="F8" s="453"/>
      <c r="G8" s="453"/>
      <c r="H8" s="454"/>
      <c r="I8" s="1">
        <v>112</v>
      </c>
      <c r="J8" s="274">
        <v>134796843</v>
      </c>
      <c r="K8" s="274">
        <v>134796843</v>
      </c>
      <c r="L8" s="274">
        <v>134154338</v>
      </c>
      <c r="M8" s="274">
        <v>134154338</v>
      </c>
      <c r="P8" s="128"/>
      <c r="Q8" s="128"/>
    </row>
    <row r="9" spans="1:17" ht="12.75">
      <c r="A9" s="452" t="s">
        <v>235</v>
      </c>
      <c r="B9" s="453"/>
      <c r="C9" s="453"/>
      <c r="D9" s="453"/>
      <c r="E9" s="453"/>
      <c r="F9" s="453"/>
      <c r="G9" s="453"/>
      <c r="H9" s="454"/>
      <c r="I9" s="1">
        <v>113</v>
      </c>
      <c r="J9" s="274">
        <v>2027636</v>
      </c>
      <c r="K9" s="274">
        <v>2027636</v>
      </c>
      <c r="L9" s="274">
        <v>1370600</v>
      </c>
      <c r="M9" s="274">
        <v>1370600</v>
      </c>
      <c r="P9" s="128"/>
      <c r="Q9" s="128"/>
    </row>
    <row r="10" spans="1:13" ht="12.75">
      <c r="A10" s="452" t="s">
        <v>236</v>
      </c>
      <c r="B10" s="453"/>
      <c r="C10" s="453"/>
      <c r="D10" s="453"/>
      <c r="E10" s="453"/>
      <c r="F10" s="453"/>
      <c r="G10" s="453"/>
      <c r="H10" s="454"/>
      <c r="I10" s="1">
        <v>114</v>
      </c>
      <c r="J10" s="275">
        <f>J11+J12+J16+J20+J21+J22+J25+J26</f>
        <v>132154326</v>
      </c>
      <c r="K10" s="275">
        <f>K11+K12+K16+K20+K21+K22+K25+K26</f>
        <v>132154326</v>
      </c>
      <c r="L10" s="275">
        <v>123112961</v>
      </c>
      <c r="M10" s="275">
        <f>M11+M12+M16+M20+M21+M22+M25+M26</f>
        <v>123112961</v>
      </c>
    </row>
    <row r="11" spans="1:13" ht="12.75">
      <c r="A11" s="452" t="s">
        <v>246</v>
      </c>
      <c r="B11" s="453"/>
      <c r="C11" s="453"/>
      <c r="D11" s="453"/>
      <c r="E11" s="453"/>
      <c r="F11" s="453"/>
      <c r="G11" s="453"/>
      <c r="H11" s="454"/>
      <c r="I11" s="1">
        <v>115</v>
      </c>
      <c r="J11" s="274">
        <v>0</v>
      </c>
      <c r="K11" s="274">
        <v>0</v>
      </c>
      <c r="L11" s="274">
        <v>0</v>
      </c>
      <c r="M11" s="274">
        <v>0</v>
      </c>
    </row>
    <row r="12" spans="1:13" ht="12.75">
      <c r="A12" s="452" t="s">
        <v>247</v>
      </c>
      <c r="B12" s="453"/>
      <c r="C12" s="453"/>
      <c r="D12" s="453"/>
      <c r="E12" s="453"/>
      <c r="F12" s="453"/>
      <c r="G12" s="453"/>
      <c r="H12" s="454"/>
      <c r="I12" s="1">
        <v>116</v>
      </c>
      <c r="J12" s="275">
        <f>SUM(J13:J15)</f>
        <v>105705843</v>
      </c>
      <c r="K12" s="275">
        <f>SUM(K13:K15)</f>
        <v>105705843</v>
      </c>
      <c r="L12" s="275">
        <f>SUM(L13:L15)</f>
        <v>95477228</v>
      </c>
      <c r="M12" s="275">
        <f>SUM(M13:M15)</f>
        <v>95477228</v>
      </c>
    </row>
    <row r="13" spans="1:13" ht="12.75" customHeight="1">
      <c r="A13" s="455" t="s">
        <v>248</v>
      </c>
      <c r="B13" s="455"/>
      <c r="C13" s="455"/>
      <c r="D13" s="455"/>
      <c r="E13" s="455"/>
      <c r="F13" s="455"/>
      <c r="G13" s="455"/>
      <c r="H13" s="455"/>
      <c r="I13" s="1">
        <v>117</v>
      </c>
      <c r="J13" s="274">
        <v>504458</v>
      </c>
      <c r="K13" s="274">
        <v>504458</v>
      </c>
      <c r="L13" s="274">
        <v>404717</v>
      </c>
      <c r="M13" s="274">
        <v>404717</v>
      </c>
    </row>
    <row r="14" spans="1:13" ht="12.75" customHeight="1">
      <c r="A14" s="455" t="s">
        <v>249</v>
      </c>
      <c r="B14" s="455"/>
      <c r="C14" s="455"/>
      <c r="D14" s="455"/>
      <c r="E14" s="455"/>
      <c r="F14" s="455"/>
      <c r="G14" s="455"/>
      <c r="H14" s="455"/>
      <c r="I14" s="1">
        <v>118</v>
      </c>
      <c r="J14" s="274">
        <v>2757417</v>
      </c>
      <c r="K14" s="274">
        <v>2757417</v>
      </c>
      <c r="L14" s="274">
        <v>324250</v>
      </c>
      <c r="M14" s="274">
        <v>324250</v>
      </c>
    </row>
    <row r="15" spans="1:13" ht="12.75" customHeight="1">
      <c r="A15" s="455" t="s">
        <v>250</v>
      </c>
      <c r="B15" s="455"/>
      <c r="C15" s="455"/>
      <c r="D15" s="455"/>
      <c r="E15" s="455"/>
      <c r="F15" s="455"/>
      <c r="G15" s="455"/>
      <c r="H15" s="455"/>
      <c r="I15" s="1">
        <v>119</v>
      </c>
      <c r="J15" s="274">
        <v>102443968</v>
      </c>
      <c r="K15" s="274">
        <v>102443968</v>
      </c>
      <c r="L15" s="274">
        <v>94748261</v>
      </c>
      <c r="M15" s="274">
        <v>94748261</v>
      </c>
    </row>
    <row r="16" spans="1:13" ht="12.75">
      <c r="A16" s="452" t="s">
        <v>256</v>
      </c>
      <c r="B16" s="453"/>
      <c r="C16" s="453"/>
      <c r="D16" s="453"/>
      <c r="E16" s="453"/>
      <c r="F16" s="453"/>
      <c r="G16" s="453"/>
      <c r="H16" s="454"/>
      <c r="I16" s="1">
        <v>120</v>
      </c>
      <c r="J16" s="275">
        <f>SUM(J17:J19)</f>
        <v>8971571</v>
      </c>
      <c r="K16" s="275">
        <f>SUM(K17:K19)</f>
        <v>8971571</v>
      </c>
      <c r="L16" s="275">
        <f>SUM(L17:L19)</f>
        <v>9553102</v>
      </c>
      <c r="M16" s="275">
        <f>SUM(M17:M19)</f>
        <v>9553102</v>
      </c>
    </row>
    <row r="17" spans="1:13" ht="12.75" customHeight="1">
      <c r="A17" s="455" t="s">
        <v>251</v>
      </c>
      <c r="B17" s="455"/>
      <c r="C17" s="455"/>
      <c r="D17" s="455"/>
      <c r="E17" s="455"/>
      <c r="F17" s="455"/>
      <c r="G17" s="455"/>
      <c r="H17" s="455"/>
      <c r="I17" s="1">
        <v>121</v>
      </c>
      <c r="J17" s="274">
        <v>4777299</v>
      </c>
      <c r="K17" s="274">
        <v>4777299</v>
      </c>
      <c r="L17" s="274">
        <v>5206356</v>
      </c>
      <c r="M17" s="274">
        <v>5206356</v>
      </c>
    </row>
    <row r="18" spans="1:13" ht="12.75" customHeight="1">
      <c r="A18" s="455" t="s">
        <v>252</v>
      </c>
      <c r="B18" s="455"/>
      <c r="C18" s="455"/>
      <c r="D18" s="455"/>
      <c r="E18" s="455"/>
      <c r="F18" s="455"/>
      <c r="G18" s="455"/>
      <c r="H18" s="455"/>
      <c r="I18" s="1">
        <v>122</v>
      </c>
      <c r="J18" s="274">
        <v>2877470</v>
      </c>
      <c r="K18" s="274">
        <v>2877470</v>
      </c>
      <c r="L18" s="274">
        <v>3086123</v>
      </c>
      <c r="M18" s="274">
        <v>3086123</v>
      </c>
    </row>
    <row r="19" spans="1:13" ht="12.75" customHeight="1">
      <c r="A19" s="455" t="s">
        <v>253</v>
      </c>
      <c r="B19" s="455"/>
      <c r="C19" s="455"/>
      <c r="D19" s="455"/>
      <c r="E19" s="455"/>
      <c r="F19" s="455"/>
      <c r="G19" s="455"/>
      <c r="H19" s="455"/>
      <c r="I19" s="1">
        <v>123</v>
      </c>
      <c r="J19" s="274">
        <v>1316802</v>
      </c>
      <c r="K19" s="274">
        <v>1316802</v>
      </c>
      <c r="L19" s="274">
        <v>1260623</v>
      </c>
      <c r="M19" s="274">
        <v>1260623</v>
      </c>
    </row>
    <row r="20" spans="1:13" ht="12.75">
      <c r="A20" s="452" t="s">
        <v>254</v>
      </c>
      <c r="B20" s="453"/>
      <c r="C20" s="453"/>
      <c r="D20" s="453"/>
      <c r="E20" s="453"/>
      <c r="F20" s="453"/>
      <c r="G20" s="453"/>
      <c r="H20" s="454"/>
      <c r="I20" s="1">
        <v>124</v>
      </c>
      <c r="J20" s="274">
        <v>13671313</v>
      </c>
      <c r="K20" s="274">
        <v>13671313</v>
      </c>
      <c r="L20" s="274">
        <v>13219985</v>
      </c>
      <c r="M20" s="274">
        <v>13219985</v>
      </c>
    </row>
    <row r="21" spans="1:13" ht="12.75">
      <c r="A21" s="452" t="s">
        <v>255</v>
      </c>
      <c r="B21" s="453"/>
      <c r="C21" s="453"/>
      <c r="D21" s="453"/>
      <c r="E21" s="453"/>
      <c r="F21" s="453"/>
      <c r="G21" s="453"/>
      <c r="H21" s="454"/>
      <c r="I21" s="1">
        <v>125</v>
      </c>
      <c r="J21" s="274">
        <v>2710112</v>
      </c>
      <c r="K21" s="274">
        <v>2710112</v>
      </c>
      <c r="L21" s="274">
        <v>2793456</v>
      </c>
      <c r="M21" s="274">
        <v>2793456</v>
      </c>
    </row>
    <row r="22" spans="1:13" ht="12.75">
      <c r="A22" s="452" t="s">
        <v>257</v>
      </c>
      <c r="B22" s="453"/>
      <c r="C22" s="453"/>
      <c r="D22" s="453"/>
      <c r="E22" s="453"/>
      <c r="F22" s="453"/>
      <c r="G22" s="453"/>
      <c r="H22" s="454"/>
      <c r="I22" s="1">
        <v>126</v>
      </c>
      <c r="J22" s="275">
        <f>SUM(J23:J24)</f>
        <v>1095487</v>
      </c>
      <c r="K22" s="275">
        <f>SUM(K23:K24)</f>
        <v>1095487</v>
      </c>
      <c r="L22" s="275">
        <f>SUM(L23:L24)</f>
        <v>2069190</v>
      </c>
      <c r="M22" s="275">
        <f>SUM(M23:M24)</f>
        <v>2069190</v>
      </c>
    </row>
    <row r="23" spans="1:13" ht="12.75" customHeight="1">
      <c r="A23" s="455" t="s">
        <v>258</v>
      </c>
      <c r="B23" s="455"/>
      <c r="C23" s="455"/>
      <c r="D23" s="455"/>
      <c r="E23" s="455"/>
      <c r="F23" s="455"/>
      <c r="G23" s="455"/>
      <c r="H23" s="455"/>
      <c r="I23" s="1">
        <v>127</v>
      </c>
      <c r="J23" s="274">
        <v>0</v>
      </c>
      <c r="K23" s="274">
        <v>0</v>
      </c>
      <c r="L23" s="274">
        <v>1116830</v>
      </c>
      <c r="M23" s="274">
        <v>1116830</v>
      </c>
    </row>
    <row r="24" spans="1:13" ht="12.75" customHeight="1">
      <c r="A24" s="455" t="s">
        <v>259</v>
      </c>
      <c r="B24" s="455"/>
      <c r="C24" s="455"/>
      <c r="D24" s="455"/>
      <c r="E24" s="455"/>
      <c r="F24" s="455"/>
      <c r="G24" s="455"/>
      <c r="H24" s="455"/>
      <c r="I24" s="1">
        <v>128</v>
      </c>
      <c r="J24" s="274">
        <v>1095487</v>
      </c>
      <c r="K24" s="274">
        <v>1095487</v>
      </c>
      <c r="L24" s="274">
        <v>952360</v>
      </c>
      <c r="M24" s="274">
        <v>952360</v>
      </c>
    </row>
    <row r="25" spans="1:13" ht="12.75">
      <c r="A25" s="452" t="s">
        <v>260</v>
      </c>
      <c r="B25" s="453"/>
      <c r="C25" s="453"/>
      <c r="D25" s="453"/>
      <c r="E25" s="453"/>
      <c r="F25" s="453"/>
      <c r="G25" s="453"/>
      <c r="H25" s="454"/>
      <c r="I25" s="1">
        <v>129</v>
      </c>
      <c r="J25" s="274">
        <v>0</v>
      </c>
      <c r="K25" s="274">
        <v>0</v>
      </c>
      <c r="L25" s="274">
        <v>0</v>
      </c>
      <c r="M25" s="274">
        <v>0</v>
      </c>
    </row>
    <row r="26" spans="1:13" ht="12.75">
      <c r="A26" s="452" t="s">
        <v>261</v>
      </c>
      <c r="B26" s="453"/>
      <c r="C26" s="453"/>
      <c r="D26" s="453"/>
      <c r="E26" s="453"/>
      <c r="F26" s="453"/>
      <c r="G26" s="453"/>
      <c r="H26" s="454"/>
      <c r="I26" s="1">
        <v>130</v>
      </c>
      <c r="J26" s="274">
        <v>0</v>
      </c>
      <c r="K26" s="274">
        <v>0</v>
      </c>
      <c r="L26" s="274">
        <v>0</v>
      </c>
      <c r="M26" s="274">
        <v>0</v>
      </c>
    </row>
    <row r="27" spans="1:13" ht="12.75">
      <c r="A27" s="452" t="s">
        <v>262</v>
      </c>
      <c r="B27" s="453"/>
      <c r="C27" s="453"/>
      <c r="D27" s="453"/>
      <c r="E27" s="453"/>
      <c r="F27" s="453"/>
      <c r="G27" s="453"/>
      <c r="H27" s="454"/>
      <c r="I27" s="1">
        <v>131</v>
      </c>
      <c r="J27" s="275">
        <f>SUM(J28:J32)</f>
        <v>3631598</v>
      </c>
      <c r="K27" s="275">
        <f>SUM(K28:K32)</f>
        <v>3631598</v>
      </c>
      <c r="L27" s="275">
        <f>SUM(L28:L32)</f>
        <v>1739368</v>
      </c>
      <c r="M27" s="275">
        <f>SUM(M28:M32)</f>
        <v>1739368</v>
      </c>
    </row>
    <row r="28" spans="1:13" ht="27.75" customHeight="1">
      <c r="A28" s="452" t="s">
        <v>263</v>
      </c>
      <c r="B28" s="453"/>
      <c r="C28" s="453"/>
      <c r="D28" s="453"/>
      <c r="E28" s="453"/>
      <c r="F28" s="453"/>
      <c r="G28" s="453"/>
      <c r="H28" s="454"/>
      <c r="I28" s="1">
        <v>132</v>
      </c>
      <c r="J28" s="274">
        <v>77057</v>
      </c>
      <c r="K28" s="274">
        <v>77057</v>
      </c>
      <c r="L28" s="274">
        <v>69365</v>
      </c>
      <c r="M28" s="274">
        <v>69365</v>
      </c>
    </row>
    <row r="29" spans="1:13" ht="26.25" customHeight="1">
      <c r="A29" s="452" t="s">
        <v>264</v>
      </c>
      <c r="B29" s="453"/>
      <c r="C29" s="453"/>
      <c r="D29" s="453"/>
      <c r="E29" s="453"/>
      <c r="F29" s="453"/>
      <c r="G29" s="453"/>
      <c r="H29" s="454"/>
      <c r="I29" s="1">
        <v>133</v>
      </c>
      <c r="J29" s="274">
        <v>3554541</v>
      </c>
      <c r="K29" s="274">
        <v>3554541</v>
      </c>
      <c r="L29" s="274">
        <v>1670003</v>
      </c>
      <c r="M29" s="274">
        <v>1670003</v>
      </c>
    </row>
    <row r="30" spans="1:13" ht="12.75">
      <c r="A30" s="452" t="s">
        <v>265</v>
      </c>
      <c r="B30" s="453"/>
      <c r="C30" s="453"/>
      <c r="D30" s="453"/>
      <c r="E30" s="453"/>
      <c r="F30" s="453"/>
      <c r="G30" s="453"/>
      <c r="H30" s="454"/>
      <c r="I30" s="1">
        <v>134</v>
      </c>
      <c r="J30" s="274">
        <v>0</v>
      </c>
      <c r="K30" s="274">
        <v>0</v>
      </c>
      <c r="L30" s="274">
        <v>0</v>
      </c>
      <c r="M30" s="274">
        <v>0</v>
      </c>
    </row>
    <row r="31" spans="1:13" ht="12.75">
      <c r="A31" s="452" t="s">
        <v>266</v>
      </c>
      <c r="B31" s="453"/>
      <c r="C31" s="453"/>
      <c r="D31" s="453"/>
      <c r="E31" s="453"/>
      <c r="F31" s="453"/>
      <c r="G31" s="453"/>
      <c r="H31" s="454"/>
      <c r="I31" s="1">
        <v>135</v>
      </c>
      <c r="J31" s="274">
        <v>0</v>
      </c>
      <c r="K31" s="274">
        <v>0</v>
      </c>
      <c r="L31" s="274">
        <v>0</v>
      </c>
      <c r="M31" s="274">
        <v>0</v>
      </c>
    </row>
    <row r="32" spans="1:13" ht="12.75">
      <c r="A32" s="452" t="s">
        <v>267</v>
      </c>
      <c r="B32" s="453"/>
      <c r="C32" s="453"/>
      <c r="D32" s="453"/>
      <c r="E32" s="453"/>
      <c r="F32" s="453"/>
      <c r="G32" s="453"/>
      <c r="H32" s="454"/>
      <c r="I32" s="1">
        <v>136</v>
      </c>
      <c r="J32" s="274">
        <v>0</v>
      </c>
      <c r="K32" s="274">
        <v>0</v>
      </c>
      <c r="L32" s="274">
        <v>0</v>
      </c>
      <c r="M32" s="274">
        <v>0</v>
      </c>
    </row>
    <row r="33" spans="1:13" ht="12.75">
      <c r="A33" s="452" t="s">
        <v>268</v>
      </c>
      <c r="B33" s="453"/>
      <c r="C33" s="453"/>
      <c r="D33" s="453"/>
      <c r="E33" s="453"/>
      <c r="F33" s="453"/>
      <c r="G33" s="453"/>
      <c r="H33" s="454"/>
      <c r="I33" s="1">
        <v>137</v>
      </c>
      <c r="J33" s="275">
        <f>SUM(J34:J37)</f>
        <v>19106553</v>
      </c>
      <c r="K33" s="275">
        <f>SUM(K34:K37)</f>
        <v>19106553</v>
      </c>
      <c r="L33" s="275">
        <f>SUM(L34:L37)</f>
        <v>25598626</v>
      </c>
      <c r="M33" s="275">
        <f>SUM(M34:M37)</f>
        <v>25598626</v>
      </c>
    </row>
    <row r="34" spans="1:13" ht="27.75" customHeight="1">
      <c r="A34" s="452" t="s">
        <v>269</v>
      </c>
      <c r="B34" s="453"/>
      <c r="C34" s="453"/>
      <c r="D34" s="453"/>
      <c r="E34" s="453"/>
      <c r="F34" s="453"/>
      <c r="G34" s="453"/>
      <c r="H34" s="454"/>
      <c r="I34" s="1">
        <v>138</v>
      </c>
      <c r="J34" s="274">
        <v>0</v>
      </c>
      <c r="K34" s="274">
        <v>0</v>
      </c>
      <c r="L34" s="274">
        <v>0</v>
      </c>
      <c r="M34" s="274">
        <v>0</v>
      </c>
    </row>
    <row r="35" spans="1:13" ht="25.5" customHeight="1">
      <c r="A35" s="452" t="s">
        <v>270</v>
      </c>
      <c r="B35" s="453"/>
      <c r="C35" s="453"/>
      <c r="D35" s="453"/>
      <c r="E35" s="453"/>
      <c r="F35" s="453"/>
      <c r="G35" s="453"/>
      <c r="H35" s="454"/>
      <c r="I35" s="1">
        <v>139</v>
      </c>
      <c r="J35" s="274">
        <v>19106553</v>
      </c>
      <c r="K35" s="274">
        <v>19106553</v>
      </c>
      <c r="L35" s="274">
        <v>25598626</v>
      </c>
      <c r="M35" s="274">
        <v>25598626</v>
      </c>
    </row>
    <row r="36" spans="1:13" ht="12.75">
      <c r="A36" s="452" t="s">
        <v>271</v>
      </c>
      <c r="B36" s="453"/>
      <c r="C36" s="453"/>
      <c r="D36" s="453"/>
      <c r="E36" s="453"/>
      <c r="F36" s="453"/>
      <c r="G36" s="453"/>
      <c r="H36" s="454"/>
      <c r="I36" s="1">
        <v>140</v>
      </c>
      <c r="J36" s="274">
        <v>0</v>
      </c>
      <c r="K36" s="274">
        <v>0</v>
      </c>
      <c r="L36" s="274">
        <v>0</v>
      </c>
      <c r="M36" s="274">
        <v>0</v>
      </c>
    </row>
    <row r="37" spans="1:13" ht="12.75">
      <c r="A37" s="452" t="s">
        <v>272</v>
      </c>
      <c r="B37" s="453"/>
      <c r="C37" s="453"/>
      <c r="D37" s="453"/>
      <c r="E37" s="453"/>
      <c r="F37" s="453"/>
      <c r="G37" s="453"/>
      <c r="H37" s="454"/>
      <c r="I37" s="1">
        <v>141</v>
      </c>
      <c r="J37" s="274">
        <v>0</v>
      </c>
      <c r="K37" s="274">
        <v>0</v>
      </c>
      <c r="L37" s="274">
        <v>0</v>
      </c>
      <c r="M37" s="274">
        <v>0</v>
      </c>
    </row>
    <row r="38" spans="1:13" ht="12.75">
      <c r="A38" s="452" t="s">
        <v>273</v>
      </c>
      <c r="B38" s="453"/>
      <c r="C38" s="453"/>
      <c r="D38" s="453"/>
      <c r="E38" s="453"/>
      <c r="F38" s="453"/>
      <c r="G38" s="453"/>
      <c r="H38" s="454"/>
      <c r="I38" s="1">
        <v>142</v>
      </c>
      <c r="J38" s="274">
        <v>0</v>
      </c>
      <c r="K38" s="274">
        <v>0</v>
      </c>
      <c r="L38" s="274">
        <v>0</v>
      </c>
      <c r="M38" s="274">
        <v>0</v>
      </c>
    </row>
    <row r="39" spans="1:13" ht="12.75">
      <c r="A39" s="452" t="s">
        <v>274</v>
      </c>
      <c r="B39" s="453"/>
      <c r="C39" s="453"/>
      <c r="D39" s="453"/>
      <c r="E39" s="453"/>
      <c r="F39" s="453"/>
      <c r="G39" s="453"/>
      <c r="H39" s="454"/>
      <c r="I39" s="1">
        <v>143</v>
      </c>
      <c r="J39" s="274">
        <v>0</v>
      </c>
      <c r="K39" s="274">
        <v>0</v>
      </c>
      <c r="L39" s="274">
        <v>0</v>
      </c>
      <c r="M39" s="274">
        <v>0</v>
      </c>
    </row>
    <row r="40" spans="1:13" ht="12.75">
      <c r="A40" s="452" t="s">
        <v>245</v>
      </c>
      <c r="B40" s="453"/>
      <c r="C40" s="453"/>
      <c r="D40" s="453"/>
      <c r="E40" s="453"/>
      <c r="F40" s="453"/>
      <c r="G40" s="453"/>
      <c r="H40" s="454"/>
      <c r="I40" s="1">
        <v>144</v>
      </c>
      <c r="J40" s="274">
        <v>0</v>
      </c>
      <c r="K40" s="274">
        <v>0</v>
      </c>
      <c r="L40" s="274">
        <v>0</v>
      </c>
      <c r="M40" s="274">
        <v>0</v>
      </c>
    </row>
    <row r="41" spans="1:13" ht="12.75">
      <c r="A41" s="452" t="s">
        <v>244</v>
      </c>
      <c r="B41" s="453"/>
      <c r="C41" s="453"/>
      <c r="D41" s="453"/>
      <c r="E41" s="453"/>
      <c r="F41" s="453"/>
      <c r="G41" s="453"/>
      <c r="H41" s="454"/>
      <c r="I41" s="1">
        <v>145</v>
      </c>
      <c r="J41" s="274">
        <v>0</v>
      </c>
      <c r="K41" s="274">
        <v>0</v>
      </c>
      <c r="L41" s="274">
        <v>0</v>
      </c>
      <c r="M41" s="274">
        <v>0</v>
      </c>
    </row>
    <row r="42" spans="1:13" ht="12.75">
      <c r="A42" s="452" t="s">
        <v>243</v>
      </c>
      <c r="B42" s="453"/>
      <c r="C42" s="453"/>
      <c r="D42" s="453"/>
      <c r="E42" s="453"/>
      <c r="F42" s="453"/>
      <c r="G42" s="453"/>
      <c r="H42" s="454"/>
      <c r="I42" s="1">
        <v>146</v>
      </c>
      <c r="J42" s="275">
        <f>J7+J27+J38+J40</f>
        <v>140456077</v>
      </c>
      <c r="K42" s="275">
        <f>K7+K27+K38+K40</f>
        <v>140456077</v>
      </c>
      <c r="L42" s="275">
        <f>L7+L27+L38+L40</f>
        <v>137264306</v>
      </c>
      <c r="M42" s="275">
        <f>M7+M27+M38+M40</f>
        <v>137264306</v>
      </c>
    </row>
    <row r="43" spans="1:13" ht="12.75">
      <c r="A43" s="452" t="s">
        <v>242</v>
      </c>
      <c r="B43" s="453"/>
      <c r="C43" s="453"/>
      <c r="D43" s="453"/>
      <c r="E43" s="453"/>
      <c r="F43" s="453"/>
      <c r="G43" s="453"/>
      <c r="H43" s="454"/>
      <c r="I43" s="1">
        <v>147</v>
      </c>
      <c r="J43" s="275">
        <f>J10+J33+J39+J41</f>
        <v>151260879</v>
      </c>
      <c r="K43" s="275">
        <f>K10+K33+K39+K41</f>
        <v>151260879</v>
      </c>
      <c r="L43" s="275">
        <f>L10+L33+L39+L41</f>
        <v>148711587</v>
      </c>
      <c r="M43" s="275">
        <f>M10+M33+M39+M41</f>
        <v>148711587</v>
      </c>
    </row>
    <row r="44" spans="1:13" ht="12.75">
      <c r="A44" s="452" t="s">
        <v>239</v>
      </c>
      <c r="B44" s="453"/>
      <c r="C44" s="453"/>
      <c r="D44" s="453"/>
      <c r="E44" s="453"/>
      <c r="F44" s="453"/>
      <c r="G44" s="453"/>
      <c r="H44" s="454"/>
      <c r="I44" s="1">
        <v>148</v>
      </c>
      <c r="J44" s="275">
        <f>J42-J43</f>
        <v>-10804802</v>
      </c>
      <c r="K44" s="275">
        <f>K42-K43</f>
        <v>-10804802</v>
      </c>
      <c r="L44" s="275">
        <f>L42-L43</f>
        <v>-11447281</v>
      </c>
      <c r="M44" s="275">
        <f>M42-M43</f>
        <v>-11447281</v>
      </c>
    </row>
    <row r="45" spans="1:13" ht="12.75">
      <c r="A45" s="456" t="s">
        <v>241</v>
      </c>
      <c r="B45" s="457"/>
      <c r="C45" s="457"/>
      <c r="D45" s="457"/>
      <c r="E45" s="457"/>
      <c r="F45" s="457"/>
      <c r="G45" s="457"/>
      <c r="H45" s="458"/>
      <c r="I45" s="1">
        <v>149</v>
      </c>
      <c r="J45" s="275">
        <f>IF(J42&gt;J43,J42-J43,0)</f>
        <v>0</v>
      </c>
      <c r="K45" s="275">
        <f>IF(K42&gt;K43,K42-K43,0)</f>
        <v>0</v>
      </c>
      <c r="L45" s="275">
        <f>IF(L42&gt;L43,L42-L43,0)</f>
        <v>0</v>
      </c>
      <c r="M45" s="275">
        <f>IF(M42&gt;M43,M42-M43,0)</f>
        <v>0</v>
      </c>
    </row>
    <row r="46" spans="1:13" ht="12.75">
      <c r="A46" s="456" t="s">
        <v>240</v>
      </c>
      <c r="B46" s="457"/>
      <c r="C46" s="457"/>
      <c r="D46" s="457"/>
      <c r="E46" s="457"/>
      <c r="F46" s="457"/>
      <c r="G46" s="457"/>
      <c r="H46" s="458"/>
      <c r="I46" s="1">
        <v>150</v>
      </c>
      <c r="J46" s="275">
        <f>IF(J43&gt;J42,J43-J42,0)</f>
        <v>10804802</v>
      </c>
      <c r="K46" s="275">
        <f>IF(K43&gt;K42,K43-K42,0)</f>
        <v>10804802</v>
      </c>
      <c r="L46" s="275">
        <f>IF(L43&gt;L42,L43-L42,0)</f>
        <v>11447281</v>
      </c>
      <c r="M46" s="275">
        <f>IF(M43&gt;M42,M43-M42,0)</f>
        <v>11447281</v>
      </c>
    </row>
    <row r="47" spans="1:13" ht="12.75">
      <c r="A47" s="452" t="s">
        <v>238</v>
      </c>
      <c r="B47" s="453"/>
      <c r="C47" s="453"/>
      <c r="D47" s="453"/>
      <c r="E47" s="453"/>
      <c r="F47" s="453"/>
      <c r="G47" s="453"/>
      <c r="H47" s="454"/>
      <c r="I47" s="1">
        <v>151</v>
      </c>
      <c r="J47" s="274">
        <v>0</v>
      </c>
      <c r="K47" s="274">
        <v>0</v>
      </c>
      <c r="L47" s="274">
        <v>0</v>
      </c>
      <c r="M47" s="274">
        <v>0</v>
      </c>
    </row>
    <row r="48" spans="1:13" ht="12.75">
      <c r="A48" s="452" t="s">
        <v>280</v>
      </c>
      <c r="B48" s="453"/>
      <c r="C48" s="453"/>
      <c r="D48" s="453"/>
      <c r="E48" s="453"/>
      <c r="F48" s="453"/>
      <c r="G48" s="453"/>
      <c r="H48" s="454"/>
      <c r="I48" s="1">
        <v>152</v>
      </c>
      <c r="J48" s="275">
        <f>J44-J47</f>
        <v>-10804802</v>
      </c>
      <c r="K48" s="275">
        <f>K44-K47</f>
        <v>-10804802</v>
      </c>
      <c r="L48" s="275">
        <f>L44-L47</f>
        <v>-11447281</v>
      </c>
      <c r="M48" s="275">
        <f>M44-M47</f>
        <v>-11447281</v>
      </c>
    </row>
    <row r="49" spans="1:13" ht="12.75">
      <c r="A49" s="456" t="s">
        <v>281</v>
      </c>
      <c r="B49" s="457"/>
      <c r="C49" s="457"/>
      <c r="D49" s="457"/>
      <c r="E49" s="457"/>
      <c r="F49" s="457"/>
      <c r="G49" s="457"/>
      <c r="H49" s="458"/>
      <c r="I49" s="1">
        <v>153</v>
      </c>
      <c r="J49" s="275">
        <f>IF(J48&gt;0,J48,0)</f>
        <v>0</v>
      </c>
      <c r="K49" s="275">
        <f>IF(K48&gt;0,K48,0)</f>
        <v>0</v>
      </c>
      <c r="L49" s="275">
        <f>IF(L48&gt;0,L48,0)</f>
        <v>0</v>
      </c>
      <c r="M49" s="275">
        <f>IF(M48&gt;0,M48,0)</f>
        <v>0</v>
      </c>
    </row>
    <row r="50" spans="1:13" ht="12.75">
      <c r="A50" s="464" t="s">
        <v>282</v>
      </c>
      <c r="B50" s="465"/>
      <c r="C50" s="465"/>
      <c r="D50" s="465"/>
      <c r="E50" s="465"/>
      <c r="F50" s="465"/>
      <c r="G50" s="465"/>
      <c r="H50" s="466"/>
      <c r="I50" s="2">
        <v>154</v>
      </c>
      <c r="J50" s="276">
        <f>IF(J48&lt;0,-J48,0)</f>
        <v>10804802</v>
      </c>
      <c r="K50" s="276">
        <f>IF(K48&lt;0,-K48,0)</f>
        <v>10804802</v>
      </c>
      <c r="L50" s="276">
        <f>IF(L48&lt;0,-L48,0)</f>
        <v>11447281</v>
      </c>
      <c r="M50" s="276">
        <f>IF(M48&lt;0,-M48,0)</f>
        <v>11447281</v>
      </c>
    </row>
    <row r="51" spans="1:13" ht="12.75" customHeight="1">
      <c r="A51" s="462" t="s">
        <v>237</v>
      </c>
      <c r="B51" s="463"/>
      <c r="C51" s="463"/>
      <c r="D51" s="463"/>
      <c r="E51" s="463"/>
      <c r="F51" s="463"/>
      <c r="G51" s="463"/>
      <c r="H51" s="463"/>
      <c r="I51" s="463"/>
      <c r="J51" s="463"/>
      <c r="K51" s="463"/>
      <c r="L51" s="463"/>
      <c r="M51" s="463"/>
    </row>
    <row r="52" spans="1:13" ht="12.75" customHeight="1">
      <c r="A52" s="449" t="s">
        <v>283</v>
      </c>
      <c r="B52" s="450"/>
      <c r="C52" s="450"/>
      <c r="D52" s="450"/>
      <c r="E52" s="450"/>
      <c r="F52" s="450"/>
      <c r="G52" s="450"/>
      <c r="H52" s="450"/>
      <c r="I52" s="1"/>
      <c r="J52" s="7"/>
      <c r="K52" s="7"/>
      <c r="L52" s="7"/>
      <c r="M52" s="7"/>
    </row>
    <row r="53" spans="1:13" ht="12.75" customHeight="1">
      <c r="A53" s="467" t="s">
        <v>226</v>
      </c>
      <c r="B53" s="468"/>
      <c r="C53" s="468"/>
      <c r="D53" s="468"/>
      <c r="E53" s="468"/>
      <c r="F53" s="468"/>
      <c r="G53" s="468"/>
      <c r="H53" s="469"/>
      <c r="I53" s="1">
        <v>155</v>
      </c>
      <c r="J53" s="7">
        <v>0</v>
      </c>
      <c r="K53" s="7">
        <v>0</v>
      </c>
      <c r="L53" s="7">
        <v>0</v>
      </c>
      <c r="M53" s="7">
        <v>0</v>
      </c>
    </row>
    <row r="54" spans="1:13" ht="12.75" customHeight="1">
      <c r="A54" s="459" t="s">
        <v>225</v>
      </c>
      <c r="B54" s="460"/>
      <c r="C54" s="460"/>
      <c r="D54" s="460"/>
      <c r="E54" s="460"/>
      <c r="F54" s="460"/>
      <c r="G54" s="460"/>
      <c r="H54" s="461"/>
      <c r="I54" s="1">
        <v>156</v>
      </c>
      <c r="J54" s="8">
        <v>0</v>
      </c>
      <c r="K54" s="8">
        <v>0</v>
      </c>
      <c r="L54" s="8">
        <v>0</v>
      </c>
      <c r="M54" s="8">
        <v>0</v>
      </c>
    </row>
    <row r="55" spans="1:13" ht="12.75" customHeight="1">
      <c r="A55" s="462" t="s">
        <v>275</v>
      </c>
      <c r="B55" s="463"/>
      <c r="C55" s="463"/>
      <c r="D55" s="463"/>
      <c r="E55" s="463"/>
      <c r="F55" s="463"/>
      <c r="G55" s="463"/>
      <c r="H55" s="463"/>
      <c r="I55" s="463"/>
      <c r="J55" s="463"/>
      <c r="K55" s="463"/>
      <c r="L55" s="463"/>
      <c r="M55" s="463"/>
    </row>
    <row r="56" spans="1:13" ht="12.75">
      <c r="A56" s="449" t="s">
        <v>284</v>
      </c>
      <c r="B56" s="450"/>
      <c r="C56" s="450"/>
      <c r="D56" s="450"/>
      <c r="E56" s="450"/>
      <c r="F56" s="450"/>
      <c r="G56" s="450"/>
      <c r="H56" s="451"/>
      <c r="I56" s="9">
        <v>157</v>
      </c>
      <c r="J56" s="6">
        <f>J48</f>
        <v>-10804802</v>
      </c>
      <c r="K56" s="6">
        <f>K48</f>
        <v>-10804802</v>
      </c>
      <c r="L56" s="6">
        <f>L48</f>
        <v>-11447281</v>
      </c>
      <c r="M56" s="6">
        <f>M48</f>
        <v>-11447281</v>
      </c>
    </row>
    <row r="57" spans="1:13" ht="12.75">
      <c r="A57" s="452" t="s">
        <v>276</v>
      </c>
      <c r="B57" s="453"/>
      <c r="C57" s="453"/>
      <c r="D57" s="453"/>
      <c r="E57" s="453"/>
      <c r="F57" s="453"/>
      <c r="G57" s="453"/>
      <c r="H57" s="454"/>
      <c r="I57" s="1">
        <v>158</v>
      </c>
      <c r="J57" s="45">
        <f>SUM(J58:J64)</f>
        <v>0</v>
      </c>
      <c r="K57" s="45">
        <f>SUM(K58:K64)</f>
        <v>0</v>
      </c>
      <c r="L57" s="45">
        <f>SUM(L58:L64)</f>
        <v>0</v>
      </c>
      <c r="M57" s="45">
        <f>SUM(M58:M64)</f>
        <v>0</v>
      </c>
    </row>
    <row r="58" spans="1:13" ht="12.75">
      <c r="A58" s="452" t="s">
        <v>278</v>
      </c>
      <c r="B58" s="453"/>
      <c r="C58" s="453"/>
      <c r="D58" s="453"/>
      <c r="E58" s="453"/>
      <c r="F58" s="453"/>
      <c r="G58" s="453"/>
      <c r="H58" s="454"/>
      <c r="I58" s="1">
        <v>159</v>
      </c>
      <c r="J58" s="7">
        <v>0</v>
      </c>
      <c r="K58" s="7">
        <v>0</v>
      </c>
      <c r="L58" s="7">
        <v>0</v>
      </c>
      <c r="M58" s="7">
        <v>0</v>
      </c>
    </row>
    <row r="59" spans="1:13" ht="12.75">
      <c r="A59" s="452" t="s">
        <v>285</v>
      </c>
      <c r="B59" s="453"/>
      <c r="C59" s="453"/>
      <c r="D59" s="453"/>
      <c r="E59" s="453"/>
      <c r="F59" s="453"/>
      <c r="G59" s="453"/>
      <c r="H59" s="454"/>
      <c r="I59" s="1">
        <v>160</v>
      </c>
      <c r="J59" s="7">
        <v>0</v>
      </c>
      <c r="K59" s="7">
        <v>0</v>
      </c>
      <c r="L59" s="7">
        <v>0</v>
      </c>
      <c r="M59" s="7">
        <v>0</v>
      </c>
    </row>
    <row r="60" spans="1:13" ht="12.75">
      <c r="A60" s="452" t="s">
        <v>286</v>
      </c>
      <c r="B60" s="453"/>
      <c r="C60" s="453"/>
      <c r="D60" s="453"/>
      <c r="E60" s="453"/>
      <c r="F60" s="453"/>
      <c r="G60" s="453"/>
      <c r="H60" s="454"/>
      <c r="I60" s="1">
        <v>161</v>
      </c>
      <c r="J60" s="7">
        <v>0</v>
      </c>
      <c r="K60" s="7">
        <v>0</v>
      </c>
      <c r="L60" s="7">
        <v>0</v>
      </c>
      <c r="M60" s="7">
        <v>0</v>
      </c>
    </row>
    <row r="61" spans="1:13" ht="12.75">
      <c r="A61" s="452" t="s">
        <v>287</v>
      </c>
      <c r="B61" s="453"/>
      <c r="C61" s="453"/>
      <c r="D61" s="453"/>
      <c r="E61" s="453"/>
      <c r="F61" s="453"/>
      <c r="G61" s="453"/>
      <c r="H61" s="454"/>
      <c r="I61" s="1">
        <v>162</v>
      </c>
      <c r="J61" s="7">
        <v>0</v>
      </c>
      <c r="K61" s="7">
        <v>0</v>
      </c>
      <c r="L61" s="7">
        <v>0</v>
      </c>
      <c r="M61" s="7">
        <v>0</v>
      </c>
    </row>
    <row r="62" spans="1:13" ht="12.75">
      <c r="A62" s="452" t="s">
        <v>288</v>
      </c>
      <c r="B62" s="453"/>
      <c r="C62" s="453"/>
      <c r="D62" s="453"/>
      <c r="E62" s="453"/>
      <c r="F62" s="453"/>
      <c r="G62" s="453"/>
      <c r="H62" s="454"/>
      <c r="I62" s="1">
        <v>163</v>
      </c>
      <c r="J62" s="7">
        <v>0</v>
      </c>
      <c r="K62" s="7">
        <v>0</v>
      </c>
      <c r="L62" s="7">
        <v>0</v>
      </c>
      <c r="M62" s="7">
        <v>0</v>
      </c>
    </row>
    <row r="63" spans="1:13" ht="12.75">
      <c r="A63" s="452" t="s">
        <v>289</v>
      </c>
      <c r="B63" s="453"/>
      <c r="C63" s="453"/>
      <c r="D63" s="453"/>
      <c r="E63" s="453"/>
      <c r="F63" s="453"/>
      <c r="G63" s="453"/>
      <c r="H63" s="454"/>
      <c r="I63" s="1">
        <v>164</v>
      </c>
      <c r="J63" s="7">
        <v>0</v>
      </c>
      <c r="K63" s="7">
        <v>0</v>
      </c>
      <c r="L63" s="7">
        <v>0</v>
      </c>
      <c r="M63" s="7">
        <v>0</v>
      </c>
    </row>
    <row r="64" spans="1:13" ht="12.75">
      <c r="A64" s="452" t="s">
        <v>290</v>
      </c>
      <c r="B64" s="453"/>
      <c r="C64" s="453"/>
      <c r="D64" s="453"/>
      <c r="E64" s="453"/>
      <c r="F64" s="453"/>
      <c r="G64" s="453"/>
      <c r="H64" s="454"/>
      <c r="I64" s="1">
        <v>165</v>
      </c>
      <c r="J64" s="7">
        <v>0</v>
      </c>
      <c r="K64" s="7">
        <v>0</v>
      </c>
      <c r="L64" s="7">
        <v>0</v>
      </c>
      <c r="M64" s="7">
        <v>0</v>
      </c>
    </row>
    <row r="65" spans="1:13" ht="12.75">
      <c r="A65" s="452" t="s">
        <v>277</v>
      </c>
      <c r="B65" s="453"/>
      <c r="C65" s="453"/>
      <c r="D65" s="453"/>
      <c r="E65" s="453"/>
      <c r="F65" s="453"/>
      <c r="G65" s="453"/>
      <c r="H65" s="454"/>
      <c r="I65" s="1">
        <v>166</v>
      </c>
      <c r="J65" s="7">
        <v>0</v>
      </c>
      <c r="K65" s="7">
        <v>0</v>
      </c>
      <c r="L65" s="7">
        <v>0</v>
      </c>
      <c r="M65" s="7">
        <v>0</v>
      </c>
    </row>
    <row r="66" spans="1:13" ht="12.75">
      <c r="A66" s="452" t="s">
        <v>291</v>
      </c>
      <c r="B66" s="453"/>
      <c r="C66" s="453"/>
      <c r="D66" s="453"/>
      <c r="E66" s="453"/>
      <c r="F66" s="453"/>
      <c r="G66" s="453"/>
      <c r="H66" s="454"/>
      <c r="I66" s="1">
        <v>167</v>
      </c>
      <c r="J66" s="45">
        <f>J57-J65</f>
        <v>0</v>
      </c>
      <c r="K66" s="45">
        <f>K57-K65</f>
        <v>0</v>
      </c>
      <c r="L66" s="45">
        <f>L57-L65</f>
        <v>0</v>
      </c>
      <c r="M66" s="45">
        <f>M57-M65</f>
        <v>0</v>
      </c>
    </row>
    <row r="67" spans="1:13" ht="12.75">
      <c r="A67" s="452" t="s">
        <v>292</v>
      </c>
      <c r="B67" s="453"/>
      <c r="C67" s="453"/>
      <c r="D67" s="453"/>
      <c r="E67" s="453"/>
      <c r="F67" s="453"/>
      <c r="G67" s="453"/>
      <c r="H67" s="454"/>
      <c r="I67" s="1">
        <v>168</v>
      </c>
      <c r="J67" s="49">
        <f>J56+J66</f>
        <v>-10804802</v>
      </c>
      <c r="K67" s="49">
        <f>K56+K66</f>
        <v>-10804802</v>
      </c>
      <c r="L67" s="49">
        <f>L56+L66</f>
        <v>-11447281</v>
      </c>
      <c r="M67" s="49">
        <f>M56+M66</f>
        <v>-11447281</v>
      </c>
    </row>
    <row r="68" spans="1:13" ht="12.75" customHeight="1">
      <c r="A68" s="472" t="s">
        <v>293</v>
      </c>
      <c r="B68" s="473"/>
      <c r="C68" s="473"/>
      <c r="D68" s="473"/>
      <c r="E68" s="473"/>
      <c r="F68" s="473"/>
      <c r="G68" s="473"/>
      <c r="H68" s="473"/>
      <c r="I68" s="473"/>
      <c r="J68" s="473"/>
      <c r="K68" s="473"/>
      <c r="L68" s="473"/>
      <c r="M68" s="473"/>
    </row>
    <row r="69" spans="1:13" ht="12.75" customHeight="1">
      <c r="A69" s="474" t="s">
        <v>279</v>
      </c>
      <c r="B69" s="475"/>
      <c r="C69" s="475"/>
      <c r="D69" s="475"/>
      <c r="E69" s="475"/>
      <c r="F69" s="475"/>
      <c r="G69" s="475"/>
      <c r="H69" s="475"/>
      <c r="I69" s="475"/>
      <c r="J69" s="475"/>
      <c r="K69" s="475"/>
      <c r="L69" s="475"/>
      <c r="M69" s="475"/>
    </row>
    <row r="70" spans="1:13" ht="12.75">
      <c r="A70" s="476" t="s">
        <v>226</v>
      </c>
      <c r="B70" s="477"/>
      <c r="C70" s="477"/>
      <c r="D70" s="477"/>
      <c r="E70" s="477"/>
      <c r="F70" s="477"/>
      <c r="G70" s="477"/>
      <c r="H70" s="478"/>
      <c r="I70" s="9">
        <v>169</v>
      </c>
      <c r="J70" s="6">
        <v>0</v>
      </c>
      <c r="K70" s="6">
        <v>0</v>
      </c>
      <c r="L70" s="6">
        <v>0</v>
      </c>
      <c r="M70" s="6">
        <v>0</v>
      </c>
    </row>
    <row r="71" spans="1:13" ht="12.75">
      <c r="A71" s="459" t="s">
        <v>225</v>
      </c>
      <c r="B71" s="460"/>
      <c r="C71" s="460"/>
      <c r="D71" s="460"/>
      <c r="E71" s="460"/>
      <c r="F71" s="460"/>
      <c r="G71" s="460"/>
      <c r="H71" s="461"/>
      <c r="I71" s="4">
        <v>170</v>
      </c>
      <c r="J71" s="8">
        <v>0</v>
      </c>
      <c r="K71" s="8">
        <v>0</v>
      </c>
      <c r="L71" s="8">
        <v>0</v>
      </c>
      <c r="M71" s="8">
        <v>0</v>
      </c>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5:H15"/>
    <mergeCell ref="A16:H16"/>
    <mergeCell ref="A17:H17"/>
    <mergeCell ref="A10:H10"/>
    <mergeCell ref="A11:H11"/>
    <mergeCell ref="A12:H12"/>
    <mergeCell ref="A13:H13"/>
    <mergeCell ref="A9:H9"/>
    <mergeCell ref="J4:K4"/>
    <mergeCell ref="L4:M4"/>
    <mergeCell ref="A5:H5"/>
    <mergeCell ref="A14:H14"/>
    <mergeCell ref="A3:M3"/>
    <mergeCell ref="A4:H4"/>
    <mergeCell ref="A6:H6"/>
    <mergeCell ref="A7:H7"/>
    <mergeCell ref="A8:H8"/>
  </mergeCells>
  <dataValidations count="3">
    <dataValidation type="whole" operator="notEqual" allowBlank="1" showInputMessage="1" showErrorMessage="1" errorTitle="Pogrešan unos" error="Mogu se unijeti samo cjelobrojne vrijednosti." sqref="J56:M67 J53:L54 J70:L71 J47:L47">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K34:K41 J16:J46 J10:M10 J48:M50 L36:L41 K22:M22 J8:K9 K27:M27 L25:L26 K33:M33 L30:L32 J7:M7 J12:M12 K16:K21 L23 K23:K26 K28:K32 L34 J13:K15 L16:M16">
      <formula1>0</formula1>
    </dataValidation>
  </dataValidations>
  <printOptions/>
  <pageMargins left="0.75" right="0.75" top="1" bottom="1" header="0.5" footer="0.5"/>
  <pageSetup horizontalDpi="600" verticalDpi="600" orientation="portrait" paperSize="9" scale="70" r:id="rId1"/>
  <ignoredErrors>
    <ignoredError sqref="J56:M56" unlockedFormula="1"/>
    <ignoredError sqref="J57:M57" formulaRange="1" unlockedFormula="1"/>
  </ignoredErrors>
</worksheet>
</file>

<file path=xl/worksheets/sheet3.xml><?xml version="1.0" encoding="utf-8"?>
<worksheet xmlns="http://schemas.openxmlformats.org/spreadsheetml/2006/main" xmlns:r="http://schemas.openxmlformats.org/officeDocument/2006/relationships">
  <dimension ref="A1:K125"/>
  <sheetViews>
    <sheetView zoomScaleSheetLayoutView="110" zoomScalePageLayoutView="0" workbookViewId="0" topLeftCell="A1">
      <selection activeCell="A120" sqref="A120:K120"/>
    </sheetView>
  </sheetViews>
  <sheetFormatPr defaultColWidth="9.140625" defaultRowHeight="12.75"/>
  <cols>
    <col min="1" max="9" width="9.140625" style="44" customWidth="1"/>
    <col min="10" max="10" width="13.28125" style="44" customWidth="1"/>
    <col min="11" max="11" width="12.8515625" style="44" customWidth="1"/>
    <col min="12" max="16384" width="9.140625" style="44" customWidth="1"/>
  </cols>
  <sheetData>
    <row r="1" spans="1:11" ht="15.75">
      <c r="A1" s="471" t="s">
        <v>124</v>
      </c>
      <c r="B1" s="471"/>
      <c r="C1" s="471"/>
      <c r="D1" s="471"/>
      <c r="E1" s="471"/>
      <c r="F1" s="471"/>
      <c r="G1" s="471"/>
      <c r="H1" s="471"/>
      <c r="I1" s="471"/>
      <c r="J1" s="471"/>
      <c r="K1" s="471"/>
    </row>
    <row r="2" spans="1:11" ht="12.75" customHeight="1">
      <c r="A2" s="483" t="s">
        <v>593</v>
      </c>
      <c r="B2" s="483"/>
      <c r="C2" s="483"/>
      <c r="D2" s="483"/>
      <c r="E2" s="483"/>
      <c r="F2" s="483"/>
      <c r="G2" s="483"/>
      <c r="H2" s="483"/>
      <c r="I2" s="483"/>
      <c r="J2" s="483"/>
      <c r="K2" s="483"/>
    </row>
    <row r="3" spans="1:11" ht="12.75">
      <c r="A3" s="484" t="s">
        <v>125</v>
      </c>
      <c r="B3" s="485"/>
      <c r="C3" s="485"/>
      <c r="D3" s="485"/>
      <c r="E3" s="485"/>
      <c r="F3" s="485"/>
      <c r="G3" s="485"/>
      <c r="H3" s="485"/>
      <c r="I3" s="485"/>
      <c r="J3" s="485"/>
      <c r="K3" s="486"/>
    </row>
    <row r="4" spans="1:11" ht="22.5">
      <c r="A4" s="487" t="s">
        <v>126</v>
      </c>
      <c r="B4" s="488"/>
      <c r="C4" s="488"/>
      <c r="D4" s="488"/>
      <c r="E4" s="488"/>
      <c r="F4" s="488"/>
      <c r="G4" s="488"/>
      <c r="H4" s="489"/>
      <c r="I4" s="187" t="s">
        <v>230</v>
      </c>
      <c r="J4" s="48" t="s">
        <v>127</v>
      </c>
      <c r="K4" s="131" t="s">
        <v>128</v>
      </c>
    </row>
    <row r="5" spans="1:11" ht="12.75">
      <c r="A5" s="479">
        <v>1</v>
      </c>
      <c r="B5" s="479"/>
      <c r="C5" s="479"/>
      <c r="D5" s="479"/>
      <c r="E5" s="479"/>
      <c r="F5" s="479"/>
      <c r="G5" s="479"/>
      <c r="H5" s="479"/>
      <c r="I5" s="46">
        <v>2</v>
      </c>
      <c r="J5" s="129">
        <v>3</v>
      </c>
      <c r="K5" s="129">
        <v>4</v>
      </c>
    </row>
    <row r="6" spans="1:11" ht="12.75">
      <c r="A6" s="480" t="s">
        <v>129</v>
      </c>
      <c r="B6" s="481"/>
      <c r="C6" s="481"/>
      <c r="D6" s="481"/>
      <c r="E6" s="481"/>
      <c r="F6" s="481"/>
      <c r="G6" s="481"/>
      <c r="H6" s="481"/>
      <c r="I6" s="481"/>
      <c r="J6" s="481"/>
      <c r="K6" s="482"/>
    </row>
    <row r="7" spans="1:11" ht="12.75">
      <c r="A7" s="449" t="s">
        <v>130</v>
      </c>
      <c r="B7" s="450"/>
      <c r="C7" s="450"/>
      <c r="D7" s="450"/>
      <c r="E7" s="450"/>
      <c r="F7" s="450"/>
      <c r="G7" s="450"/>
      <c r="H7" s="451"/>
      <c r="I7" s="3">
        <v>1</v>
      </c>
      <c r="J7" s="273">
        <v>0</v>
      </c>
      <c r="K7" s="273">
        <v>0</v>
      </c>
    </row>
    <row r="8" spans="1:11" ht="12.75">
      <c r="A8" s="452" t="s">
        <v>131</v>
      </c>
      <c r="B8" s="453"/>
      <c r="C8" s="453"/>
      <c r="D8" s="453"/>
      <c r="E8" s="453"/>
      <c r="F8" s="453"/>
      <c r="G8" s="453"/>
      <c r="H8" s="454"/>
      <c r="I8" s="1">
        <v>2</v>
      </c>
      <c r="J8" s="275">
        <f>J9+J16+J26+J35+J39</f>
        <v>410861169</v>
      </c>
      <c r="K8" s="275">
        <f>K9+K16+K26+K35+K39</f>
        <v>397949882</v>
      </c>
    </row>
    <row r="9" spans="1:11" ht="12.75">
      <c r="A9" s="490" t="s">
        <v>132</v>
      </c>
      <c r="B9" s="491"/>
      <c r="C9" s="491"/>
      <c r="D9" s="491"/>
      <c r="E9" s="491"/>
      <c r="F9" s="491"/>
      <c r="G9" s="491"/>
      <c r="H9" s="492"/>
      <c r="I9" s="1">
        <v>3</v>
      </c>
      <c r="J9" s="275">
        <f>SUM(J10:J15)</f>
        <v>20868771</v>
      </c>
      <c r="K9" s="275">
        <f>SUM(K10:K15)</f>
        <v>19805111</v>
      </c>
    </row>
    <row r="10" spans="1:11" ht="12.75" customHeight="1">
      <c r="A10" s="455" t="s">
        <v>133</v>
      </c>
      <c r="B10" s="455"/>
      <c r="C10" s="455"/>
      <c r="D10" s="455"/>
      <c r="E10" s="455"/>
      <c r="F10" s="455"/>
      <c r="G10" s="455"/>
      <c r="H10" s="455"/>
      <c r="I10" s="1">
        <v>4</v>
      </c>
      <c r="J10" s="274">
        <v>0</v>
      </c>
      <c r="K10" s="274">
        <v>0</v>
      </c>
    </row>
    <row r="11" spans="1:11" ht="12.75" customHeight="1">
      <c r="A11" s="455" t="s">
        <v>134</v>
      </c>
      <c r="B11" s="455"/>
      <c r="C11" s="455"/>
      <c r="D11" s="455"/>
      <c r="E11" s="455"/>
      <c r="F11" s="455"/>
      <c r="G11" s="455"/>
      <c r="H11" s="455"/>
      <c r="I11" s="1">
        <v>5</v>
      </c>
      <c r="J11" s="274">
        <v>20868771</v>
      </c>
      <c r="K11" s="274">
        <v>19805111</v>
      </c>
    </row>
    <row r="12" spans="1:11" ht="12.75" customHeight="1">
      <c r="A12" s="455" t="s">
        <v>21</v>
      </c>
      <c r="B12" s="455"/>
      <c r="C12" s="455"/>
      <c r="D12" s="455"/>
      <c r="E12" s="455"/>
      <c r="F12" s="455"/>
      <c r="G12" s="455"/>
      <c r="H12" s="455"/>
      <c r="I12" s="1">
        <v>6</v>
      </c>
      <c r="J12" s="274">
        <v>0</v>
      </c>
      <c r="K12" s="274">
        <v>0</v>
      </c>
    </row>
    <row r="13" spans="1:11" ht="12.75" customHeight="1">
      <c r="A13" s="455" t="s">
        <v>135</v>
      </c>
      <c r="B13" s="455"/>
      <c r="C13" s="455"/>
      <c r="D13" s="455"/>
      <c r="E13" s="455"/>
      <c r="F13" s="455"/>
      <c r="G13" s="455"/>
      <c r="H13" s="455"/>
      <c r="I13" s="1">
        <v>7</v>
      </c>
      <c r="J13" s="274">
        <v>0</v>
      </c>
      <c r="K13" s="274">
        <v>0</v>
      </c>
    </row>
    <row r="14" spans="1:11" ht="12.75" customHeight="1">
      <c r="A14" s="455" t="s">
        <v>136</v>
      </c>
      <c r="B14" s="455"/>
      <c r="C14" s="455"/>
      <c r="D14" s="455"/>
      <c r="E14" s="455"/>
      <c r="F14" s="455"/>
      <c r="G14" s="455"/>
      <c r="H14" s="455"/>
      <c r="I14" s="1">
        <v>8</v>
      </c>
      <c r="J14" s="274">
        <v>0</v>
      </c>
      <c r="K14" s="274">
        <v>0</v>
      </c>
    </row>
    <row r="15" spans="1:11" ht="12.75" customHeight="1">
      <c r="A15" s="455" t="s">
        <v>137</v>
      </c>
      <c r="B15" s="455"/>
      <c r="C15" s="455"/>
      <c r="D15" s="455"/>
      <c r="E15" s="455"/>
      <c r="F15" s="455"/>
      <c r="G15" s="455"/>
      <c r="H15" s="455"/>
      <c r="I15" s="1">
        <v>9</v>
      </c>
      <c r="J15" s="274">
        <v>0</v>
      </c>
      <c r="K15" s="274">
        <v>0</v>
      </c>
    </row>
    <row r="16" spans="1:11" ht="12.75">
      <c r="A16" s="490" t="s">
        <v>138</v>
      </c>
      <c r="B16" s="491"/>
      <c r="C16" s="491"/>
      <c r="D16" s="491"/>
      <c r="E16" s="491"/>
      <c r="F16" s="491"/>
      <c r="G16" s="491"/>
      <c r="H16" s="492"/>
      <c r="I16" s="1">
        <v>10</v>
      </c>
      <c r="J16" s="275">
        <f>SUM(J17:J25)</f>
        <v>361452805</v>
      </c>
      <c r="K16" s="275">
        <f>SUM(K17:K25)</f>
        <v>349733744</v>
      </c>
    </row>
    <row r="17" spans="1:11" ht="12.75" customHeight="1">
      <c r="A17" s="455" t="s">
        <v>139</v>
      </c>
      <c r="B17" s="455"/>
      <c r="C17" s="455"/>
      <c r="D17" s="455"/>
      <c r="E17" s="455"/>
      <c r="F17" s="455"/>
      <c r="G17" s="455"/>
      <c r="H17" s="455"/>
      <c r="I17" s="1">
        <v>11</v>
      </c>
      <c r="J17" s="274">
        <v>23269</v>
      </c>
      <c r="K17" s="274">
        <v>23269</v>
      </c>
    </row>
    <row r="18" spans="1:11" ht="12.75" customHeight="1">
      <c r="A18" s="455" t="s">
        <v>140</v>
      </c>
      <c r="B18" s="455"/>
      <c r="C18" s="455"/>
      <c r="D18" s="455"/>
      <c r="E18" s="455"/>
      <c r="F18" s="455"/>
      <c r="G18" s="455"/>
      <c r="H18" s="455"/>
      <c r="I18" s="1">
        <v>12</v>
      </c>
      <c r="J18" s="274">
        <v>15034764</v>
      </c>
      <c r="K18" s="274">
        <v>14921638</v>
      </c>
    </row>
    <row r="19" spans="1:11" ht="12.75" customHeight="1">
      <c r="A19" s="455" t="s">
        <v>141</v>
      </c>
      <c r="B19" s="455"/>
      <c r="C19" s="455"/>
      <c r="D19" s="455"/>
      <c r="E19" s="455"/>
      <c r="F19" s="455"/>
      <c r="G19" s="455"/>
      <c r="H19" s="455"/>
      <c r="I19" s="1">
        <v>13</v>
      </c>
      <c r="J19" s="274">
        <v>335646028</v>
      </c>
      <c r="K19" s="274">
        <v>328264378</v>
      </c>
    </row>
    <row r="20" spans="1:11" ht="12.75" customHeight="1">
      <c r="A20" s="455" t="s">
        <v>142</v>
      </c>
      <c r="B20" s="455"/>
      <c r="C20" s="455"/>
      <c r="D20" s="455"/>
      <c r="E20" s="455"/>
      <c r="F20" s="455"/>
      <c r="G20" s="455"/>
      <c r="H20" s="455"/>
      <c r="I20" s="1">
        <v>14</v>
      </c>
      <c r="J20" s="274">
        <v>921349</v>
      </c>
      <c r="K20" s="274">
        <v>862612</v>
      </c>
    </row>
    <row r="21" spans="1:11" ht="12.75" customHeight="1">
      <c r="A21" s="455" t="s">
        <v>143</v>
      </c>
      <c r="B21" s="455"/>
      <c r="C21" s="455"/>
      <c r="D21" s="455"/>
      <c r="E21" s="455"/>
      <c r="F21" s="455"/>
      <c r="G21" s="455"/>
      <c r="H21" s="455"/>
      <c r="I21" s="1">
        <v>15</v>
      </c>
      <c r="J21" s="274">
        <v>0</v>
      </c>
      <c r="K21" s="274">
        <v>0</v>
      </c>
    </row>
    <row r="22" spans="1:11" ht="12.75" customHeight="1">
      <c r="A22" s="455" t="s">
        <v>144</v>
      </c>
      <c r="B22" s="455"/>
      <c r="C22" s="455"/>
      <c r="D22" s="455"/>
      <c r="E22" s="455"/>
      <c r="F22" s="455"/>
      <c r="G22" s="455"/>
      <c r="H22" s="455"/>
      <c r="I22" s="1">
        <v>16</v>
      </c>
      <c r="J22" s="274">
        <v>0</v>
      </c>
      <c r="K22" s="274">
        <v>0</v>
      </c>
    </row>
    <row r="23" spans="1:11" ht="12.75" customHeight="1">
      <c r="A23" s="455" t="s">
        <v>145</v>
      </c>
      <c r="B23" s="455"/>
      <c r="C23" s="455"/>
      <c r="D23" s="455"/>
      <c r="E23" s="455"/>
      <c r="F23" s="455"/>
      <c r="G23" s="455"/>
      <c r="H23" s="455"/>
      <c r="I23" s="1">
        <v>17</v>
      </c>
      <c r="J23" s="274">
        <v>9087578</v>
      </c>
      <c r="K23" s="274">
        <v>4963121</v>
      </c>
    </row>
    <row r="24" spans="1:11" ht="12.75" customHeight="1">
      <c r="A24" s="455" t="s">
        <v>146</v>
      </c>
      <c r="B24" s="455"/>
      <c r="C24" s="455"/>
      <c r="D24" s="455"/>
      <c r="E24" s="455"/>
      <c r="F24" s="455"/>
      <c r="G24" s="455"/>
      <c r="H24" s="455"/>
      <c r="I24" s="1">
        <v>18</v>
      </c>
      <c r="J24" s="274">
        <v>46822</v>
      </c>
      <c r="K24" s="274">
        <v>46822</v>
      </c>
    </row>
    <row r="25" spans="1:11" ht="12.75" customHeight="1">
      <c r="A25" s="455" t="s">
        <v>147</v>
      </c>
      <c r="B25" s="455"/>
      <c r="C25" s="455"/>
      <c r="D25" s="455"/>
      <c r="E25" s="455"/>
      <c r="F25" s="455"/>
      <c r="G25" s="455"/>
      <c r="H25" s="455"/>
      <c r="I25" s="1">
        <v>19</v>
      </c>
      <c r="J25" s="274">
        <v>692995</v>
      </c>
      <c r="K25" s="274">
        <v>651904</v>
      </c>
    </row>
    <row r="26" spans="1:11" ht="12.75">
      <c r="A26" s="490" t="s">
        <v>148</v>
      </c>
      <c r="B26" s="491"/>
      <c r="C26" s="491"/>
      <c r="D26" s="491"/>
      <c r="E26" s="491"/>
      <c r="F26" s="491"/>
      <c r="G26" s="491"/>
      <c r="H26" s="492"/>
      <c r="I26" s="1">
        <v>20</v>
      </c>
      <c r="J26" s="275">
        <f>SUM(J27:J34)</f>
        <v>28539593</v>
      </c>
      <c r="K26" s="275">
        <f>SUM(K27:K34)</f>
        <v>28411027</v>
      </c>
    </row>
    <row r="27" spans="1:11" ht="12.75" customHeight="1">
      <c r="A27" s="455" t="s">
        <v>149</v>
      </c>
      <c r="B27" s="455"/>
      <c r="C27" s="455"/>
      <c r="D27" s="455"/>
      <c r="E27" s="455"/>
      <c r="F27" s="455"/>
      <c r="G27" s="455"/>
      <c r="H27" s="455"/>
      <c r="I27" s="1">
        <v>21</v>
      </c>
      <c r="J27" s="274">
        <v>19302400</v>
      </c>
      <c r="K27" s="274">
        <v>19302760</v>
      </c>
    </row>
    <row r="28" spans="1:11" ht="12.75" customHeight="1">
      <c r="A28" s="455" t="s">
        <v>150</v>
      </c>
      <c r="B28" s="455"/>
      <c r="C28" s="455"/>
      <c r="D28" s="455"/>
      <c r="E28" s="455"/>
      <c r="F28" s="455"/>
      <c r="G28" s="455"/>
      <c r="H28" s="455"/>
      <c r="I28" s="1">
        <v>22</v>
      </c>
      <c r="J28" s="274">
        <v>5708908</v>
      </c>
      <c r="K28" s="274">
        <v>5560949</v>
      </c>
    </row>
    <row r="29" spans="1:11" ht="12.75" customHeight="1">
      <c r="A29" s="455" t="s">
        <v>151</v>
      </c>
      <c r="B29" s="455"/>
      <c r="C29" s="455"/>
      <c r="D29" s="455"/>
      <c r="E29" s="455"/>
      <c r="F29" s="455"/>
      <c r="G29" s="455"/>
      <c r="H29" s="455"/>
      <c r="I29" s="1">
        <v>23</v>
      </c>
      <c r="J29" s="274">
        <v>35000</v>
      </c>
      <c r="K29" s="274">
        <v>35000</v>
      </c>
    </row>
    <row r="30" spans="1:11" ht="12.75">
      <c r="A30" s="490" t="s">
        <v>183</v>
      </c>
      <c r="B30" s="491"/>
      <c r="C30" s="491"/>
      <c r="D30" s="491"/>
      <c r="E30" s="491"/>
      <c r="F30" s="491"/>
      <c r="G30" s="491"/>
      <c r="H30" s="492"/>
      <c r="I30" s="1">
        <v>24</v>
      </c>
      <c r="J30" s="274">
        <v>0</v>
      </c>
      <c r="K30" s="274">
        <v>0</v>
      </c>
    </row>
    <row r="31" spans="1:11" ht="12.75" customHeight="1">
      <c r="A31" s="455" t="s">
        <v>152</v>
      </c>
      <c r="B31" s="455"/>
      <c r="C31" s="455"/>
      <c r="D31" s="455"/>
      <c r="E31" s="455"/>
      <c r="F31" s="455"/>
      <c r="G31" s="455"/>
      <c r="H31" s="455"/>
      <c r="I31" s="1">
        <v>25</v>
      </c>
      <c r="J31" s="274">
        <v>0</v>
      </c>
      <c r="K31" s="274">
        <v>0</v>
      </c>
    </row>
    <row r="32" spans="1:11" ht="12.75" customHeight="1">
      <c r="A32" s="455" t="s">
        <v>153</v>
      </c>
      <c r="B32" s="455"/>
      <c r="C32" s="455"/>
      <c r="D32" s="455"/>
      <c r="E32" s="455"/>
      <c r="F32" s="455"/>
      <c r="G32" s="455"/>
      <c r="H32" s="455"/>
      <c r="I32" s="1">
        <v>26</v>
      </c>
      <c r="J32" s="274">
        <v>3493285</v>
      </c>
      <c r="K32" s="274">
        <v>3512318</v>
      </c>
    </row>
    <row r="33" spans="1:11" ht="12.75" customHeight="1">
      <c r="A33" s="455" t="s">
        <v>154</v>
      </c>
      <c r="B33" s="455"/>
      <c r="C33" s="455"/>
      <c r="D33" s="455"/>
      <c r="E33" s="455"/>
      <c r="F33" s="455"/>
      <c r="G33" s="455"/>
      <c r="H33" s="455"/>
      <c r="I33" s="1">
        <v>27</v>
      </c>
      <c r="J33" s="274">
        <v>0</v>
      </c>
      <c r="K33" s="274">
        <v>0</v>
      </c>
    </row>
    <row r="34" spans="1:11" ht="12.75" customHeight="1">
      <c r="A34" s="455" t="s">
        <v>155</v>
      </c>
      <c r="B34" s="455"/>
      <c r="C34" s="455"/>
      <c r="D34" s="455"/>
      <c r="E34" s="455"/>
      <c r="F34" s="455"/>
      <c r="G34" s="455"/>
      <c r="H34" s="455"/>
      <c r="I34" s="1">
        <v>28</v>
      </c>
      <c r="J34" s="274">
        <v>0</v>
      </c>
      <c r="K34" s="274">
        <v>0</v>
      </c>
    </row>
    <row r="35" spans="1:11" ht="12.75">
      <c r="A35" s="490" t="s">
        <v>156</v>
      </c>
      <c r="B35" s="491"/>
      <c r="C35" s="491"/>
      <c r="D35" s="491"/>
      <c r="E35" s="491"/>
      <c r="F35" s="491"/>
      <c r="G35" s="491"/>
      <c r="H35" s="492"/>
      <c r="I35" s="1">
        <v>29</v>
      </c>
      <c r="J35" s="275">
        <f>SUM(J36:J38)</f>
        <v>0</v>
      </c>
      <c r="K35" s="275">
        <f>SUM(K36:K38)</f>
        <v>0</v>
      </c>
    </row>
    <row r="36" spans="1:11" ht="12.75" customHeight="1">
      <c r="A36" s="455" t="s">
        <v>157</v>
      </c>
      <c r="B36" s="455"/>
      <c r="C36" s="455"/>
      <c r="D36" s="455"/>
      <c r="E36" s="455"/>
      <c r="F36" s="455"/>
      <c r="G36" s="455"/>
      <c r="H36" s="455"/>
      <c r="I36" s="1">
        <v>30</v>
      </c>
      <c r="J36" s="274">
        <v>0</v>
      </c>
      <c r="K36" s="274">
        <v>0</v>
      </c>
    </row>
    <row r="37" spans="1:11" ht="12.75" customHeight="1">
      <c r="A37" s="455" t="s">
        <v>158</v>
      </c>
      <c r="B37" s="455"/>
      <c r="C37" s="455"/>
      <c r="D37" s="455"/>
      <c r="E37" s="455"/>
      <c r="F37" s="455"/>
      <c r="G37" s="455"/>
      <c r="H37" s="455"/>
      <c r="I37" s="1">
        <v>31</v>
      </c>
      <c r="J37" s="274">
        <v>0</v>
      </c>
      <c r="K37" s="274">
        <v>0</v>
      </c>
    </row>
    <row r="38" spans="1:11" ht="12.75" customHeight="1">
      <c r="A38" s="455" t="s">
        <v>159</v>
      </c>
      <c r="B38" s="455"/>
      <c r="C38" s="455"/>
      <c r="D38" s="455"/>
      <c r="E38" s="455"/>
      <c r="F38" s="455"/>
      <c r="G38" s="455"/>
      <c r="H38" s="455"/>
      <c r="I38" s="1">
        <v>32</v>
      </c>
      <c r="J38" s="274">
        <v>0</v>
      </c>
      <c r="K38" s="274">
        <v>0</v>
      </c>
    </row>
    <row r="39" spans="1:11" ht="12.75" customHeight="1">
      <c r="A39" s="455" t="s">
        <v>160</v>
      </c>
      <c r="B39" s="455"/>
      <c r="C39" s="455"/>
      <c r="D39" s="455"/>
      <c r="E39" s="455"/>
      <c r="F39" s="455"/>
      <c r="G39" s="455"/>
      <c r="H39" s="455"/>
      <c r="I39" s="1">
        <v>33</v>
      </c>
      <c r="J39" s="274">
        <v>0</v>
      </c>
      <c r="K39" s="274">
        <v>0</v>
      </c>
    </row>
    <row r="40" spans="1:11" ht="12.75">
      <c r="A40" s="452" t="s">
        <v>161</v>
      </c>
      <c r="B40" s="453"/>
      <c r="C40" s="453"/>
      <c r="D40" s="453"/>
      <c r="E40" s="453"/>
      <c r="F40" s="453"/>
      <c r="G40" s="453"/>
      <c r="H40" s="454"/>
      <c r="I40" s="1">
        <v>34</v>
      </c>
      <c r="J40" s="275">
        <f>J41+J49+J56+J64</f>
        <v>85611337</v>
      </c>
      <c r="K40" s="275">
        <f>K41+K49+K56+K64</f>
        <v>84362820</v>
      </c>
    </row>
    <row r="41" spans="1:11" ht="12.75">
      <c r="A41" s="490" t="s">
        <v>162</v>
      </c>
      <c r="B41" s="491"/>
      <c r="C41" s="491"/>
      <c r="D41" s="491"/>
      <c r="E41" s="491"/>
      <c r="F41" s="491"/>
      <c r="G41" s="491"/>
      <c r="H41" s="492"/>
      <c r="I41" s="1">
        <v>35</v>
      </c>
      <c r="J41" s="275">
        <f>SUM(J42:J48)</f>
        <v>2438088</v>
      </c>
      <c r="K41" s="275">
        <f>SUM(K42:K48)</f>
        <v>2219778</v>
      </c>
    </row>
    <row r="42" spans="1:11" ht="12.75" customHeight="1">
      <c r="A42" s="455" t="s">
        <v>163</v>
      </c>
      <c r="B42" s="455"/>
      <c r="C42" s="455"/>
      <c r="D42" s="455"/>
      <c r="E42" s="455"/>
      <c r="F42" s="455"/>
      <c r="G42" s="455"/>
      <c r="H42" s="455"/>
      <c r="I42" s="1">
        <v>36</v>
      </c>
      <c r="J42" s="274">
        <v>0</v>
      </c>
      <c r="K42" s="274">
        <v>0</v>
      </c>
    </row>
    <row r="43" spans="1:11" ht="12.75" customHeight="1">
      <c r="A43" s="455" t="s">
        <v>164</v>
      </c>
      <c r="B43" s="455"/>
      <c r="C43" s="455"/>
      <c r="D43" s="455"/>
      <c r="E43" s="455"/>
      <c r="F43" s="455"/>
      <c r="G43" s="455"/>
      <c r="H43" s="455"/>
      <c r="I43" s="1">
        <v>37</v>
      </c>
      <c r="J43" s="274">
        <v>0</v>
      </c>
      <c r="K43" s="274">
        <v>0</v>
      </c>
    </row>
    <row r="44" spans="1:11" ht="12.75">
      <c r="A44" s="490" t="s">
        <v>165</v>
      </c>
      <c r="B44" s="491"/>
      <c r="C44" s="491"/>
      <c r="D44" s="491"/>
      <c r="E44" s="491"/>
      <c r="F44" s="491"/>
      <c r="G44" s="491"/>
      <c r="H44" s="492"/>
      <c r="I44" s="1">
        <v>38</v>
      </c>
      <c r="J44" s="274">
        <v>0</v>
      </c>
      <c r="K44" s="274">
        <v>0</v>
      </c>
    </row>
    <row r="45" spans="1:11" ht="12.75">
      <c r="A45" s="490" t="s">
        <v>166</v>
      </c>
      <c r="B45" s="491"/>
      <c r="C45" s="491"/>
      <c r="D45" s="491"/>
      <c r="E45" s="491"/>
      <c r="F45" s="491"/>
      <c r="G45" s="491"/>
      <c r="H45" s="492"/>
      <c r="I45" s="1">
        <v>39</v>
      </c>
      <c r="J45" s="274">
        <v>2438088</v>
      </c>
      <c r="K45" s="274">
        <v>2219778</v>
      </c>
    </row>
    <row r="46" spans="1:11" ht="12.75">
      <c r="A46" s="490" t="s">
        <v>167</v>
      </c>
      <c r="B46" s="491"/>
      <c r="C46" s="491"/>
      <c r="D46" s="491"/>
      <c r="E46" s="491"/>
      <c r="F46" s="491"/>
      <c r="G46" s="491"/>
      <c r="H46" s="492"/>
      <c r="I46" s="1">
        <v>40</v>
      </c>
      <c r="J46" s="274">
        <v>0</v>
      </c>
      <c r="K46" s="274">
        <v>0</v>
      </c>
    </row>
    <row r="47" spans="1:11" ht="12.75">
      <c r="A47" s="490" t="s">
        <v>168</v>
      </c>
      <c r="B47" s="491"/>
      <c r="C47" s="491"/>
      <c r="D47" s="491"/>
      <c r="E47" s="491"/>
      <c r="F47" s="491"/>
      <c r="G47" s="491"/>
      <c r="H47" s="492"/>
      <c r="I47" s="1">
        <v>41</v>
      </c>
      <c r="J47" s="274">
        <v>0</v>
      </c>
      <c r="K47" s="274">
        <v>0</v>
      </c>
    </row>
    <row r="48" spans="1:11" ht="12.75">
      <c r="A48" s="490" t="s">
        <v>169</v>
      </c>
      <c r="B48" s="491"/>
      <c r="C48" s="491"/>
      <c r="D48" s="491"/>
      <c r="E48" s="491"/>
      <c r="F48" s="491"/>
      <c r="G48" s="491"/>
      <c r="H48" s="492"/>
      <c r="I48" s="1">
        <v>42</v>
      </c>
      <c r="J48" s="274">
        <v>0</v>
      </c>
      <c r="K48" s="274">
        <v>0</v>
      </c>
    </row>
    <row r="49" spans="1:11" ht="12.75">
      <c r="A49" s="490" t="s">
        <v>170</v>
      </c>
      <c r="B49" s="491"/>
      <c r="C49" s="491"/>
      <c r="D49" s="491"/>
      <c r="E49" s="491"/>
      <c r="F49" s="491"/>
      <c r="G49" s="491"/>
      <c r="H49" s="492"/>
      <c r="I49" s="1">
        <v>43</v>
      </c>
      <c r="J49" s="275">
        <f>SUM(J50:J55)</f>
        <v>80837192</v>
      </c>
      <c r="K49" s="275">
        <f>SUM(K50:K55)</f>
        <v>80205274</v>
      </c>
    </row>
    <row r="50" spans="1:11" ht="12.75" customHeight="1">
      <c r="A50" s="455" t="s">
        <v>171</v>
      </c>
      <c r="B50" s="455"/>
      <c r="C50" s="455"/>
      <c r="D50" s="455"/>
      <c r="E50" s="455"/>
      <c r="F50" s="455"/>
      <c r="G50" s="455"/>
      <c r="H50" s="455"/>
      <c r="I50" s="1">
        <v>44</v>
      </c>
      <c r="J50" s="274">
        <v>99245</v>
      </c>
      <c r="K50" s="274">
        <v>0</v>
      </c>
    </row>
    <row r="51" spans="1:11" ht="12.75" customHeight="1">
      <c r="A51" s="455" t="s">
        <v>172</v>
      </c>
      <c r="B51" s="455"/>
      <c r="C51" s="455"/>
      <c r="D51" s="455"/>
      <c r="E51" s="455"/>
      <c r="F51" s="455"/>
      <c r="G51" s="455"/>
      <c r="H51" s="455"/>
      <c r="I51" s="1">
        <v>45</v>
      </c>
      <c r="J51" s="274">
        <v>79295564</v>
      </c>
      <c r="K51" s="274">
        <v>78843534</v>
      </c>
    </row>
    <row r="52" spans="1:11" ht="12.75" customHeight="1">
      <c r="A52" s="455" t="s">
        <v>173</v>
      </c>
      <c r="B52" s="455"/>
      <c r="C52" s="455"/>
      <c r="D52" s="455"/>
      <c r="E52" s="455"/>
      <c r="F52" s="455"/>
      <c r="G52" s="455"/>
      <c r="H52" s="455"/>
      <c r="I52" s="1">
        <v>46</v>
      </c>
      <c r="J52" s="274">
        <v>0</v>
      </c>
      <c r="K52" s="274">
        <v>0</v>
      </c>
    </row>
    <row r="53" spans="1:11" ht="12.75" customHeight="1">
      <c r="A53" s="455" t="s">
        <v>174</v>
      </c>
      <c r="B53" s="455"/>
      <c r="C53" s="455"/>
      <c r="D53" s="455"/>
      <c r="E53" s="455"/>
      <c r="F53" s="455"/>
      <c r="G53" s="455"/>
      <c r="H53" s="455"/>
      <c r="I53" s="1">
        <v>47</v>
      </c>
      <c r="J53" s="274">
        <v>39010</v>
      </c>
      <c r="K53" s="274">
        <v>39925</v>
      </c>
    </row>
    <row r="54" spans="1:11" ht="12.75" customHeight="1">
      <c r="A54" s="455" t="s">
        <v>175</v>
      </c>
      <c r="B54" s="455"/>
      <c r="C54" s="455"/>
      <c r="D54" s="455"/>
      <c r="E54" s="455"/>
      <c r="F54" s="455"/>
      <c r="G54" s="455"/>
      <c r="H54" s="455"/>
      <c r="I54" s="1">
        <v>48</v>
      </c>
      <c r="J54" s="274">
        <v>304987</v>
      </c>
      <c r="K54" s="274">
        <v>149509</v>
      </c>
    </row>
    <row r="55" spans="1:11" ht="12.75" customHeight="1">
      <c r="A55" s="455" t="s">
        <v>176</v>
      </c>
      <c r="B55" s="455"/>
      <c r="C55" s="455"/>
      <c r="D55" s="455"/>
      <c r="E55" s="455"/>
      <c r="F55" s="455"/>
      <c r="G55" s="455"/>
      <c r="H55" s="455"/>
      <c r="I55" s="1">
        <v>49</v>
      </c>
      <c r="J55" s="274">
        <v>1098386</v>
      </c>
      <c r="K55" s="274">
        <v>1172306</v>
      </c>
    </row>
    <row r="56" spans="1:11" ht="12.75">
      <c r="A56" s="490" t="s">
        <v>177</v>
      </c>
      <c r="B56" s="491"/>
      <c r="C56" s="491"/>
      <c r="D56" s="491"/>
      <c r="E56" s="491"/>
      <c r="F56" s="491"/>
      <c r="G56" s="491"/>
      <c r="H56" s="492"/>
      <c r="I56" s="1">
        <v>50</v>
      </c>
      <c r="J56" s="275">
        <f>SUM(J57:J63)</f>
        <v>588199</v>
      </c>
      <c r="K56" s="275">
        <f>SUM(K57:K63)</f>
        <v>588199</v>
      </c>
    </row>
    <row r="57" spans="1:11" ht="12.75" customHeight="1">
      <c r="A57" s="455" t="s">
        <v>149</v>
      </c>
      <c r="B57" s="455"/>
      <c r="C57" s="455"/>
      <c r="D57" s="455"/>
      <c r="E57" s="455"/>
      <c r="F57" s="455"/>
      <c r="G57" s="455"/>
      <c r="H57" s="455"/>
      <c r="I57" s="1">
        <v>51</v>
      </c>
      <c r="J57" s="274">
        <v>0</v>
      </c>
      <c r="K57" s="274">
        <v>0</v>
      </c>
    </row>
    <row r="58" spans="1:11" ht="12.75" customHeight="1">
      <c r="A58" s="455" t="s">
        <v>150</v>
      </c>
      <c r="B58" s="455"/>
      <c r="C58" s="455"/>
      <c r="D58" s="455"/>
      <c r="E58" s="455"/>
      <c r="F58" s="455"/>
      <c r="G58" s="455"/>
      <c r="H58" s="455"/>
      <c r="I58" s="1">
        <v>52</v>
      </c>
      <c r="J58" s="274">
        <v>0</v>
      </c>
      <c r="K58" s="274">
        <v>0</v>
      </c>
    </row>
    <row r="59" spans="1:11" ht="12.75" customHeight="1">
      <c r="A59" s="455" t="s">
        <v>151</v>
      </c>
      <c r="B59" s="455"/>
      <c r="C59" s="455"/>
      <c r="D59" s="455"/>
      <c r="E59" s="455"/>
      <c r="F59" s="455"/>
      <c r="G59" s="455"/>
      <c r="H59" s="455"/>
      <c r="I59" s="1">
        <v>53</v>
      </c>
      <c r="J59" s="274">
        <v>0</v>
      </c>
      <c r="K59" s="274">
        <v>0</v>
      </c>
    </row>
    <row r="60" spans="1:11" ht="12.75">
      <c r="A60" s="490" t="s">
        <v>183</v>
      </c>
      <c r="B60" s="491"/>
      <c r="C60" s="491"/>
      <c r="D60" s="491"/>
      <c r="E60" s="491"/>
      <c r="F60" s="491"/>
      <c r="G60" s="491"/>
      <c r="H60" s="492"/>
      <c r="I60" s="1">
        <v>54</v>
      </c>
      <c r="J60" s="274">
        <v>0</v>
      </c>
      <c r="K60" s="274">
        <v>0</v>
      </c>
    </row>
    <row r="61" spans="1:11" ht="12.75">
      <c r="A61" s="490" t="s">
        <v>152</v>
      </c>
      <c r="B61" s="491"/>
      <c r="C61" s="491"/>
      <c r="D61" s="491"/>
      <c r="E61" s="491"/>
      <c r="F61" s="491"/>
      <c r="G61" s="491"/>
      <c r="H61" s="492"/>
      <c r="I61" s="1">
        <v>55</v>
      </c>
      <c r="J61" s="274">
        <v>0</v>
      </c>
      <c r="K61" s="274">
        <v>0</v>
      </c>
    </row>
    <row r="62" spans="1:11" ht="12.75">
      <c r="A62" s="490" t="s">
        <v>153</v>
      </c>
      <c r="B62" s="491"/>
      <c r="C62" s="491"/>
      <c r="D62" s="491"/>
      <c r="E62" s="491"/>
      <c r="F62" s="491"/>
      <c r="G62" s="491"/>
      <c r="H62" s="492"/>
      <c r="I62" s="1">
        <v>56</v>
      </c>
      <c r="J62" s="274">
        <v>588199</v>
      </c>
      <c r="K62" s="274">
        <v>588199</v>
      </c>
    </row>
    <row r="63" spans="1:11" ht="12.75">
      <c r="A63" s="490" t="s">
        <v>178</v>
      </c>
      <c r="B63" s="491"/>
      <c r="C63" s="491"/>
      <c r="D63" s="491"/>
      <c r="E63" s="491"/>
      <c r="F63" s="491"/>
      <c r="G63" s="491"/>
      <c r="H63" s="492"/>
      <c r="I63" s="1">
        <v>57</v>
      </c>
      <c r="J63" s="274">
        <v>0</v>
      </c>
      <c r="K63" s="274">
        <v>0</v>
      </c>
    </row>
    <row r="64" spans="1:11" ht="12.75" customHeight="1">
      <c r="A64" s="455" t="s">
        <v>179</v>
      </c>
      <c r="B64" s="455"/>
      <c r="C64" s="455"/>
      <c r="D64" s="455"/>
      <c r="E64" s="455"/>
      <c r="F64" s="455"/>
      <c r="G64" s="455"/>
      <c r="H64" s="455"/>
      <c r="I64" s="1">
        <v>58</v>
      </c>
      <c r="J64" s="274">
        <v>1747858</v>
      </c>
      <c r="K64" s="274">
        <v>1349569</v>
      </c>
    </row>
    <row r="65" spans="1:11" ht="12.75" customHeight="1">
      <c r="A65" s="493" t="s">
        <v>180</v>
      </c>
      <c r="B65" s="493"/>
      <c r="C65" s="493"/>
      <c r="D65" s="493"/>
      <c r="E65" s="493"/>
      <c r="F65" s="493"/>
      <c r="G65" s="493"/>
      <c r="H65" s="493"/>
      <c r="I65" s="1">
        <v>59</v>
      </c>
      <c r="J65" s="274">
        <v>50117196</v>
      </c>
      <c r="K65" s="274">
        <v>48074570</v>
      </c>
    </row>
    <row r="66" spans="1:11" ht="12.75">
      <c r="A66" s="452" t="s">
        <v>181</v>
      </c>
      <c r="B66" s="453"/>
      <c r="C66" s="453"/>
      <c r="D66" s="453"/>
      <c r="E66" s="453"/>
      <c r="F66" s="453"/>
      <c r="G66" s="453"/>
      <c r="H66" s="454"/>
      <c r="I66" s="1">
        <v>60</v>
      </c>
      <c r="J66" s="275">
        <f>J7+J8+J40+J65</f>
        <v>546589702</v>
      </c>
      <c r="K66" s="275">
        <f>K7+K8+K40+K65</f>
        <v>530387272</v>
      </c>
    </row>
    <row r="67" spans="1:11" ht="12.75">
      <c r="A67" s="494" t="s">
        <v>182</v>
      </c>
      <c r="B67" s="495"/>
      <c r="C67" s="495"/>
      <c r="D67" s="495"/>
      <c r="E67" s="495"/>
      <c r="F67" s="495"/>
      <c r="G67" s="495"/>
      <c r="H67" s="496"/>
      <c r="I67" s="4">
        <v>61</v>
      </c>
      <c r="J67" s="271">
        <v>1035973547</v>
      </c>
      <c r="K67" s="271">
        <v>1031603115</v>
      </c>
    </row>
    <row r="68" spans="1:11" ht="12.75">
      <c r="A68" s="462" t="s">
        <v>551</v>
      </c>
      <c r="B68" s="497"/>
      <c r="C68" s="497"/>
      <c r="D68" s="497"/>
      <c r="E68" s="497"/>
      <c r="F68" s="497"/>
      <c r="G68" s="497"/>
      <c r="H68" s="497"/>
      <c r="I68" s="497"/>
      <c r="J68" s="497"/>
      <c r="K68" s="498"/>
    </row>
    <row r="69" spans="1:11" ht="12.75">
      <c r="A69" s="449" t="s">
        <v>184</v>
      </c>
      <c r="B69" s="450"/>
      <c r="C69" s="450"/>
      <c r="D69" s="450"/>
      <c r="E69" s="450"/>
      <c r="F69" s="450"/>
      <c r="G69" s="450"/>
      <c r="H69" s="451"/>
      <c r="I69" s="3">
        <v>62</v>
      </c>
      <c r="J69" s="272">
        <f>J70+J71+J72+J78+J79+J82+J85</f>
        <v>-562552094</v>
      </c>
      <c r="K69" s="272">
        <f>K70+K71+K72+K78+K79+K82+K85</f>
        <v>-573999375</v>
      </c>
    </row>
    <row r="70" spans="1:11" ht="12.75" customHeight="1">
      <c r="A70" s="455" t="s">
        <v>185</v>
      </c>
      <c r="B70" s="455"/>
      <c r="C70" s="455"/>
      <c r="D70" s="455"/>
      <c r="E70" s="455"/>
      <c r="F70" s="455"/>
      <c r="G70" s="455"/>
      <c r="H70" s="455"/>
      <c r="I70" s="1">
        <v>63</v>
      </c>
      <c r="J70" s="274">
        <v>28200700</v>
      </c>
      <c r="K70" s="274">
        <v>28200700</v>
      </c>
    </row>
    <row r="71" spans="1:11" ht="12.75" customHeight="1">
      <c r="A71" s="455" t="s">
        <v>186</v>
      </c>
      <c r="B71" s="455"/>
      <c r="C71" s="455"/>
      <c r="D71" s="455"/>
      <c r="E71" s="455"/>
      <c r="F71" s="455"/>
      <c r="G71" s="455"/>
      <c r="H71" s="455"/>
      <c r="I71" s="1">
        <v>64</v>
      </c>
      <c r="J71" s="274">
        <v>194354000</v>
      </c>
      <c r="K71" s="274">
        <v>194354000</v>
      </c>
    </row>
    <row r="72" spans="1:11" ht="12.75">
      <c r="A72" s="490" t="s">
        <v>187</v>
      </c>
      <c r="B72" s="491"/>
      <c r="C72" s="491"/>
      <c r="D72" s="491"/>
      <c r="E72" s="491"/>
      <c r="F72" s="491"/>
      <c r="G72" s="491"/>
      <c r="H72" s="492"/>
      <c r="I72" s="1">
        <v>65</v>
      </c>
      <c r="J72" s="275">
        <f>J73+J74-J75+J76+J77</f>
        <v>0</v>
      </c>
      <c r="K72" s="275">
        <f>K73+K74-K75+K76+K77</f>
        <v>0</v>
      </c>
    </row>
    <row r="73" spans="1:11" ht="12.75" customHeight="1">
      <c r="A73" s="455" t="s">
        <v>188</v>
      </c>
      <c r="B73" s="455"/>
      <c r="C73" s="455"/>
      <c r="D73" s="455"/>
      <c r="E73" s="455"/>
      <c r="F73" s="455"/>
      <c r="G73" s="455"/>
      <c r="H73" s="455"/>
      <c r="I73" s="1">
        <v>66</v>
      </c>
      <c r="J73" s="274">
        <v>0</v>
      </c>
      <c r="K73" s="274">
        <v>0</v>
      </c>
    </row>
    <row r="74" spans="1:11" ht="12.75" customHeight="1">
      <c r="A74" s="455" t="s">
        <v>189</v>
      </c>
      <c r="B74" s="455"/>
      <c r="C74" s="455"/>
      <c r="D74" s="455"/>
      <c r="E74" s="455"/>
      <c r="F74" s="455"/>
      <c r="G74" s="455"/>
      <c r="H74" s="455"/>
      <c r="I74" s="1">
        <v>67</v>
      </c>
      <c r="J74" s="274">
        <v>0</v>
      </c>
      <c r="K74" s="274">
        <v>0</v>
      </c>
    </row>
    <row r="75" spans="1:11" ht="12.75" customHeight="1">
      <c r="A75" s="455" t="s">
        <v>190</v>
      </c>
      <c r="B75" s="455"/>
      <c r="C75" s="455"/>
      <c r="D75" s="455"/>
      <c r="E75" s="455"/>
      <c r="F75" s="455"/>
      <c r="G75" s="455"/>
      <c r="H75" s="455"/>
      <c r="I75" s="1">
        <v>68</v>
      </c>
      <c r="J75" s="274">
        <v>0</v>
      </c>
      <c r="K75" s="274">
        <v>0</v>
      </c>
    </row>
    <row r="76" spans="1:11" ht="12.75" customHeight="1">
      <c r="A76" s="455" t="s">
        <v>191</v>
      </c>
      <c r="B76" s="455"/>
      <c r="C76" s="455"/>
      <c r="D76" s="455"/>
      <c r="E76" s="455"/>
      <c r="F76" s="455"/>
      <c r="G76" s="455"/>
      <c r="H76" s="455"/>
      <c r="I76" s="1">
        <v>69</v>
      </c>
      <c r="J76" s="274">
        <v>0</v>
      </c>
      <c r="K76" s="274">
        <v>0</v>
      </c>
    </row>
    <row r="77" spans="1:11" ht="12.75" customHeight="1">
      <c r="A77" s="455" t="s">
        <v>192</v>
      </c>
      <c r="B77" s="455"/>
      <c r="C77" s="455"/>
      <c r="D77" s="455"/>
      <c r="E77" s="455"/>
      <c r="F77" s="455"/>
      <c r="G77" s="455"/>
      <c r="H77" s="455"/>
      <c r="I77" s="1">
        <v>70</v>
      </c>
      <c r="J77" s="274">
        <v>0</v>
      </c>
      <c r="K77" s="274">
        <v>0</v>
      </c>
    </row>
    <row r="78" spans="1:11" ht="12.75" customHeight="1">
      <c r="A78" s="455" t="s">
        <v>193</v>
      </c>
      <c r="B78" s="455"/>
      <c r="C78" s="455"/>
      <c r="D78" s="455"/>
      <c r="E78" s="455"/>
      <c r="F78" s="455"/>
      <c r="G78" s="455"/>
      <c r="H78" s="455"/>
      <c r="I78" s="1">
        <v>71</v>
      </c>
      <c r="J78" s="274">
        <v>0</v>
      </c>
      <c r="K78" s="274">
        <v>0</v>
      </c>
    </row>
    <row r="79" spans="1:11" ht="12.75">
      <c r="A79" s="490" t="s">
        <v>194</v>
      </c>
      <c r="B79" s="491"/>
      <c r="C79" s="491"/>
      <c r="D79" s="491"/>
      <c r="E79" s="491"/>
      <c r="F79" s="491"/>
      <c r="G79" s="491"/>
      <c r="H79" s="492"/>
      <c r="I79" s="1">
        <v>72</v>
      </c>
      <c r="J79" s="275">
        <f>J80-J81</f>
        <v>-688761522</v>
      </c>
      <c r="K79" s="275">
        <f>K80-K81</f>
        <v>-785106794</v>
      </c>
    </row>
    <row r="80" spans="1:11" ht="12.75">
      <c r="A80" s="456" t="s">
        <v>195</v>
      </c>
      <c r="B80" s="457"/>
      <c r="C80" s="457"/>
      <c r="D80" s="457"/>
      <c r="E80" s="457"/>
      <c r="F80" s="457"/>
      <c r="G80" s="457"/>
      <c r="H80" s="458"/>
      <c r="I80" s="1">
        <v>73</v>
      </c>
      <c r="J80" s="274">
        <v>0</v>
      </c>
      <c r="K80" s="274">
        <v>0</v>
      </c>
    </row>
    <row r="81" spans="1:11" ht="12.75">
      <c r="A81" s="456" t="s">
        <v>196</v>
      </c>
      <c r="B81" s="457"/>
      <c r="C81" s="457"/>
      <c r="D81" s="457"/>
      <c r="E81" s="457"/>
      <c r="F81" s="457"/>
      <c r="G81" s="457"/>
      <c r="H81" s="458"/>
      <c r="I81" s="1">
        <v>74</v>
      </c>
      <c r="J81" s="274">
        <v>688761522</v>
      </c>
      <c r="K81" s="274">
        <v>785106794</v>
      </c>
    </row>
    <row r="82" spans="1:11" ht="12.75">
      <c r="A82" s="490" t="s">
        <v>197</v>
      </c>
      <c r="B82" s="491"/>
      <c r="C82" s="491"/>
      <c r="D82" s="491"/>
      <c r="E82" s="491"/>
      <c r="F82" s="491"/>
      <c r="G82" s="491"/>
      <c r="H82" s="492"/>
      <c r="I82" s="1">
        <v>75</v>
      </c>
      <c r="J82" s="275">
        <f>J83-J84</f>
        <v>-96345272</v>
      </c>
      <c r="K82" s="275">
        <f>K83-K84</f>
        <v>-11447281</v>
      </c>
    </row>
    <row r="83" spans="1:11" ht="12.75">
      <c r="A83" s="456" t="s">
        <v>198</v>
      </c>
      <c r="B83" s="457"/>
      <c r="C83" s="457"/>
      <c r="D83" s="457"/>
      <c r="E83" s="457"/>
      <c r="F83" s="457"/>
      <c r="G83" s="457"/>
      <c r="H83" s="458"/>
      <c r="I83" s="1">
        <v>76</v>
      </c>
      <c r="J83" s="274">
        <v>0</v>
      </c>
      <c r="K83" s="274">
        <v>0</v>
      </c>
    </row>
    <row r="84" spans="1:11" ht="12.75">
      <c r="A84" s="456" t="s">
        <v>199</v>
      </c>
      <c r="B84" s="457"/>
      <c r="C84" s="457"/>
      <c r="D84" s="457"/>
      <c r="E84" s="457"/>
      <c r="F84" s="457"/>
      <c r="G84" s="457"/>
      <c r="H84" s="458"/>
      <c r="I84" s="1">
        <v>77</v>
      </c>
      <c r="J84" s="274">
        <v>96345272</v>
      </c>
      <c r="K84" s="274">
        <v>11447281</v>
      </c>
    </row>
    <row r="85" spans="1:11" ht="12.75">
      <c r="A85" s="490" t="s">
        <v>200</v>
      </c>
      <c r="B85" s="491"/>
      <c r="C85" s="491"/>
      <c r="D85" s="491"/>
      <c r="E85" s="491"/>
      <c r="F85" s="491"/>
      <c r="G85" s="491"/>
      <c r="H85" s="492"/>
      <c r="I85" s="1">
        <v>78</v>
      </c>
      <c r="J85" s="274">
        <v>0</v>
      </c>
      <c r="K85" s="274">
        <v>0</v>
      </c>
    </row>
    <row r="86" spans="1:11" ht="12.75">
      <c r="A86" s="452" t="s">
        <v>204</v>
      </c>
      <c r="B86" s="453"/>
      <c r="C86" s="453"/>
      <c r="D86" s="453"/>
      <c r="E86" s="453"/>
      <c r="F86" s="453"/>
      <c r="G86" s="453"/>
      <c r="H86" s="454"/>
      <c r="I86" s="1">
        <v>79</v>
      </c>
      <c r="J86" s="275">
        <f>SUM(J87:J89)</f>
        <v>1743916</v>
      </c>
      <c r="K86" s="275">
        <f>SUM(K87:K89)</f>
        <v>1743916</v>
      </c>
    </row>
    <row r="87" spans="1:11" ht="12.75">
      <c r="A87" s="490" t="s">
        <v>201</v>
      </c>
      <c r="B87" s="491"/>
      <c r="C87" s="491"/>
      <c r="D87" s="491"/>
      <c r="E87" s="491"/>
      <c r="F87" s="491"/>
      <c r="G87" s="491"/>
      <c r="H87" s="492"/>
      <c r="I87" s="1">
        <v>80</v>
      </c>
      <c r="J87" s="274">
        <v>1743916</v>
      </c>
      <c r="K87" s="274">
        <v>1743916</v>
      </c>
    </row>
    <row r="88" spans="1:11" ht="12.75" customHeight="1">
      <c r="A88" s="455" t="s">
        <v>202</v>
      </c>
      <c r="B88" s="455"/>
      <c r="C88" s="455"/>
      <c r="D88" s="455"/>
      <c r="E88" s="455"/>
      <c r="F88" s="455"/>
      <c r="G88" s="455"/>
      <c r="H88" s="455"/>
      <c r="I88" s="1">
        <v>81</v>
      </c>
      <c r="J88" s="274">
        <v>0</v>
      </c>
      <c r="K88" s="274">
        <v>0</v>
      </c>
    </row>
    <row r="89" spans="1:11" ht="12.75" customHeight="1">
      <c r="A89" s="455" t="s">
        <v>203</v>
      </c>
      <c r="B89" s="455"/>
      <c r="C89" s="455"/>
      <c r="D89" s="455"/>
      <c r="E89" s="455"/>
      <c r="F89" s="455"/>
      <c r="G89" s="455"/>
      <c r="H89" s="455"/>
      <c r="I89" s="1">
        <v>82</v>
      </c>
      <c r="J89" s="274">
        <v>0</v>
      </c>
      <c r="K89" s="274">
        <v>0</v>
      </c>
    </row>
    <row r="90" spans="1:11" ht="12.75">
      <c r="A90" s="452" t="s">
        <v>205</v>
      </c>
      <c r="B90" s="453"/>
      <c r="C90" s="453"/>
      <c r="D90" s="453"/>
      <c r="E90" s="453"/>
      <c r="F90" s="453"/>
      <c r="G90" s="453"/>
      <c r="H90" s="454"/>
      <c r="I90" s="1">
        <v>83</v>
      </c>
      <c r="J90" s="275">
        <f>SUM(J91:J99)</f>
        <v>538294528</v>
      </c>
      <c r="K90" s="275">
        <f>SUM(K91:K99)</f>
        <v>12652266</v>
      </c>
    </row>
    <row r="91" spans="1:11" ht="12.75" customHeight="1">
      <c r="A91" s="455" t="s">
        <v>206</v>
      </c>
      <c r="B91" s="455"/>
      <c r="C91" s="455"/>
      <c r="D91" s="455"/>
      <c r="E91" s="455"/>
      <c r="F91" s="455"/>
      <c r="G91" s="455"/>
      <c r="H91" s="455"/>
      <c r="I91" s="1">
        <v>84</v>
      </c>
      <c r="J91" s="274">
        <v>0</v>
      </c>
      <c r="K91" s="274">
        <v>0</v>
      </c>
    </row>
    <row r="92" spans="1:11" ht="12.75" customHeight="1">
      <c r="A92" s="455" t="s">
        <v>214</v>
      </c>
      <c r="B92" s="455"/>
      <c r="C92" s="455"/>
      <c r="D92" s="455"/>
      <c r="E92" s="455"/>
      <c r="F92" s="455"/>
      <c r="G92" s="455"/>
      <c r="H92" s="455"/>
      <c r="I92" s="1">
        <v>85</v>
      </c>
      <c r="J92" s="274">
        <v>24398086</v>
      </c>
      <c r="K92" s="274">
        <v>12652266</v>
      </c>
    </row>
    <row r="93" spans="1:11" ht="12.75">
      <c r="A93" s="490" t="s">
        <v>207</v>
      </c>
      <c r="B93" s="491"/>
      <c r="C93" s="491"/>
      <c r="D93" s="491"/>
      <c r="E93" s="491"/>
      <c r="F93" s="491"/>
      <c r="G93" s="491"/>
      <c r="H93" s="492"/>
      <c r="I93" s="1">
        <v>86</v>
      </c>
      <c r="J93" s="274">
        <v>513896442</v>
      </c>
      <c r="K93" s="274">
        <v>0</v>
      </c>
    </row>
    <row r="94" spans="1:11" ht="12.75" customHeight="1">
      <c r="A94" s="455" t="s">
        <v>208</v>
      </c>
      <c r="B94" s="455"/>
      <c r="C94" s="455"/>
      <c r="D94" s="455"/>
      <c r="E94" s="455"/>
      <c r="F94" s="455"/>
      <c r="G94" s="455"/>
      <c r="H94" s="455"/>
      <c r="I94" s="1">
        <v>87</v>
      </c>
      <c r="J94" s="274">
        <v>0</v>
      </c>
      <c r="K94" s="274">
        <v>0</v>
      </c>
    </row>
    <row r="95" spans="1:11" ht="12.75" customHeight="1">
      <c r="A95" s="455" t="s">
        <v>209</v>
      </c>
      <c r="B95" s="455"/>
      <c r="C95" s="455"/>
      <c r="D95" s="455"/>
      <c r="E95" s="455"/>
      <c r="F95" s="455"/>
      <c r="G95" s="455"/>
      <c r="H95" s="455"/>
      <c r="I95" s="1">
        <v>88</v>
      </c>
      <c r="J95" s="274">
        <v>0</v>
      </c>
      <c r="K95" s="274">
        <v>0</v>
      </c>
    </row>
    <row r="96" spans="1:11" ht="12.75" customHeight="1">
      <c r="A96" s="455" t="s">
        <v>210</v>
      </c>
      <c r="B96" s="455"/>
      <c r="C96" s="455"/>
      <c r="D96" s="455"/>
      <c r="E96" s="455"/>
      <c r="F96" s="455"/>
      <c r="G96" s="455"/>
      <c r="H96" s="455"/>
      <c r="I96" s="1">
        <v>89</v>
      </c>
      <c r="J96" s="274">
        <v>0</v>
      </c>
      <c r="K96" s="274">
        <v>0</v>
      </c>
    </row>
    <row r="97" spans="1:11" ht="12.75">
      <c r="A97" s="490" t="s">
        <v>228</v>
      </c>
      <c r="B97" s="491"/>
      <c r="C97" s="491"/>
      <c r="D97" s="491"/>
      <c r="E97" s="491"/>
      <c r="F97" s="491"/>
      <c r="G97" s="491"/>
      <c r="H97" s="492"/>
      <c r="I97" s="1">
        <v>90</v>
      </c>
      <c r="J97" s="274">
        <v>0</v>
      </c>
      <c r="K97" s="274">
        <v>0</v>
      </c>
    </row>
    <row r="98" spans="1:11" ht="12.75">
      <c r="A98" s="490" t="s">
        <v>211</v>
      </c>
      <c r="B98" s="491"/>
      <c r="C98" s="491"/>
      <c r="D98" s="491"/>
      <c r="E98" s="491"/>
      <c r="F98" s="491"/>
      <c r="G98" s="491"/>
      <c r="H98" s="492"/>
      <c r="I98" s="1">
        <v>91</v>
      </c>
      <c r="J98" s="274">
        <v>0</v>
      </c>
      <c r="K98" s="274">
        <v>0</v>
      </c>
    </row>
    <row r="99" spans="1:11" ht="12.75">
      <c r="A99" s="490" t="s">
        <v>212</v>
      </c>
      <c r="B99" s="491"/>
      <c r="C99" s="491"/>
      <c r="D99" s="491"/>
      <c r="E99" s="491"/>
      <c r="F99" s="491"/>
      <c r="G99" s="491"/>
      <c r="H99" s="492"/>
      <c r="I99" s="1">
        <v>92</v>
      </c>
      <c r="J99" s="274">
        <v>0</v>
      </c>
      <c r="K99" s="274">
        <v>0</v>
      </c>
    </row>
    <row r="100" spans="1:11" ht="12.75">
      <c r="A100" s="452" t="s">
        <v>213</v>
      </c>
      <c r="B100" s="453"/>
      <c r="C100" s="453"/>
      <c r="D100" s="453"/>
      <c r="E100" s="453"/>
      <c r="F100" s="453"/>
      <c r="G100" s="453"/>
      <c r="H100" s="454"/>
      <c r="I100" s="1">
        <v>93</v>
      </c>
      <c r="J100" s="275">
        <f>SUM(J101:J112)</f>
        <v>503725557</v>
      </c>
      <c r="K100" s="275">
        <f>SUM(K101:K112)</f>
        <v>1053464028</v>
      </c>
    </row>
    <row r="101" spans="1:11" ht="12.75" customHeight="1">
      <c r="A101" s="455" t="s">
        <v>206</v>
      </c>
      <c r="B101" s="455"/>
      <c r="C101" s="455"/>
      <c r="D101" s="455"/>
      <c r="E101" s="455"/>
      <c r="F101" s="455"/>
      <c r="G101" s="455"/>
      <c r="H101" s="455"/>
      <c r="I101" s="1">
        <v>94</v>
      </c>
      <c r="J101" s="274">
        <v>7897392</v>
      </c>
      <c r="K101" s="274">
        <v>1191562</v>
      </c>
    </row>
    <row r="102" spans="1:11" ht="12.75" customHeight="1">
      <c r="A102" s="455" t="s">
        <v>214</v>
      </c>
      <c r="B102" s="455"/>
      <c r="C102" s="455"/>
      <c r="D102" s="455"/>
      <c r="E102" s="455"/>
      <c r="F102" s="455"/>
      <c r="G102" s="455"/>
      <c r="H102" s="455"/>
      <c r="I102" s="1">
        <v>95</v>
      </c>
      <c r="J102" s="274">
        <v>7083573</v>
      </c>
      <c r="K102" s="274">
        <v>11284232</v>
      </c>
    </row>
    <row r="103" spans="1:11" ht="12.75" customHeight="1">
      <c r="A103" s="455" t="s">
        <v>207</v>
      </c>
      <c r="B103" s="455"/>
      <c r="C103" s="455"/>
      <c r="D103" s="455"/>
      <c r="E103" s="455"/>
      <c r="F103" s="455"/>
      <c r="G103" s="455"/>
      <c r="H103" s="455"/>
      <c r="I103" s="1">
        <v>96</v>
      </c>
      <c r="J103" s="274">
        <v>22241499</v>
      </c>
      <c r="K103" s="274">
        <v>574906738</v>
      </c>
    </row>
    <row r="104" spans="1:11" ht="12.75" customHeight="1">
      <c r="A104" s="455" t="s">
        <v>208</v>
      </c>
      <c r="B104" s="455"/>
      <c r="C104" s="455"/>
      <c r="D104" s="455"/>
      <c r="E104" s="455"/>
      <c r="F104" s="455"/>
      <c r="G104" s="455"/>
      <c r="H104" s="455"/>
      <c r="I104" s="1">
        <v>97</v>
      </c>
      <c r="J104" s="274">
        <v>7452575</v>
      </c>
      <c r="K104" s="274">
        <v>6097561</v>
      </c>
    </row>
    <row r="105" spans="1:11" ht="12.75" customHeight="1">
      <c r="A105" s="455" t="s">
        <v>209</v>
      </c>
      <c r="B105" s="455"/>
      <c r="C105" s="455"/>
      <c r="D105" s="455"/>
      <c r="E105" s="455"/>
      <c r="F105" s="455"/>
      <c r="G105" s="455"/>
      <c r="H105" s="455"/>
      <c r="I105" s="1">
        <v>98</v>
      </c>
      <c r="J105" s="274">
        <v>182265259</v>
      </c>
      <c r="K105" s="274">
        <v>168164180</v>
      </c>
    </row>
    <row r="106" spans="1:11" ht="12.75" customHeight="1">
      <c r="A106" s="455" t="s">
        <v>210</v>
      </c>
      <c r="B106" s="455"/>
      <c r="C106" s="455"/>
      <c r="D106" s="455"/>
      <c r="E106" s="455"/>
      <c r="F106" s="455"/>
      <c r="G106" s="455"/>
      <c r="H106" s="455"/>
      <c r="I106" s="1">
        <v>99</v>
      </c>
      <c r="J106" s="274">
        <v>269413750</v>
      </c>
      <c r="K106" s="274">
        <v>275482188</v>
      </c>
    </row>
    <row r="107" spans="1:11" ht="12.75">
      <c r="A107" s="490" t="s">
        <v>228</v>
      </c>
      <c r="B107" s="491"/>
      <c r="C107" s="491"/>
      <c r="D107" s="491"/>
      <c r="E107" s="491"/>
      <c r="F107" s="491"/>
      <c r="G107" s="491"/>
      <c r="H107" s="492"/>
      <c r="I107" s="1">
        <v>100</v>
      </c>
      <c r="J107" s="274">
        <v>0</v>
      </c>
      <c r="K107" s="274">
        <v>0</v>
      </c>
    </row>
    <row r="108" spans="1:11" ht="12.75" customHeight="1">
      <c r="A108" s="455" t="s">
        <v>215</v>
      </c>
      <c r="B108" s="455"/>
      <c r="C108" s="455"/>
      <c r="D108" s="455"/>
      <c r="E108" s="455"/>
      <c r="F108" s="455"/>
      <c r="G108" s="455"/>
      <c r="H108" s="455"/>
      <c r="I108" s="1">
        <v>101</v>
      </c>
      <c r="J108" s="274">
        <v>1860118</v>
      </c>
      <c r="K108" s="274">
        <v>1814648</v>
      </c>
    </row>
    <row r="109" spans="1:11" ht="12.75" customHeight="1">
      <c r="A109" s="455" t="s">
        <v>216</v>
      </c>
      <c r="B109" s="455"/>
      <c r="C109" s="455"/>
      <c r="D109" s="455"/>
      <c r="E109" s="455"/>
      <c r="F109" s="455"/>
      <c r="G109" s="455"/>
      <c r="H109" s="455"/>
      <c r="I109" s="1">
        <v>102</v>
      </c>
      <c r="J109" s="274">
        <v>5316322</v>
      </c>
      <c r="K109" s="274">
        <v>14164763</v>
      </c>
    </row>
    <row r="110" spans="1:11" ht="12.75" customHeight="1">
      <c r="A110" s="455" t="s">
        <v>217</v>
      </c>
      <c r="B110" s="455"/>
      <c r="C110" s="455"/>
      <c r="D110" s="455"/>
      <c r="E110" s="455"/>
      <c r="F110" s="455"/>
      <c r="G110" s="455"/>
      <c r="H110" s="455"/>
      <c r="I110" s="1">
        <v>103</v>
      </c>
      <c r="J110" s="274">
        <v>0</v>
      </c>
      <c r="K110" s="274">
        <v>0</v>
      </c>
    </row>
    <row r="111" spans="1:11" ht="12.75" customHeight="1">
      <c r="A111" s="455" t="s">
        <v>218</v>
      </c>
      <c r="B111" s="455"/>
      <c r="C111" s="455"/>
      <c r="D111" s="455"/>
      <c r="E111" s="455"/>
      <c r="F111" s="455"/>
      <c r="G111" s="455"/>
      <c r="H111" s="455"/>
      <c r="I111" s="1">
        <v>104</v>
      </c>
      <c r="J111" s="274">
        <v>0</v>
      </c>
      <c r="K111" s="274">
        <v>0</v>
      </c>
    </row>
    <row r="112" spans="1:11" ht="12.75" customHeight="1">
      <c r="A112" s="455" t="s">
        <v>219</v>
      </c>
      <c r="B112" s="455"/>
      <c r="C112" s="455"/>
      <c r="D112" s="455"/>
      <c r="E112" s="455"/>
      <c r="F112" s="455"/>
      <c r="G112" s="455"/>
      <c r="H112" s="455"/>
      <c r="I112" s="1">
        <v>105</v>
      </c>
      <c r="J112" s="274">
        <v>195069</v>
      </c>
      <c r="K112" s="274">
        <v>358156</v>
      </c>
    </row>
    <row r="113" spans="1:11" ht="12.75" customHeight="1">
      <c r="A113" s="493" t="s">
        <v>220</v>
      </c>
      <c r="B113" s="493"/>
      <c r="C113" s="493"/>
      <c r="D113" s="493"/>
      <c r="E113" s="493"/>
      <c r="F113" s="493"/>
      <c r="G113" s="493"/>
      <c r="H113" s="493"/>
      <c r="I113" s="1">
        <v>106</v>
      </c>
      <c r="J113" s="274">
        <v>65377795</v>
      </c>
      <c r="K113" s="274">
        <v>36526437</v>
      </c>
    </row>
    <row r="114" spans="1:11" ht="12.75">
      <c r="A114" s="452" t="s">
        <v>221</v>
      </c>
      <c r="B114" s="453"/>
      <c r="C114" s="453"/>
      <c r="D114" s="453"/>
      <c r="E114" s="453"/>
      <c r="F114" s="453"/>
      <c r="G114" s="453"/>
      <c r="H114" s="454"/>
      <c r="I114" s="1">
        <v>107</v>
      </c>
      <c r="J114" s="275">
        <f>J69+J86+J90+J100+J113</f>
        <v>546589702</v>
      </c>
      <c r="K114" s="275">
        <f>K69+K86+K90+K100+K113</f>
        <v>530387272</v>
      </c>
    </row>
    <row r="115" spans="1:11" ht="12.75" customHeight="1">
      <c r="A115" s="501" t="s">
        <v>222</v>
      </c>
      <c r="B115" s="501"/>
      <c r="C115" s="501"/>
      <c r="D115" s="501"/>
      <c r="E115" s="501"/>
      <c r="F115" s="501"/>
      <c r="G115" s="501"/>
      <c r="H115" s="501"/>
      <c r="I115" s="2">
        <v>108</v>
      </c>
      <c r="J115" s="274">
        <v>1035973547</v>
      </c>
      <c r="K115" s="271">
        <v>1031603115</v>
      </c>
    </row>
    <row r="116" spans="1:11" ht="12.75">
      <c r="A116" s="462" t="s">
        <v>223</v>
      </c>
      <c r="B116" s="463"/>
      <c r="C116" s="463"/>
      <c r="D116" s="463"/>
      <c r="E116" s="463"/>
      <c r="F116" s="463"/>
      <c r="G116" s="463"/>
      <c r="H116" s="463"/>
      <c r="I116" s="502"/>
      <c r="J116" s="502"/>
      <c r="K116" s="503"/>
    </row>
    <row r="117" spans="1:11" ht="12.75">
      <c r="A117" s="449" t="s">
        <v>224</v>
      </c>
      <c r="B117" s="450"/>
      <c r="C117" s="450"/>
      <c r="D117" s="450"/>
      <c r="E117" s="450"/>
      <c r="F117" s="450"/>
      <c r="G117" s="450"/>
      <c r="H117" s="450"/>
      <c r="I117" s="504"/>
      <c r="J117" s="504"/>
      <c r="K117" s="505"/>
    </row>
    <row r="118" spans="1:11" ht="12.75" customHeight="1">
      <c r="A118" s="506" t="s">
        <v>226</v>
      </c>
      <c r="B118" s="507"/>
      <c r="C118" s="507"/>
      <c r="D118" s="507"/>
      <c r="E118" s="507"/>
      <c r="F118" s="507"/>
      <c r="G118" s="507"/>
      <c r="H118" s="508"/>
      <c r="I118" s="1">
        <v>109</v>
      </c>
      <c r="J118" s="7">
        <v>0</v>
      </c>
      <c r="K118" s="7">
        <v>0</v>
      </c>
    </row>
    <row r="119" spans="1:11" ht="12.75" customHeight="1">
      <c r="A119" s="509" t="s">
        <v>225</v>
      </c>
      <c r="B119" s="510"/>
      <c r="C119" s="510"/>
      <c r="D119" s="510"/>
      <c r="E119" s="510"/>
      <c r="F119" s="510"/>
      <c r="G119" s="510"/>
      <c r="H119" s="511"/>
      <c r="I119" s="4">
        <v>110</v>
      </c>
      <c r="J119" s="8">
        <v>0</v>
      </c>
      <c r="K119" s="8">
        <v>0</v>
      </c>
    </row>
    <row r="120" spans="1:11" ht="12.75">
      <c r="A120" s="512" t="s">
        <v>227</v>
      </c>
      <c r="B120" s="513"/>
      <c r="C120" s="513"/>
      <c r="D120" s="513"/>
      <c r="E120" s="513"/>
      <c r="F120" s="513"/>
      <c r="G120" s="513"/>
      <c r="H120" s="513"/>
      <c r="I120" s="513"/>
      <c r="J120" s="513"/>
      <c r="K120" s="513"/>
    </row>
    <row r="121" spans="1:11" ht="12.75">
      <c r="A121" s="499"/>
      <c r="B121" s="500"/>
      <c r="C121" s="500"/>
      <c r="D121" s="500"/>
      <c r="E121" s="500"/>
      <c r="F121" s="500"/>
      <c r="G121" s="500"/>
      <c r="H121" s="500"/>
      <c r="I121" s="500"/>
      <c r="J121" s="500"/>
      <c r="K121" s="500"/>
    </row>
    <row r="122" spans="10:11" s="103" customFormat="1" ht="12.75">
      <c r="J122" s="44"/>
      <c r="K122" s="44"/>
    </row>
    <row r="123" spans="10:11" s="103" customFormat="1" ht="12.75">
      <c r="J123" s="128">
        <f>IF(J66-J114=0,"",J114-J66)</f>
      </c>
      <c r="K123" s="128">
        <f>IF(K66-K114=0,"",K114-K66)</f>
      </c>
    </row>
    <row r="124" spans="10:11" ht="12.75">
      <c r="J124" s="128">
        <f>IF(J67-J115=0,"",J115-J67)</f>
      </c>
      <c r="K124" s="128">
        <f>IF(K67-K115=0,"",K115-K67)</f>
      </c>
    </row>
    <row r="125" spans="10:11" ht="12.75">
      <c r="J125" s="128">
        <f>IF('P&amp;L'!J56-J82=0,"",J82-'P&amp;L'!J56)</f>
        <v>-85540470</v>
      </c>
      <c r="K125" s="128">
        <f>IF('P&amp;L'!L56-K82=0,"",K82-'P&amp;L'!L56)</f>
      </c>
    </row>
  </sheetData>
  <sheetProtection/>
  <mergeCells count="12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 ref="A103:H103"/>
    <mergeCell ref="A104:H104"/>
    <mergeCell ref="A97:H97"/>
    <mergeCell ref="A98:H98"/>
    <mergeCell ref="A99:H99"/>
    <mergeCell ref="A100:H100"/>
    <mergeCell ref="A109:H109"/>
    <mergeCell ref="A110:H110"/>
    <mergeCell ref="A111:H111"/>
    <mergeCell ref="A94:H94"/>
    <mergeCell ref="A95:H95"/>
    <mergeCell ref="A96:H96"/>
    <mergeCell ref="A89:H89"/>
    <mergeCell ref="A90:H90"/>
    <mergeCell ref="A91:H91"/>
    <mergeCell ref="A92:H92"/>
    <mergeCell ref="A101:H101"/>
    <mergeCell ref="A102:H102"/>
    <mergeCell ref="A85:H85"/>
    <mergeCell ref="A86:H86"/>
    <mergeCell ref="A87:H87"/>
    <mergeCell ref="A88:H88"/>
    <mergeCell ref="A81:H81"/>
    <mergeCell ref="A82:H82"/>
    <mergeCell ref="A83:H83"/>
    <mergeCell ref="A84:H84"/>
    <mergeCell ref="A93:H93"/>
    <mergeCell ref="A72:H72"/>
    <mergeCell ref="A65:H65"/>
    <mergeCell ref="A66:H66"/>
    <mergeCell ref="A67:H67"/>
    <mergeCell ref="A68:K68"/>
    <mergeCell ref="A77:H77"/>
    <mergeCell ref="A78:H78"/>
    <mergeCell ref="A79:H79"/>
    <mergeCell ref="A80:H80"/>
    <mergeCell ref="A73:H73"/>
    <mergeCell ref="A74:H74"/>
    <mergeCell ref="A75:H75"/>
    <mergeCell ref="A76:H76"/>
    <mergeCell ref="A63:H63"/>
    <mergeCell ref="A64:H64"/>
    <mergeCell ref="A57:H57"/>
    <mergeCell ref="A58:H58"/>
    <mergeCell ref="A59:H59"/>
    <mergeCell ref="A60:H60"/>
    <mergeCell ref="A69:H69"/>
    <mergeCell ref="A70:H70"/>
    <mergeCell ref="A71:H71"/>
    <mergeCell ref="A54:H54"/>
    <mergeCell ref="A55:H55"/>
    <mergeCell ref="A56:H56"/>
    <mergeCell ref="A49:H49"/>
    <mergeCell ref="A50:H50"/>
    <mergeCell ref="A51:H51"/>
    <mergeCell ref="A52:H52"/>
    <mergeCell ref="A61:H61"/>
    <mergeCell ref="A62:H62"/>
    <mergeCell ref="A45:H45"/>
    <mergeCell ref="A46:H46"/>
    <mergeCell ref="A47:H47"/>
    <mergeCell ref="A48:H48"/>
    <mergeCell ref="A41:H41"/>
    <mergeCell ref="A42:H42"/>
    <mergeCell ref="A43:H43"/>
    <mergeCell ref="A44:H44"/>
    <mergeCell ref="A53:H53"/>
    <mergeCell ref="A32:H32"/>
    <mergeCell ref="A25:H25"/>
    <mergeCell ref="A26:H26"/>
    <mergeCell ref="A27:H27"/>
    <mergeCell ref="A28:H28"/>
    <mergeCell ref="A37:H37"/>
    <mergeCell ref="A38:H38"/>
    <mergeCell ref="A39:H39"/>
    <mergeCell ref="A40:H40"/>
    <mergeCell ref="A33:H33"/>
    <mergeCell ref="A34:H34"/>
    <mergeCell ref="A35:H35"/>
    <mergeCell ref="A36:H36"/>
    <mergeCell ref="A23:H23"/>
    <mergeCell ref="A24:H24"/>
    <mergeCell ref="A17:H17"/>
    <mergeCell ref="A18:H18"/>
    <mergeCell ref="A19:H19"/>
    <mergeCell ref="A20:H20"/>
    <mergeCell ref="A29:H29"/>
    <mergeCell ref="A30:H30"/>
    <mergeCell ref="A31:H31"/>
    <mergeCell ref="A14:H14"/>
    <mergeCell ref="A15:H15"/>
    <mergeCell ref="A16:H16"/>
    <mergeCell ref="A9:H9"/>
    <mergeCell ref="A10:H10"/>
    <mergeCell ref="A11:H11"/>
    <mergeCell ref="A12:H12"/>
    <mergeCell ref="A21:H21"/>
    <mergeCell ref="A22:H22"/>
    <mergeCell ref="A5:H5"/>
    <mergeCell ref="A6:K6"/>
    <mergeCell ref="A7:H7"/>
    <mergeCell ref="A8:H8"/>
    <mergeCell ref="A1:K1"/>
    <mergeCell ref="A2:K2"/>
    <mergeCell ref="A3:K3"/>
    <mergeCell ref="A4:H4"/>
    <mergeCell ref="A13:H13"/>
  </mergeCells>
  <conditionalFormatting sqref="A122:I123 L122:IV123 J122:K122">
    <cfRule type="cellIs" priority="2" dxfId="1" operator="notEqual">
      <formula>0</formula>
    </cfRule>
  </conditionalFormatting>
  <conditionalFormatting sqref="J122:K122">
    <cfRule type="cellIs" priority="1" dxfId="1" operator="notEqual">
      <formula>0</formula>
    </cfRule>
  </conditionalFormatting>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
      <formula1>9999999999</formula1>
    </dataValidation>
    <dataValidation type="whole" operator="greaterThanOrEqual" allowBlank="1" showInputMessage="1" showErrorMessage="1" errorTitle="Pogrešan unos" error="Mogu se unijeti samo cjelobrojne pozitivne vrijednosti." sqref="J86:J115 J72:K77 K78 J79:K84 J70:K70 K113:K115 K86:K111 J7:K67">
      <formula1>0</formula1>
    </dataValidation>
  </dataValidations>
  <printOptions/>
  <pageMargins left="0.75" right="0.75" top="1" bottom="1" header="0.5" footer="0.5"/>
  <pageSetup horizontalDpi="600" verticalDpi="600" orientation="portrait" paperSize="9" scale="80"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L52"/>
  <sheetViews>
    <sheetView zoomScaleSheetLayoutView="110" zoomScalePageLayoutView="0" workbookViewId="0" topLeftCell="A1">
      <selection activeCell="K52" sqref="K52"/>
    </sheetView>
  </sheetViews>
  <sheetFormatPr defaultColWidth="9.140625" defaultRowHeight="12.75"/>
  <cols>
    <col min="1" max="9" width="9.140625" style="44" customWidth="1"/>
    <col min="10" max="10" width="14.28125" style="44" customWidth="1"/>
    <col min="11" max="11" width="13.421875" style="44" customWidth="1"/>
    <col min="12" max="12" width="12.140625" style="44" customWidth="1"/>
    <col min="13" max="16384" width="9.140625" style="44" customWidth="1"/>
  </cols>
  <sheetData>
    <row r="1" spans="1:11" ht="15.75">
      <c r="A1" s="517" t="s">
        <v>294</v>
      </c>
      <c r="B1" s="517"/>
      <c r="C1" s="517"/>
      <c r="D1" s="517"/>
      <c r="E1" s="517"/>
      <c r="F1" s="517"/>
      <c r="G1" s="517"/>
      <c r="H1" s="517"/>
      <c r="I1" s="517"/>
      <c r="J1" s="517"/>
      <c r="K1" s="517"/>
    </row>
    <row r="2" spans="1:11" ht="12.75" customHeight="1">
      <c r="A2" s="518" t="s">
        <v>594</v>
      </c>
      <c r="B2" s="518"/>
      <c r="C2" s="518"/>
      <c r="D2" s="518"/>
      <c r="E2" s="518"/>
      <c r="F2" s="518"/>
      <c r="G2" s="518"/>
      <c r="H2" s="518"/>
      <c r="I2" s="518"/>
      <c r="J2" s="518"/>
      <c r="K2" s="518"/>
    </row>
    <row r="3" spans="1:11" ht="12.75">
      <c r="A3" s="514" t="s">
        <v>125</v>
      </c>
      <c r="B3" s="515"/>
      <c r="C3" s="515"/>
      <c r="D3" s="515"/>
      <c r="E3" s="515"/>
      <c r="F3" s="515"/>
      <c r="G3" s="515"/>
      <c r="H3" s="515"/>
      <c r="I3" s="515"/>
      <c r="J3" s="515"/>
      <c r="K3" s="516"/>
    </row>
    <row r="4" spans="1:11" ht="12.75">
      <c r="A4" s="519" t="s">
        <v>126</v>
      </c>
      <c r="B4" s="519"/>
      <c r="C4" s="519"/>
      <c r="D4" s="519"/>
      <c r="E4" s="519"/>
      <c r="F4" s="519"/>
      <c r="G4" s="519"/>
      <c r="H4" s="519"/>
      <c r="I4" s="132" t="s">
        <v>230</v>
      </c>
      <c r="J4" s="133" t="s">
        <v>127</v>
      </c>
      <c r="K4" s="133" t="s">
        <v>128</v>
      </c>
    </row>
    <row r="5" spans="1:11" ht="12.75">
      <c r="A5" s="521">
        <v>1</v>
      </c>
      <c r="B5" s="521"/>
      <c r="C5" s="521"/>
      <c r="D5" s="521"/>
      <c r="E5" s="521"/>
      <c r="F5" s="521"/>
      <c r="G5" s="521"/>
      <c r="H5" s="521"/>
      <c r="I5" s="55">
        <v>2</v>
      </c>
      <c r="J5" s="56" t="s">
        <v>57</v>
      </c>
      <c r="K5" s="56" t="s">
        <v>58</v>
      </c>
    </row>
    <row r="6" spans="1:11" ht="12.75">
      <c r="A6" s="462" t="s">
        <v>295</v>
      </c>
      <c r="B6" s="463"/>
      <c r="C6" s="463"/>
      <c r="D6" s="463"/>
      <c r="E6" s="463"/>
      <c r="F6" s="463"/>
      <c r="G6" s="463"/>
      <c r="H6" s="463"/>
      <c r="I6" s="522"/>
      <c r="J6" s="522"/>
      <c r="K6" s="523"/>
    </row>
    <row r="7" spans="1:11" ht="12.75" customHeight="1">
      <c r="A7" s="520" t="s">
        <v>296</v>
      </c>
      <c r="B7" s="520"/>
      <c r="C7" s="520"/>
      <c r="D7" s="520"/>
      <c r="E7" s="520"/>
      <c r="F7" s="520"/>
      <c r="G7" s="520"/>
      <c r="H7" s="520"/>
      <c r="I7" s="1">
        <v>1</v>
      </c>
      <c r="J7" s="274">
        <v>-10804802</v>
      </c>
      <c r="K7" s="274">
        <v>-11447281</v>
      </c>
    </row>
    <row r="8" spans="1:11" ht="12.75" customHeight="1">
      <c r="A8" s="520" t="s">
        <v>297</v>
      </c>
      <c r="B8" s="520"/>
      <c r="C8" s="520"/>
      <c r="D8" s="520"/>
      <c r="E8" s="520"/>
      <c r="F8" s="520"/>
      <c r="G8" s="520"/>
      <c r="H8" s="520"/>
      <c r="I8" s="1">
        <v>2</v>
      </c>
      <c r="J8" s="274">
        <v>13671313</v>
      </c>
      <c r="K8" s="274">
        <v>13219985</v>
      </c>
    </row>
    <row r="9" spans="1:11" ht="12.75" customHeight="1">
      <c r="A9" s="520" t="s">
        <v>298</v>
      </c>
      <c r="B9" s="520"/>
      <c r="C9" s="520"/>
      <c r="D9" s="520"/>
      <c r="E9" s="520"/>
      <c r="F9" s="520"/>
      <c r="G9" s="520"/>
      <c r="H9" s="520"/>
      <c r="I9" s="1">
        <v>3</v>
      </c>
      <c r="J9" s="274">
        <v>45692665</v>
      </c>
      <c r="K9" s="274">
        <v>0</v>
      </c>
    </row>
    <row r="10" spans="1:11" ht="12.75" customHeight="1">
      <c r="A10" s="520" t="s">
        <v>299</v>
      </c>
      <c r="B10" s="520"/>
      <c r="C10" s="520"/>
      <c r="D10" s="520"/>
      <c r="E10" s="520"/>
      <c r="F10" s="520"/>
      <c r="G10" s="520"/>
      <c r="H10" s="520"/>
      <c r="I10" s="1">
        <v>4</v>
      </c>
      <c r="J10" s="274">
        <v>0</v>
      </c>
      <c r="K10" s="274">
        <v>631918</v>
      </c>
    </row>
    <row r="11" spans="1:11" ht="12.75" customHeight="1">
      <c r="A11" s="520" t="s">
        <v>305</v>
      </c>
      <c r="B11" s="520"/>
      <c r="C11" s="520"/>
      <c r="D11" s="520"/>
      <c r="E11" s="520"/>
      <c r="F11" s="520"/>
      <c r="G11" s="520"/>
      <c r="H11" s="520"/>
      <c r="I11" s="1">
        <v>5</v>
      </c>
      <c r="J11" s="274">
        <v>12013</v>
      </c>
      <c r="K11" s="274">
        <v>218310</v>
      </c>
    </row>
    <row r="12" spans="1:11" ht="12.75" customHeight="1">
      <c r="A12" s="520" t="s">
        <v>300</v>
      </c>
      <c r="B12" s="520"/>
      <c r="C12" s="520"/>
      <c r="D12" s="520"/>
      <c r="E12" s="520"/>
      <c r="F12" s="520"/>
      <c r="G12" s="520"/>
      <c r="H12" s="520"/>
      <c r="I12" s="1">
        <v>6</v>
      </c>
      <c r="J12" s="274">
        <v>18000</v>
      </c>
      <c r="K12" s="274">
        <v>2171192</v>
      </c>
    </row>
    <row r="13" spans="1:11" ht="12.75" customHeight="1">
      <c r="A13" s="524" t="s">
        <v>301</v>
      </c>
      <c r="B13" s="524"/>
      <c r="C13" s="524"/>
      <c r="D13" s="524"/>
      <c r="E13" s="524"/>
      <c r="F13" s="524"/>
      <c r="G13" s="524"/>
      <c r="H13" s="524"/>
      <c r="I13" s="1">
        <v>7</v>
      </c>
      <c r="J13" s="275">
        <f>SUM(J7:J12)</f>
        <v>48589189</v>
      </c>
      <c r="K13" s="275">
        <f>SUM(K7:K12)</f>
        <v>4794124</v>
      </c>
    </row>
    <row r="14" spans="1:11" ht="12.75" customHeight="1">
      <c r="A14" s="520" t="s">
        <v>302</v>
      </c>
      <c r="B14" s="520"/>
      <c r="C14" s="520"/>
      <c r="D14" s="520"/>
      <c r="E14" s="520"/>
      <c r="F14" s="520"/>
      <c r="G14" s="520"/>
      <c r="H14" s="520"/>
      <c r="I14" s="1">
        <v>8</v>
      </c>
      <c r="J14" s="274"/>
      <c r="K14" s="274">
        <v>7127431</v>
      </c>
    </row>
    <row r="15" spans="1:11" ht="12.75" customHeight="1">
      <c r="A15" s="520" t="s">
        <v>303</v>
      </c>
      <c r="B15" s="520"/>
      <c r="C15" s="520"/>
      <c r="D15" s="520"/>
      <c r="E15" s="520"/>
      <c r="F15" s="520"/>
      <c r="G15" s="520"/>
      <c r="H15" s="520"/>
      <c r="I15" s="1">
        <v>9</v>
      </c>
      <c r="J15" s="274">
        <v>6667976</v>
      </c>
      <c r="K15" s="274">
        <v>0</v>
      </c>
    </row>
    <row r="16" spans="1:11" ht="12.75" customHeight="1">
      <c r="A16" s="520" t="s">
        <v>306</v>
      </c>
      <c r="B16" s="520"/>
      <c r="C16" s="520"/>
      <c r="D16" s="520"/>
      <c r="E16" s="520"/>
      <c r="F16" s="520"/>
      <c r="G16" s="520"/>
      <c r="H16" s="520"/>
      <c r="I16" s="1">
        <v>10</v>
      </c>
      <c r="J16" s="274">
        <v>0</v>
      </c>
      <c r="K16" s="274">
        <v>0</v>
      </c>
    </row>
    <row r="17" spans="1:11" ht="12.75" customHeight="1">
      <c r="A17" s="520" t="s">
        <v>304</v>
      </c>
      <c r="B17" s="520"/>
      <c r="C17" s="520"/>
      <c r="D17" s="520"/>
      <c r="E17" s="520"/>
      <c r="F17" s="520"/>
      <c r="G17" s="520"/>
      <c r="H17" s="520"/>
      <c r="I17" s="1">
        <v>11</v>
      </c>
      <c r="J17" s="274">
        <v>1917564</v>
      </c>
      <c r="K17" s="274">
        <v>28851354</v>
      </c>
    </row>
    <row r="18" spans="1:11" ht="12.75" customHeight="1">
      <c r="A18" s="524" t="s">
        <v>307</v>
      </c>
      <c r="B18" s="524"/>
      <c r="C18" s="524"/>
      <c r="D18" s="524"/>
      <c r="E18" s="524"/>
      <c r="F18" s="524"/>
      <c r="G18" s="524"/>
      <c r="H18" s="524"/>
      <c r="I18" s="1">
        <v>12</v>
      </c>
      <c r="J18" s="275">
        <f>SUM(J14:J17)</f>
        <v>8585540</v>
      </c>
      <c r="K18" s="275">
        <f>SUM(K14:K17)</f>
        <v>35978785</v>
      </c>
    </row>
    <row r="19" spans="1:11" ht="12.75" customHeight="1">
      <c r="A19" s="524" t="s">
        <v>308</v>
      </c>
      <c r="B19" s="524"/>
      <c r="C19" s="524"/>
      <c r="D19" s="524"/>
      <c r="E19" s="524"/>
      <c r="F19" s="524"/>
      <c r="G19" s="524"/>
      <c r="H19" s="524"/>
      <c r="I19" s="1">
        <v>13</v>
      </c>
      <c r="J19" s="275">
        <f>IF(J13&gt;J18,J13-J18,0)</f>
        <v>40003649</v>
      </c>
      <c r="K19" s="275">
        <f>IF(K13&gt;K18,K13-K18,0)</f>
        <v>0</v>
      </c>
    </row>
    <row r="20" spans="1:11" ht="12.75" customHeight="1">
      <c r="A20" s="524" t="s">
        <v>309</v>
      </c>
      <c r="B20" s="524"/>
      <c r="C20" s="524"/>
      <c r="D20" s="524"/>
      <c r="E20" s="524"/>
      <c r="F20" s="524"/>
      <c r="G20" s="524"/>
      <c r="H20" s="524"/>
      <c r="I20" s="1">
        <v>14</v>
      </c>
      <c r="J20" s="275">
        <f>IF(J18&gt;J13,J18-J13,0)</f>
        <v>0</v>
      </c>
      <c r="K20" s="275">
        <f>IF(K18&gt;K13,K18-K13,0)</f>
        <v>31184661</v>
      </c>
    </row>
    <row r="21" spans="1:11" ht="12.75">
      <c r="A21" s="462" t="s">
        <v>310</v>
      </c>
      <c r="B21" s="463"/>
      <c r="C21" s="463"/>
      <c r="D21" s="463"/>
      <c r="E21" s="463"/>
      <c r="F21" s="463"/>
      <c r="G21" s="463"/>
      <c r="H21" s="463"/>
      <c r="I21" s="522"/>
      <c r="J21" s="522"/>
      <c r="K21" s="523"/>
    </row>
    <row r="22" spans="1:11" ht="12.75" customHeight="1">
      <c r="A22" s="520" t="s">
        <v>311</v>
      </c>
      <c r="B22" s="520"/>
      <c r="C22" s="520"/>
      <c r="D22" s="520"/>
      <c r="E22" s="520"/>
      <c r="F22" s="520"/>
      <c r="G22" s="520"/>
      <c r="H22" s="520"/>
      <c r="I22" s="1">
        <v>15</v>
      </c>
      <c r="J22" s="274">
        <v>0</v>
      </c>
      <c r="K22" s="274">
        <v>0</v>
      </c>
    </row>
    <row r="23" spans="1:11" ht="12.75" customHeight="1">
      <c r="A23" s="520" t="s">
        <v>312</v>
      </c>
      <c r="B23" s="520"/>
      <c r="C23" s="520"/>
      <c r="D23" s="520"/>
      <c r="E23" s="520"/>
      <c r="F23" s="520"/>
      <c r="G23" s="520"/>
      <c r="H23" s="520"/>
      <c r="I23" s="1">
        <v>16</v>
      </c>
      <c r="J23" s="274">
        <v>0</v>
      </c>
      <c r="K23" s="274">
        <v>0</v>
      </c>
    </row>
    <row r="24" spans="1:11" ht="12.75" customHeight="1">
      <c r="A24" s="520" t="s">
        <v>313</v>
      </c>
      <c r="B24" s="520"/>
      <c r="C24" s="520"/>
      <c r="D24" s="520"/>
      <c r="E24" s="520"/>
      <c r="F24" s="520"/>
      <c r="G24" s="520"/>
      <c r="H24" s="520"/>
      <c r="I24" s="1">
        <v>17</v>
      </c>
      <c r="J24" s="274">
        <v>0</v>
      </c>
      <c r="K24" s="274">
        <v>0</v>
      </c>
    </row>
    <row r="25" spans="1:11" ht="12.75" customHeight="1">
      <c r="A25" s="520" t="s">
        <v>314</v>
      </c>
      <c r="B25" s="520"/>
      <c r="C25" s="520"/>
      <c r="D25" s="520"/>
      <c r="E25" s="520"/>
      <c r="F25" s="520"/>
      <c r="G25" s="520"/>
      <c r="H25" s="520"/>
      <c r="I25" s="1">
        <v>18</v>
      </c>
      <c r="J25" s="274">
        <v>0</v>
      </c>
      <c r="K25" s="274">
        <v>0</v>
      </c>
    </row>
    <row r="26" spans="1:11" ht="12.75" customHeight="1">
      <c r="A26" s="520" t="s">
        <v>315</v>
      </c>
      <c r="B26" s="520"/>
      <c r="C26" s="520"/>
      <c r="D26" s="520"/>
      <c r="E26" s="520"/>
      <c r="F26" s="520"/>
      <c r="G26" s="520"/>
      <c r="H26" s="520"/>
      <c r="I26" s="1">
        <v>19</v>
      </c>
      <c r="J26" s="274">
        <v>0</v>
      </c>
      <c r="K26" s="274">
        <v>0</v>
      </c>
    </row>
    <row r="27" spans="1:11" ht="12.75" customHeight="1">
      <c r="A27" s="524" t="s">
        <v>316</v>
      </c>
      <c r="B27" s="524"/>
      <c r="C27" s="524"/>
      <c r="D27" s="524"/>
      <c r="E27" s="524"/>
      <c r="F27" s="524"/>
      <c r="G27" s="524"/>
      <c r="H27" s="524"/>
      <c r="I27" s="1">
        <v>20</v>
      </c>
      <c r="J27" s="275">
        <f>SUM(J22:J26)</f>
        <v>0</v>
      </c>
      <c r="K27" s="275">
        <f>SUM(K22:K26)</f>
        <v>0</v>
      </c>
    </row>
    <row r="28" spans="1:11" ht="12.75" customHeight="1">
      <c r="A28" s="520" t="s">
        <v>317</v>
      </c>
      <c r="B28" s="520"/>
      <c r="C28" s="520"/>
      <c r="D28" s="520"/>
      <c r="E28" s="520"/>
      <c r="F28" s="520"/>
      <c r="G28" s="520"/>
      <c r="H28" s="520"/>
      <c r="I28" s="1">
        <v>21</v>
      </c>
      <c r="J28" s="274">
        <v>8638078</v>
      </c>
      <c r="K28" s="274">
        <v>437264</v>
      </c>
    </row>
    <row r="29" spans="1:11" ht="12.75" customHeight="1">
      <c r="A29" s="520" t="s">
        <v>318</v>
      </c>
      <c r="B29" s="520"/>
      <c r="C29" s="520"/>
      <c r="D29" s="520"/>
      <c r="E29" s="520"/>
      <c r="F29" s="520"/>
      <c r="G29" s="520"/>
      <c r="H29" s="520"/>
      <c r="I29" s="1">
        <v>22</v>
      </c>
      <c r="J29" s="274">
        <v>0</v>
      </c>
      <c r="K29" s="274">
        <v>0</v>
      </c>
    </row>
    <row r="30" spans="1:11" ht="12.75" customHeight="1">
      <c r="A30" s="520" t="s">
        <v>319</v>
      </c>
      <c r="B30" s="520"/>
      <c r="C30" s="520"/>
      <c r="D30" s="520"/>
      <c r="E30" s="520"/>
      <c r="F30" s="520"/>
      <c r="G30" s="520"/>
      <c r="H30" s="520"/>
      <c r="I30" s="1">
        <v>23</v>
      </c>
      <c r="J30" s="274">
        <v>0</v>
      </c>
      <c r="K30" s="274">
        <v>0</v>
      </c>
    </row>
    <row r="31" spans="1:11" ht="12.75" customHeight="1">
      <c r="A31" s="524" t="s">
        <v>320</v>
      </c>
      <c r="B31" s="524"/>
      <c r="C31" s="524"/>
      <c r="D31" s="524"/>
      <c r="E31" s="524"/>
      <c r="F31" s="524"/>
      <c r="G31" s="524"/>
      <c r="H31" s="524"/>
      <c r="I31" s="1">
        <v>24</v>
      </c>
      <c r="J31" s="275">
        <f>SUM(J28:J30)</f>
        <v>8638078</v>
      </c>
      <c r="K31" s="275">
        <f>SUM(K28:K30)</f>
        <v>437264</v>
      </c>
    </row>
    <row r="32" spans="1:11" ht="12.75" customHeight="1">
      <c r="A32" s="524" t="s">
        <v>321</v>
      </c>
      <c r="B32" s="524"/>
      <c r="C32" s="524"/>
      <c r="D32" s="524"/>
      <c r="E32" s="524"/>
      <c r="F32" s="524"/>
      <c r="G32" s="524"/>
      <c r="H32" s="524"/>
      <c r="I32" s="1">
        <v>25</v>
      </c>
      <c r="J32" s="275">
        <f>IF(J27&gt;J31,J27-J31,0)</f>
        <v>0</v>
      </c>
      <c r="K32" s="275">
        <f>IF(K27&gt;K31,K27-K31,0)</f>
        <v>0</v>
      </c>
    </row>
    <row r="33" spans="1:11" ht="12.75" customHeight="1">
      <c r="A33" s="524" t="s">
        <v>322</v>
      </c>
      <c r="B33" s="524"/>
      <c r="C33" s="524"/>
      <c r="D33" s="524"/>
      <c r="E33" s="524"/>
      <c r="F33" s="524"/>
      <c r="G33" s="524"/>
      <c r="H33" s="524"/>
      <c r="I33" s="1">
        <v>26</v>
      </c>
      <c r="J33" s="275">
        <f>IF(J31&gt;J27,J31-J27,0)</f>
        <v>8638078</v>
      </c>
      <c r="K33" s="275">
        <f>IF(K31&gt;K27,K31-K27,0)</f>
        <v>437264</v>
      </c>
    </row>
    <row r="34" spans="1:11" ht="12.75">
      <c r="A34" s="462" t="s">
        <v>323</v>
      </c>
      <c r="B34" s="463"/>
      <c r="C34" s="463"/>
      <c r="D34" s="463"/>
      <c r="E34" s="463"/>
      <c r="F34" s="463"/>
      <c r="G34" s="463"/>
      <c r="H34" s="463"/>
      <c r="I34" s="522"/>
      <c r="J34" s="522"/>
      <c r="K34" s="523"/>
    </row>
    <row r="35" spans="1:11" ht="12.75" customHeight="1">
      <c r="A35" s="520" t="s">
        <v>324</v>
      </c>
      <c r="B35" s="520"/>
      <c r="C35" s="520"/>
      <c r="D35" s="520"/>
      <c r="E35" s="520"/>
      <c r="F35" s="520"/>
      <c r="G35" s="520"/>
      <c r="H35" s="520"/>
      <c r="I35" s="1">
        <v>27</v>
      </c>
      <c r="J35" s="274">
        <v>0</v>
      </c>
      <c r="K35" s="274">
        <v>0</v>
      </c>
    </row>
    <row r="36" spans="1:11" ht="12.75" customHeight="1">
      <c r="A36" s="520" t="s">
        <v>325</v>
      </c>
      <c r="B36" s="520"/>
      <c r="C36" s="520"/>
      <c r="D36" s="520"/>
      <c r="E36" s="520"/>
      <c r="F36" s="520"/>
      <c r="G36" s="520"/>
      <c r="H36" s="520"/>
      <c r="I36" s="1">
        <v>28</v>
      </c>
      <c r="J36" s="274">
        <v>0</v>
      </c>
      <c r="K36" s="274">
        <v>31223636</v>
      </c>
    </row>
    <row r="37" spans="1:11" ht="12.75" customHeight="1">
      <c r="A37" s="520" t="s">
        <v>326</v>
      </c>
      <c r="B37" s="520"/>
      <c r="C37" s="520"/>
      <c r="D37" s="520"/>
      <c r="E37" s="520"/>
      <c r="F37" s="520"/>
      <c r="G37" s="520"/>
      <c r="H37" s="520"/>
      <c r="I37" s="1">
        <v>29</v>
      </c>
      <c r="J37" s="274">
        <v>0</v>
      </c>
      <c r="K37" s="274">
        <v>0</v>
      </c>
    </row>
    <row r="38" spans="1:11" ht="12.75" customHeight="1">
      <c r="A38" s="524" t="s">
        <v>327</v>
      </c>
      <c r="B38" s="524"/>
      <c r="C38" s="524"/>
      <c r="D38" s="524"/>
      <c r="E38" s="524"/>
      <c r="F38" s="524"/>
      <c r="G38" s="524"/>
      <c r="H38" s="524"/>
      <c r="I38" s="1">
        <v>30</v>
      </c>
      <c r="J38" s="275">
        <f>SUM(J35:J37)</f>
        <v>0</v>
      </c>
      <c r="K38" s="275">
        <f>SUM(K35:K37)</f>
        <v>31223636</v>
      </c>
    </row>
    <row r="39" spans="1:11" ht="12.75" customHeight="1">
      <c r="A39" s="520" t="s">
        <v>328</v>
      </c>
      <c r="B39" s="520"/>
      <c r="C39" s="520"/>
      <c r="D39" s="520"/>
      <c r="E39" s="520"/>
      <c r="F39" s="520"/>
      <c r="G39" s="520"/>
      <c r="H39" s="520"/>
      <c r="I39" s="1">
        <v>31</v>
      </c>
      <c r="J39" s="274">
        <v>31446441</v>
      </c>
      <c r="K39" s="274"/>
    </row>
    <row r="40" spans="1:11" ht="12.75" customHeight="1">
      <c r="A40" s="520" t="s">
        <v>329</v>
      </c>
      <c r="B40" s="520"/>
      <c r="C40" s="520"/>
      <c r="D40" s="520"/>
      <c r="E40" s="520"/>
      <c r="F40" s="520"/>
      <c r="G40" s="520"/>
      <c r="H40" s="520"/>
      <c r="I40" s="1">
        <v>32</v>
      </c>
      <c r="J40" s="274">
        <v>0</v>
      </c>
      <c r="K40" s="274">
        <v>0</v>
      </c>
    </row>
    <row r="41" spans="1:11" ht="12.75" customHeight="1">
      <c r="A41" s="520" t="s">
        <v>330</v>
      </c>
      <c r="B41" s="520"/>
      <c r="C41" s="520"/>
      <c r="D41" s="520"/>
      <c r="E41" s="520"/>
      <c r="F41" s="520"/>
      <c r="G41" s="520"/>
      <c r="H41" s="520"/>
      <c r="I41" s="1">
        <v>33</v>
      </c>
      <c r="J41" s="274">
        <v>0</v>
      </c>
      <c r="K41" s="274">
        <v>0</v>
      </c>
    </row>
    <row r="42" spans="1:11" ht="12.75" customHeight="1">
      <c r="A42" s="520" t="s">
        <v>331</v>
      </c>
      <c r="B42" s="520"/>
      <c r="C42" s="520"/>
      <c r="D42" s="520"/>
      <c r="E42" s="520"/>
      <c r="F42" s="520"/>
      <c r="G42" s="520"/>
      <c r="H42" s="520"/>
      <c r="I42" s="1">
        <v>34</v>
      </c>
      <c r="J42" s="274">
        <v>0</v>
      </c>
      <c r="K42" s="274">
        <v>0</v>
      </c>
    </row>
    <row r="43" spans="1:11" ht="12.75" customHeight="1">
      <c r="A43" s="520" t="s">
        <v>332</v>
      </c>
      <c r="B43" s="520"/>
      <c r="C43" s="520"/>
      <c r="D43" s="520"/>
      <c r="E43" s="520"/>
      <c r="F43" s="520"/>
      <c r="G43" s="520"/>
      <c r="H43" s="520"/>
      <c r="I43" s="1">
        <v>35</v>
      </c>
      <c r="J43" s="274">
        <v>0</v>
      </c>
      <c r="K43" s="274">
        <v>0</v>
      </c>
    </row>
    <row r="44" spans="1:11" ht="12.75" customHeight="1">
      <c r="A44" s="524" t="s">
        <v>333</v>
      </c>
      <c r="B44" s="524"/>
      <c r="C44" s="524"/>
      <c r="D44" s="524"/>
      <c r="E44" s="524"/>
      <c r="F44" s="524"/>
      <c r="G44" s="524"/>
      <c r="H44" s="524"/>
      <c r="I44" s="1">
        <v>36</v>
      </c>
      <c r="J44" s="51">
        <f>SUM(J39:J43)</f>
        <v>31446441</v>
      </c>
      <c r="K44" s="275">
        <f>SUM(K39:K43)</f>
        <v>0</v>
      </c>
    </row>
    <row r="45" spans="1:11" ht="12.75" customHeight="1">
      <c r="A45" s="524" t="s">
        <v>334</v>
      </c>
      <c r="B45" s="524"/>
      <c r="C45" s="524"/>
      <c r="D45" s="524"/>
      <c r="E45" s="524"/>
      <c r="F45" s="524"/>
      <c r="G45" s="524"/>
      <c r="H45" s="524"/>
      <c r="I45" s="1">
        <v>37</v>
      </c>
      <c r="J45" s="51">
        <f>IF(J38&gt;J44,J38-J44,0)</f>
        <v>0</v>
      </c>
      <c r="K45" s="275">
        <f>IF(K38&gt;K44,K38-K44,0)</f>
        <v>31223636</v>
      </c>
    </row>
    <row r="46" spans="1:11" ht="12.75" customHeight="1">
      <c r="A46" s="524" t="s">
        <v>335</v>
      </c>
      <c r="B46" s="524"/>
      <c r="C46" s="524"/>
      <c r="D46" s="524"/>
      <c r="E46" s="524"/>
      <c r="F46" s="524"/>
      <c r="G46" s="524"/>
      <c r="H46" s="524"/>
      <c r="I46" s="1">
        <v>38</v>
      </c>
      <c r="J46" s="51">
        <f>IF(J44&gt;J38,J44-J38,0)</f>
        <v>31446441</v>
      </c>
      <c r="K46" s="275">
        <f>IF(K44&gt;K38,K44-K38,0)</f>
        <v>0</v>
      </c>
    </row>
    <row r="47" spans="1:11" ht="12.75" customHeight="1">
      <c r="A47" s="520" t="s">
        <v>336</v>
      </c>
      <c r="B47" s="525"/>
      <c r="C47" s="525"/>
      <c r="D47" s="525"/>
      <c r="E47" s="525"/>
      <c r="F47" s="525"/>
      <c r="G47" s="525"/>
      <c r="H47" s="526"/>
      <c r="I47" s="1">
        <v>39</v>
      </c>
      <c r="J47" s="51">
        <f>IF(J19-J20+J32-J33+J45-J46&gt;0,J19-J20+J32-J33+J45-J46,0)</f>
        <v>0</v>
      </c>
      <c r="K47" s="275">
        <f>IF(K19-K20+K32-K33+K45-K46&gt;0,K19-K20+K32-K33+K45-K46,0)</f>
        <v>0</v>
      </c>
    </row>
    <row r="48" spans="1:11" ht="12.75" customHeight="1">
      <c r="A48" s="520" t="s">
        <v>337</v>
      </c>
      <c r="B48" s="525"/>
      <c r="C48" s="525"/>
      <c r="D48" s="525"/>
      <c r="E48" s="525"/>
      <c r="F48" s="525"/>
      <c r="G48" s="525"/>
      <c r="H48" s="526"/>
      <c r="I48" s="1">
        <v>40</v>
      </c>
      <c r="J48" s="51">
        <f>IF(J20-J19+J33-J32+J46-J45&gt;0,J20-J19+J33-J32+J46-J45,0)</f>
        <v>80870</v>
      </c>
      <c r="K48" s="275">
        <f>IF(K20-K19+K33-K32+K46-K45&gt;0,K20-K19+K33-K32+K46-K45,0)</f>
        <v>398289</v>
      </c>
    </row>
    <row r="49" spans="1:11" ht="12.75" customHeight="1">
      <c r="A49" s="520" t="s">
        <v>338</v>
      </c>
      <c r="B49" s="525"/>
      <c r="C49" s="525"/>
      <c r="D49" s="525"/>
      <c r="E49" s="525"/>
      <c r="F49" s="525"/>
      <c r="G49" s="525"/>
      <c r="H49" s="526"/>
      <c r="I49" s="1">
        <v>41</v>
      </c>
      <c r="J49" s="274">
        <v>1372426</v>
      </c>
      <c r="K49" s="274">
        <v>1747858</v>
      </c>
    </row>
    <row r="50" spans="1:11" ht="12.75" customHeight="1">
      <c r="A50" s="520" t="s">
        <v>339</v>
      </c>
      <c r="B50" s="525"/>
      <c r="C50" s="525"/>
      <c r="D50" s="525"/>
      <c r="E50" s="525"/>
      <c r="F50" s="525"/>
      <c r="G50" s="525"/>
      <c r="H50" s="526"/>
      <c r="I50" s="1">
        <v>42</v>
      </c>
      <c r="J50" s="5">
        <f>IF(J47=0,0,J47)</f>
        <v>0</v>
      </c>
      <c r="K50" s="275">
        <f>IF(K47=0,0,K47)</f>
        <v>0</v>
      </c>
    </row>
    <row r="51" spans="1:11" ht="12.75" customHeight="1">
      <c r="A51" s="520" t="s">
        <v>340</v>
      </c>
      <c r="B51" s="525"/>
      <c r="C51" s="525"/>
      <c r="D51" s="525"/>
      <c r="E51" s="525"/>
      <c r="F51" s="525"/>
      <c r="G51" s="525"/>
      <c r="H51" s="526"/>
      <c r="I51" s="1">
        <v>43</v>
      </c>
      <c r="J51" s="5">
        <f>IF(J48=0,0,J48)</f>
        <v>80870</v>
      </c>
      <c r="K51" s="274">
        <f>IF(K48=0,0,K48)</f>
        <v>398289</v>
      </c>
    </row>
    <row r="52" spans="1:12" ht="12.75" customHeight="1">
      <c r="A52" s="509" t="s">
        <v>341</v>
      </c>
      <c r="B52" s="510"/>
      <c r="C52" s="510"/>
      <c r="D52" s="510"/>
      <c r="E52" s="510"/>
      <c r="F52" s="510"/>
      <c r="G52" s="510"/>
      <c r="H52" s="527"/>
      <c r="I52" s="4">
        <v>44</v>
      </c>
      <c r="J52" s="52">
        <f>J49+J50-J51</f>
        <v>1291556</v>
      </c>
      <c r="K52" s="276">
        <f>K49+K50-K51</f>
        <v>1349569</v>
      </c>
      <c r="L52" s="104">
        <f>K52-'Balance sheet'!K64</f>
        <v>0</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conditionalFormatting sqref="L52">
    <cfRule type="cellIs" priority="1" dxfId="1" operator="notEqual">
      <formula>0</formula>
    </cfRule>
  </conditionalFormatting>
  <dataValidations count="3">
    <dataValidation type="whole" operator="notEqual" allowBlank="1" showInputMessage="1" showErrorMessage="1" errorTitle="Pogrešan unos" error="Mogu se unijeti samo cjelobrojne vrijednosti." sqref="J7:K12 J14:K17 J22:K26 J28:K30 J49:K51 J35:K37 J39:K43">
      <formula1>9999999998</formula1>
    </dataValidation>
    <dataValidation type="whole" operator="greaterThanOrEqual" allowBlank="1" showInputMessage="1" showErrorMessage="1" errorTitle="Pogrešan unos" error="Mogu se unijeti samo cjelobrojne pozitivne vrijednosti." sqref="J13:K13 J18:K20 J27:K27 J31:K33 J52:K52 J44:K48 J38:K38">
      <formula1>0</formula1>
    </dataValidation>
    <dataValidation operator="greaterThan" allowBlank="1" showErrorMessage="1" sqref="A7:H17 A22:H26 A28:H30 A35:H37 A39:H43 A49:H52">
      <formula1>0</formula1>
    </dataValidation>
  </dataValidations>
  <printOptions/>
  <pageMargins left="0.75" right="0.75" top="1" bottom="1" header="0.5" footer="0.5"/>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25">
      <selection activeCell="A2" sqref="A2:K2"/>
    </sheetView>
  </sheetViews>
  <sheetFormatPr defaultColWidth="9.140625" defaultRowHeight="12.75"/>
  <cols>
    <col min="1" max="16384" width="9.140625" style="44" customWidth="1"/>
  </cols>
  <sheetData>
    <row r="1" spans="1:11" ht="12.75" customHeight="1">
      <c r="A1" s="517" t="s">
        <v>48</v>
      </c>
      <c r="B1" s="517"/>
      <c r="C1" s="517"/>
      <c r="D1" s="517"/>
      <c r="E1" s="517"/>
      <c r="F1" s="517"/>
      <c r="G1" s="517"/>
      <c r="H1" s="517"/>
      <c r="I1" s="517"/>
      <c r="J1" s="517"/>
      <c r="K1" s="517"/>
    </row>
    <row r="2" spans="1:11" ht="12.75" customHeight="1">
      <c r="A2" s="529" t="s">
        <v>3</v>
      </c>
      <c r="B2" s="529"/>
      <c r="C2" s="529"/>
      <c r="D2" s="529"/>
      <c r="E2" s="529"/>
      <c r="F2" s="529"/>
      <c r="G2" s="529"/>
      <c r="H2" s="529"/>
      <c r="I2" s="529"/>
      <c r="J2" s="529"/>
      <c r="K2" s="529"/>
    </row>
    <row r="3" spans="1:11" ht="12.75">
      <c r="A3" s="528" t="s">
        <v>4</v>
      </c>
      <c r="B3" s="528"/>
      <c r="C3" s="528"/>
      <c r="D3" s="528"/>
      <c r="E3" s="528"/>
      <c r="F3" s="528"/>
      <c r="G3" s="528"/>
      <c r="H3" s="528"/>
      <c r="I3" s="528"/>
      <c r="J3" s="528"/>
      <c r="K3" s="528"/>
    </row>
    <row r="4" spans="1:11" ht="33.75">
      <c r="A4" s="519" t="s">
        <v>16</v>
      </c>
      <c r="B4" s="519"/>
      <c r="C4" s="519"/>
      <c r="D4" s="519"/>
      <c r="E4" s="519"/>
      <c r="F4" s="519"/>
      <c r="G4" s="519"/>
      <c r="H4" s="519"/>
      <c r="I4" s="53" t="s">
        <v>56</v>
      </c>
      <c r="J4" s="54" t="s">
        <v>59</v>
      </c>
      <c r="K4" s="54" t="s">
        <v>60</v>
      </c>
    </row>
    <row r="5" spans="1:11" ht="12.75">
      <c r="A5" s="530">
        <v>1</v>
      </c>
      <c r="B5" s="530"/>
      <c r="C5" s="530"/>
      <c r="D5" s="530"/>
      <c r="E5" s="530"/>
      <c r="F5" s="530"/>
      <c r="G5" s="530"/>
      <c r="H5" s="530"/>
      <c r="I5" s="59">
        <v>2</v>
      </c>
      <c r="J5" s="60" t="s">
        <v>57</v>
      </c>
      <c r="K5" s="60" t="s">
        <v>58</v>
      </c>
    </row>
    <row r="6" spans="1:11" ht="12.75">
      <c r="A6" s="462" t="s">
        <v>35</v>
      </c>
      <c r="B6" s="463"/>
      <c r="C6" s="463"/>
      <c r="D6" s="463"/>
      <c r="E6" s="463"/>
      <c r="F6" s="463"/>
      <c r="G6" s="463"/>
      <c r="H6" s="463"/>
      <c r="I6" s="522"/>
      <c r="J6" s="522"/>
      <c r="K6" s="523"/>
    </row>
    <row r="7" spans="1:11" ht="12.75">
      <c r="A7" s="490" t="s">
        <v>50</v>
      </c>
      <c r="B7" s="491"/>
      <c r="C7" s="491"/>
      <c r="D7" s="491"/>
      <c r="E7" s="491"/>
      <c r="F7" s="491"/>
      <c r="G7" s="491"/>
      <c r="H7" s="491"/>
      <c r="I7" s="1">
        <v>1</v>
      </c>
      <c r="J7" s="5"/>
      <c r="K7" s="7"/>
    </row>
    <row r="8" spans="1:11" ht="12.75">
      <c r="A8" s="490" t="s">
        <v>23</v>
      </c>
      <c r="B8" s="491"/>
      <c r="C8" s="491"/>
      <c r="D8" s="491"/>
      <c r="E8" s="491"/>
      <c r="F8" s="491"/>
      <c r="G8" s="491"/>
      <c r="H8" s="491"/>
      <c r="I8" s="1">
        <v>2</v>
      </c>
      <c r="J8" s="5"/>
      <c r="K8" s="7"/>
    </row>
    <row r="9" spans="1:11" ht="12.75">
      <c r="A9" s="490" t="s">
        <v>24</v>
      </c>
      <c r="B9" s="491"/>
      <c r="C9" s="491"/>
      <c r="D9" s="491"/>
      <c r="E9" s="491"/>
      <c r="F9" s="491"/>
      <c r="G9" s="491"/>
      <c r="H9" s="491"/>
      <c r="I9" s="1">
        <v>3</v>
      </c>
      <c r="J9" s="5"/>
      <c r="K9" s="7"/>
    </row>
    <row r="10" spans="1:11" ht="12.75">
      <c r="A10" s="490" t="s">
        <v>25</v>
      </c>
      <c r="B10" s="491"/>
      <c r="C10" s="491"/>
      <c r="D10" s="491"/>
      <c r="E10" s="491"/>
      <c r="F10" s="491"/>
      <c r="G10" s="491"/>
      <c r="H10" s="491"/>
      <c r="I10" s="1">
        <v>4</v>
      </c>
      <c r="J10" s="5"/>
      <c r="K10" s="7"/>
    </row>
    <row r="11" spans="1:11" ht="12.75">
      <c r="A11" s="490" t="s">
        <v>26</v>
      </c>
      <c r="B11" s="491"/>
      <c r="C11" s="491"/>
      <c r="D11" s="491"/>
      <c r="E11" s="491"/>
      <c r="F11" s="491"/>
      <c r="G11" s="491"/>
      <c r="H11" s="491"/>
      <c r="I11" s="1">
        <v>5</v>
      </c>
      <c r="J11" s="5"/>
      <c r="K11" s="7"/>
    </row>
    <row r="12" spans="1:11" ht="12.75">
      <c r="A12" s="452" t="s">
        <v>49</v>
      </c>
      <c r="B12" s="453"/>
      <c r="C12" s="453"/>
      <c r="D12" s="453"/>
      <c r="E12" s="453"/>
      <c r="F12" s="453"/>
      <c r="G12" s="453"/>
      <c r="H12" s="453"/>
      <c r="I12" s="1">
        <v>6</v>
      </c>
      <c r="J12" s="51">
        <f>SUM(J7:J11)</f>
        <v>0</v>
      </c>
      <c r="K12" s="45">
        <f>SUM(K7:K11)</f>
        <v>0</v>
      </c>
    </row>
    <row r="13" spans="1:11" ht="12.75">
      <c r="A13" s="490" t="s">
        <v>27</v>
      </c>
      <c r="B13" s="491"/>
      <c r="C13" s="491"/>
      <c r="D13" s="491"/>
      <c r="E13" s="491"/>
      <c r="F13" s="491"/>
      <c r="G13" s="491"/>
      <c r="H13" s="491"/>
      <c r="I13" s="1">
        <v>7</v>
      </c>
      <c r="J13" s="5"/>
      <c r="K13" s="7"/>
    </row>
    <row r="14" spans="1:11" ht="12.75">
      <c r="A14" s="490" t="s">
        <v>28</v>
      </c>
      <c r="B14" s="491"/>
      <c r="C14" s="491"/>
      <c r="D14" s="491"/>
      <c r="E14" s="491"/>
      <c r="F14" s="491"/>
      <c r="G14" s="491"/>
      <c r="H14" s="491"/>
      <c r="I14" s="1">
        <v>8</v>
      </c>
      <c r="J14" s="5"/>
      <c r="K14" s="7"/>
    </row>
    <row r="15" spans="1:11" ht="12.75">
      <c r="A15" s="490" t="s">
        <v>29</v>
      </c>
      <c r="B15" s="491"/>
      <c r="C15" s="491"/>
      <c r="D15" s="491"/>
      <c r="E15" s="491"/>
      <c r="F15" s="491"/>
      <c r="G15" s="491"/>
      <c r="H15" s="491"/>
      <c r="I15" s="1">
        <v>9</v>
      </c>
      <c r="J15" s="5"/>
      <c r="K15" s="7"/>
    </row>
    <row r="16" spans="1:11" ht="12.75">
      <c r="A16" s="490" t="s">
        <v>30</v>
      </c>
      <c r="B16" s="491"/>
      <c r="C16" s="491"/>
      <c r="D16" s="491"/>
      <c r="E16" s="491"/>
      <c r="F16" s="491"/>
      <c r="G16" s="491"/>
      <c r="H16" s="491"/>
      <c r="I16" s="1">
        <v>10</v>
      </c>
      <c r="J16" s="5"/>
      <c r="K16" s="7"/>
    </row>
    <row r="17" spans="1:11" ht="12.75">
      <c r="A17" s="490" t="s">
        <v>31</v>
      </c>
      <c r="B17" s="491"/>
      <c r="C17" s="491"/>
      <c r="D17" s="491"/>
      <c r="E17" s="491"/>
      <c r="F17" s="491"/>
      <c r="G17" s="491"/>
      <c r="H17" s="491"/>
      <c r="I17" s="1">
        <v>11</v>
      </c>
      <c r="J17" s="5"/>
      <c r="K17" s="7"/>
    </row>
    <row r="18" spans="1:11" ht="12.75">
      <c r="A18" s="490" t="s">
        <v>32</v>
      </c>
      <c r="B18" s="491"/>
      <c r="C18" s="491"/>
      <c r="D18" s="491"/>
      <c r="E18" s="491"/>
      <c r="F18" s="491"/>
      <c r="G18" s="491"/>
      <c r="H18" s="491"/>
      <c r="I18" s="1">
        <v>12</v>
      </c>
      <c r="J18" s="5"/>
      <c r="K18" s="7"/>
    </row>
    <row r="19" spans="1:11" ht="12.75">
      <c r="A19" s="452" t="s">
        <v>13</v>
      </c>
      <c r="B19" s="453"/>
      <c r="C19" s="453"/>
      <c r="D19" s="453"/>
      <c r="E19" s="453"/>
      <c r="F19" s="453"/>
      <c r="G19" s="453"/>
      <c r="H19" s="453"/>
      <c r="I19" s="1">
        <v>13</v>
      </c>
      <c r="J19" s="51">
        <f>SUM(J13:J18)</f>
        <v>0</v>
      </c>
      <c r="K19" s="45">
        <f>SUM(K13:K18)</f>
        <v>0</v>
      </c>
    </row>
    <row r="20" spans="1:11" ht="12.75">
      <c r="A20" s="452" t="s">
        <v>17</v>
      </c>
      <c r="B20" s="531"/>
      <c r="C20" s="531"/>
      <c r="D20" s="531"/>
      <c r="E20" s="531"/>
      <c r="F20" s="531"/>
      <c r="G20" s="531"/>
      <c r="H20" s="532"/>
      <c r="I20" s="1">
        <v>14</v>
      </c>
      <c r="J20" s="51">
        <f>IF(J12&gt;J19,J12-J19,0)</f>
        <v>0</v>
      </c>
      <c r="K20" s="45">
        <f>IF(K12&gt;K19,K12-K19,0)</f>
        <v>0</v>
      </c>
    </row>
    <row r="21" spans="1:11" ht="12.75">
      <c r="A21" s="494" t="s">
        <v>18</v>
      </c>
      <c r="B21" s="533"/>
      <c r="C21" s="533"/>
      <c r="D21" s="533"/>
      <c r="E21" s="533"/>
      <c r="F21" s="533"/>
      <c r="G21" s="533"/>
      <c r="H21" s="534"/>
      <c r="I21" s="1">
        <v>15</v>
      </c>
      <c r="J21" s="51">
        <f>IF(J19&gt;J12,J19-J12,0)</f>
        <v>0</v>
      </c>
      <c r="K21" s="45">
        <f>IF(K19&gt;K12,K19-K12,0)</f>
        <v>0</v>
      </c>
    </row>
    <row r="22" spans="1:11" ht="12.75">
      <c r="A22" s="462" t="s">
        <v>36</v>
      </c>
      <c r="B22" s="463"/>
      <c r="C22" s="463"/>
      <c r="D22" s="463"/>
      <c r="E22" s="463"/>
      <c r="F22" s="463"/>
      <c r="G22" s="463"/>
      <c r="H22" s="463"/>
      <c r="I22" s="522"/>
      <c r="J22" s="522"/>
      <c r="K22" s="523"/>
    </row>
    <row r="23" spans="1:11" ht="12.75">
      <c r="A23" s="490" t="s">
        <v>41</v>
      </c>
      <c r="B23" s="491"/>
      <c r="C23" s="491"/>
      <c r="D23" s="491"/>
      <c r="E23" s="491"/>
      <c r="F23" s="491"/>
      <c r="G23" s="491"/>
      <c r="H23" s="491"/>
      <c r="I23" s="1">
        <v>16</v>
      </c>
      <c r="J23" s="5"/>
      <c r="K23" s="7"/>
    </row>
    <row r="24" spans="1:11" ht="12.75">
      <c r="A24" s="490" t="s">
        <v>42</v>
      </c>
      <c r="B24" s="491"/>
      <c r="C24" s="491"/>
      <c r="D24" s="491"/>
      <c r="E24" s="491"/>
      <c r="F24" s="491"/>
      <c r="G24" s="491"/>
      <c r="H24" s="491"/>
      <c r="I24" s="1">
        <v>17</v>
      </c>
      <c r="J24" s="5"/>
      <c r="K24" s="7"/>
    </row>
    <row r="25" spans="1:11" ht="12.75">
      <c r="A25" s="490" t="s">
        <v>61</v>
      </c>
      <c r="B25" s="491"/>
      <c r="C25" s="491"/>
      <c r="D25" s="491"/>
      <c r="E25" s="491"/>
      <c r="F25" s="491"/>
      <c r="G25" s="491"/>
      <c r="H25" s="491"/>
      <c r="I25" s="1">
        <v>18</v>
      </c>
      <c r="J25" s="5"/>
      <c r="K25" s="7"/>
    </row>
    <row r="26" spans="1:11" ht="12.75">
      <c r="A26" s="490" t="s">
        <v>62</v>
      </c>
      <c r="B26" s="491"/>
      <c r="C26" s="491"/>
      <c r="D26" s="491"/>
      <c r="E26" s="491"/>
      <c r="F26" s="491"/>
      <c r="G26" s="491"/>
      <c r="H26" s="491"/>
      <c r="I26" s="1">
        <v>19</v>
      </c>
      <c r="J26" s="5"/>
      <c r="K26" s="7"/>
    </row>
    <row r="27" spans="1:11" ht="12.75">
      <c r="A27" s="490" t="s">
        <v>43</v>
      </c>
      <c r="B27" s="491"/>
      <c r="C27" s="491"/>
      <c r="D27" s="491"/>
      <c r="E27" s="491"/>
      <c r="F27" s="491"/>
      <c r="G27" s="491"/>
      <c r="H27" s="491"/>
      <c r="I27" s="1">
        <v>20</v>
      </c>
      <c r="J27" s="5"/>
      <c r="K27" s="7"/>
    </row>
    <row r="28" spans="1:11" ht="12.75">
      <c r="A28" s="452" t="s">
        <v>22</v>
      </c>
      <c r="B28" s="453"/>
      <c r="C28" s="453"/>
      <c r="D28" s="453"/>
      <c r="E28" s="453"/>
      <c r="F28" s="453"/>
      <c r="G28" s="453"/>
      <c r="H28" s="453"/>
      <c r="I28" s="1">
        <v>21</v>
      </c>
      <c r="J28" s="51">
        <f>SUM(J23:J27)</f>
        <v>0</v>
      </c>
      <c r="K28" s="45">
        <f>SUM(K23:K27)</f>
        <v>0</v>
      </c>
    </row>
    <row r="29" spans="1:11" ht="12.75">
      <c r="A29" s="490" t="s">
        <v>0</v>
      </c>
      <c r="B29" s="491"/>
      <c r="C29" s="491"/>
      <c r="D29" s="491"/>
      <c r="E29" s="491"/>
      <c r="F29" s="491"/>
      <c r="G29" s="491"/>
      <c r="H29" s="491"/>
      <c r="I29" s="1">
        <v>22</v>
      </c>
      <c r="J29" s="5"/>
      <c r="K29" s="7"/>
    </row>
    <row r="30" spans="1:11" ht="12.75">
      <c r="A30" s="490" t="s">
        <v>1</v>
      </c>
      <c r="B30" s="491"/>
      <c r="C30" s="491"/>
      <c r="D30" s="491"/>
      <c r="E30" s="491"/>
      <c r="F30" s="491"/>
      <c r="G30" s="491"/>
      <c r="H30" s="491"/>
      <c r="I30" s="1">
        <v>23</v>
      </c>
      <c r="J30" s="5"/>
      <c r="K30" s="7"/>
    </row>
    <row r="31" spans="1:11" ht="12.75">
      <c r="A31" s="490" t="s">
        <v>2</v>
      </c>
      <c r="B31" s="491"/>
      <c r="C31" s="491"/>
      <c r="D31" s="491"/>
      <c r="E31" s="491"/>
      <c r="F31" s="491"/>
      <c r="G31" s="491"/>
      <c r="H31" s="491"/>
      <c r="I31" s="1">
        <v>24</v>
      </c>
      <c r="J31" s="5"/>
      <c r="K31" s="7"/>
    </row>
    <row r="32" spans="1:11" ht="12.75">
      <c r="A32" s="452" t="s">
        <v>14</v>
      </c>
      <c r="B32" s="453"/>
      <c r="C32" s="453"/>
      <c r="D32" s="453"/>
      <c r="E32" s="453"/>
      <c r="F32" s="453"/>
      <c r="G32" s="453"/>
      <c r="H32" s="453"/>
      <c r="I32" s="1">
        <v>25</v>
      </c>
      <c r="J32" s="51">
        <f>SUM(J29:J31)</f>
        <v>0</v>
      </c>
      <c r="K32" s="45">
        <f>SUM(K29:K31)</f>
        <v>0</v>
      </c>
    </row>
    <row r="33" spans="1:11" ht="12.75">
      <c r="A33" s="452" t="s">
        <v>19</v>
      </c>
      <c r="B33" s="453"/>
      <c r="C33" s="453"/>
      <c r="D33" s="453"/>
      <c r="E33" s="453"/>
      <c r="F33" s="453"/>
      <c r="G33" s="453"/>
      <c r="H33" s="453"/>
      <c r="I33" s="1">
        <v>26</v>
      </c>
      <c r="J33" s="51">
        <f>IF(J28&gt;J32,J28-J32,0)</f>
        <v>0</v>
      </c>
      <c r="K33" s="45">
        <f>IF(K28&gt;K32,K28-K32,0)</f>
        <v>0</v>
      </c>
    </row>
    <row r="34" spans="1:11" ht="12.75">
      <c r="A34" s="452" t="s">
        <v>20</v>
      </c>
      <c r="B34" s="453"/>
      <c r="C34" s="453"/>
      <c r="D34" s="453"/>
      <c r="E34" s="453"/>
      <c r="F34" s="453"/>
      <c r="G34" s="453"/>
      <c r="H34" s="453"/>
      <c r="I34" s="1">
        <v>27</v>
      </c>
      <c r="J34" s="51">
        <f>IF(J32&gt;J28,J32-J28,0)</f>
        <v>0</v>
      </c>
      <c r="K34" s="45">
        <f>IF(K32&gt;K28,K32-K28,0)</f>
        <v>0</v>
      </c>
    </row>
    <row r="35" spans="1:11" ht="12.75">
      <c r="A35" s="462" t="s">
        <v>37</v>
      </c>
      <c r="B35" s="463"/>
      <c r="C35" s="463"/>
      <c r="D35" s="463"/>
      <c r="E35" s="463"/>
      <c r="F35" s="463"/>
      <c r="G35" s="463"/>
      <c r="H35" s="463"/>
      <c r="I35" s="522">
        <v>0</v>
      </c>
      <c r="J35" s="522"/>
      <c r="K35" s="523"/>
    </row>
    <row r="36" spans="1:11" ht="12.75">
      <c r="A36" s="490" t="s">
        <v>44</v>
      </c>
      <c r="B36" s="491"/>
      <c r="C36" s="491"/>
      <c r="D36" s="491"/>
      <c r="E36" s="491"/>
      <c r="F36" s="491"/>
      <c r="G36" s="491"/>
      <c r="H36" s="491"/>
      <c r="I36" s="1">
        <v>28</v>
      </c>
      <c r="J36" s="5"/>
      <c r="K36" s="7"/>
    </row>
    <row r="37" spans="1:11" ht="12.75">
      <c r="A37" s="490" t="s">
        <v>6</v>
      </c>
      <c r="B37" s="491"/>
      <c r="C37" s="491"/>
      <c r="D37" s="491"/>
      <c r="E37" s="491"/>
      <c r="F37" s="491"/>
      <c r="G37" s="491"/>
      <c r="H37" s="491"/>
      <c r="I37" s="1">
        <v>29</v>
      </c>
      <c r="J37" s="5"/>
      <c r="K37" s="7"/>
    </row>
    <row r="38" spans="1:11" ht="12.75">
      <c r="A38" s="490" t="s">
        <v>7</v>
      </c>
      <c r="B38" s="491"/>
      <c r="C38" s="491"/>
      <c r="D38" s="491"/>
      <c r="E38" s="491"/>
      <c r="F38" s="491"/>
      <c r="G38" s="491"/>
      <c r="H38" s="491"/>
      <c r="I38" s="1">
        <v>30</v>
      </c>
      <c r="J38" s="5"/>
      <c r="K38" s="7"/>
    </row>
    <row r="39" spans="1:11" ht="12.75">
      <c r="A39" s="452" t="s">
        <v>15</v>
      </c>
      <c r="B39" s="453"/>
      <c r="C39" s="453"/>
      <c r="D39" s="453"/>
      <c r="E39" s="453"/>
      <c r="F39" s="453"/>
      <c r="G39" s="453"/>
      <c r="H39" s="453"/>
      <c r="I39" s="1">
        <v>31</v>
      </c>
      <c r="J39" s="51">
        <f>SUM(J36:J38)</f>
        <v>0</v>
      </c>
      <c r="K39" s="45">
        <f>SUM(K36:K38)</f>
        <v>0</v>
      </c>
    </row>
    <row r="40" spans="1:11" ht="12.75">
      <c r="A40" s="490" t="s">
        <v>8</v>
      </c>
      <c r="B40" s="491"/>
      <c r="C40" s="491"/>
      <c r="D40" s="491"/>
      <c r="E40" s="491"/>
      <c r="F40" s="491"/>
      <c r="G40" s="491"/>
      <c r="H40" s="491"/>
      <c r="I40" s="1">
        <v>32</v>
      </c>
      <c r="J40" s="5"/>
      <c r="K40" s="7"/>
    </row>
    <row r="41" spans="1:11" ht="12.75">
      <c r="A41" s="490" t="s">
        <v>9</v>
      </c>
      <c r="B41" s="491"/>
      <c r="C41" s="491"/>
      <c r="D41" s="491"/>
      <c r="E41" s="491"/>
      <c r="F41" s="491"/>
      <c r="G41" s="491"/>
      <c r="H41" s="491"/>
      <c r="I41" s="1">
        <v>33</v>
      </c>
      <c r="J41" s="5"/>
      <c r="K41" s="7"/>
    </row>
    <row r="42" spans="1:11" ht="12.75">
      <c r="A42" s="490" t="s">
        <v>10</v>
      </c>
      <c r="B42" s="491"/>
      <c r="C42" s="491"/>
      <c r="D42" s="491"/>
      <c r="E42" s="491"/>
      <c r="F42" s="491"/>
      <c r="G42" s="491"/>
      <c r="H42" s="491"/>
      <c r="I42" s="1">
        <v>34</v>
      </c>
      <c r="J42" s="5"/>
      <c r="K42" s="7"/>
    </row>
    <row r="43" spans="1:11" ht="12.75">
      <c r="A43" s="490" t="s">
        <v>11</v>
      </c>
      <c r="B43" s="491"/>
      <c r="C43" s="491"/>
      <c r="D43" s="491"/>
      <c r="E43" s="491"/>
      <c r="F43" s="491"/>
      <c r="G43" s="491"/>
      <c r="H43" s="491"/>
      <c r="I43" s="1">
        <v>35</v>
      </c>
      <c r="J43" s="5"/>
      <c r="K43" s="7"/>
    </row>
    <row r="44" spans="1:11" ht="12.75">
      <c r="A44" s="490" t="s">
        <v>12</v>
      </c>
      <c r="B44" s="491"/>
      <c r="C44" s="491"/>
      <c r="D44" s="491"/>
      <c r="E44" s="491"/>
      <c r="F44" s="491"/>
      <c r="G44" s="491"/>
      <c r="H44" s="491"/>
      <c r="I44" s="1">
        <v>36</v>
      </c>
      <c r="J44" s="5"/>
      <c r="K44" s="7"/>
    </row>
    <row r="45" spans="1:11" ht="12.75">
      <c r="A45" s="452" t="s">
        <v>33</v>
      </c>
      <c r="B45" s="453"/>
      <c r="C45" s="453"/>
      <c r="D45" s="453"/>
      <c r="E45" s="453"/>
      <c r="F45" s="453"/>
      <c r="G45" s="453"/>
      <c r="H45" s="453"/>
      <c r="I45" s="1">
        <v>37</v>
      </c>
      <c r="J45" s="51">
        <f>SUM(J40:J44)</f>
        <v>0</v>
      </c>
      <c r="K45" s="45">
        <f>SUM(K40:K44)</f>
        <v>0</v>
      </c>
    </row>
    <row r="46" spans="1:11" ht="12.75">
      <c r="A46" s="452" t="s">
        <v>39</v>
      </c>
      <c r="B46" s="453"/>
      <c r="C46" s="453"/>
      <c r="D46" s="453"/>
      <c r="E46" s="453"/>
      <c r="F46" s="453"/>
      <c r="G46" s="453"/>
      <c r="H46" s="453"/>
      <c r="I46" s="1">
        <v>38</v>
      </c>
      <c r="J46" s="51">
        <f>IF(J39&gt;J45,J39-J45,0)</f>
        <v>0</v>
      </c>
      <c r="K46" s="45">
        <f>IF(K39&gt;K45,K39-K45,0)</f>
        <v>0</v>
      </c>
    </row>
    <row r="47" spans="1:11" ht="12.75">
      <c r="A47" s="452" t="s">
        <v>40</v>
      </c>
      <c r="B47" s="453"/>
      <c r="C47" s="453"/>
      <c r="D47" s="453"/>
      <c r="E47" s="453"/>
      <c r="F47" s="453"/>
      <c r="G47" s="453"/>
      <c r="H47" s="453"/>
      <c r="I47" s="1">
        <v>39</v>
      </c>
      <c r="J47" s="51">
        <f>IF(J45&gt;J39,J45-J39,0)</f>
        <v>0</v>
      </c>
      <c r="K47" s="45">
        <f>IF(K45&gt;K39,K45-K39,0)</f>
        <v>0</v>
      </c>
    </row>
    <row r="48" spans="1:11" ht="12.75">
      <c r="A48" s="452" t="s">
        <v>34</v>
      </c>
      <c r="B48" s="453"/>
      <c r="C48" s="453"/>
      <c r="D48" s="453"/>
      <c r="E48" s="453"/>
      <c r="F48" s="453"/>
      <c r="G48" s="453"/>
      <c r="H48" s="453"/>
      <c r="I48" s="1">
        <v>40</v>
      </c>
      <c r="J48" s="51">
        <f>IF(J20-J21+J33-J34+J46-J47&gt;0,J20-J21+J33-J34+J46-J47,0)</f>
        <v>0</v>
      </c>
      <c r="K48" s="45">
        <f>IF(K20-K21+K33-K34+K46-K47&gt;0,K20-K21+K33-K34+K46-K47,0)</f>
        <v>0</v>
      </c>
    </row>
    <row r="49" spans="1:11" ht="12.75">
      <c r="A49" s="452" t="s">
        <v>5</v>
      </c>
      <c r="B49" s="453"/>
      <c r="C49" s="453"/>
      <c r="D49" s="453"/>
      <c r="E49" s="453"/>
      <c r="F49" s="453"/>
      <c r="G49" s="453"/>
      <c r="H49" s="453"/>
      <c r="I49" s="1">
        <v>41</v>
      </c>
      <c r="J49" s="51">
        <f>IF(J21-J20+J34-J33+J47-J46&gt;0,J21-J20+J34-J33+J47-J46,0)</f>
        <v>0</v>
      </c>
      <c r="K49" s="45">
        <f>IF(K21-K20+K34-K33+K47-K46&gt;0,K21-K20+K34-K33+K47-K46,0)</f>
        <v>0</v>
      </c>
    </row>
    <row r="50" spans="1:11" ht="12.75">
      <c r="A50" s="452" t="s">
        <v>38</v>
      </c>
      <c r="B50" s="453"/>
      <c r="C50" s="453"/>
      <c r="D50" s="453"/>
      <c r="E50" s="453"/>
      <c r="F50" s="453"/>
      <c r="G50" s="453"/>
      <c r="H50" s="453"/>
      <c r="I50" s="1">
        <v>42</v>
      </c>
      <c r="J50" s="5"/>
      <c r="K50" s="7"/>
    </row>
    <row r="51" spans="1:11" ht="12.75">
      <c r="A51" s="452" t="s">
        <v>45</v>
      </c>
      <c r="B51" s="453"/>
      <c r="C51" s="453"/>
      <c r="D51" s="453"/>
      <c r="E51" s="453"/>
      <c r="F51" s="453"/>
      <c r="G51" s="453"/>
      <c r="H51" s="453"/>
      <c r="I51" s="1">
        <v>43</v>
      </c>
      <c r="J51" s="5"/>
      <c r="K51" s="7"/>
    </row>
    <row r="52" spans="1:11" ht="12.75">
      <c r="A52" s="452" t="s">
        <v>46</v>
      </c>
      <c r="B52" s="453"/>
      <c r="C52" s="453"/>
      <c r="D52" s="453"/>
      <c r="E52" s="453"/>
      <c r="F52" s="453"/>
      <c r="G52" s="453"/>
      <c r="H52" s="453"/>
      <c r="I52" s="1">
        <v>44</v>
      </c>
      <c r="J52" s="5"/>
      <c r="K52" s="7"/>
    </row>
    <row r="53" spans="1:11" ht="12.75">
      <c r="A53" s="494" t="s">
        <v>47</v>
      </c>
      <c r="B53" s="495"/>
      <c r="C53" s="495"/>
      <c r="D53" s="495"/>
      <c r="E53" s="495"/>
      <c r="F53" s="495"/>
      <c r="G53" s="495"/>
      <c r="H53" s="495"/>
      <c r="I53" s="4">
        <v>45</v>
      </c>
      <c r="J53" s="52">
        <f>J50+J51-J52</f>
        <v>0</v>
      </c>
      <c r="K53" s="49">
        <f>K50+K51-K52</f>
        <v>0</v>
      </c>
    </row>
    <row r="54" spans="1:11" ht="12.75">
      <c r="A54" s="57"/>
      <c r="B54" s="58"/>
      <c r="C54" s="58"/>
      <c r="D54" s="58"/>
      <c r="E54" s="58"/>
      <c r="F54" s="58"/>
      <c r="G54" s="58"/>
      <c r="H54" s="58"/>
      <c r="I54" s="58"/>
      <c r="J54" s="58"/>
      <c r="K54" s="58"/>
    </row>
  </sheetData>
  <sheetProtection/>
  <mergeCells count="53">
    <mergeCell ref="A45:H45"/>
    <mergeCell ref="A46:H46"/>
    <mergeCell ref="A47:H47"/>
    <mergeCell ref="A52:H52"/>
    <mergeCell ref="A53:H53"/>
    <mergeCell ref="A48:H48"/>
    <mergeCell ref="A49:H49"/>
    <mergeCell ref="A50:H50"/>
    <mergeCell ref="A51:H51"/>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K10" sqref="K10"/>
    </sheetView>
  </sheetViews>
  <sheetFormatPr defaultColWidth="9.140625" defaultRowHeight="12.75"/>
  <cols>
    <col min="1" max="4" width="9.140625" style="63" customWidth="1"/>
    <col min="5" max="5" width="10.140625" style="63" bestFit="1" customWidth="1"/>
    <col min="6" max="9" width="9.140625" style="63" customWidth="1"/>
    <col min="10" max="10" width="13.7109375" style="63" bestFit="1" customWidth="1"/>
    <col min="11" max="11" width="14.00390625" style="63" customWidth="1"/>
    <col min="12" max="16384" width="9.140625" style="63" customWidth="1"/>
  </cols>
  <sheetData>
    <row r="1" spans="1:12" ht="16.5" customHeight="1">
      <c r="A1" s="541" t="s">
        <v>342</v>
      </c>
      <c r="B1" s="542"/>
      <c r="C1" s="542"/>
      <c r="D1" s="542"/>
      <c r="E1" s="542"/>
      <c r="F1" s="542"/>
      <c r="G1" s="542"/>
      <c r="H1" s="542"/>
      <c r="I1" s="542"/>
      <c r="J1" s="542"/>
      <c r="K1" s="542"/>
      <c r="L1" s="62"/>
    </row>
    <row r="2" spans="1:12" ht="15.75">
      <c r="A2" s="38"/>
      <c r="B2" s="61"/>
      <c r="C2" s="553" t="s">
        <v>343</v>
      </c>
      <c r="D2" s="554"/>
      <c r="E2" s="64">
        <v>41275</v>
      </c>
      <c r="F2" s="134" t="s">
        <v>93</v>
      </c>
      <c r="G2" s="555">
        <v>41364</v>
      </c>
      <c r="H2" s="556"/>
      <c r="I2" s="61"/>
      <c r="J2" s="61"/>
      <c r="K2" s="61"/>
      <c r="L2" s="65"/>
    </row>
    <row r="3" spans="1:11" ht="12.75">
      <c r="A3" s="519" t="s">
        <v>126</v>
      </c>
      <c r="B3" s="557"/>
      <c r="C3" s="557"/>
      <c r="D3" s="557"/>
      <c r="E3" s="557"/>
      <c r="F3" s="557"/>
      <c r="G3" s="557"/>
      <c r="H3" s="557"/>
      <c r="I3" s="132" t="s">
        <v>230</v>
      </c>
      <c r="J3" s="133" t="s">
        <v>127</v>
      </c>
      <c r="K3" s="133" t="s">
        <v>128</v>
      </c>
    </row>
    <row r="4" spans="1:11" ht="12.75">
      <c r="A4" s="558">
        <v>1</v>
      </c>
      <c r="B4" s="558"/>
      <c r="C4" s="558"/>
      <c r="D4" s="558"/>
      <c r="E4" s="558"/>
      <c r="F4" s="558"/>
      <c r="G4" s="558"/>
      <c r="H4" s="558"/>
      <c r="I4" s="67">
        <v>2</v>
      </c>
      <c r="J4" s="66" t="s">
        <v>57</v>
      </c>
      <c r="K4" s="66" t="s">
        <v>58</v>
      </c>
    </row>
    <row r="5" spans="1:11" ht="12.75" customHeight="1">
      <c r="A5" s="520" t="s">
        <v>344</v>
      </c>
      <c r="B5" s="520"/>
      <c r="C5" s="520"/>
      <c r="D5" s="520"/>
      <c r="E5" s="520"/>
      <c r="F5" s="520"/>
      <c r="G5" s="520"/>
      <c r="H5" s="520"/>
      <c r="I5" s="39">
        <v>1</v>
      </c>
      <c r="J5" s="350">
        <v>28200700</v>
      </c>
      <c r="K5" s="273">
        <v>28200700</v>
      </c>
    </row>
    <row r="6" spans="1:11" ht="12.75" customHeight="1">
      <c r="A6" s="520" t="s">
        <v>345</v>
      </c>
      <c r="B6" s="520"/>
      <c r="C6" s="520"/>
      <c r="D6" s="520"/>
      <c r="E6" s="520"/>
      <c r="F6" s="520"/>
      <c r="G6" s="520"/>
      <c r="H6" s="520"/>
      <c r="I6" s="39">
        <v>2</v>
      </c>
      <c r="J6" s="351">
        <v>194354000</v>
      </c>
      <c r="K6" s="274">
        <v>194354000</v>
      </c>
    </row>
    <row r="7" spans="1:11" ht="12.75" customHeight="1">
      <c r="A7" s="520" t="s">
        <v>346</v>
      </c>
      <c r="B7" s="520"/>
      <c r="C7" s="520"/>
      <c r="D7" s="520"/>
      <c r="E7" s="520"/>
      <c r="F7" s="520"/>
      <c r="G7" s="520"/>
      <c r="H7" s="520"/>
      <c r="I7" s="39">
        <v>3</v>
      </c>
      <c r="J7" s="351">
        <v>0</v>
      </c>
      <c r="K7" s="274">
        <v>0</v>
      </c>
    </row>
    <row r="8" spans="1:11" ht="12.75" customHeight="1">
      <c r="A8" s="520" t="s">
        <v>347</v>
      </c>
      <c r="B8" s="520"/>
      <c r="C8" s="520"/>
      <c r="D8" s="520"/>
      <c r="E8" s="520"/>
      <c r="F8" s="520"/>
      <c r="G8" s="520"/>
      <c r="H8" s="520"/>
      <c r="I8" s="39">
        <v>4</v>
      </c>
      <c r="J8" s="351">
        <v>-688761522</v>
      </c>
      <c r="K8" s="274">
        <v>-785106794</v>
      </c>
    </row>
    <row r="9" spans="1:11" ht="12.75" customHeight="1">
      <c r="A9" s="520" t="s">
        <v>348</v>
      </c>
      <c r="B9" s="520"/>
      <c r="C9" s="520"/>
      <c r="D9" s="520"/>
      <c r="E9" s="520"/>
      <c r="F9" s="520"/>
      <c r="G9" s="520"/>
      <c r="H9" s="520"/>
      <c r="I9" s="39">
        <v>5</v>
      </c>
      <c r="J9" s="351">
        <v>-10804802</v>
      </c>
      <c r="K9" s="274">
        <v>-11447281</v>
      </c>
    </row>
    <row r="10" spans="1:11" ht="12.75" customHeight="1">
      <c r="A10" s="520" t="s">
        <v>349</v>
      </c>
      <c r="B10" s="520"/>
      <c r="C10" s="520"/>
      <c r="D10" s="520"/>
      <c r="E10" s="520"/>
      <c r="F10" s="520"/>
      <c r="G10" s="520"/>
      <c r="H10" s="520"/>
      <c r="I10" s="39">
        <v>6</v>
      </c>
      <c r="J10" s="351">
        <v>0</v>
      </c>
      <c r="K10" s="274">
        <v>0</v>
      </c>
    </row>
    <row r="11" spans="1:11" ht="12.75" customHeight="1">
      <c r="A11" s="520" t="s">
        <v>350</v>
      </c>
      <c r="B11" s="520"/>
      <c r="C11" s="520"/>
      <c r="D11" s="520"/>
      <c r="E11" s="520"/>
      <c r="F11" s="520"/>
      <c r="G11" s="520"/>
      <c r="H11" s="520"/>
      <c r="I11" s="39">
        <v>7</v>
      </c>
      <c r="J11" s="351">
        <v>0</v>
      </c>
      <c r="K11" s="274">
        <v>0</v>
      </c>
    </row>
    <row r="12" spans="1:11" ht="12.75" customHeight="1">
      <c r="A12" s="520" t="s">
        <v>351</v>
      </c>
      <c r="B12" s="520"/>
      <c r="C12" s="520"/>
      <c r="D12" s="520"/>
      <c r="E12" s="520"/>
      <c r="F12" s="520"/>
      <c r="G12" s="520"/>
      <c r="H12" s="520"/>
      <c r="I12" s="39">
        <v>8</v>
      </c>
      <c r="J12" s="351">
        <v>0</v>
      </c>
      <c r="K12" s="274">
        <v>0</v>
      </c>
    </row>
    <row r="13" spans="1:11" ht="12.75" customHeight="1">
      <c r="A13" s="520" t="s">
        <v>352</v>
      </c>
      <c r="B13" s="520"/>
      <c r="C13" s="520"/>
      <c r="D13" s="520"/>
      <c r="E13" s="520"/>
      <c r="F13" s="520"/>
      <c r="G13" s="520"/>
      <c r="H13" s="520"/>
      <c r="I13" s="39">
        <v>9</v>
      </c>
      <c r="J13" s="351">
        <v>0</v>
      </c>
      <c r="K13" s="274">
        <v>0</v>
      </c>
    </row>
    <row r="14" spans="1:11" ht="12.75" customHeight="1">
      <c r="A14" s="524" t="s">
        <v>353</v>
      </c>
      <c r="B14" s="551"/>
      <c r="C14" s="551"/>
      <c r="D14" s="551"/>
      <c r="E14" s="551"/>
      <c r="F14" s="551"/>
      <c r="G14" s="551"/>
      <c r="H14" s="552"/>
      <c r="I14" s="39">
        <v>10</v>
      </c>
      <c r="J14" s="275">
        <f>SUM(J5:J13)</f>
        <v>-477011624</v>
      </c>
      <c r="K14" s="275">
        <f>SUM(K5:K13)</f>
        <v>-573999375</v>
      </c>
    </row>
    <row r="15" spans="1:11" ht="12.75" customHeight="1">
      <c r="A15" s="520" t="s">
        <v>354</v>
      </c>
      <c r="B15" s="525"/>
      <c r="C15" s="525"/>
      <c r="D15" s="525"/>
      <c r="E15" s="525"/>
      <c r="F15" s="525"/>
      <c r="G15" s="525"/>
      <c r="H15" s="543"/>
      <c r="I15" s="39">
        <v>11</v>
      </c>
      <c r="J15" s="274">
        <v>0</v>
      </c>
      <c r="K15" s="274">
        <v>0</v>
      </c>
    </row>
    <row r="16" spans="1:11" ht="12.75" customHeight="1">
      <c r="A16" s="520" t="s">
        <v>355</v>
      </c>
      <c r="B16" s="525"/>
      <c r="C16" s="525"/>
      <c r="D16" s="525"/>
      <c r="E16" s="525"/>
      <c r="F16" s="525"/>
      <c r="G16" s="525"/>
      <c r="H16" s="543"/>
      <c r="I16" s="39">
        <v>12</v>
      </c>
      <c r="J16" s="274">
        <v>0</v>
      </c>
      <c r="K16" s="274">
        <v>0</v>
      </c>
    </row>
    <row r="17" spans="1:11" ht="12.75" customHeight="1">
      <c r="A17" s="520" t="s">
        <v>356</v>
      </c>
      <c r="B17" s="525"/>
      <c r="C17" s="525"/>
      <c r="D17" s="525"/>
      <c r="E17" s="525"/>
      <c r="F17" s="525"/>
      <c r="G17" s="525"/>
      <c r="H17" s="543"/>
      <c r="I17" s="39">
        <v>13</v>
      </c>
      <c r="J17" s="274">
        <v>0</v>
      </c>
      <c r="K17" s="274">
        <v>0</v>
      </c>
    </row>
    <row r="18" spans="1:11" ht="12.75" customHeight="1">
      <c r="A18" s="520" t="s">
        <v>357</v>
      </c>
      <c r="B18" s="525"/>
      <c r="C18" s="525"/>
      <c r="D18" s="525"/>
      <c r="E18" s="525"/>
      <c r="F18" s="525"/>
      <c r="G18" s="525"/>
      <c r="H18" s="543"/>
      <c r="I18" s="39">
        <v>14</v>
      </c>
      <c r="J18" s="274">
        <v>0</v>
      </c>
      <c r="K18" s="274">
        <v>0</v>
      </c>
    </row>
    <row r="19" spans="1:11" ht="12.75" customHeight="1">
      <c r="A19" s="520" t="s">
        <v>358</v>
      </c>
      <c r="B19" s="525"/>
      <c r="C19" s="525"/>
      <c r="D19" s="525"/>
      <c r="E19" s="525"/>
      <c r="F19" s="525"/>
      <c r="G19" s="525"/>
      <c r="H19" s="543"/>
      <c r="I19" s="39">
        <v>15</v>
      </c>
      <c r="J19" s="274">
        <v>0</v>
      </c>
      <c r="K19" s="274">
        <v>0</v>
      </c>
    </row>
    <row r="20" spans="1:11" ht="12.75" customHeight="1">
      <c r="A20" s="520" t="s">
        <v>359</v>
      </c>
      <c r="B20" s="525"/>
      <c r="C20" s="525"/>
      <c r="D20" s="525"/>
      <c r="E20" s="525"/>
      <c r="F20" s="525"/>
      <c r="G20" s="525"/>
      <c r="H20" s="543"/>
      <c r="I20" s="39">
        <v>16</v>
      </c>
      <c r="J20" s="274">
        <v>0</v>
      </c>
      <c r="K20" s="274">
        <v>0</v>
      </c>
    </row>
    <row r="21" spans="1:11" ht="12.75" customHeight="1">
      <c r="A21" s="544" t="s">
        <v>360</v>
      </c>
      <c r="B21" s="545"/>
      <c r="C21" s="545"/>
      <c r="D21" s="545"/>
      <c r="E21" s="545"/>
      <c r="F21" s="545"/>
      <c r="G21" s="545"/>
      <c r="H21" s="546"/>
      <c r="I21" s="39">
        <v>17</v>
      </c>
      <c r="J21" s="276">
        <f>SUM(J15:J20)</f>
        <v>0</v>
      </c>
      <c r="K21" s="276">
        <f>SUM(K15:K20)</f>
        <v>0</v>
      </c>
    </row>
    <row r="22" spans="1:11" ht="12.75">
      <c r="A22" s="547"/>
      <c r="B22" s="548"/>
      <c r="C22" s="548"/>
      <c r="D22" s="548"/>
      <c r="E22" s="548"/>
      <c r="F22" s="548"/>
      <c r="G22" s="548"/>
      <c r="H22" s="548"/>
      <c r="I22" s="549"/>
      <c r="J22" s="549"/>
      <c r="K22" s="550"/>
    </row>
    <row r="23" spans="1:11" ht="12.75">
      <c r="A23" s="535" t="s">
        <v>361</v>
      </c>
      <c r="B23" s="536"/>
      <c r="C23" s="536"/>
      <c r="D23" s="536"/>
      <c r="E23" s="536"/>
      <c r="F23" s="536"/>
      <c r="G23" s="536"/>
      <c r="H23" s="536"/>
      <c r="I23" s="40">
        <v>18</v>
      </c>
      <c r="J23" s="6">
        <v>0</v>
      </c>
      <c r="K23" s="6">
        <v>0</v>
      </c>
    </row>
    <row r="24" spans="1:11" ht="17.25" customHeight="1">
      <c r="A24" s="537" t="s">
        <v>362</v>
      </c>
      <c r="B24" s="538"/>
      <c r="C24" s="538"/>
      <c r="D24" s="538"/>
      <c r="E24" s="538"/>
      <c r="F24" s="538"/>
      <c r="G24" s="538"/>
      <c r="H24" s="538"/>
      <c r="I24" s="41">
        <v>19</v>
      </c>
      <c r="J24" s="49">
        <v>0</v>
      </c>
      <c r="K24" s="49">
        <v>0</v>
      </c>
    </row>
    <row r="25" spans="1:11" ht="30" customHeight="1">
      <c r="A25" s="539" t="s">
        <v>363</v>
      </c>
      <c r="B25" s="540"/>
      <c r="C25" s="540"/>
      <c r="D25" s="540"/>
      <c r="E25" s="540"/>
      <c r="F25" s="540"/>
      <c r="G25" s="540"/>
      <c r="H25" s="540"/>
      <c r="I25" s="540"/>
      <c r="J25" s="540"/>
      <c r="K25" s="540"/>
    </row>
  </sheetData>
  <sheetProtection/>
  <protectedRanges>
    <protectedRange sqref="E2" name="Range1_1"/>
    <protectedRange sqref="G2:H2" name="Range1"/>
  </protectedRanges>
  <mergeCells count="26">
    <mergeCell ref="A11:H11"/>
    <mergeCell ref="A12:H12"/>
    <mergeCell ref="A13:H13"/>
    <mergeCell ref="A14:H14"/>
    <mergeCell ref="C2:D2"/>
    <mergeCell ref="G2:H2"/>
    <mergeCell ref="A3:H3"/>
    <mergeCell ref="A4:H4"/>
    <mergeCell ref="A5:H5"/>
    <mergeCell ref="A6:H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463"/>
  <sheetViews>
    <sheetView zoomScaleSheetLayoutView="100" zoomScalePageLayoutView="0" workbookViewId="0" topLeftCell="A292">
      <selection activeCell="A295" sqref="A295:I295"/>
    </sheetView>
  </sheetViews>
  <sheetFormatPr defaultColWidth="9.140625" defaultRowHeight="12.75"/>
  <cols>
    <col min="1" max="1" width="30.28125" style="165" customWidth="1"/>
    <col min="2" max="2" width="13.421875" style="165" bestFit="1" customWidth="1"/>
    <col min="3" max="3" width="11.421875" style="165" bestFit="1" customWidth="1"/>
    <col min="4" max="4" width="12.28125" style="165" bestFit="1" customWidth="1"/>
    <col min="5" max="5" width="11.421875" style="165" bestFit="1" customWidth="1"/>
    <col min="6" max="6" width="11.140625" style="165" customWidth="1"/>
    <col min="7" max="7" width="9.140625" style="165" bestFit="1" customWidth="1"/>
    <col min="8" max="8" width="13.421875" style="165" bestFit="1" customWidth="1"/>
    <col min="9" max="9" width="10.57421875" style="165" customWidth="1"/>
    <col min="10" max="11" width="9.140625" style="125" customWidth="1"/>
    <col min="12" max="16384" width="9.140625" style="127" customWidth="1"/>
  </cols>
  <sheetData>
    <row r="1" ht="12.75">
      <c r="A1" s="111"/>
    </row>
    <row r="2" spans="1:9" ht="20.25">
      <c r="A2" s="614" t="s">
        <v>364</v>
      </c>
      <c r="B2" s="614"/>
      <c r="C2" s="614"/>
      <c r="D2" s="614"/>
      <c r="E2" s="614"/>
      <c r="F2" s="614"/>
      <c r="G2" s="614"/>
      <c r="H2" s="614"/>
      <c r="I2" s="614"/>
    </row>
    <row r="3" ht="12.75">
      <c r="A3" s="121"/>
    </row>
    <row r="4" spans="1:11" s="217" customFormat="1" ht="12.75">
      <c r="A4" s="575" t="s">
        <v>595</v>
      </c>
      <c r="B4" s="575"/>
      <c r="C4" s="575"/>
      <c r="D4" s="575"/>
      <c r="E4" s="575"/>
      <c r="F4" s="575"/>
      <c r="G4" s="575"/>
      <c r="H4" s="575"/>
      <c r="I4" s="575"/>
      <c r="J4" s="214"/>
      <c r="K4" s="214"/>
    </row>
    <row r="5" spans="1:11" s="367" customFormat="1" ht="12.75">
      <c r="A5" s="392"/>
      <c r="B5" s="392"/>
      <c r="C5" s="392"/>
      <c r="D5" s="392"/>
      <c r="E5" s="392"/>
      <c r="F5" s="392"/>
      <c r="G5" s="392"/>
      <c r="H5" s="392"/>
      <c r="I5" s="392"/>
      <c r="J5" s="363"/>
      <c r="K5" s="363"/>
    </row>
    <row r="6" spans="1:11" s="367" customFormat="1" ht="81" customHeight="1">
      <c r="A6" s="619" t="s">
        <v>617</v>
      </c>
      <c r="B6" s="619"/>
      <c r="C6" s="619"/>
      <c r="D6" s="619"/>
      <c r="E6" s="619"/>
      <c r="F6" s="619"/>
      <c r="G6" s="619"/>
      <c r="H6" s="619"/>
      <c r="I6" s="619"/>
      <c r="J6" s="363"/>
      <c r="K6" s="363"/>
    </row>
    <row r="7" ht="12.75" customHeight="1">
      <c r="A7" s="111"/>
    </row>
    <row r="8" spans="1:10" ht="12.75" customHeight="1">
      <c r="A8" s="576" t="s">
        <v>365</v>
      </c>
      <c r="B8" s="576"/>
      <c r="C8" s="576"/>
      <c r="D8" s="576"/>
      <c r="E8" s="576"/>
      <c r="F8" s="576"/>
      <c r="G8" s="576"/>
      <c r="H8" s="576"/>
      <c r="I8" s="576"/>
      <c r="J8" s="170"/>
    </row>
    <row r="9" spans="1:10" ht="12.75" customHeight="1">
      <c r="A9" s="163"/>
      <c r="B9" s="163"/>
      <c r="C9" s="163"/>
      <c r="D9" s="163"/>
      <c r="E9" s="163"/>
      <c r="F9" s="163"/>
      <c r="G9" s="163"/>
      <c r="H9" s="163"/>
      <c r="I9" s="163"/>
      <c r="J9" s="188"/>
    </row>
    <row r="10" spans="1:10" ht="12.75" customHeight="1">
      <c r="A10" s="615" t="s">
        <v>366</v>
      </c>
      <c r="B10" s="615"/>
      <c r="C10" s="615"/>
      <c r="D10" s="615"/>
      <c r="E10" s="615"/>
      <c r="F10" s="615"/>
      <c r="G10" s="615"/>
      <c r="H10" s="615"/>
      <c r="I10" s="615"/>
      <c r="J10" s="615"/>
    </row>
    <row r="11" spans="1:10" ht="29.25" customHeight="1">
      <c r="A11" s="575" t="s">
        <v>577</v>
      </c>
      <c r="B11" s="575"/>
      <c r="C11" s="575"/>
      <c r="D11" s="575"/>
      <c r="E11" s="575"/>
      <c r="F11" s="575"/>
      <c r="G11" s="575"/>
      <c r="H11" s="575"/>
      <c r="I11" s="575"/>
      <c r="J11" s="171"/>
    </row>
    <row r="12" spans="1:10" ht="39.75" customHeight="1">
      <c r="A12" s="575" t="s">
        <v>571</v>
      </c>
      <c r="B12" s="575"/>
      <c r="C12" s="575"/>
      <c r="D12" s="575"/>
      <c r="E12" s="575"/>
      <c r="F12" s="575"/>
      <c r="G12" s="575"/>
      <c r="H12" s="575"/>
      <c r="I12" s="575"/>
      <c r="J12" s="189"/>
    </row>
    <row r="13" ht="12.75" customHeight="1">
      <c r="A13" s="167"/>
    </row>
    <row r="14" spans="1:10" ht="12.75" customHeight="1">
      <c r="A14" s="576" t="s">
        <v>367</v>
      </c>
      <c r="B14" s="576"/>
      <c r="C14" s="576"/>
      <c r="D14" s="576"/>
      <c r="E14" s="576"/>
      <c r="F14" s="576"/>
      <c r="G14" s="576"/>
      <c r="H14" s="576"/>
      <c r="I14" s="576"/>
      <c r="J14" s="170"/>
    </row>
    <row r="15" spans="1:10" ht="24.75" customHeight="1">
      <c r="A15" s="575" t="s">
        <v>368</v>
      </c>
      <c r="B15" s="575"/>
      <c r="C15" s="575"/>
      <c r="D15" s="575"/>
      <c r="E15" s="575"/>
      <c r="F15" s="575"/>
      <c r="G15" s="575"/>
      <c r="H15" s="575"/>
      <c r="I15" s="575"/>
      <c r="J15" s="189"/>
    </row>
    <row r="16" spans="1:11" ht="27.75" customHeight="1">
      <c r="A16" s="575" t="s">
        <v>581</v>
      </c>
      <c r="B16" s="575"/>
      <c r="C16" s="575"/>
      <c r="D16" s="575"/>
      <c r="E16" s="575"/>
      <c r="F16" s="575"/>
      <c r="G16" s="575"/>
      <c r="H16" s="575"/>
      <c r="I16" s="575"/>
      <c r="J16" s="189"/>
      <c r="K16" s="169"/>
    </row>
    <row r="17" spans="1:10" ht="68.25" customHeight="1">
      <c r="A17" s="575" t="s">
        <v>369</v>
      </c>
      <c r="B17" s="575"/>
      <c r="C17" s="575"/>
      <c r="D17" s="575"/>
      <c r="E17" s="575"/>
      <c r="F17" s="575"/>
      <c r="G17" s="575"/>
      <c r="H17" s="575"/>
      <c r="I17" s="575"/>
      <c r="J17" s="189"/>
    </row>
    <row r="18" spans="1:10" ht="12.75" customHeight="1">
      <c r="A18" s="164"/>
      <c r="B18" s="164"/>
      <c r="C18" s="164"/>
      <c r="D18" s="164"/>
      <c r="E18" s="164"/>
      <c r="F18" s="164"/>
      <c r="G18" s="164"/>
      <c r="H18" s="164"/>
      <c r="I18" s="164"/>
      <c r="J18" s="169"/>
    </row>
    <row r="19" spans="1:9" ht="12.75">
      <c r="A19" s="198"/>
      <c r="B19" s="200"/>
      <c r="C19" s="200"/>
      <c r="D19" s="200"/>
      <c r="E19" s="200"/>
      <c r="F19" s="200"/>
      <c r="G19" s="200"/>
      <c r="H19" s="200"/>
      <c r="I19" s="200"/>
    </row>
    <row r="20" spans="1:10" ht="12.75">
      <c r="A20" s="615" t="s">
        <v>377</v>
      </c>
      <c r="B20" s="615"/>
      <c r="C20" s="615"/>
      <c r="D20" s="615"/>
      <c r="E20" s="615"/>
      <c r="F20" s="615"/>
      <c r="G20" s="615"/>
      <c r="H20" s="615"/>
      <c r="I20" s="615"/>
      <c r="J20" s="170"/>
    </row>
    <row r="21" spans="1:10" ht="12.75" customHeight="1">
      <c r="A21" s="617" t="s">
        <v>603</v>
      </c>
      <c r="B21" s="617"/>
      <c r="C21" s="617"/>
      <c r="D21" s="617"/>
      <c r="E21" s="617"/>
      <c r="F21" s="617"/>
      <c r="G21" s="617"/>
      <c r="H21" s="617"/>
      <c r="I21" s="617"/>
      <c r="J21" s="171"/>
    </row>
    <row r="22" spans="1:9" ht="12.75">
      <c r="A22" s="199"/>
      <c r="B22" s="200"/>
      <c r="C22" s="200"/>
      <c r="D22" s="200"/>
      <c r="E22" s="200"/>
      <c r="F22" s="200"/>
      <c r="G22" s="200"/>
      <c r="H22" s="200"/>
      <c r="I22" s="200"/>
    </row>
    <row r="23" spans="1:9" ht="12.75">
      <c r="A23" s="199"/>
      <c r="B23" s="200"/>
      <c r="C23" s="200"/>
      <c r="D23" s="200"/>
      <c r="E23" s="200"/>
      <c r="F23" s="200"/>
      <c r="G23" s="200"/>
      <c r="H23" s="200"/>
      <c r="I23" s="200"/>
    </row>
    <row r="24" spans="1:10" ht="12.75">
      <c r="A24" s="616" t="s">
        <v>378</v>
      </c>
      <c r="B24" s="616"/>
      <c r="C24" s="616"/>
      <c r="D24" s="616"/>
      <c r="E24" s="616"/>
      <c r="F24" s="616"/>
      <c r="G24" s="616"/>
      <c r="H24" s="616"/>
      <c r="I24" s="616"/>
      <c r="J24" s="172"/>
    </row>
    <row r="25" spans="1:9" ht="12.75">
      <c r="A25" s="198"/>
      <c r="B25" s="200"/>
      <c r="C25" s="200"/>
      <c r="D25" s="200"/>
      <c r="E25" s="200"/>
      <c r="F25" s="200"/>
      <c r="G25" s="200"/>
      <c r="H25" s="200"/>
      <c r="I25" s="200"/>
    </row>
    <row r="26" spans="1:10" ht="12.75">
      <c r="A26" s="616" t="s">
        <v>604</v>
      </c>
      <c r="B26" s="616"/>
      <c r="C26" s="616"/>
      <c r="D26" s="616"/>
      <c r="E26" s="616"/>
      <c r="F26" s="616"/>
      <c r="G26" s="616"/>
      <c r="H26" s="616"/>
      <c r="I26" s="616"/>
      <c r="J26" s="172"/>
    </row>
    <row r="27" spans="1:9" ht="12.75" customHeight="1">
      <c r="A27" s="225" t="s">
        <v>78</v>
      </c>
      <c r="B27" s="618" t="s">
        <v>379</v>
      </c>
      <c r="C27" s="618"/>
      <c r="D27" s="618"/>
      <c r="E27" s="618"/>
      <c r="F27" s="618"/>
      <c r="G27" s="618"/>
      <c r="H27" s="618"/>
      <c r="I27" s="618"/>
    </row>
    <row r="28" spans="1:10" ht="12.75" customHeight="1">
      <c r="A28" s="225" t="s">
        <v>76</v>
      </c>
      <c r="B28" s="618" t="s">
        <v>380</v>
      </c>
      <c r="C28" s="618"/>
      <c r="D28" s="618"/>
      <c r="E28" s="618"/>
      <c r="F28" s="618"/>
      <c r="G28" s="618"/>
      <c r="H28" s="618"/>
      <c r="I28" s="618"/>
      <c r="J28" s="190"/>
    </row>
    <row r="29" spans="1:10" ht="12.75">
      <c r="A29" s="225" t="s">
        <v>77</v>
      </c>
      <c r="B29" s="618" t="s">
        <v>380</v>
      </c>
      <c r="C29" s="618"/>
      <c r="D29" s="618"/>
      <c r="E29" s="618"/>
      <c r="F29" s="618"/>
      <c r="G29" s="618"/>
      <c r="H29" s="618"/>
      <c r="I29" s="618"/>
      <c r="J29" s="190"/>
    </row>
    <row r="30" spans="1:9" ht="12.75">
      <c r="A30" s="226"/>
      <c r="B30" s="226"/>
      <c r="C30" s="226"/>
      <c r="D30" s="226"/>
      <c r="E30" s="226"/>
      <c r="F30" s="226"/>
      <c r="G30" s="226"/>
      <c r="H30" s="226"/>
      <c r="I30" s="226"/>
    </row>
    <row r="31" spans="1:9" ht="12.75">
      <c r="A31" s="226"/>
      <c r="B31" s="226"/>
      <c r="C31" s="226"/>
      <c r="D31" s="226"/>
      <c r="E31" s="226"/>
      <c r="F31" s="226"/>
      <c r="G31" s="226"/>
      <c r="H31" s="226"/>
      <c r="I31" s="226"/>
    </row>
    <row r="32" spans="1:10" ht="12.75">
      <c r="A32" s="616" t="s">
        <v>381</v>
      </c>
      <c r="B32" s="616"/>
      <c r="C32" s="616"/>
      <c r="D32" s="616"/>
      <c r="E32" s="616"/>
      <c r="F32" s="616"/>
      <c r="G32" s="616"/>
      <c r="H32" s="616"/>
      <c r="I32" s="616"/>
      <c r="J32" s="172"/>
    </row>
    <row r="33" spans="1:10" ht="12.75">
      <c r="A33" s="225" t="s">
        <v>79</v>
      </c>
      <c r="B33" s="618" t="s">
        <v>382</v>
      </c>
      <c r="C33" s="618"/>
      <c r="D33" s="618"/>
      <c r="E33" s="618"/>
      <c r="F33" s="618"/>
      <c r="G33" s="618"/>
      <c r="H33" s="618"/>
      <c r="I33" s="618"/>
      <c r="J33" s="190"/>
    </row>
    <row r="34" spans="1:10" ht="12.75">
      <c r="A34" s="225" t="s">
        <v>89</v>
      </c>
      <c r="B34" s="618" t="s">
        <v>573</v>
      </c>
      <c r="C34" s="618"/>
      <c r="D34" s="618"/>
      <c r="E34" s="618"/>
      <c r="F34" s="618"/>
      <c r="G34" s="618"/>
      <c r="H34" s="618"/>
      <c r="I34" s="618"/>
      <c r="J34" s="190"/>
    </row>
    <row r="35" spans="1:10" ht="12.75">
      <c r="A35" s="225" t="s">
        <v>554</v>
      </c>
      <c r="B35" s="618" t="s">
        <v>574</v>
      </c>
      <c r="C35" s="618"/>
      <c r="D35" s="618"/>
      <c r="E35" s="618"/>
      <c r="F35" s="618"/>
      <c r="G35" s="618"/>
      <c r="H35" s="618"/>
      <c r="I35" s="618"/>
      <c r="J35" s="190"/>
    </row>
    <row r="36" spans="1:10" ht="12.75">
      <c r="A36" s="225" t="s">
        <v>555</v>
      </c>
      <c r="B36" s="618" t="s">
        <v>574</v>
      </c>
      <c r="C36" s="618"/>
      <c r="D36" s="618"/>
      <c r="E36" s="618"/>
      <c r="F36" s="618"/>
      <c r="G36" s="618"/>
      <c r="H36" s="618"/>
      <c r="I36" s="618"/>
      <c r="J36" s="190"/>
    </row>
    <row r="37" ht="12.75">
      <c r="A37" s="167"/>
    </row>
    <row r="38" spans="1:9" ht="12.75">
      <c r="A38" s="198"/>
      <c r="B38" s="200"/>
      <c r="C38" s="200"/>
      <c r="D38" s="200"/>
      <c r="E38" s="200"/>
      <c r="F38" s="200"/>
      <c r="G38" s="200"/>
      <c r="H38" s="200"/>
      <c r="I38" s="200"/>
    </row>
    <row r="39" spans="1:9" ht="12.75">
      <c r="A39" s="616" t="s">
        <v>383</v>
      </c>
      <c r="B39" s="616"/>
      <c r="C39" s="616"/>
      <c r="D39" s="616"/>
      <c r="E39" s="616"/>
      <c r="F39" s="616"/>
      <c r="G39" s="616"/>
      <c r="H39" s="616"/>
      <c r="I39" s="616"/>
    </row>
    <row r="40" spans="1:11" s="217" customFormat="1" ht="12.75">
      <c r="A40" s="219"/>
      <c r="B40" s="219"/>
      <c r="C40" s="219"/>
      <c r="D40" s="219"/>
      <c r="E40" s="219"/>
      <c r="F40" s="219"/>
      <c r="G40" s="219"/>
      <c r="H40" s="219"/>
      <c r="I40" s="219"/>
      <c r="J40" s="214"/>
      <c r="K40" s="214"/>
    </row>
    <row r="41" spans="1:9" ht="12.75">
      <c r="A41" s="616" t="s">
        <v>384</v>
      </c>
      <c r="B41" s="616"/>
      <c r="C41" s="616"/>
      <c r="D41" s="616"/>
      <c r="E41" s="616"/>
      <c r="F41" s="616"/>
      <c r="G41" s="616"/>
      <c r="H41" s="616"/>
      <c r="I41" s="616"/>
    </row>
    <row r="42" spans="1:11" ht="42.75" customHeight="1">
      <c r="A42" s="575" t="s">
        <v>385</v>
      </c>
      <c r="B42" s="575"/>
      <c r="C42" s="575"/>
      <c r="D42" s="575"/>
      <c r="E42" s="575"/>
      <c r="F42" s="575"/>
      <c r="G42" s="575"/>
      <c r="H42" s="575"/>
      <c r="I42" s="575"/>
      <c r="J42" s="189"/>
      <c r="K42" s="171"/>
    </row>
    <row r="43" spans="1:9" ht="12.75">
      <c r="A43" s="168"/>
      <c r="B43" s="168"/>
      <c r="C43" s="168"/>
      <c r="D43" s="168"/>
      <c r="E43" s="168"/>
      <c r="F43" s="168"/>
      <c r="G43" s="168"/>
      <c r="H43" s="168"/>
      <c r="I43" s="168"/>
    </row>
    <row r="44" spans="1:9" ht="12.75">
      <c r="A44" s="616" t="s">
        <v>386</v>
      </c>
      <c r="B44" s="616"/>
      <c r="C44" s="616"/>
      <c r="D44" s="616"/>
      <c r="E44" s="616"/>
      <c r="F44" s="616"/>
      <c r="G44" s="616"/>
      <c r="H44" s="616"/>
      <c r="I44" s="616"/>
    </row>
    <row r="45" spans="1:9" ht="27.75" customHeight="1">
      <c r="A45" s="595" t="s">
        <v>605</v>
      </c>
      <c r="B45" s="595"/>
      <c r="C45" s="595"/>
      <c r="D45" s="595"/>
      <c r="E45" s="595"/>
      <c r="F45" s="595"/>
      <c r="G45" s="595"/>
      <c r="H45" s="595"/>
      <c r="I45" s="595"/>
    </row>
    <row r="46" spans="1:9" ht="12.75">
      <c r="A46" s="164"/>
      <c r="B46" s="164"/>
      <c r="C46" s="164"/>
      <c r="D46" s="164"/>
      <c r="E46" s="164"/>
      <c r="F46" s="164"/>
      <c r="G46" s="164"/>
      <c r="H46" s="164"/>
      <c r="I46" s="164"/>
    </row>
    <row r="47" spans="1:9" ht="12.75">
      <c r="A47" s="164"/>
      <c r="B47" s="164"/>
      <c r="C47" s="164"/>
      <c r="D47" s="164"/>
      <c r="E47" s="164"/>
      <c r="F47" s="164"/>
      <c r="G47" s="164"/>
      <c r="H47" s="164"/>
      <c r="I47" s="164"/>
    </row>
    <row r="48" ht="12.75">
      <c r="A48" s="159" t="s">
        <v>387</v>
      </c>
    </row>
    <row r="49" spans="1:11" ht="12.75">
      <c r="A49" s="105"/>
      <c r="B49" s="106" t="s">
        <v>591</v>
      </c>
      <c r="C49" s="242" t="s">
        <v>602</v>
      </c>
      <c r="D49" s="159"/>
      <c r="E49" s="159"/>
      <c r="K49" s="173"/>
    </row>
    <row r="50" spans="1:5" ht="12.75">
      <c r="A50" s="158" t="s">
        <v>388</v>
      </c>
      <c r="B50" s="277">
        <v>59502760</v>
      </c>
      <c r="C50" s="246">
        <v>75485618</v>
      </c>
      <c r="D50" s="159"/>
      <c r="E50" s="159"/>
    </row>
    <row r="51" spans="1:11" ht="12.75">
      <c r="A51" s="158" t="s">
        <v>389</v>
      </c>
      <c r="B51" s="277">
        <v>29787568</v>
      </c>
      <c r="C51" s="246">
        <v>28838746</v>
      </c>
      <c r="D51" s="159"/>
      <c r="E51" s="159"/>
      <c r="K51" s="173"/>
    </row>
    <row r="52" spans="1:11" ht="12.75">
      <c r="A52" s="158" t="s">
        <v>390</v>
      </c>
      <c r="B52" s="277">
        <v>23698071</v>
      </c>
      <c r="C52" s="246">
        <v>19108373</v>
      </c>
      <c r="D52" s="159"/>
      <c r="E52" s="159"/>
      <c r="K52" s="173"/>
    </row>
    <row r="53" spans="1:5" ht="12.75">
      <c r="A53" s="158" t="s">
        <v>391</v>
      </c>
      <c r="B53" s="277">
        <v>14259129</v>
      </c>
      <c r="C53" s="246">
        <v>5497846</v>
      </c>
      <c r="D53" s="159"/>
      <c r="E53" s="159"/>
    </row>
    <row r="54" spans="1:5" ht="12.75">
      <c r="A54" s="158" t="s">
        <v>392</v>
      </c>
      <c r="B54" s="277">
        <v>5643882</v>
      </c>
      <c r="C54" s="246">
        <v>3413491</v>
      </c>
      <c r="D54" s="159"/>
      <c r="E54" s="159"/>
    </row>
    <row r="55" spans="1:5" ht="12.75">
      <c r="A55" s="158" t="s">
        <v>393</v>
      </c>
      <c r="B55" s="277">
        <v>817173</v>
      </c>
      <c r="C55" s="246">
        <v>1095971</v>
      </c>
      <c r="D55" s="159"/>
      <c r="E55" s="159"/>
    </row>
    <row r="56" spans="1:5" ht="13.5" thickBot="1">
      <c r="A56" s="158" t="s">
        <v>394</v>
      </c>
      <c r="B56" s="278">
        <v>445755</v>
      </c>
      <c r="C56" s="247">
        <v>1356798</v>
      </c>
      <c r="D56" s="159"/>
      <c r="E56" s="159"/>
    </row>
    <row r="57" spans="1:5" ht="13.5" thickBot="1">
      <c r="A57" s="160"/>
      <c r="B57" s="340">
        <f>SUM(B50:B56)</f>
        <v>134154338</v>
      </c>
      <c r="C57" s="108">
        <f>SUM(C50:C56)</f>
        <v>134796843</v>
      </c>
      <c r="D57" s="159"/>
      <c r="E57" s="159"/>
    </row>
    <row r="58" ht="12.75">
      <c r="C58" s="176"/>
    </row>
    <row r="59" ht="12.75">
      <c r="C59" s="176"/>
    </row>
    <row r="60" ht="12.75">
      <c r="A60" s="159" t="s">
        <v>395</v>
      </c>
    </row>
    <row r="61" spans="1:5" ht="12.75">
      <c r="A61" s="160"/>
      <c r="B61" s="106" t="s">
        <v>591</v>
      </c>
      <c r="C61" s="242" t="s">
        <v>602</v>
      </c>
      <c r="D61" s="109"/>
      <c r="E61" s="109"/>
    </row>
    <row r="62" spans="1:5" ht="25.5">
      <c r="A62" s="158" t="s">
        <v>570</v>
      </c>
      <c r="B62" s="332">
        <v>362655</v>
      </c>
      <c r="C62" s="248">
        <v>1170420</v>
      </c>
      <c r="D62" s="109"/>
      <c r="E62" s="109"/>
    </row>
    <row r="63" spans="1:11" s="286" customFormat="1" ht="25.5">
      <c r="A63" s="158" t="s">
        <v>612</v>
      </c>
      <c r="B63" s="332">
        <v>88777</v>
      </c>
      <c r="C63" s="332">
        <v>0</v>
      </c>
      <c r="D63" s="109"/>
      <c r="E63" s="109"/>
      <c r="F63" s="347"/>
      <c r="G63" s="347"/>
      <c r="H63" s="347"/>
      <c r="I63" s="347"/>
      <c r="J63" s="283"/>
      <c r="K63" s="283"/>
    </row>
    <row r="64" spans="1:5" ht="12.75">
      <c r="A64" s="158" t="s">
        <v>396</v>
      </c>
      <c r="B64" s="332">
        <v>333175</v>
      </c>
      <c r="C64" s="249">
        <v>389531</v>
      </c>
      <c r="D64" s="109"/>
      <c r="E64" s="109"/>
    </row>
    <row r="65" spans="1:5" ht="12.75">
      <c r="A65" s="158" t="s">
        <v>397</v>
      </c>
      <c r="B65" s="332">
        <v>90494</v>
      </c>
      <c r="C65" s="250">
        <v>98439</v>
      </c>
      <c r="D65" s="109"/>
      <c r="E65" s="109"/>
    </row>
    <row r="66" spans="1:5" ht="13.5" thickBot="1">
      <c r="A66" s="158" t="s">
        <v>398</v>
      </c>
      <c r="B66" s="333">
        <v>495499</v>
      </c>
      <c r="C66" s="251">
        <v>369246</v>
      </c>
      <c r="D66" s="109"/>
      <c r="E66" s="109"/>
    </row>
    <row r="67" spans="1:5" ht="13.5" thickBot="1">
      <c r="A67" s="160"/>
      <c r="B67" s="340">
        <f>SUM(B62:B66)</f>
        <v>1370600</v>
      </c>
      <c r="C67" s="108">
        <f>SUM(C62:C66)</f>
        <v>2027636</v>
      </c>
      <c r="D67" s="109"/>
      <c r="E67" s="109"/>
    </row>
    <row r="68" spans="1:5" ht="12.75">
      <c r="A68" s="602"/>
      <c r="B68" s="602"/>
      <c r="C68" s="602"/>
      <c r="D68" s="161"/>
      <c r="E68" s="161"/>
    </row>
    <row r="69" spans="1:5" ht="12.75">
      <c r="A69" s="602"/>
      <c r="B69" s="602"/>
      <c r="C69" s="602"/>
      <c r="D69" s="161"/>
      <c r="E69" s="161"/>
    </row>
    <row r="70" spans="1:5" ht="12.75">
      <c r="A70" s="602" t="s">
        <v>618</v>
      </c>
      <c r="B70" s="602"/>
      <c r="C70" s="602"/>
      <c r="D70" s="161"/>
      <c r="E70" s="161"/>
    </row>
    <row r="71" spans="2:5" ht="12.75">
      <c r="B71" s="106" t="s">
        <v>591</v>
      </c>
      <c r="C71" s="242" t="s">
        <v>602</v>
      </c>
      <c r="D71" s="161"/>
      <c r="E71" s="161"/>
    </row>
    <row r="72" spans="1:5" ht="12.75">
      <c r="A72" s="158" t="s">
        <v>399</v>
      </c>
      <c r="B72" s="279">
        <v>2852231</v>
      </c>
      <c r="C72" s="252">
        <v>4343784</v>
      </c>
      <c r="D72" s="161"/>
      <c r="E72" s="161"/>
    </row>
    <row r="73" spans="1:5" ht="12.75">
      <c r="A73" s="158" t="s">
        <v>400</v>
      </c>
      <c r="B73" s="279">
        <v>448367</v>
      </c>
      <c r="C73" s="252">
        <v>1288556</v>
      </c>
      <c r="D73" s="161"/>
      <c r="E73" s="161"/>
    </row>
    <row r="74" spans="1:8" ht="12.75">
      <c r="A74" s="158" t="s">
        <v>401</v>
      </c>
      <c r="B74" s="279">
        <v>1610959</v>
      </c>
      <c r="C74" s="252">
        <v>1976853</v>
      </c>
      <c r="D74" s="161"/>
      <c r="E74" s="161"/>
      <c r="H74" s="110"/>
    </row>
    <row r="75" spans="1:5" ht="12.75">
      <c r="A75" s="158" t="s">
        <v>402</v>
      </c>
      <c r="B75" s="279">
        <v>11950270</v>
      </c>
      <c r="C75" s="252">
        <v>11443901</v>
      </c>
      <c r="D75" s="161"/>
      <c r="E75" s="161"/>
    </row>
    <row r="76" spans="1:5" ht="12.75">
      <c r="A76" s="158" t="s">
        <v>403</v>
      </c>
      <c r="B76" s="279">
        <v>1237695</v>
      </c>
      <c r="C76" s="252">
        <v>878500</v>
      </c>
      <c r="D76" s="161"/>
      <c r="E76" s="161"/>
    </row>
    <row r="77" spans="1:5" ht="12.75">
      <c r="A77" s="158" t="s">
        <v>404</v>
      </c>
      <c r="B77" s="279">
        <v>1944113</v>
      </c>
      <c r="C77" s="252">
        <v>2255488</v>
      </c>
      <c r="D77" s="161"/>
      <c r="E77" s="161"/>
    </row>
    <row r="78" spans="1:5" ht="12.75">
      <c r="A78" s="158" t="s">
        <v>405</v>
      </c>
      <c r="B78" s="279">
        <v>4199374</v>
      </c>
      <c r="C78" s="252">
        <v>5461855</v>
      </c>
      <c r="D78" s="161"/>
      <c r="E78" s="161"/>
    </row>
    <row r="79" spans="1:5" ht="12.75">
      <c r="A79" s="158" t="s">
        <v>406</v>
      </c>
      <c r="B79" s="279">
        <v>15539716</v>
      </c>
      <c r="C79" s="252">
        <v>14905477</v>
      </c>
      <c r="D79" s="161"/>
      <c r="E79" s="161"/>
    </row>
    <row r="80" spans="1:5" ht="12.75">
      <c r="A80" s="158" t="s">
        <v>407</v>
      </c>
      <c r="B80" s="279">
        <v>50937137</v>
      </c>
      <c r="C80" s="252">
        <v>54063488</v>
      </c>
      <c r="D80" s="161"/>
      <c r="E80" s="161"/>
    </row>
    <row r="81" spans="1:5" ht="12.75">
      <c r="A81" s="158" t="s">
        <v>408</v>
      </c>
      <c r="B81" s="279">
        <v>3625000</v>
      </c>
      <c r="C81" s="252">
        <v>5320050</v>
      </c>
      <c r="D81" s="161"/>
      <c r="E81" s="161"/>
    </row>
    <row r="82" spans="1:5" ht="13.5" thickBot="1">
      <c r="A82" s="158" t="s">
        <v>409</v>
      </c>
      <c r="B82" s="280">
        <v>403399</v>
      </c>
      <c r="C82" s="253">
        <v>506016</v>
      </c>
      <c r="D82" s="161"/>
      <c r="E82" s="161"/>
    </row>
    <row r="83" spans="2:5" ht="13.5" thickBot="1">
      <c r="B83" s="337">
        <f>SUM(B72:B82)</f>
        <v>94748261</v>
      </c>
      <c r="C83" s="213">
        <f>SUM(C72:C82)</f>
        <v>102443968</v>
      </c>
      <c r="D83" s="161"/>
      <c r="E83" s="161"/>
    </row>
    <row r="84" spans="1:5" ht="12.75">
      <c r="A84" s="603"/>
      <c r="B84" s="603"/>
      <c r="C84" s="603"/>
      <c r="D84" s="161"/>
      <c r="E84" s="161"/>
    </row>
    <row r="85" spans="1:5" ht="12.75">
      <c r="A85" s="603"/>
      <c r="B85" s="603"/>
      <c r="C85" s="603"/>
      <c r="D85" s="161"/>
      <c r="E85" s="161"/>
    </row>
    <row r="86" spans="1:6" ht="12.75">
      <c r="A86" s="604" t="s">
        <v>410</v>
      </c>
      <c r="B86" s="604"/>
      <c r="C86" s="604"/>
      <c r="D86" s="604"/>
      <c r="E86" s="604"/>
      <c r="F86" s="604"/>
    </row>
    <row r="87" spans="1:4" ht="12.75">
      <c r="A87" s="105"/>
      <c r="B87" s="106" t="s">
        <v>591</v>
      </c>
      <c r="C87" s="242" t="s">
        <v>602</v>
      </c>
      <c r="D87" s="176"/>
    </row>
    <row r="88" spans="1:4" ht="12.75">
      <c r="A88" s="158" t="s">
        <v>411</v>
      </c>
      <c r="B88" s="308">
        <v>5206356</v>
      </c>
      <c r="C88" s="254">
        <v>4777299</v>
      </c>
      <c r="D88" s="176"/>
    </row>
    <row r="89" spans="1:4" ht="25.5">
      <c r="A89" s="158" t="s">
        <v>412</v>
      </c>
      <c r="B89" s="308">
        <v>3086123</v>
      </c>
      <c r="C89" s="254">
        <v>2877470</v>
      </c>
      <c r="D89" s="176"/>
    </row>
    <row r="90" spans="1:4" ht="26.25" thickBot="1">
      <c r="A90" s="158" t="s">
        <v>413</v>
      </c>
      <c r="B90" s="307">
        <v>1260623</v>
      </c>
      <c r="C90" s="255">
        <v>1316802</v>
      </c>
      <c r="D90" s="176"/>
    </row>
    <row r="91" spans="1:8" ht="13.5" thickBot="1">
      <c r="A91" s="160"/>
      <c r="B91" s="340">
        <f>SUM(B88:B90)</f>
        <v>9553102</v>
      </c>
      <c r="C91" s="108">
        <f>SUM(C88:C90)</f>
        <v>8971571</v>
      </c>
      <c r="D91" s="176"/>
      <c r="H91" s="174"/>
    </row>
    <row r="92" spans="1:6" ht="12.75">
      <c r="A92" s="605"/>
      <c r="B92" s="605"/>
      <c r="C92" s="605"/>
      <c r="D92" s="605"/>
      <c r="E92" s="605"/>
      <c r="F92" s="605"/>
    </row>
    <row r="93" spans="1:3" ht="25.5">
      <c r="A93" s="120" t="s">
        <v>596</v>
      </c>
      <c r="B93" s="269">
        <v>202</v>
      </c>
      <c r="C93" s="269">
        <v>177</v>
      </c>
    </row>
    <row r="94" spans="1:6" ht="12.75">
      <c r="A94" s="594"/>
      <c r="B94" s="594"/>
      <c r="C94" s="594"/>
      <c r="D94" s="594"/>
      <c r="E94" s="594"/>
      <c r="F94" s="594"/>
    </row>
    <row r="95" spans="1:6" ht="12.75">
      <c r="A95" s="594"/>
      <c r="B95" s="594"/>
      <c r="C95" s="594"/>
      <c r="D95" s="594"/>
      <c r="E95" s="594"/>
      <c r="F95" s="594"/>
    </row>
    <row r="96" spans="1:6" ht="12.75">
      <c r="A96" s="579" t="s">
        <v>414</v>
      </c>
      <c r="B96" s="579"/>
      <c r="C96" s="579"/>
      <c r="D96" s="579"/>
      <c r="E96" s="579"/>
      <c r="F96" s="579"/>
    </row>
    <row r="97" spans="1:4" ht="12.75">
      <c r="A97" s="111" t="s">
        <v>75</v>
      </c>
      <c r="B97" s="106" t="s">
        <v>591</v>
      </c>
      <c r="C97" s="242" t="s">
        <v>602</v>
      </c>
      <c r="D97" s="176"/>
    </row>
    <row r="98" spans="1:4" ht="12.75">
      <c r="A98" s="158" t="s">
        <v>416</v>
      </c>
      <c r="B98" s="332">
        <v>1277285</v>
      </c>
      <c r="C98" s="256">
        <v>1999313</v>
      </c>
      <c r="D98" s="176"/>
    </row>
    <row r="99" spans="1:5" ht="26.25" thickBot="1">
      <c r="A99" s="158" t="s">
        <v>415</v>
      </c>
      <c r="B99" s="333">
        <v>11942700</v>
      </c>
      <c r="C99" s="257">
        <v>11672000</v>
      </c>
      <c r="D99" s="176"/>
      <c r="E99" s="174"/>
    </row>
    <row r="100" spans="1:4" ht="13.5" thickBot="1">
      <c r="A100" s="160"/>
      <c r="B100" s="340">
        <f>SUM(B98:B99)</f>
        <v>13219985</v>
      </c>
      <c r="C100" s="108">
        <f>SUM(C98:C99)</f>
        <v>13671313</v>
      </c>
      <c r="D100" s="176"/>
    </row>
    <row r="101" spans="1:6" ht="12.75">
      <c r="A101" s="605"/>
      <c r="B101" s="605"/>
      <c r="C101" s="605"/>
      <c r="D101" s="605"/>
      <c r="E101" s="605"/>
      <c r="F101" s="605"/>
    </row>
    <row r="102" ht="12.75">
      <c r="A102" s="111"/>
    </row>
    <row r="103" ht="12.75">
      <c r="A103" s="159" t="s">
        <v>417</v>
      </c>
    </row>
    <row r="104" spans="1:3" ht="12.75">
      <c r="A104" s="159"/>
      <c r="B104" s="106" t="s">
        <v>591</v>
      </c>
      <c r="C104" s="242" t="s">
        <v>602</v>
      </c>
    </row>
    <row r="105" spans="1:3" ht="12.75">
      <c r="A105" s="120" t="s">
        <v>418</v>
      </c>
      <c r="B105" s="332">
        <v>406170</v>
      </c>
      <c r="C105" s="259">
        <v>316231</v>
      </c>
    </row>
    <row r="106" spans="1:3" ht="12.75">
      <c r="A106" s="120" t="s">
        <v>419</v>
      </c>
      <c r="B106" s="335">
        <v>199933</v>
      </c>
      <c r="C106" s="258">
        <v>267712</v>
      </c>
    </row>
    <row r="107" spans="1:3" ht="12.75">
      <c r="A107" s="120" t="s">
        <v>420</v>
      </c>
      <c r="B107" s="335">
        <v>279099</v>
      </c>
      <c r="C107" s="258">
        <v>416046</v>
      </c>
    </row>
    <row r="108" spans="1:3" ht="12.75">
      <c r="A108" s="120" t="s">
        <v>421</v>
      </c>
      <c r="B108" s="335">
        <v>632335</v>
      </c>
      <c r="C108" s="258">
        <v>749794</v>
      </c>
    </row>
    <row r="109" spans="1:3" ht="25.5">
      <c r="A109" s="120" t="s">
        <v>422</v>
      </c>
      <c r="B109" s="335">
        <v>459444</v>
      </c>
      <c r="C109" s="258">
        <v>215855</v>
      </c>
    </row>
    <row r="110" spans="1:3" ht="25.5">
      <c r="A110" s="120" t="s">
        <v>423</v>
      </c>
      <c r="B110" s="335">
        <v>128571</v>
      </c>
      <c r="C110" s="258">
        <v>55356</v>
      </c>
    </row>
    <row r="111" spans="1:3" ht="12.75">
      <c r="A111" s="120" t="s">
        <v>424</v>
      </c>
      <c r="B111" s="335">
        <v>131550</v>
      </c>
      <c r="C111" s="258">
        <v>244320</v>
      </c>
    </row>
    <row r="112" spans="1:3" ht="13.5" thickBot="1">
      <c r="A112" s="120" t="s">
        <v>425</v>
      </c>
      <c r="B112" s="336">
        <v>556354</v>
      </c>
      <c r="C112" s="260">
        <v>444798</v>
      </c>
    </row>
    <row r="113" spans="2:3" ht="13.5" thickBot="1">
      <c r="B113" s="337">
        <f>SUM(B105:B112)</f>
        <v>2793456</v>
      </c>
      <c r="C113" s="243">
        <f>SUM(C105:C112)</f>
        <v>2710112</v>
      </c>
    </row>
    <row r="114" spans="1:3" ht="12.75">
      <c r="A114" s="111"/>
      <c r="C114" s="176"/>
    </row>
    <row r="115" spans="1:10" ht="29.25" customHeight="1">
      <c r="A115" s="575" t="s">
        <v>427</v>
      </c>
      <c r="B115" s="575"/>
      <c r="C115" s="575"/>
      <c r="D115" s="575"/>
      <c r="E115" s="575"/>
      <c r="F115" s="575"/>
      <c r="G115" s="575"/>
      <c r="H115" s="575"/>
      <c r="I115" s="575"/>
      <c r="J115" s="189"/>
    </row>
    <row r="116" ht="12.75">
      <c r="A116" s="159"/>
    </row>
    <row r="117" ht="12.75">
      <c r="A117" s="159"/>
    </row>
    <row r="118" spans="1:10" ht="12.75">
      <c r="A118" s="616" t="s">
        <v>428</v>
      </c>
      <c r="B118" s="616"/>
      <c r="C118" s="616"/>
      <c r="D118" s="616"/>
      <c r="E118" s="616"/>
      <c r="F118" s="616"/>
      <c r="G118" s="616"/>
      <c r="H118" s="616"/>
      <c r="I118" s="616"/>
      <c r="J118" s="172"/>
    </row>
    <row r="119" spans="1:10" ht="28.5" customHeight="1">
      <c r="A119" s="575" t="s">
        <v>426</v>
      </c>
      <c r="B119" s="575"/>
      <c r="C119" s="575"/>
      <c r="D119" s="575"/>
      <c r="E119" s="575"/>
      <c r="F119" s="575"/>
      <c r="G119" s="575"/>
      <c r="H119" s="575"/>
      <c r="I119" s="575"/>
      <c r="J119" s="189"/>
    </row>
    <row r="120" ht="12.75">
      <c r="A120" s="111"/>
    </row>
    <row r="121" ht="12.75">
      <c r="A121" s="159" t="s">
        <v>429</v>
      </c>
    </row>
    <row r="122" spans="1:3" ht="12.75">
      <c r="A122" s="161"/>
      <c r="B122" s="106" t="s">
        <v>591</v>
      </c>
      <c r="C122" s="242" t="s">
        <v>602</v>
      </c>
    </row>
    <row r="123" spans="1:3" ht="25.5">
      <c r="A123" s="158" t="s">
        <v>559</v>
      </c>
      <c r="B123" s="332">
        <v>69365</v>
      </c>
      <c r="C123" s="261">
        <v>77057</v>
      </c>
    </row>
    <row r="124" spans="1:7" ht="12.75">
      <c r="A124" s="158" t="s">
        <v>430</v>
      </c>
      <c r="B124" s="332">
        <v>1569080</v>
      </c>
      <c r="C124" s="261">
        <v>1262002</v>
      </c>
      <c r="G124" s="174"/>
    </row>
    <row r="125" spans="1:3" ht="13.5" thickBot="1">
      <c r="A125" s="158" t="s">
        <v>431</v>
      </c>
      <c r="B125" s="333">
        <v>100923</v>
      </c>
      <c r="C125" s="262">
        <v>2292539</v>
      </c>
    </row>
    <row r="126" spans="1:3" ht="13.5" thickBot="1">
      <c r="A126" s="160"/>
      <c r="B126" s="340">
        <f>SUM(B123:B125)</f>
        <v>1739368</v>
      </c>
      <c r="C126" s="108">
        <f>SUM(C123:C125)</f>
        <v>3631598</v>
      </c>
    </row>
    <row r="127" spans="1:3" ht="12.75">
      <c r="A127" s="159"/>
      <c r="C127" s="176"/>
    </row>
    <row r="128" ht="12.75">
      <c r="A128" s="159"/>
    </row>
    <row r="129" ht="12.75">
      <c r="A129" s="159" t="s">
        <v>432</v>
      </c>
    </row>
    <row r="130" spans="1:3" ht="12.75">
      <c r="A130" s="161"/>
      <c r="B130" s="106" t="s">
        <v>591</v>
      </c>
      <c r="C130" s="242" t="s">
        <v>602</v>
      </c>
    </row>
    <row r="131" spans="1:3" ht="12.75">
      <c r="A131" s="158" t="s">
        <v>433</v>
      </c>
      <c r="B131" s="332">
        <v>22161486</v>
      </c>
      <c r="C131" s="263">
        <v>18895948</v>
      </c>
    </row>
    <row r="132" spans="1:3" ht="12.75">
      <c r="A132" s="158" t="s">
        <v>434</v>
      </c>
      <c r="B132" s="332">
        <v>134688</v>
      </c>
      <c r="C132" s="263">
        <v>210605</v>
      </c>
    </row>
    <row r="133" spans="1:3" ht="13.5" thickBot="1">
      <c r="A133" s="158" t="s">
        <v>435</v>
      </c>
      <c r="B133" s="333">
        <v>3302452</v>
      </c>
      <c r="C133" s="264">
        <v>0</v>
      </c>
    </row>
    <row r="134" spans="1:3" ht="13.5" thickBot="1">
      <c r="A134" s="160"/>
      <c r="B134" s="340">
        <f>SUM(B131:B133)</f>
        <v>25598626</v>
      </c>
      <c r="C134" s="108">
        <f>SUM(C131:C133)</f>
        <v>19106553</v>
      </c>
    </row>
    <row r="135" spans="1:3" ht="12.75">
      <c r="A135" s="111"/>
      <c r="C135" s="176"/>
    </row>
    <row r="136" spans="1:10" ht="27" customHeight="1">
      <c r="A136" s="575" t="s">
        <v>436</v>
      </c>
      <c r="B136" s="575"/>
      <c r="C136" s="575"/>
      <c r="D136" s="575"/>
      <c r="E136" s="575"/>
      <c r="F136" s="575"/>
      <c r="G136" s="575"/>
      <c r="H136" s="575"/>
      <c r="I136" s="575"/>
      <c r="J136" s="189"/>
    </row>
    <row r="137" ht="12.75">
      <c r="A137" s="159"/>
    </row>
    <row r="138" ht="12.75">
      <c r="A138" s="159" t="s">
        <v>437</v>
      </c>
    </row>
    <row r="139" spans="1:11" ht="22.5">
      <c r="A139" s="112"/>
      <c r="B139" s="192" t="s">
        <v>438</v>
      </c>
      <c r="C139" s="193" t="s">
        <v>439</v>
      </c>
      <c r="D139" s="192" t="s">
        <v>440</v>
      </c>
      <c r="E139" s="193" t="s">
        <v>441</v>
      </c>
      <c r="K139" s="127"/>
    </row>
    <row r="140" spans="1:11" ht="13.5" thickBot="1">
      <c r="A140" s="222" t="s">
        <v>442</v>
      </c>
      <c r="B140" s="194"/>
      <c r="C140" s="194"/>
      <c r="D140" s="194"/>
      <c r="E140" s="194"/>
      <c r="K140" s="127"/>
    </row>
    <row r="141" spans="1:11" ht="13.5" thickBot="1">
      <c r="A141" s="222" t="s">
        <v>606</v>
      </c>
      <c r="B141" s="381">
        <v>8187690</v>
      </c>
      <c r="C141" s="381">
        <v>80544157</v>
      </c>
      <c r="D141" s="382">
        <v>0</v>
      </c>
      <c r="E141" s="381">
        <v>88731847</v>
      </c>
      <c r="K141" s="127"/>
    </row>
    <row r="142" spans="1:11" ht="12.75">
      <c r="A142" s="223" t="s">
        <v>443</v>
      </c>
      <c r="B142" s="380"/>
      <c r="C142" s="383"/>
      <c r="D142" s="383">
        <v>213625</v>
      </c>
      <c r="E142" s="383">
        <v>213625</v>
      </c>
      <c r="K142" s="127"/>
    </row>
    <row r="143" spans="1:11" ht="12.75">
      <c r="A143" s="223" t="s">
        <v>444</v>
      </c>
      <c r="B143" s="380"/>
      <c r="C143" s="383">
        <v>213625</v>
      </c>
      <c r="D143" s="383">
        <v>-213625</v>
      </c>
      <c r="E143" s="383">
        <v>0</v>
      </c>
      <c r="K143" s="127"/>
    </row>
    <row r="144" spans="1:11" ht="13.5" thickBot="1">
      <c r="A144" s="223" t="s">
        <v>445</v>
      </c>
      <c r="B144" s="380"/>
      <c r="C144" s="383"/>
      <c r="D144" s="383"/>
      <c r="E144" s="380">
        <v>0</v>
      </c>
      <c r="K144" s="127"/>
    </row>
    <row r="145" spans="1:11" ht="13.5" thickBot="1">
      <c r="A145" s="222" t="s">
        <v>597</v>
      </c>
      <c r="B145" s="381">
        <v>8187690</v>
      </c>
      <c r="C145" s="381">
        <v>80757782</v>
      </c>
      <c r="D145" s="381">
        <v>0</v>
      </c>
      <c r="E145" s="381">
        <v>88945472</v>
      </c>
      <c r="I145" s="174"/>
      <c r="K145" s="127"/>
    </row>
    <row r="146" spans="1:11" ht="12.75">
      <c r="A146" s="224"/>
      <c r="B146" s="379"/>
      <c r="C146" s="379"/>
      <c r="D146" s="379"/>
      <c r="E146" s="380"/>
      <c r="K146" s="127"/>
    </row>
    <row r="147" spans="1:11" ht="13.5" thickBot="1">
      <c r="A147" s="222" t="s">
        <v>446</v>
      </c>
      <c r="B147" s="379"/>
      <c r="C147" s="379"/>
      <c r="D147" s="379"/>
      <c r="E147" s="379"/>
      <c r="K147" s="127"/>
    </row>
    <row r="148" spans="1:11" ht="13.5" thickBot="1">
      <c r="A148" s="222" t="s">
        <v>606</v>
      </c>
      <c r="B148" s="381">
        <v>1930474</v>
      </c>
      <c r="C148" s="381">
        <v>65932602</v>
      </c>
      <c r="D148" s="382">
        <v>0</v>
      </c>
      <c r="E148" s="381">
        <v>67863076</v>
      </c>
      <c r="K148" s="127"/>
    </row>
    <row r="149" spans="1:11" ht="12.75">
      <c r="A149" s="223" t="s">
        <v>447</v>
      </c>
      <c r="B149" s="383">
        <v>68163</v>
      </c>
      <c r="C149" s="383">
        <v>1209122</v>
      </c>
      <c r="D149" s="380"/>
      <c r="E149" s="383">
        <v>1277285</v>
      </c>
      <c r="K149" s="127"/>
    </row>
    <row r="150" spans="1:11" ht="13.5" thickBot="1">
      <c r="A150" s="223" t="s">
        <v>445</v>
      </c>
      <c r="B150" s="384"/>
      <c r="C150" s="383"/>
      <c r="D150" s="384"/>
      <c r="E150" s="383">
        <v>0</v>
      </c>
      <c r="K150" s="127"/>
    </row>
    <row r="151" spans="1:11" ht="13.5" thickBot="1">
      <c r="A151" s="222" t="s">
        <v>598</v>
      </c>
      <c r="B151" s="381">
        <v>1998637</v>
      </c>
      <c r="C151" s="381">
        <v>67141724</v>
      </c>
      <c r="D151" s="385">
        <v>0</v>
      </c>
      <c r="E151" s="381">
        <v>69140361</v>
      </c>
      <c r="K151" s="127"/>
    </row>
    <row r="152" spans="1:11" ht="12.75">
      <c r="A152" s="223"/>
      <c r="B152" s="380"/>
      <c r="C152" s="380"/>
      <c r="D152" s="380"/>
      <c r="E152" s="380"/>
      <c r="K152" s="127"/>
    </row>
    <row r="153" spans="1:11" ht="13.5" thickBot="1">
      <c r="A153" s="222" t="s">
        <v>448</v>
      </c>
      <c r="B153" s="380"/>
      <c r="C153" s="380"/>
      <c r="D153" s="380"/>
      <c r="E153" s="380"/>
      <c r="K153" s="127"/>
    </row>
    <row r="154" spans="1:11" ht="13.5" thickBot="1">
      <c r="A154" s="222" t="s">
        <v>597</v>
      </c>
      <c r="B154" s="386">
        <v>6189053</v>
      </c>
      <c r="C154" s="386">
        <v>13616058</v>
      </c>
      <c r="D154" s="385">
        <v>0</v>
      </c>
      <c r="E154" s="381">
        <v>19805111</v>
      </c>
      <c r="K154" s="127"/>
    </row>
    <row r="155" ht="12.75">
      <c r="A155" s="222"/>
    </row>
    <row r="156" ht="12.75">
      <c r="A156" s="159"/>
    </row>
    <row r="157" ht="12.75">
      <c r="A157" s="159" t="s">
        <v>449</v>
      </c>
    </row>
    <row r="158" spans="1:12" ht="56.25">
      <c r="A158" s="175"/>
      <c r="B158" s="192" t="s">
        <v>450</v>
      </c>
      <c r="C158" s="192" t="s">
        <v>451</v>
      </c>
      <c r="D158" s="192" t="s">
        <v>452</v>
      </c>
      <c r="E158" s="192" t="s">
        <v>453</v>
      </c>
      <c r="F158" s="192" t="s">
        <v>454</v>
      </c>
      <c r="G158" s="192" t="s">
        <v>440</v>
      </c>
      <c r="H158" s="192" t="s">
        <v>455</v>
      </c>
      <c r="I158" s="192" t="s">
        <v>441</v>
      </c>
      <c r="J158" s="177"/>
      <c r="K158" s="177"/>
      <c r="L158" s="178"/>
    </row>
    <row r="159" spans="1:12" ht="12.75">
      <c r="A159" s="222" t="s">
        <v>442</v>
      </c>
      <c r="B159" s="195"/>
      <c r="C159" s="195"/>
      <c r="D159" s="195"/>
      <c r="E159" s="195"/>
      <c r="F159" s="195"/>
      <c r="G159" s="195"/>
      <c r="H159" s="195"/>
      <c r="I159" s="195"/>
      <c r="J159" s="177"/>
      <c r="K159" s="177"/>
      <c r="L159" s="178"/>
    </row>
    <row r="160" spans="1:12" ht="13.5" thickBot="1">
      <c r="A160" s="222" t="s">
        <v>606</v>
      </c>
      <c r="B160" s="387">
        <v>23269</v>
      </c>
      <c r="C160" s="387">
        <v>18100210</v>
      </c>
      <c r="D160" s="387">
        <v>578301900</v>
      </c>
      <c r="E160" s="387">
        <v>5005380</v>
      </c>
      <c r="F160" s="387">
        <v>46822</v>
      </c>
      <c r="G160" s="387">
        <v>9087578</v>
      </c>
      <c r="H160" s="387">
        <v>4444741</v>
      </c>
      <c r="I160" s="387">
        <v>615009900</v>
      </c>
      <c r="J160" s="177"/>
      <c r="K160" s="177"/>
      <c r="L160" s="178"/>
    </row>
    <row r="161" spans="1:12" ht="12.75">
      <c r="A161" s="223" t="s">
        <v>443</v>
      </c>
      <c r="B161" s="388"/>
      <c r="C161" s="388"/>
      <c r="D161" s="388">
        <v>2237869</v>
      </c>
      <c r="E161" s="388"/>
      <c r="F161" s="388"/>
      <c r="G161" s="388">
        <v>3994643</v>
      </c>
      <c r="H161" s="388">
        <v>12453</v>
      </c>
      <c r="I161" s="388">
        <v>6244965</v>
      </c>
      <c r="J161" s="177"/>
      <c r="K161" s="177"/>
      <c r="L161" s="178"/>
    </row>
    <row r="162" spans="1:12" ht="12.75">
      <c r="A162" s="223" t="s">
        <v>444</v>
      </c>
      <c r="B162" s="388"/>
      <c r="C162" s="388"/>
      <c r="D162" s="388">
        <v>8100425</v>
      </c>
      <c r="E162" s="388"/>
      <c r="F162" s="388"/>
      <c r="G162" s="388">
        <v>-8119100</v>
      </c>
      <c r="H162" s="388">
        <v>18675</v>
      </c>
      <c r="I162" s="388">
        <v>0</v>
      </c>
      <c r="J162" s="177"/>
      <c r="K162" s="177"/>
      <c r="L162" s="178"/>
    </row>
    <row r="163" spans="1:12" ht="13.5" thickBot="1">
      <c r="A163" s="223" t="s">
        <v>445</v>
      </c>
      <c r="B163" s="389"/>
      <c r="C163" s="389"/>
      <c r="D163" s="389">
        <v>-7776868</v>
      </c>
      <c r="E163" s="389"/>
      <c r="F163" s="389"/>
      <c r="G163" s="389"/>
      <c r="H163" s="389"/>
      <c r="I163" s="389">
        <v>-7776868</v>
      </c>
      <c r="J163" s="177"/>
      <c r="K163" s="177"/>
      <c r="L163" s="178"/>
    </row>
    <row r="164" spans="1:12" ht="13.5" thickBot="1">
      <c r="A164" s="222" t="s">
        <v>597</v>
      </c>
      <c r="B164" s="390">
        <v>23269</v>
      </c>
      <c r="C164" s="390">
        <v>18100210</v>
      </c>
      <c r="D164" s="390">
        <v>580863326</v>
      </c>
      <c r="E164" s="390">
        <v>5005380</v>
      </c>
      <c r="F164" s="390">
        <v>46822</v>
      </c>
      <c r="G164" s="390">
        <v>4963121</v>
      </c>
      <c r="H164" s="390">
        <v>4475869</v>
      </c>
      <c r="I164" s="390">
        <v>613477997</v>
      </c>
      <c r="J164" s="177"/>
      <c r="K164" s="177"/>
      <c r="L164" s="178"/>
    </row>
    <row r="165" spans="1:12" ht="12.75">
      <c r="A165" s="224"/>
      <c r="B165" s="391"/>
      <c r="C165" s="391"/>
      <c r="D165" s="391"/>
      <c r="E165" s="391"/>
      <c r="F165" s="391"/>
      <c r="G165" s="391"/>
      <c r="H165" s="391"/>
      <c r="I165" s="391"/>
      <c r="J165" s="177"/>
      <c r="K165" s="177"/>
      <c r="L165" s="178"/>
    </row>
    <row r="166" spans="1:12" ht="12.75">
      <c r="A166" s="222" t="s">
        <v>446</v>
      </c>
      <c r="B166" s="388"/>
      <c r="C166" s="388"/>
      <c r="D166" s="388"/>
      <c r="E166" s="388"/>
      <c r="F166" s="388"/>
      <c r="G166" s="388"/>
      <c r="H166" s="388"/>
      <c r="I166" s="388"/>
      <c r="J166" s="177"/>
      <c r="K166" s="177"/>
      <c r="L166" s="178"/>
    </row>
    <row r="167" spans="1:12" ht="13.5" thickBot="1">
      <c r="A167" s="222" t="s">
        <v>572</v>
      </c>
      <c r="B167" s="387">
        <v>0</v>
      </c>
      <c r="C167" s="387">
        <v>3065446</v>
      </c>
      <c r="D167" s="387">
        <v>242655872</v>
      </c>
      <c r="E167" s="387">
        <v>4084031</v>
      </c>
      <c r="F167" s="387">
        <v>0</v>
      </c>
      <c r="G167" s="387">
        <v>0</v>
      </c>
      <c r="H167" s="387">
        <v>3751746</v>
      </c>
      <c r="I167" s="387">
        <v>253557095</v>
      </c>
      <c r="J167" s="177"/>
      <c r="K167" s="177"/>
      <c r="L167" s="178"/>
    </row>
    <row r="168" spans="1:12" ht="12.75">
      <c r="A168" s="223" t="s">
        <v>447</v>
      </c>
      <c r="B168" s="388"/>
      <c r="C168" s="388">
        <v>113126</v>
      </c>
      <c r="D168" s="388">
        <v>11698618</v>
      </c>
      <c r="E168" s="388">
        <v>58737</v>
      </c>
      <c r="F168" s="388"/>
      <c r="G168" s="388"/>
      <c r="H168" s="388">
        <v>72219</v>
      </c>
      <c r="I168" s="388">
        <v>11942700</v>
      </c>
      <c r="J168" s="191"/>
      <c r="K168" s="177"/>
      <c r="L168" s="178"/>
    </row>
    <row r="169" spans="1:12" ht="12.75">
      <c r="A169" s="223" t="s">
        <v>445</v>
      </c>
      <c r="B169" s="388"/>
      <c r="C169" s="388"/>
      <c r="D169" s="388">
        <v>-1755542</v>
      </c>
      <c r="E169" s="388"/>
      <c r="F169" s="388"/>
      <c r="G169" s="388"/>
      <c r="H169" s="388"/>
      <c r="I169" s="388">
        <v>-1755542</v>
      </c>
      <c r="J169" s="177"/>
      <c r="K169" s="177"/>
      <c r="L169" s="178"/>
    </row>
    <row r="170" spans="1:12" ht="13.5" thickBot="1">
      <c r="A170" s="222" t="s">
        <v>598</v>
      </c>
      <c r="B170" s="387">
        <v>0</v>
      </c>
      <c r="C170" s="387">
        <v>3178572</v>
      </c>
      <c r="D170" s="387">
        <v>252598948</v>
      </c>
      <c r="E170" s="387">
        <v>4142768</v>
      </c>
      <c r="F170" s="387">
        <v>0</v>
      </c>
      <c r="G170" s="387">
        <v>0</v>
      </c>
      <c r="H170" s="387">
        <v>3823965</v>
      </c>
      <c r="I170" s="387">
        <v>263744253</v>
      </c>
      <c r="J170" s="177"/>
      <c r="K170" s="177"/>
      <c r="L170" s="178"/>
    </row>
    <row r="171" spans="1:12" ht="12.75">
      <c r="A171" s="223"/>
      <c r="B171" s="388"/>
      <c r="C171" s="388"/>
      <c r="D171" s="388"/>
      <c r="E171" s="388"/>
      <c r="F171" s="388"/>
      <c r="G171" s="388"/>
      <c r="H171" s="388"/>
      <c r="I171" s="388"/>
      <c r="J171" s="177"/>
      <c r="K171" s="177"/>
      <c r="L171" s="179"/>
    </row>
    <row r="172" spans="1:12" ht="12.75">
      <c r="A172" s="222" t="s">
        <v>448</v>
      </c>
      <c r="B172" s="388"/>
      <c r="C172" s="388"/>
      <c r="D172" s="388"/>
      <c r="E172" s="388"/>
      <c r="F172" s="388"/>
      <c r="G172" s="388"/>
      <c r="H172" s="388"/>
      <c r="I172" s="388"/>
      <c r="J172" s="177"/>
      <c r="K172" s="177"/>
      <c r="L172" s="178"/>
    </row>
    <row r="173" spans="1:12" ht="13.5" thickBot="1">
      <c r="A173" s="222" t="s">
        <v>597</v>
      </c>
      <c r="B173" s="387">
        <v>23269</v>
      </c>
      <c r="C173" s="387">
        <v>14921638</v>
      </c>
      <c r="D173" s="387">
        <v>328264378</v>
      </c>
      <c r="E173" s="387">
        <v>862612</v>
      </c>
      <c r="F173" s="387">
        <v>46822</v>
      </c>
      <c r="G173" s="387">
        <v>4963121</v>
      </c>
      <c r="H173" s="387">
        <v>651904</v>
      </c>
      <c r="I173" s="387">
        <v>349733744</v>
      </c>
      <c r="J173" s="177"/>
      <c r="K173" s="177"/>
      <c r="L173" s="178"/>
    </row>
    <row r="174" spans="1:11" ht="12.75">
      <c r="A174" s="114"/>
      <c r="B174" s="115"/>
      <c r="C174" s="116"/>
      <c r="D174" s="116"/>
      <c r="E174" s="116"/>
      <c r="F174" s="116"/>
      <c r="G174" s="116"/>
      <c r="H174" s="180"/>
      <c r="I174" s="176"/>
      <c r="J174" s="177"/>
      <c r="K174" s="177"/>
    </row>
    <row r="175" spans="1:10" ht="12.75">
      <c r="A175" s="114"/>
      <c r="B175" s="115"/>
      <c r="C175" s="116"/>
      <c r="D175" s="116"/>
      <c r="E175" s="116"/>
      <c r="F175" s="116"/>
      <c r="G175" s="116"/>
      <c r="H175" s="180"/>
      <c r="I175" s="176"/>
      <c r="J175" s="177"/>
    </row>
    <row r="177" spans="1:7" ht="12.75">
      <c r="A177" s="159" t="s">
        <v>456</v>
      </c>
      <c r="C177" s="174"/>
      <c r="D177" s="174"/>
      <c r="G177" s="174"/>
    </row>
    <row r="178" spans="1:3" ht="12.75">
      <c r="A178" s="161"/>
      <c r="B178" s="106" t="s">
        <v>591</v>
      </c>
      <c r="C178" s="228"/>
    </row>
    <row r="179" spans="1:3" ht="12.75">
      <c r="A179" s="158" t="s">
        <v>457</v>
      </c>
      <c r="B179" s="287">
        <v>5383530</v>
      </c>
      <c r="C179" s="230"/>
    </row>
    <row r="180" spans="1:3" ht="12.75">
      <c r="A180" s="158" t="s">
        <v>458</v>
      </c>
      <c r="B180" s="287">
        <v>36366625</v>
      </c>
      <c r="C180" s="230"/>
    </row>
    <row r="181" spans="1:3" ht="13.5" thickBot="1">
      <c r="A181" s="158" t="s">
        <v>459</v>
      </c>
      <c r="B181" s="291">
        <v>3512318</v>
      </c>
      <c r="C181" s="230"/>
    </row>
    <row r="182" spans="1:3" ht="12.75">
      <c r="A182" s="166"/>
      <c r="B182" s="288">
        <f>SUM(B179:B181)</f>
        <v>45262473</v>
      </c>
      <c r="C182" s="231"/>
    </row>
    <row r="183" spans="1:3" ht="13.5" thickBot="1">
      <c r="A183" s="158" t="s">
        <v>460</v>
      </c>
      <c r="B183" s="289">
        <v>-41750155</v>
      </c>
      <c r="C183" s="232"/>
    </row>
    <row r="184" spans="1:3" ht="12.75">
      <c r="A184" s="166"/>
      <c r="B184" s="290">
        <f>SUM(B182:B183)</f>
        <v>3512318</v>
      </c>
      <c r="C184" s="233"/>
    </row>
    <row r="185" spans="1:3" ht="13.5" thickBot="1">
      <c r="A185" s="158" t="s">
        <v>560</v>
      </c>
      <c r="B185" s="291">
        <v>5560949</v>
      </c>
      <c r="C185" s="234"/>
    </row>
    <row r="186" spans="1:3" ht="12.75">
      <c r="A186" s="166" t="s">
        <v>549</v>
      </c>
      <c r="B186" s="290">
        <f>SUM(B184:B185)</f>
        <v>9073267</v>
      </c>
      <c r="C186" s="233"/>
    </row>
    <row r="187" spans="1:3" ht="12.75">
      <c r="A187" s="158" t="s">
        <v>561</v>
      </c>
      <c r="B187" s="287">
        <v>19302760</v>
      </c>
      <c r="C187" s="230"/>
    </row>
    <row r="188" spans="1:3" ht="13.5" thickBot="1">
      <c r="A188" s="346" t="s">
        <v>588</v>
      </c>
      <c r="B188" s="293">
        <v>35000</v>
      </c>
      <c r="C188" s="235"/>
    </row>
    <row r="189" spans="1:3" ht="13.5" thickBot="1">
      <c r="A189" s="117"/>
      <c r="B189" s="285">
        <f>SUM(B186:B188)</f>
        <v>28411027</v>
      </c>
      <c r="C189" s="118"/>
    </row>
    <row r="190" spans="1:11" s="286" customFormat="1" ht="12.75">
      <c r="A190" s="281"/>
      <c r="B190" s="292"/>
      <c r="C190" s="282"/>
      <c r="D190" s="284"/>
      <c r="E190" s="284"/>
      <c r="F190" s="284"/>
      <c r="G190" s="284"/>
      <c r="H190" s="284"/>
      <c r="I190" s="284"/>
      <c r="J190" s="283"/>
      <c r="K190" s="283"/>
    </row>
    <row r="191" spans="1:10" ht="42" customHeight="1">
      <c r="A191" s="595" t="s">
        <v>582</v>
      </c>
      <c r="B191" s="595"/>
      <c r="C191" s="595"/>
      <c r="D191" s="595"/>
      <c r="E191" s="595"/>
      <c r="F191" s="595"/>
      <c r="G191" s="595"/>
      <c r="H191" s="595"/>
      <c r="I191" s="595"/>
      <c r="J191" s="189"/>
    </row>
    <row r="192" spans="1:11" s="286" customFormat="1" ht="12.75">
      <c r="A192" s="575" t="s">
        <v>589</v>
      </c>
      <c r="B192" s="575"/>
      <c r="C192" s="575"/>
      <c r="D192" s="575"/>
      <c r="E192" s="575"/>
      <c r="F192" s="575"/>
      <c r="G192" s="575"/>
      <c r="H192" s="575"/>
      <c r="I192" s="575"/>
      <c r="J192" s="344"/>
      <c r="K192" s="283"/>
    </row>
    <row r="193" spans="1:11" s="367" customFormat="1" ht="12.75">
      <c r="A193" s="354"/>
      <c r="B193" s="370"/>
      <c r="C193" s="370"/>
      <c r="D193" s="370"/>
      <c r="E193" s="370"/>
      <c r="F193" s="370"/>
      <c r="G193" s="370"/>
      <c r="H193" s="370"/>
      <c r="I193" s="370"/>
      <c r="J193" s="348"/>
      <c r="K193" s="363"/>
    </row>
    <row r="194" spans="1:11" s="367" customFormat="1" ht="12.75">
      <c r="A194" s="622" t="s">
        <v>613</v>
      </c>
      <c r="B194" s="575"/>
      <c r="C194" s="575"/>
      <c r="D194" s="575"/>
      <c r="E194" s="575"/>
      <c r="F194" s="575"/>
      <c r="G194" s="575"/>
      <c r="H194" s="575"/>
      <c r="I194" s="575"/>
      <c r="J194" s="348"/>
      <c r="K194" s="363"/>
    </row>
    <row r="195" spans="1:11" s="367" customFormat="1" ht="12.75">
      <c r="A195" s="357"/>
      <c r="B195" s="369" t="s">
        <v>591</v>
      </c>
      <c r="C195" s="370"/>
      <c r="D195" s="370"/>
      <c r="E195" s="370"/>
      <c r="F195" s="370"/>
      <c r="G195" s="370"/>
      <c r="H195" s="370"/>
      <c r="I195" s="370"/>
      <c r="J195" s="348"/>
      <c r="K195" s="363"/>
    </row>
    <row r="196" spans="1:11" s="367" customFormat="1" ht="12.75">
      <c r="A196" s="368" t="s">
        <v>607</v>
      </c>
      <c r="B196" s="353">
        <v>40633325</v>
      </c>
      <c r="C196" s="370"/>
      <c r="D196" s="370"/>
      <c r="E196" s="370"/>
      <c r="F196" s="370"/>
      <c r="G196" s="370"/>
      <c r="H196" s="370"/>
      <c r="I196" s="370"/>
      <c r="J196" s="348"/>
      <c r="K196" s="363"/>
    </row>
    <row r="197" spans="1:11" s="367" customFormat="1" ht="12.75">
      <c r="A197" s="368" t="s">
        <v>473</v>
      </c>
      <c r="B197" s="353">
        <v>0</v>
      </c>
      <c r="C197" s="370"/>
      <c r="D197" s="370"/>
      <c r="E197" s="370"/>
      <c r="F197" s="370"/>
      <c r="G197" s="370"/>
      <c r="H197" s="370"/>
      <c r="I197" s="370"/>
      <c r="J197" s="348"/>
      <c r="K197" s="363"/>
    </row>
    <row r="198" spans="1:11" s="367" customFormat="1" ht="13.5" thickBot="1">
      <c r="A198" s="368" t="s">
        <v>475</v>
      </c>
      <c r="B198" s="355">
        <v>1116830</v>
      </c>
      <c r="C198" s="370"/>
      <c r="D198" s="370"/>
      <c r="E198" s="370"/>
      <c r="F198" s="370"/>
      <c r="G198" s="370"/>
      <c r="H198" s="370"/>
      <c r="I198" s="370"/>
      <c r="J198" s="348"/>
      <c r="K198" s="363"/>
    </row>
    <row r="199" spans="1:11" s="367" customFormat="1" ht="13.5" thickBot="1">
      <c r="A199" s="166" t="s">
        <v>476</v>
      </c>
      <c r="B199" s="356">
        <f>SUM(B196:B198)</f>
        <v>41750155</v>
      </c>
      <c r="C199" s="370"/>
      <c r="D199" s="370"/>
      <c r="E199" s="370"/>
      <c r="F199" s="370"/>
      <c r="G199" s="370"/>
      <c r="H199" s="370"/>
      <c r="I199" s="370"/>
      <c r="J199" s="348"/>
      <c r="K199" s="363"/>
    </row>
    <row r="200" spans="1:11" s="367" customFormat="1" ht="12.75">
      <c r="A200" s="354"/>
      <c r="B200" s="370"/>
      <c r="C200" s="370"/>
      <c r="D200" s="370"/>
      <c r="E200" s="370"/>
      <c r="F200" s="370"/>
      <c r="G200" s="370"/>
      <c r="H200" s="370"/>
      <c r="I200" s="370"/>
      <c r="J200" s="348"/>
      <c r="K200" s="363"/>
    </row>
    <row r="201" spans="1:11" s="367" customFormat="1" ht="12.75">
      <c r="A201" s="354"/>
      <c r="B201" s="370"/>
      <c r="C201" s="370"/>
      <c r="D201" s="370"/>
      <c r="E201" s="370"/>
      <c r="F201" s="370"/>
      <c r="G201" s="370"/>
      <c r="H201" s="370"/>
      <c r="I201" s="370"/>
      <c r="J201" s="348"/>
      <c r="K201" s="363"/>
    </row>
    <row r="202" spans="1:8" ht="12.75">
      <c r="A202" s="167"/>
      <c r="H202" s="174"/>
    </row>
    <row r="203" spans="1:8" ht="12.75">
      <c r="A203" s="167"/>
      <c r="H203" s="174"/>
    </row>
    <row r="204" spans="1:8" ht="12.75">
      <c r="A204" s="159" t="s">
        <v>614</v>
      </c>
      <c r="H204" s="174"/>
    </row>
    <row r="205" spans="1:10" ht="12.75">
      <c r="A205" s="575" t="s">
        <v>370</v>
      </c>
      <c r="B205" s="575"/>
      <c r="C205" s="575"/>
      <c r="D205" s="575"/>
      <c r="E205" s="575"/>
      <c r="F205" s="575"/>
      <c r="G205" s="575"/>
      <c r="H205" s="575"/>
      <c r="I205" s="575"/>
      <c r="J205" s="189"/>
    </row>
    <row r="206" spans="1:10" ht="12.75">
      <c r="A206" s="575" t="s">
        <v>371</v>
      </c>
      <c r="B206" s="575"/>
      <c r="C206" s="575"/>
      <c r="D206" s="575"/>
      <c r="E206" s="575"/>
      <c r="F206" s="575"/>
      <c r="G206" s="575"/>
      <c r="H206" s="575"/>
      <c r="I206" s="575"/>
      <c r="J206" s="189"/>
    </row>
    <row r="207" spans="1:10" ht="25.5" customHeight="1">
      <c r="A207" s="575" t="s">
        <v>586</v>
      </c>
      <c r="B207" s="575"/>
      <c r="C207" s="575"/>
      <c r="D207" s="575"/>
      <c r="E207" s="575"/>
      <c r="F207" s="575"/>
      <c r="G207" s="575"/>
      <c r="H207" s="575"/>
      <c r="I207" s="575"/>
      <c r="J207" s="189"/>
    </row>
    <row r="208" spans="1:10" ht="12.75">
      <c r="A208" s="575"/>
      <c r="B208" s="575"/>
      <c r="C208" s="575"/>
      <c r="D208" s="575"/>
      <c r="E208" s="575"/>
      <c r="F208" s="575"/>
      <c r="G208" s="575"/>
      <c r="H208" s="575"/>
      <c r="I208" s="575"/>
      <c r="J208" s="189"/>
    </row>
    <row r="209" spans="1:10" ht="12.75">
      <c r="A209" s="575" t="s">
        <v>583</v>
      </c>
      <c r="B209" s="575"/>
      <c r="C209" s="575"/>
      <c r="D209" s="575"/>
      <c r="E209" s="575"/>
      <c r="F209" s="575"/>
      <c r="G209" s="575"/>
      <c r="H209" s="575"/>
      <c r="I209" s="575"/>
      <c r="J209" s="189"/>
    </row>
    <row r="210" spans="1:10" ht="25.5" customHeight="1">
      <c r="A210" s="575" t="s">
        <v>567</v>
      </c>
      <c r="B210" s="575"/>
      <c r="C210" s="575"/>
      <c r="D210" s="575"/>
      <c r="E210" s="575"/>
      <c r="F210" s="575"/>
      <c r="G210" s="575"/>
      <c r="H210" s="575"/>
      <c r="I210" s="575"/>
      <c r="J210" s="209"/>
    </row>
    <row r="211" spans="1:10" ht="12.75">
      <c r="A211" s="208"/>
      <c r="B211" s="208"/>
      <c r="C211" s="208"/>
      <c r="D211" s="208"/>
      <c r="E211" s="208"/>
      <c r="F211" s="208"/>
      <c r="G211" s="208"/>
      <c r="H211" s="208"/>
      <c r="I211" s="208"/>
      <c r="J211" s="209"/>
    </row>
    <row r="212" spans="1:10" ht="12.75">
      <c r="A212" s="575" t="s">
        <v>599</v>
      </c>
      <c r="B212" s="575"/>
      <c r="C212" s="575"/>
      <c r="D212" s="575"/>
      <c r="E212" s="575"/>
      <c r="F212" s="575"/>
      <c r="G212" s="575"/>
      <c r="H212" s="575"/>
      <c r="I212" s="575"/>
      <c r="J212" s="189"/>
    </row>
    <row r="213" spans="1:9" ht="12.75">
      <c r="A213" s="162" t="s">
        <v>372</v>
      </c>
      <c r="B213" s="162" t="s">
        <v>373</v>
      </c>
      <c r="D213" s="621"/>
      <c r="E213" s="621"/>
      <c r="F213" s="621"/>
      <c r="G213" s="621"/>
      <c r="H213" s="621"/>
      <c r="I213" s="621"/>
    </row>
    <row r="214" spans="1:2" ht="12.75">
      <c r="A214" s="184" t="s">
        <v>374</v>
      </c>
      <c r="B214" s="210">
        <v>1</v>
      </c>
    </row>
    <row r="215" spans="1:2" ht="12.75">
      <c r="A215" s="184" t="s">
        <v>375</v>
      </c>
      <c r="B215" s="210">
        <v>1</v>
      </c>
    </row>
    <row r="216" spans="1:11" s="205" customFormat="1" ht="25.5">
      <c r="A216" s="203" t="s">
        <v>562</v>
      </c>
      <c r="B216" s="207">
        <v>1</v>
      </c>
      <c r="C216" s="620"/>
      <c r="D216" s="620"/>
      <c r="E216" s="620"/>
      <c r="F216" s="620"/>
      <c r="G216" s="620"/>
      <c r="H216" s="620"/>
      <c r="I216" s="620"/>
      <c r="J216" s="125"/>
      <c r="K216" s="125"/>
    </row>
    <row r="217" ht="12.75">
      <c r="A217" s="167"/>
    </row>
    <row r="218" spans="1:9" ht="12.75">
      <c r="A218" s="594" t="s">
        <v>376</v>
      </c>
      <c r="B218" s="594"/>
      <c r="C218" s="594"/>
      <c r="D218" s="594"/>
      <c r="E218" s="594"/>
      <c r="F218" s="594"/>
      <c r="G218" s="594"/>
      <c r="H218" s="594"/>
      <c r="I218" s="594"/>
    </row>
    <row r="219" spans="1:10" ht="12.75">
      <c r="A219" s="168"/>
      <c r="B219" s="168"/>
      <c r="C219" s="168"/>
      <c r="D219" s="168"/>
      <c r="E219" s="168"/>
      <c r="F219" s="168"/>
      <c r="G219" s="168"/>
      <c r="H219" s="168"/>
      <c r="I219" s="168"/>
      <c r="J219" s="190"/>
    </row>
    <row r="220" spans="1:7" ht="12.75">
      <c r="A220" s="111"/>
      <c r="G220" s="174"/>
    </row>
    <row r="221" ht="12.75">
      <c r="A221" s="159" t="s">
        <v>461</v>
      </c>
    </row>
    <row r="222" spans="2:3" ht="12.75">
      <c r="B222" s="106" t="s">
        <v>591</v>
      </c>
      <c r="C222" s="228"/>
    </row>
    <row r="223" spans="1:3" ht="12.75">
      <c r="A223" s="120" t="s">
        <v>462</v>
      </c>
      <c r="B223" s="294">
        <v>78843534</v>
      </c>
      <c r="C223" s="185"/>
    </row>
    <row r="224" spans="1:8" ht="12.75">
      <c r="A224" s="158" t="s">
        <v>463</v>
      </c>
      <c r="B224" s="294">
        <v>39925</v>
      </c>
      <c r="C224" s="185"/>
      <c r="H224" s="110"/>
    </row>
    <row r="225" spans="1:3" ht="25.5">
      <c r="A225" s="158" t="s">
        <v>464</v>
      </c>
      <c r="B225" s="294">
        <v>149509</v>
      </c>
      <c r="C225" s="229"/>
    </row>
    <row r="226" spans="1:3" ht="13.5" thickBot="1">
      <c r="A226" s="158" t="s">
        <v>467</v>
      </c>
      <c r="B226" s="296">
        <v>1172306</v>
      </c>
      <c r="C226" s="229"/>
    </row>
    <row r="227" spans="2:3" ht="13.5" thickBot="1">
      <c r="B227" s="295">
        <f>SUM(B223:B226)</f>
        <v>80205274</v>
      </c>
      <c r="C227" s="118"/>
    </row>
    <row r="228" spans="1:3" ht="12.75">
      <c r="A228" s="111"/>
      <c r="C228" s="176"/>
    </row>
    <row r="229" spans="1:11" s="217" customFormat="1" ht="12.75">
      <c r="A229" s="220"/>
      <c r="B229" s="221"/>
      <c r="C229" s="221"/>
      <c r="D229" s="221"/>
      <c r="E229" s="221"/>
      <c r="F229" s="221"/>
      <c r="G229" s="221"/>
      <c r="H229" s="221"/>
      <c r="I229" s="221"/>
      <c r="J229" s="214"/>
      <c r="K229" s="214"/>
    </row>
    <row r="230" ht="12.75">
      <c r="A230" s="159" t="s">
        <v>468</v>
      </c>
    </row>
    <row r="231" spans="2:3" ht="12.75">
      <c r="B231" s="106" t="s">
        <v>591</v>
      </c>
      <c r="C231" s="228"/>
    </row>
    <row r="232" spans="1:3" ht="12.75">
      <c r="A232" s="120" t="s">
        <v>469</v>
      </c>
      <c r="B232" s="297">
        <v>94218321</v>
      </c>
      <c r="C232" s="185"/>
    </row>
    <row r="233" spans="1:3" ht="12.75">
      <c r="A233" s="120" t="s">
        <v>470</v>
      </c>
      <c r="B233" s="302">
        <v>11858142</v>
      </c>
      <c r="C233" s="185"/>
    </row>
    <row r="234" spans="1:11" s="217" customFormat="1" ht="13.5" thickBot="1">
      <c r="A234" s="120" t="s">
        <v>575</v>
      </c>
      <c r="B234" s="299">
        <v>3755</v>
      </c>
      <c r="C234" s="185"/>
      <c r="D234" s="241"/>
      <c r="E234" s="241"/>
      <c r="F234" s="241"/>
      <c r="G234" s="241"/>
      <c r="H234" s="241"/>
      <c r="I234" s="241"/>
      <c r="J234" s="214"/>
      <c r="K234" s="214"/>
    </row>
    <row r="235" spans="1:5" ht="12.75">
      <c r="A235" s="120"/>
      <c r="B235" s="300">
        <f>SUM(B232:B234)</f>
        <v>106080218</v>
      </c>
      <c r="C235" s="236"/>
      <c r="E235" s="174"/>
    </row>
    <row r="236" spans="1:7" ht="13.5" thickBot="1">
      <c r="A236" s="120" t="s">
        <v>471</v>
      </c>
      <c r="B236" s="301">
        <v>-27236684</v>
      </c>
      <c r="C236" s="237"/>
      <c r="G236" s="174"/>
    </row>
    <row r="237" spans="2:5" ht="13.5" thickBot="1">
      <c r="B237" s="298">
        <f>SUM(B235:B236)</f>
        <v>78843534</v>
      </c>
      <c r="C237" s="235"/>
      <c r="E237" s="174"/>
    </row>
    <row r="238" ht="12.75">
      <c r="C238" s="176"/>
    </row>
    <row r="239" spans="1:9" ht="12.75">
      <c r="A239" s="165" t="s">
        <v>75</v>
      </c>
      <c r="I239" s="174"/>
    </row>
    <row r="240" spans="1:10" ht="12.75">
      <c r="A240" s="575" t="s">
        <v>472</v>
      </c>
      <c r="B240" s="575"/>
      <c r="C240" s="575"/>
      <c r="D240" s="575"/>
      <c r="E240" s="575"/>
      <c r="F240" s="575"/>
      <c r="G240" s="575"/>
      <c r="H240" s="575"/>
      <c r="I240" s="575"/>
      <c r="J240" s="169"/>
    </row>
    <row r="241" spans="1:3" ht="12.75">
      <c r="A241" s="105"/>
      <c r="B241" s="106" t="s">
        <v>591</v>
      </c>
      <c r="C241" s="106"/>
    </row>
    <row r="242" spans="1:9" ht="12.75">
      <c r="A242" s="158" t="s">
        <v>607</v>
      </c>
      <c r="B242" s="305">
        <v>26592556</v>
      </c>
      <c r="I242" s="174"/>
    </row>
    <row r="243" spans="1:2" ht="12.75">
      <c r="A243" s="158" t="s">
        <v>473</v>
      </c>
      <c r="B243" s="305">
        <v>0</v>
      </c>
    </row>
    <row r="244" spans="1:2" ht="12.75">
      <c r="A244" s="158" t="s">
        <v>474</v>
      </c>
      <c r="B244" s="305">
        <v>-308232</v>
      </c>
    </row>
    <row r="245" spans="1:2" ht="13.5" thickBot="1">
      <c r="A245" s="158" t="s">
        <v>475</v>
      </c>
      <c r="B245" s="303">
        <v>952360</v>
      </c>
    </row>
    <row r="246" spans="1:3" ht="13.5" thickBot="1">
      <c r="A246" s="166" t="s">
        <v>476</v>
      </c>
      <c r="B246" s="304">
        <f>SUM(B242:B245)</f>
        <v>27236684</v>
      </c>
      <c r="C246" s="174"/>
    </row>
    <row r="247" ht="12.75">
      <c r="B247" s="196"/>
    </row>
    <row r="248" spans="2:7" ht="12.75">
      <c r="B248" s="196"/>
      <c r="G248" s="174"/>
    </row>
    <row r="249" spans="1:2" ht="12.75">
      <c r="A249" s="165" t="s">
        <v>587</v>
      </c>
      <c r="B249" s="196"/>
    </row>
    <row r="250" spans="1:2" ht="12.75">
      <c r="A250" s="105"/>
      <c r="B250" s="197" t="s">
        <v>591</v>
      </c>
    </row>
    <row r="251" spans="1:8" ht="12.75">
      <c r="A251" s="158" t="s">
        <v>477</v>
      </c>
      <c r="B251" s="308">
        <v>52473682</v>
      </c>
      <c r="H251" s="174"/>
    </row>
    <row r="252" spans="1:2" ht="12.75">
      <c r="A252" s="158" t="s">
        <v>478</v>
      </c>
      <c r="B252" s="308">
        <v>21058879</v>
      </c>
    </row>
    <row r="253" spans="1:2" ht="12.75">
      <c r="A253" s="158" t="s">
        <v>479</v>
      </c>
      <c r="B253" s="308">
        <v>6999038</v>
      </c>
    </row>
    <row r="254" spans="1:11" ht="13.5" thickBot="1">
      <c r="A254" s="158" t="s">
        <v>480</v>
      </c>
      <c r="B254" s="307">
        <v>25544864</v>
      </c>
      <c r="K254" s="173"/>
    </row>
    <row r="255" spans="1:2" ht="13.5" thickBot="1">
      <c r="A255" s="160"/>
      <c r="B255" s="306">
        <f>SUM(B251:B254)</f>
        <v>106076463</v>
      </c>
    </row>
    <row r="257" spans="1:11" s="217" customFormat="1" ht="12.75">
      <c r="A257" s="221"/>
      <c r="B257" s="221"/>
      <c r="C257" s="221"/>
      <c r="D257" s="221"/>
      <c r="E257" s="221"/>
      <c r="F257" s="221"/>
      <c r="G257" s="221"/>
      <c r="H257" s="221"/>
      <c r="I257" s="221"/>
      <c r="J257" s="214"/>
      <c r="K257" s="214"/>
    </row>
    <row r="258" spans="1:11" s="217" customFormat="1" ht="12.75">
      <c r="A258" s="215" t="s">
        <v>569</v>
      </c>
      <c r="B258" s="216"/>
      <c r="C258" s="216"/>
      <c r="D258" s="216"/>
      <c r="E258" s="216"/>
      <c r="F258" s="216"/>
      <c r="G258" s="216"/>
      <c r="H258" s="216"/>
      <c r="I258" s="216"/>
      <c r="J258" s="214"/>
      <c r="K258" s="214"/>
    </row>
    <row r="259" spans="1:11" s="217" customFormat="1" ht="12.75">
      <c r="A259" s="218"/>
      <c r="B259" s="212" t="s">
        <v>591</v>
      </c>
      <c r="C259" s="228"/>
      <c r="D259" s="216"/>
      <c r="E259" s="216"/>
      <c r="F259" s="216"/>
      <c r="G259" s="216"/>
      <c r="H259" s="216"/>
      <c r="I259" s="216"/>
      <c r="J259" s="214"/>
      <c r="K259" s="214"/>
    </row>
    <row r="260" spans="1:11" s="217" customFormat="1" ht="12.75">
      <c r="A260" s="158" t="s">
        <v>465</v>
      </c>
      <c r="B260" s="311">
        <v>435242</v>
      </c>
      <c r="C260" s="229"/>
      <c r="D260" s="216"/>
      <c r="E260" s="216"/>
      <c r="F260" s="216"/>
      <c r="G260" s="216"/>
      <c r="H260" s="216"/>
      <c r="I260" s="216"/>
      <c r="J260" s="214"/>
      <c r="K260" s="214"/>
    </row>
    <row r="261" spans="1:11" s="217" customFormat="1" ht="12.75">
      <c r="A261" s="158" t="s">
        <v>466</v>
      </c>
      <c r="B261" s="309">
        <v>736979</v>
      </c>
      <c r="C261" s="229"/>
      <c r="D261" s="216"/>
      <c r="E261" s="216"/>
      <c r="F261" s="216"/>
      <c r="G261" s="216"/>
      <c r="H261" s="216"/>
      <c r="I261" s="216"/>
      <c r="J261" s="214"/>
      <c r="K261" s="214"/>
    </row>
    <row r="262" spans="1:11" s="217" customFormat="1" ht="13.5" thickBot="1">
      <c r="A262" s="158" t="s">
        <v>467</v>
      </c>
      <c r="B262" s="312">
        <v>85</v>
      </c>
      <c r="C262" s="229"/>
      <c r="D262" s="216"/>
      <c r="E262" s="216"/>
      <c r="F262" s="216"/>
      <c r="G262" s="216"/>
      <c r="H262" s="216"/>
      <c r="I262" s="216"/>
      <c r="J262" s="214"/>
      <c r="K262" s="214"/>
    </row>
    <row r="263" spans="1:11" s="217" customFormat="1" ht="13.5" thickBot="1">
      <c r="A263" s="216"/>
      <c r="B263" s="310">
        <f>SUM(B260:B262)</f>
        <v>1172306</v>
      </c>
      <c r="C263" s="118"/>
      <c r="D263" s="216"/>
      <c r="E263" s="216"/>
      <c r="F263" s="216"/>
      <c r="G263" s="216"/>
      <c r="H263" s="216"/>
      <c r="I263" s="216"/>
      <c r="J263" s="214"/>
      <c r="K263" s="214"/>
    </row>
    <row r="264" spans="1:3" ht="12.75">
      <c r="A264" s="159"/>
      <c r="C264" s="176"/>
    </row>
    <row r="266" ht="12.75">
      <c r="A266" s="159" t="s">
        <v>481</v>
      </c>
    </row>
    <row r="267" spans="1:3" ht="12.75">
      <c r="A267" s="161"/>
      <c r="B267" s="106" t="s">
        <v>591</v>
      </c>
      <c r="C267" s="228"/>
    </row>
    <row r="268" spans="1:3" ht="12.75">
      <c r="A268" s="158" t="s">
        <v>482</v>
      </c>
      <c r="B268" s="314">
        <v>1315743</v>
      </c>
      <c r="C268" s="229"/>
    </row>
    <row r="269" spans="1:3" ht="13.5" customHeight="1">
      <c r="A269" s="158" t="s">
        <v>483</v>
      </c>
      <c r="B269" s="314">
        <v>21872</v>
      </c>
      <c r="C269" s="229"/>
    </row>
    <row r="270" spans="1:3" ht="13.5" customHeight="1" thickBot="1">
      <c r="A270" s="158" t="s">
        <v>484</v>
      </c>
      <c r="B270" s="315">
        <v>11954</v>
      </c>
      <c r="C270" s="229"/>
    </row>
    <row r="271" spans="1:3" ht="13.5" thickBot="1">
      <c r="A271" s="160"/>
      <c r="B271" s="313">
        <f>SUM(B268:B270)</f>
        <v>1349569</v>
      </c>
      <c r="C271" s="119"/>
    </row>
    <row r="272" ht="12.75">
      <c r="C272" s="176"/>
    </row>
    <row r="273" ht="12.75">
      <c r="A273" s="159"/>
    </row>
    <row r="274" ht="12.75">
      <c r="A274" s="159" t="s">
        <v>485</v>
      </c>
    </row>
    <row r="275" spans="1:3" ht="12.75">
      <c r="A275" s="107"/>
      <c r="B275" s="106" t="s">
        <v>591</v>
      </c>
      <c r="C275" s="228"/>
    </row>
    <row r="276" spans="1:3" ht="13.5" customHeight="1">
      <c r="A276" s="158" t="s">
        <v>486</v>
      </c>
      <c r="B276" s="317">
        <v>31507425</v>
      </c>
      <c r="C276" s="229"/>
    </row>
    <row r="277" spans="1:3" ht="12.75">
      <c r="A277" s="158" t="s">
        <v>487</v>
      </c>
      <c r="B277" s="317">
        <v>717970</v>
      </c>
      <c r="C277" s="229"/>
    </row>
    <row r="278" spans="1:3" ht="13.5" thickBot="1">
      <c r="A278" s="158" t="s">
        <v>488</v>
      </c>
      <c r="B278" s="318">
        <v>15849175</v>
      </c>
      <c r="C278" s="229"/>
    </row>
    <row r="279" spans="1:3" ht="13.5" thickBot="1">
      <c r="A279" s="181"/>
      <c r="B279" s="316">
        <f>SUM(B276:B278)</f>
        <v>48074570</v>
      </c>
      <c r="C279" s="119"/>
    </row>
    <row r="280" spans="1:3" ht="12.75">
      <c r="A280" s="182"/>
      <c r="C280" s="176"/>
    </row>
    <row r="281" ht="12.75">
      <c r="A281" s="159"/>
    </row>
    <row r="282" ht="12.75">
      <c r="A282" s="159" t="s">
        <v>489</v>
      </c>
    </row>
    <row r="283" spans="1:10" ht="51" customHeight="1">
      <c r="A283" s="575" t="s">
        <v>490</v>
      </c>
      <c r="B283" s="575"/>
      <c r="C283" s="575"/>
      <c r="D283" s="575"/>
      <c r="E283" s="575"/>
      <c r="F283" s="575"/>
      <c r="G283" s="575"/>
      <c r="H283" s="575"/>
      <c r="I283" s="575"/>
      <c r="J283" s="189"/>
    </row>
    <row r="284" spans="1:10" ht="12.75">
      <c r="A284" s="575"/>
      <c r="B284" s="575"/>
      <c r="C284" s="575"/>
      <c r="D284" s="575"/>
      <c r="E284" s="575"/>
      <c r="F284" s="575"/>
      <c r="G284" s="575"/>
      <c r="H284" s="575"/>
      <c r="I284" s="575"/>
      <c r="J284" s="189"/>
    </row>
    <row r="285" spans="1:10" ht="38.25" customHeight="1">
      <c r="A285" s="575" t="s">
        <v>584</v>
      </c>
      <c r="B285" s="575"/>
      <c r="C285" s="575"/>
      <c r="D285" s="575"/>
      <c r="E285" s="575"/>
      <c r="F285" s="575"/>
      <c r="G285" s="575"/>
      <c r="H285" s="575"/>
      <c r="I285" s="575"/>
      <c r="J285" s="189"/>
    </row>
    <row r="286" spans="1:10" ht="12.75">
      <c r="A286" s="575"/>
      <c r="B286" s="575"/>
      <c r="C286" s="575"/>
      <c r="D286" s="575"/>
      <c r="E286" s="575"/>
      <c r="F286" s="575"/>
      <c r="G286" s="575"/>
      <c r="H286" s="575"/>
      <c r="I286" s="575"/>
      <c r="J286" s="189"/>
    </row>
    <row r="287" spans="1:10" ht="12.75" customHeight="1">
      <c r="A287" s="575" t="s">
        <v>600</v>
      </c>
      <c r="B287" s="575"/>
      <c r="C287" s="575"/>
      <c r="D287" s="575"/>
      <c r="E287" s="575"/>
      <c r="F287" s="575"/>
      <c r="G287" s="575"/>
      <c r="H287" s="575"/>
      <c r="I287" s="575"/>
      <c r="J287" s="171"/>
    </row>
    <row r="288" spans="1:10" ht="12.75">
      <c r="A288" s="164"/>
      <c r="B288" s="164"/>
      <c r="C288" s="164"/>
      <c r="D288" s="164"/>
      <c r="E288" s="164"/>
      <c r="F288" s="164"/>
      <c r="G288" s="164"/>
      <c r="H288" s="164"/>
      <c r="I288" s="164"/>
      <c r="J288" s="169"/>
    </row>
    <row r="289" spans="1:10" ht="12.75">
      <c r="A289" s="117" t="s">
        <v>491</v>
      </c>
      <c r="B289" s="352">
        <v>11447281</v>
      </c>
      <c r="C289" s="164"/>
      <c r="D289" s="164"/>
      <c r="E289" s="164"/>
      <c r="F289" s="164"/>
      <c r="G289" s="164"/>
      <c r="H289" s="164"/>
      <c r="I289" s="164"/>
      <c r="J289" s="169"/>
    </row>
    <row r="290" spans="1:10" ht="12.75">
      <c r="A290" s="117" t="s">
        <v>492</v>
      </c>
      <c r="B290" s="319">
        <v>2820070</v>
      </c>
      <c r="C290" s="164"/>
      <c r="D290" s="164"/>
      <c r="E290" s="164"/>
      <c r="F290" s="164"/>
      <c r="G290" s="164"/>
      <c r="H290" s="164"/>
      <c r="I290" s="164"/>
      <c r="J290" s="169"/>
    </row>
    <row r="291" spans="1:10" ht="12.75">
      <c r="A291" s="117" t="s">
        <v>493</v>
      </c>
      <c r="B291" s="320">
        <f>B289/B290</f>
        <v>4.059218742797165</v>
      </c>
      <c r="C291" s="164"/>
      <c r="D291" s="164"/>
      <c r="E291" s="164"/>
      <c r="F291" s="164"/>
      <c r="G291" s="164"/>
      <c r="H291" s="164"/>
      <c r="I291" s="164"/>
      <c r="J291" s="169"/>
    </row>
    <row r="292" spans="1:10" ht="12.75">
      <c r="A292" s="117"/>
      <c r="B292" s="164"/>
      <c r="C292" s="164"/>
      <c r="D292" s="164"/>
      <c r="E292" s="164"/>
      <c r="F292" s="164"/>
      <c r="G292" s="164"/>
      <c r="H292" s="164"/>
      <c r="I292" s="164"/>
      <c r="J292" s="169"/>
    </row>
    <row r="293" spans="1:10" ht="12.75" customHeight="1">
      <c r="A293" s="595" t="s">
        <v>608</v>
      </c>
      <c r="B293" s="595"/>
      <c r="C293" s="595"/>
      <c r="D293" s="595"/>
      <c r="E293" s="595"/>
      <c r="F293" s="595"/>
      <c r="G293" s="595"/>
      <c r="H293" s="595"/>
      <c r="I293" s="595"/>
      <c r="J293" s="171"/>
    </row>
    <row r="294" spans="1:6" ht="12.75">
      <c r="A294" s="578"/>
      <c r="B294" s="578"/>
      <c r="C294" s="578"/>
      <c r="D294" s="578"/>
      <c r="E294" s="578"/>
      <c r="F294" s="121"/>
    </row>
    <row r="295" spans="1:10" ht="12.75">
      <c r="A295" s="595"/>
      <c r="B295" s="595"/>
      <c r="C295" s="595"/>
      <c r="D295" s="595"/>
      <c r="E295" s="595"/>
      <c r="F295" s="595"/>
      <c r="G295" s="595"/>
      <c r="H295" s="595"/>
      <c r="I295" s="595"/>
      <c r="J295" s="189"/>
    </row>
    <row r="296" spans="1:10" ht="12.75" customHeight="1">
      <c r="A296" s="575" t="s">
        <v>609</v>
      </c>
      <c r="B296" s="575"/>
      <c r="C296" s="575"/>
      <c r="D296" s="575"/>
      <c r="E296" s="575"/>
      <c r="F296" s="575"/>
      <c r="G296" s="575"/>
      <c r="H296" s="575"/>
      <c r="I296" s="575"/>
      <c r="J296" s="189"/>
    </row>
    <row r="297" spans="1:6" ht="12.75">
      <c r="A297" s="578"/>
      <c r="B297" s="578"/>
      <c r="C297" s="578"/>
      <c r="D297" s="578"/>
      <c r="E297" s="578"/>
      <c r="F297" s="121"/>
    </row>
    <row r="298" spans="1:9" ht="13.5" thickBot="1">
      <c r="A298" s="607" t="s">
        <v>601</v>
      </c>
      <c r="B298" s="607"/>
      <c r="C298" s="607"/>
      <c r="D298" s="607"/>
      <c r="E298" s="607"/>
      <c r="F298" s="607"/>
      <c r="G298" s="607"/>
      <c r="H298" s="607"/>
      <c r="I298" s="607"/>
    </row>
    <row r="299" spans="1:9" s="211" customFormat="1" ht="15" customHeight="1">
      <c r="A299" s="583" t="s">
        <v>578</v>
      </c>
      <c r="B299" s="584"/>
      <c r="C299" s="584"/>
      <c r="D299" s="584"/>
      <c r="E299" s="580" t="s">
        <v>579</v>
      </c>
      <c r="F299" s="581"/>
      <c r="G299" s="582" t="s">
        <v>495</v>
      </c>
      <c r="H299" s="581"/>
      <c r="I299" s="345"/>
    </row>
    <row r="300" spans="1:9" s="211" customFormat="1" ht="12.75">
      <c r="A300" s="610" t="s">
        <v>568</v>
      </c>
      <c r="B300" s="611"/>
      <c r="C300" s="611"/>
      <c r="D300" s="611"/>
      <c r="E300" s="596">
        <v>18595.69</v>
      </c>
      <c r="F300" s="597"/>
      <c r="G300" s="585">
        <v>65.9405</v>
      </c>
      <c r="H300" s="586"/>
      <c r="I300" s="345"/>
    </row>
    <row r="301" spans="1:9" s="211" customFormat="1" ht="12.75">
      <c r="A301" s="608"/>
      <c r="B301" s="609"/>
      <c r="C301" s="609"/>
      <c r="D301" s="609"/>
      <c r="E301" s="598">
        <v>18595.69</v>
      </c>
      <c r="F301" s="599"/>
      <c r="G301" s="587">
        <v>65.9405</v>
      </c>
      <c r="H301" s="588"/>
      <c r="I301" s="345"/>
    </row>
    <row r="302" spans="1:9" s="211" customFormat="1" ht="25.5" customHeight="1">
      <c r="A302" s="612" t="s">
        <v>90</v>
      </c>
      <c r="B302" s="613"/>
      <c r="C302" s="613"/>
      <c r="D302" s="613"/>
      <c r="E302" s="600">
        <v>1605</v>
      </c>
      <c r="F302" s="601"/>
      <c r="G302" s="589">
        <v>5.69</v>
      </c>
      <c r="H302" s="590"/>
      <c r="I302" s="345"/>
    </row>
    <row r="303" spans="1:9" s="211" customFormat="1" ht="25.5" customHeight="1">
      <c r="A303" s="559" t="s">
        <v>558</v>
      </c>
      <c r="B303" s="560"/>
      <c r="C303" s="560"/>
      <c r="D303" s="560"/>
      <c r="E303" s="561">
        <v>1385</v>
      </c>
      <c r="F303" s="562"/>
      <c r="G303" s="565">
        <v>4.91</v>
      </c>
      <c r="H303" s="566"/>
      <c r="I303" s="345"/>
    </row>
    <row r="304" spans="1:9" s="211" customFormat="1" ht="25.5" customHeight="1">
      <c r="A304" s="559" t="s">
        <v>80</v>
      </c>
      <c r="B304" s="560"/>
      <c r="C304" s="560"/>
      <c r="D304" s="560"/>
      <c r="E304" s="561">
        <v>824</v>
      </c>
      <c r="F304" s="562"/>
      <c r="G304" s="565">
        <v>2.92</v>
      </c>
      <c r="H304" s="566"/>
      <c r="I304" s="345"/>
    </row>
    <row r="305" spans="1:9" s="211" customFormat="1" ht="25.5" customHeight="1">
      <c r="A305" s="559" t="s">
        <v>82</v>
      </c>
      <c r="B305" s="560"/>
      <c r="C305" s="560"/>
      <c r="D305" s="560"/>
      <c r="E305" s="561">
        <v>766</v>
      </c>
      <c r="F305" s="562"/>
      <c r="G305" s="565">
        <v>2.72</v>
      </c>
      <c r="H305" s="566"/>
      <c r="I305" s="345"/>
    </row>
    <row r="306" spans="1:9" s="211" customFormat="1" ht="12.75" customHeight="1">
      <c r="A306" s="559" t="s">
        <v>81</v>
      </c>
      <c r="B306" s="560"/>
      <c r="C306" s="560"/>
      <c r="D306" s="560"/>
      <c r="E306" s="561">
        <v>663</v>
      </c>
      <c r="F306" s="562"/>
      <c r="G306" s="565">
        <v>2.35</v>
      </c>
      <c r="H306" s="566"/>
      <c r="I306" s="345"/>
    </row>
    <row r="307" spans="1:9" s="211" customFormat="1" ht="12.75" customHeight="1">
      <c r="A307" s="559" t="s">
        <v>83</v>
      </c>
      <c r="B307" s="560"/>
      <c r="C307" s="560"/>
      <c r="D307" s="560"/>
      <c r="E307" s="561">
        <v>428</v>
      </c>
      <c r="F307" s="562"/>
      <c r="G307" s="565">
        <v>1.52</v>
      </c>
      <c r="H307" s="566"/>
      <c r="I307" s="345"/>
    </row>
    <row r="308" spans="1:9" s="211" customFormat="1" ht="12.75" customHeight="1">
      <c r="A308" s="559" t="s">
        <v>84</v>
      </c>
      <c r="B308" s="560"/>
      <c r="C308" s="560"/>
      <c r="D308" s="560"/>
      <c r="E308" s="561">
        <v>303</v>
      </c>
      <c r="F308" s="562"/>
      <c r="G308" s="565">
        <v>1.07</v>
      </c>
      <c r="H308" s="566"/>
      <c r="I308" s="345"/>
    </row>
    <row r="309" spans="1:9" s="211" customFormat="1" ht="12.75" customHeight="1">
      <c r="A309" s="377" t="s">
        <v>556</v>
      </c>
      <c r="B309" s="378"/>
      <c r="C309" s="378"/>
      <c r="D309" s="378"/>
      <c r="E309" s="561">
        <v>202</v>
      </c>
      <c r="F309" s="562"/>
      <c r="G309" s="565">
        <v>0.72</v>
      </c>
      <c r="H309" s="566"/>
      <c r="I309" s="345"/>
    </row>
    <row r="310" spans="1:9" s="211" customFormat="1" ht="12.75">
      <c r="A310" s="559" t="s">
        <v>580</v>
      </c>
      <c r="B310" s="560"/>
      <c r="C310" s="560"/>
      <c r="D310" s="560"/>
      <c r="E310" s="561">
        <v>144</v>
      </c>
      <c r="F310" s="562"/>
      <c r="G310" s="565">
        <v>0.51</v>
      </c>
      <c r="H310" s="566"/>
      <c r="I310" s="345"/>
    </row>
    <row r="311" spans="1:9" s="211" customFormat="1" ht="12.75">
      <c r="A311" s="567"/>
      <c r="B311" s="568"/>
      <c r="C311" s="568"/>
      <c r="D311" s="568"/>
      <c r="E311" s="571">
        <f>SUM(E302:F310)</f>
        <v>6320</v>
      </c>
      <c r="F311" s="572"/>
      <c r="G311" s="563">
        <f>SUM(G302:H310)</f>
        <v>22.410000000000004</v>
      </c>
      <c r="H311" s="564"/>
      <c r="I311" s="345"/>
    </row>
    <row r="312" spans="1:9" s="211" customFormat="1" ht="12.75">
      <c r="A312" s="567" t="s">
        <v>576</v>
      </c>
      <c r="B312" s="568"/>
      <c r="C312" s="568"/>
      <c r="D312" s="568"/>
      <c r="E312" s="571">
        <v>3285</v>
      </c>
      <c r="F312" s="572"/>
      <c r="G312" s="563">
        <v>11.65</v>
      </c>
      <c r="H312" s="564"/>
      <c r="I312" s="345"/>
    </row>
    <row r="313" spans="1:9" s="211" customFormat="1" ht="13.5" thickBot="1">
      <c r="A313" s="569"/>
      <c r="B313" s="570"/>
      <c r="C313" s="570"/>
      <c r="D313" s="570"/>
      <c r="E313" s="573">
        <f>E312+E301+E311</f>
        <v>28200.69</v>
      </c>
      <c r="F313" s="574"/>
      <c r="G313" s="592">
        <v>100.0005</v>
      </c>
      <c r="H313" s="593"/>
      <c r="I313" s="345"/>
    </row>
    <row r="314" spans="1:9" ht="12.75">
      <c r="A314" s="201"/>
      <c r="B314" s="201"/>
      <c r="C314" s="201"/>
      <c r="D314" s="201"/>
      <c r="E314" s="201"/>
      <c r="F314" s="121"/>
      <c r="G314" s="202"/>
      <c r="H314" s="202"/>
      <c r="I314" s="174"/>
    </row>
    <row r="315" spans="1:7" ht="12.75">
      <c r="A315" s="624"/>
      <c r="B315" s="624"/>
      <c r="C315" s="624"/>
      <c r="D315" s="624"/>
      <c r="E315" s="624"/>
      <c r="F315" s="121"/>
      <c r="G315" s="174"/>
    </row>
    <row r="316" ht="12.75">
      <c r="A316" s="159" t="s">
        <v>498</v>
      </c>
    </row>
    <row r="317" spans="2:6" ht="12.75">
      <c r="B317" s="106" t="s">
        <v>591</v>
      </c>
      <c r="C317" s="228"/>
      <c r="F317" s="174"/>
    </row>
    <row r="318" spans="1:6" ht="12.75">
      <c r="A318" s="120" t="s">
        <v>496</v>
      </c>
      <c r="B318" s="322">
        <v>11284232</v>
      </c>
      <c r="C318" s="185"/>
      <c r="F318" s="174"/>
    </row>
    <row r="319" spans="1:11" ht="13.5" customHeight="1">
      <c r="A319" s="120" t="s">
        <v>497</v>
      </c>
      <c r="B319" s="322">
        <v>523096243</v>
      </c>
      <c r="C319" s="185"/>
      <c r="K319" s="173"/>
    </row>
    <row r="320" spans="1:3" ht="12.75">
      <c r="A320" s="120" t="s">
        <v>499</v>
      </c>
      <c r="B320" s="322">
        <v>51810495</v>
      </c>
      <c r="C320" s="185"/>
    </row>
    <row r="321" spans="1:3" ht="12.75">
      <c r="A321" s="120" t="s">
        <v>500</v>
      </c>
      <c r="B321" s="325">
        <v>275482188</v>
      </c>
      <c r="C321" s="185"/>
    </row>
    <row r="322" spans="1:3" ht="25.5">
      <c r="A322" s="120" t="s">
        <v>566</v>
      </c>
      <c r="B322" s="324">
        <v>1191562</v>
      </c>
      <c r="C322" s="185"/>
    </row>
    <row r="323" spans="1:9" ht="12.75">
      <c r="A323" s="120" t="s">
        <v>563</v>
      </c>
      <c r="B323" s="324">
        <v>6097561</v>
      </c>
      <c r="C323" s="185"/>
      <c r="D323" s="204"/>
      <c r="E323" s="204"/>
      <c r="F323" s="204"/>
      <c r="G323" s="204"/>
      <c r="H323" s="204"/>
      <c r="I323" s="204"/>
    </row>
    <row r="324" spans="1:3" ht="12.75">
      <c r="A324" s="120" t="s">
        <v>501</v>
      </c>
      <c r="B324" s="322">
        <v>168164180</v>
      </c>
      <c r="C324" s="185"/>
    </row>
    <row r="325" spans="1:3" ht="12.75">
      <c r="A325" s="158" t="s">
        <v>502</v>
      </c>
      <c r="B325" s="322">
        <v>1814648</v>
      </c>
      <c r="C325" s="229"/>
    </row>
    <row r="326" spans="1:3" ht="25.5">
      <c r="A326" s="158" t="s">
        <v>503</v>
      </c>
      <c r="B326" s="322">
        <v>14164763</v>
      </c>
      <c r="C326" s="229"/>
    </row>
    <row r="327" spans="1:3" ht="13.5" thickBot="1">
      <c r="A327" s="158" t="s">
        <v>504</v>
      </c>
      <c r="B327" s="323">
        <v>358155</v>
      </c>
      <c r="C327" s="185"/>
    </row>
    <row r="328" spans="2:3" ht="13.5" thickBot="1">
      <c r="B328" s="321">
        <f>SUM(B318:B327)</f>
        <v>1053464027</v>
      </c>
      <c r="C328" s="118"/>
    </row>
    <row r="329" ht="12.75">
      <c r="A329" s="121"/>
    </row>
    <row r="330" spans="1:9" ht="12.75">
      <c r="A330" s="591" t="s">
        <v>615</v>
      </c>
      <c r="B330" s="591"/>
      <c r="C330" s="591"/>
      <c r="D330" s="591"/>
      <c r="E330" s="591"/>
      <c r="F330" s="591"/>
      <c r="G330" s="591"/>
      <c r="H330" s="591"/>
      <c r="I330" s="591"/>
    </row>
    <row r="331" ht="12.75">
      <c r="A331" s="121"/>
    </row>
    <row r="332" ht="12.75">
      <c r="A332" s="159" t="s">
        <v>508</v>
      </c>
    </row>
    <row r="333" spans="1:3" ht="12.75">
      <c r="A333" s="161"/>
      <c r="B333" s="106" t="s">
        <v>591</v>
      </c>
      <c r="C333" s="228"/>
    </row>
    <row r="334" spans="1:3" ht="12.75">
      <c r="A334" s="158" t="s">
        <v>509</v>
      </c>
      <c r="B334" s="326">
        <v>166573527</v>
      </c>
      <c r="C334" s="229"/>
    </row>
    <row r="335" spans="1:3" ht="13.5" thickBot="1">
      <c r="A335" s="158" t="s">
        <v>510</v>
      </c>
      <c r="B335" s="326">
        <v>1590653</v>
      </c>
      <c r="C335" s="229"/>
    </row>
    <row r="336" spans="1:3" ht="13.5" thickBot="1">
      <c r="A336" s="109"/>
      <c r="B336" s="362">
        <f>SUM(B334:B335)</f>
        <v>168164180</v>
      </c>
      <c r="C336" s="119"/>
    </row>
    <row r="337" spans="1:11" s="367" customFormat="1" ht="12.75">
      <c r="A337" s="111"/>
      <c r="B337" s="165"/>
      <c r="C337" s="176"/>
      <c r="D337" s="165"/>
      <c r="E337" s="165"/>
      <c r="F337" s="165"/>
      <c r="G337" s="165"/>
      <c r="H337" s="165"/>
      <c r="I337" s="165"/>
      <c r="J337" s="363"/>
      <c r="K337" s="363"/>
    </row>
    <row r="338" ht="12.75">
      <c r="A338" s="111"/>
    </row>
    <row r="339" spans="1:5" ht="12.75">
      <c r="A339" s="579" t="s">
        <v>505</v>
      </c>
      <c r="B339" s="579"/>
      <c r="C339" s="579"/>
      <c r="D339" s="579"/>
      <c r="E339" s="579"/>
    </row>
    <row r="340" spans="1:10" ht="40.5" customHeight="1">
      <c r="A340" s="575" t="s">
        <v>610</v>
      </c>
      <c r="B340" s="575"/>
      <c r="C340" s="575"/>
      <c r="D340" s="575"/>
      <c r="E340" s="575"/>
      <c r="F340" s="575"/>
      <c r="G340" s="575"/>
      <c r="H340" s="575"/>
      <c r="I340" s="575"/>
      <c r="J340" s="189"/>
    </row>
    <row r="341" spans="1:11" ht="12.75">
      <c r="A341" s="121"/>
      <c r="K341" s="126"/>
    </row>
    <row r="342" spans="1:11" ht="12.75">
      <c r="A342" s="121"/>
      <c r="B342" s="106" t="s">
        <v>591</v>
      </c>
      <c r="C342" s="228"/>
      <c r="K342" s="126"/>
    </row>
    <row r="343" spans="1:11" ht="12.75">
      <c r="A343" s="186" t="s">
        <v>506</v>
      </c>
      <c r="B343" s="328">
        <v>250000000</v>
      </c>
      <c r="C343" s="238"/>
      <c r="D343" s="122"/>
      <c r="E343" s="122"/>
      <c r="F343" s="122"/>
      <c r="G343" s="122"/>
      <c r="H343" s="122"/>
      <c r="I343" s="122"/>
      <c r="J343" s="126"/>
      <c r="K343" s="126"/>
    </row>
    <row r="344" spans="1:11" ht="25.5">
      <c r="A344" s="186" t="s">
        <v>507</v>
      </c>
      <c r="B344" s="330">
        <v>-1095937</v>
      </c>
      <c r="C344" s="238"/>
      <c r="D344" s="122"/>
      <c r="E344" s="122"/>
      <c r="F344" s="122"/>
      <c r="G344" s="122"/>
      <c r="H344" s="122"/>
      <c r="I344" s="122"/>
      <c r="J344" s="126"/>
      <c r="K344" s="126"/>
    </row>
    <row r="345" spans="1:11" ht="26.25" thickBot="1">
      <c r="A345" s="186" t="s">
        <v>550</v>
      </c>
      <c r="B345" s="329">
        <v>26578125</v>
      </c>
      <c r="C345" s="238"/>
      <c r="D345" s="122"/>
      <c r="E345" s="122"/>
      <c r="F345" s="122"/>
      <c r="G345" s="122"/>
      <c r="H345" s="122"/>
      <c r="I345" s="122"/>
      <c r="J345" s="126"/>
      <c r="K345" s="126"/>
    </row>
    <row r="346" spans="1:10" ht="13.5" thickBot="1">
      <c r="A346" s="111"/>
      <c r="B346" s="327">
        <f>SUM(B343:B345)</f>
        <v>275482188</v>
      </c>
      <c r="C346" s="239"/>
      <c r="D346" s="122"/>
      <c r="E346" s="122"/>
      <c r="F346" s="122"/>
      <c r="G346" s="122"/>
      <c r="H346" s="122"/>
      <c r="I346" s="122"/>
      <c r="J346" s="126"/>
    </row>
    <row r="347" spans="1:10" ht="12.75">
      <c r="A347" s="111"/>
      <c r="B347" s="123"/>
      <c r="C347" s="123"/>
      <c r="D347" s="122"/>
      <c r="E347" s="122"/>
      <c r="F347" s="122"/>
      <c r="G347" s="122"/>
      <c r="H347" s="122"/>
      <c r="I347" s="122"/>
      <c r="J347" s="126"/>
    </row>
    <row r="348" ht="12.75">
      <c r="A348" s="111"/>
    </row>
    <row r="349" ht="12.75">
      <c r="A349" s="159" t="s">
        <v>511</v>
      </c>
    </row>
    <row r="350" spans="1:3" ht="12.75">
      <c r="A350" s="161"/>
      <c r="B350" s="106" t="s">
        <v>591</v>
      </c>
      <c r="C350" s="228"/>
    </row>
    <row r="351" spans="1:3" ht="12.75">
      <c r="A351" s="158" t="s">
        <v>512</v>
      </c>
      <c r="B351" s="332">
        <v>11973822</v>
      </c>
      <c r="C351" s="229"/>
    </row>
    <row r="352" spans="1:3" ht="25.5">
      <c r="A352" s="158" t="s">
        <v>513</v>
      </c>
      <c r="B352" s="332">
        <v>1429575</v>
      </c>
      <c r="C352" s="229"/>
    </row>
    <row r="353" spans="1:11" ht="13.5" thickBot="1">
      <c r="A353" s="158" t="s">
        <v>514</v>
      </c>
      <c r="B353" s="333">
        <v>761366</v>
      </c>
      <c r="C353" s="229"/>
      <c r="K353" s="173"/>
    </row>
    <row r="354" spans="1:3" ht="13.5" thickBot="1">
      <c r="A354" s="160"/>
      <c r="B354" s="331">
        <f>SUM(B351:B353)</f>
        <v>14164763</v>
      </c>
      <c r="C354" s="119"/>
    </row>
    <row r="355" spans="1:3" ht="12.75">
      <c r="A355" s="159"/>
      <c r="C355" s="176"/>
    </row>
    <row r="356" ht="12.75">
      <c r="A356" s="159"/>
    </row>
    <row r="357" ht="12.75">
      <c r="A357" s="159" t="s">
        <v>515</v>
      </c>
    </row>
    <row r="358" spans="2:3" ht="12.75">
      <c r="B358" s="106" t="s">
        <v>591</v>
      </c>
      <c r="C358" s="228"/>
    </row>
    <row r="359" spans="1:3" ht="25.5">
      <c r="A359" s="120" t="s">
        <v>516</v>
      </c>
      <c r="B359" s="335">
        <v>12379552</v>
      </c>
      <c r="C359" s="185"/>
    </row>
    <row r="360" spans="1:3" ht="25.5">
      <c r="A360" s="120" t="s">
        <v>517</v>
      </c>
      <c r="B360" s="335">
        <v>7562199</v>
      </c>
      <c r="C360" s="185"/>
    </row>
    <row r="361" spans="1:9" ht="12.75">
      <c r="A361" s="120" t="s">
        <v>564</v>
      </c>
      <c r="B361" s="335">
        <v>13250000</v>
      </c>
      <c r="C361" s="185"/>
      <c r="D361" s="206"/>
      <c r="E361" s="206"/>
      <c r="F361" s="206"/>
      <c r="G361" s="206"/>
      <c r="H361" s="206"/>
      <c r="I361" s="206"/>
    </row>
    <row r="362" spans="1:3" ht="12.75" customHeight="1" thickBot="1">
      <c r="A362" s="120" t="s">
        <v>565</v>
      </c>
      <c r="B362" s="336">
        <v>3334686</v>
      </c>
      <c r="C362" s="185"/>
    </row>
    <row r="363" spans="2:3" ht="13.5" thickBot="1">
      <c r="B363" s="334">
        <f>SUM(B359:B362)</f>
        <v>36526437</v>
      </c>
      <c r="C363" s="118"/>
    </row>
    <row r="364" spans="1:3" ht="12.75">
      <c r="A364" s="159"/>
      <c r="C364" s="176"/>
    </row>
    <row r="365" spans="1:11" s="205" customFormat="1" ht="12.75">
      <c r="A365" s="575"/>
      <c r="B365" s="575"/>
      <c r="C365" s="575"/>
      <c r="D365" s="575"/>
      <c r="E365" s="575"/>
      <c r="F365" s="575"/>
      <c r="G365" s="575"/>
      <c r="H365" s="575"/>
      <c r="I365" s="575"/>
      <c r="J365" s="214"/>
      <c r="K365" s="214"/>
    </row>
    <row r="366" ht="12.75">
      <c r="A366" s="111"/>
    </row>
    <row r="367" ht="12.75">
      <c r="A367" s="159" t="s">
        <v>518</v>
      </c>
    </row>
    <row r="368" spans="1:10" ht="42" customHeight="1">
      <c r="A368" s="575" t="s">
        <v>519</v>
      </c>
      <c r="B368" s="575"/>
      <c r="C368" s="575"/>
      <c r="D368" s="575"/>
      <c r="E368" s="575"/>
      <c r="F368" s="575"/>
      <c r="G368" s="575"/>
      <c r="H368" s="575"/>
      <c r="I368" s="575"/>
      <c r="J368" s="189"/>
    </row>
    <row r="369" ht="12.75">
      <c r="A369" s="162"/>
    </row>
    <row r="370" ht="12.75">
      <c r="A370" s="162"/>
    </row>
    <row r="371" spans="1:10" ht="12.75">
      <c r="A371" s="364" t="s">
        <v>520</v>
      </c>
      <c r="B371" s="349"/>
      <c r="C371" s="349"/>
      <c r="D371" s="349"/>
      <c r="E371" s="349"/>
      <c r="F371" s="349"/>
      <c r="G371" s="349"/>
      <c r="H371" s="349"/>
      <c r="I371" s="349"/>
      <c r="J371" s="349"/>
    </row>
    <row r="372" spans="1:10" ht="40.5" customHeight="1">
      <c r="A372" s="575" t="s">
        <v>521</v>
      </c>
      <c r="B372" s="575"/>
      <c r="C372" s="575"/>
      <c r="D372" s="575"/>
      <c r="E372" s="575"/>
      <c r="F372" s="575"/>
      <c r="G372" s="575"/>
      <c r="H372" s="575"/>
      <c r="I372" s="575"/>
      <c r="J372" s="189"/>
    </row>
    <row r="373" spans="1:10" ht="27.75" customHeight="1">
      <c r="A373" s="575" t="s">
        <v>522</v>
      </c>
      <c r="B373" s="575"/>
      <c r="C373" s="575"/>
      <c r="D373" s="575"/>
      <c r="E373" s="575"/>
      <c r="F373" s="575"/>
      <c r="G373" s="575"/>
      <c r="H373" s="575"/>
      <c r="I373" s="575"/>
      <c r="J373" s="189"/>
    </row>
    <row r="374" ht="12.75">
      <c r="A374" s="167"/>
    </row>
    <row r="375" spans="1:5" ht="12.75">
      <c r="A375" s="105"/>
      <c r="B375" s="625" t="s">
        <v>523</v>
      </c>
      <c r="C375" s="625"/>
      <c r="D375" s="625" t="s">
        <v>524</v>
      </c>
      <c r="E375" s="625"/>
    </row>
    <row r="376" spans="1:5" ht="12.75">
      <c r="A376" s="105"/>
      <c r="B376" s="227" t="s">
        <v>591</v>
      </c>
      <c r="C376" s="227" t="s">
        <v>602</v>
      </c>
      <c r="D376" s="227" t="s">
        <v>591</v>
      </c>
      <c r="E376" s="227" t="s">
        <v>602</v>
      </c>
    </row>
    <row r="377" spans="1:5" ht="12.75">
      <c r="A377" s="105"/>
      <c r="B377" s="183" t="s">
        <v>494</v>
      </c>
      <c r="C377" s="183" t="s">
        <v>494</v>
      </c>
      <c r="D377" s="183" t="s">
        <v>494</v>
      </c>
      <c r="E377" s="183" t="s">
        <v>494</v>
      </c>
    </row>
    <row r="378" spans="1:5" ht="12.75">
      <c r="A378" s="105"/>
      <c r="B378" s="107"/>
      <c r="C378" s="107"/>
      <c r="D378" s="107"/>
      <c r="E378" s="107"/>
    </row>
    <row r="379" spans="1:5" ht="12.75">
      <c r="A379" s="107" t="s">
        <v>85</v>
      </c>
      <c r="B379" s="373">
        <v>595259</v>
      </c>
      <c r="C379" s="374">
        <v>577747</v>
      </c>
      <c r="D379" s="373">
        <v>-21286</v>
      </c>
      <c r="E379" s="374">
        <v>-23022</v>
      </c>
    </row>
    <row r="380" spans="1:5" ht="12.75">
      <c r="A380" s="107" t="s">
        <v>86</v>
      </c>
      <c r="B380" s="373">
        <v>1367</v>
      </c>
      <c r="C380" s="374">
        <v>2641</v>
      </c>
      <c r="D380" s="372">
        <v>0</v>
      </c>
      <c r="E380" s="358">
        <v>0</v>
      </c>
    </row>
    <row r="381" spans="1:5" ht="12.75">
      <c r="A381" s="107" t="s">
        <v>87</v>
      </c>
      <c r="B381" s="372"/>
      <c r="C381" s="365"/>
      <c r="D381" s="373"/>
      <c r="E381" s="372"/>
    </row>
    <row r="382" spans="1:5" ht="13.5" thickBot="1">
      <c r="A382" s="107" t="s">
        <v>88</v>
      </c>
      <c r="B382" s="375"/>
      <c r="C382" s="376"/>
      <c r="D382" s="376"/>
      <c r="E382" s="376"/>
    </row>
    <row r="383" spans="1:5" ht="13.5" thickBot="1">
      <c r="A383" s="161"/>
      <c r="B383" s="337">
        <f>SUM(B379:B382)</f>
        <v>596626</v>
      </c>
      <c r="C383" s="361">
        <f>SUM(C379:C382)</f>
        <v>580388</v>
      </c>
      <c r="D383" s="361">
        <f>SUM(D379:D382)</f>
        <v>-21286</v>
      </c>
      <c r="E383" s="361">
        <f>SUM(E379:E382)</f>
        <v>-23022</v>
      </c>
    </row>
    <row r="384" spans="1:5" ht="12.75">
      <c r="A384" s="162"/>
      <c r="C384" s="176"/>
      <c r="E384" s="176"/>
    </row>
    <row r="385" spans="1:3" ht="12.75">
      <c r="A385" s="162"/>
      <c r="C385" s="176"/>
    </row>
    <row r="386" ht="12.75">
      <c r="A386" s="162"/>
    </row>
    <row r="387" spans="1:10" ht="12.75" customHeight="1">
      <c r="A387" s="606" t="s">
        <v>525</v>
      </c>
      <c r="B387" s="606"/>
      <c r="C387" s="606"/>
      <c r="D387" s="606"/>
      <c r="E387" s="606"/>
      <c r="F387" s="606"/>
      <c r="G387" s="606"/>
      <c r="H387" s="606"/>
      <c r="I387" s="606"/>
      <c r="J387" s="171"/>
    </row>
    <row r="388" spans="1:10" ht="12.75">
      <c r="A388" s="575" t="s">
        <v>526</v>
      </c>
      <c r="B388" s="575"/>
      <c r="C388" s="575"/>
      <c r="D388" s="575"/>
      <c r="E388" s="575"/>
      <c r="F388" s="575"/>
      <c r="G388" s="575"/>
      <c r="H388" s="575"/>
      <c r="I388" s="575"/>
      <c r="J388" s="189"/>
    </row>
    <row r="389" spans="1:10" ht="80.25" customHeight="1">
      <c r="A389" s="575" t="s">
        <v>611</v>
      </c>
      <c r="B389" s="575"/>
      <c r="C389" s="575"/>
      <c r="D389" s="575"/>
      <c r="E389" s="575"/>
      <c r="F389" s="575"/>
      <c r="G389" s="575"/>
      <c r="H389" s="575"/>
      <c r="I389" s="575"/>
      <c r="J389" s="189"/>
    </row>
    <row r="390" ht="12.75">
      <c r="A390" s="167"/>
    </row>
    <row r="391" spans="1:5" ht="12.75">
      <c r="A391" s="161"/>
      <c r="B391" s="625" t="s">
        <v>523</v>
      </c>
      <c r="C391" s="625"/>
      <c r="D391" s="625" t="s">
        <v>524</v>
      </c>
      <c r="E391" s="625"/>
    </row>
    <row r="392" spans="1:5" ht="12.75">
      <c r="A392" s="161"/>
      <c r="B392" s="106" t="s">
        <v>591</v>
      </c>
      <c r="C392" s="106" t="s">
        <v>602</v>
      </c>
      <c r="D392" s="106" t="s">
        <v>591</v>
      </c>
      <c r="E392" s="106" t="s">
        <v>602</v>
      </c>
    </row>
    <row r="393" spans="1:5" ht="12.75">
      <c r="A393" s="161"/>
      <c r="B393" s="183" t="s">
        <v>494</v>
      </c>
      <c r="C393" s="183" t="s">
        <v>494</v>
      </c>
      <c r="D393" s="183" t="s">
        <v>494</v>
      </c>
      <c r="E393" s="183" t="s">
        <v>494</v>
      </c>
    </row>
    <row r="394" spans="1:5" ht="12.75">
      <c r="A394" s="161"/>
      <c r="B394" s="107"/>
      <c r="C394" s="107"/>
      <c r="D394" s="107"/>
      <c r="E394" s="107"/>
    </row>
    <row r="395" spans="1:5" ht="12.75">
      <c r="A395" s="107" t="s">
        <v>85</v>
      </c>
      <c r="B395" s="373">
        <v>59526</v>
      </c>
      <c r="C395" s="374">
        <v>57775</v>
      </c>
      <c r="D395" s="373">
        <v>-2129</v>
      </c>
      <c r="E395" s="374">
        <v>-2302</v>
      </c>
    </row>
    <row r="396" spans="1:5" ht="12.75">
      <c r="A396" s="107" t="s">
        <v>86</v>
      </c>
      <c r="B396" s="373">
        <v>137</v>
      </c>
      <c r="C396" s="374">
        <v>264</v>
      </c>
      <c r="D396" s="373">
        <v>0</v>
      </c>
      <c r="E396" s="374">
        <v>0</v>
      </c>
    </row>
    <row r="397" spans="1:5" ht="12.75">
      <c r="A397" s="107" t="s">
        <v>87</v>
      </c>
      <c r="B397" s="358"/>
      <c r="C397" s="358"/>
      <c r="D397" s="358"/>
      <c r="E397" s="358"/>
    </row>
    <row r="398" spans="1:5" ht="13.5" thickBot="1">
      <c r="A398" s="107" t="s">
        <v>88</v>
      </c>
      <c r="B398" s="358"/>
      <c r="C398" s="358"/>
      <c r="D398" s="374"/>
      <c r="E398" s="358"/>
    </row>
    <row r="399" spans="1:5" ht="13.5" thickBot="1">
      <c r="A399" s="161"/>
      <c r="B399" s="113">
        <f>SUM(B395:B398)</f>
        <v>59663</v>
      </c>
      <c r="C399" s="113">
        <f>SUM(C395:C398)</f>
        <v>58039</v>
      </c>
      <c r="D399" s="113">
        <f>SUM(D395:D398)</f>
        <v>-2129</v>
      </c>
      <c r="E399" s="113">
        <f>SUM(E395:E398)</f>
        <v>-2302</v>
      </c>
    </row>
    <row r="400" spans="1:5" ht="12.75" customHeight="1">
      <c r="A400" s="161"/>
      <c r="B400" s="119"/>
      <c r="C400" s="119"/>
      <c r="D400" s="119"/>
      <c r="E400" s="119"/>
    </row>
    <row r="401" spans="1:10" ht="26.25" customHeight="1">
      <c r="A401" s="575" t="s">
        <v>527</v>
      </c>
      <c r="B401" s="575"/>
      <c r="C401" s="575"/>
      <c r="D401" s="575"/>
      <c r="E401" s="575"/>
      <c r="F401" s="575"/>
      <c r="G401" s="575"/>
      <c r="H401" s="575"/>
      <c r="I401" s="575"/>
      <c r="J401" s="189"/>
    </row>
    <row r="402" ht="12.75">
      <c r="A402" s="167"/>
    </row>
    <row r="403" ht="12.75">
      <c r="A403" s="167"/>
    </row>
    <row r="404" spans="1:10" ht="12.75" customHeight="1">
      <c r="A404" s="576" t="s">
        <v>528</v>
      </c>
      <c r="B404" s="576"/>
      <c r="C404" s="576"/>
      <c r="D404" s="576"/>
      <c r="E404" s="576"/>
      <c r="F404" s="576"/>
      <c r="G404" s="576"/>
      <c r="H404" s="576"/>
      <c r="I404" s="576"/>
      <c r="J404" s="171"/>
    </row>
    <row r="405" spans="1:10" ht="27" customHeight="1">
      <c r="A405" s="575" t="s">
        <v>585</v>
      </c>
      <c r="B405" s="575"/>
      <c r="C405" s="575"/>
      <c r="D405" s="575"/>
      <c r="E405" s="575"/>
      <c r="F405" s="575"/>
      <c r="G405" s="575"/>
      <c r="H405" s="575"/>
      <c r="I405" s="575"/>
      <c r="J405" s="189"/>
    </row>
    <row r="406" spans="1:10" ht="12.75">
      <c r="A406" s="575" t="s">
        <v>529</v>
      </c>
      <c r="B406" s="575"/>
      <c r="C406" s="575"/>
      <c r="D406" s="575"/>
      <c r="E406" s="575"/>
      <c r="F406" s="575"/>
      <c r="G406" s="575"/>
      <c r="H406" s="575"/>
      <c r="I406" s="575"/>
      <c r="J406" s="189"/>
    </row>
    <row r="407" ht="12.75">
      <c r="A407" s="162"/>
    </row>
    <row r="408" ht="12.75">
      <c r="A408" s="162"/>
    </row>
    <row r="409" spans="1:10" ht="12.75">
      <c r="A409" s="576" t="s">
        <v>530</v>
      </c>
      <c r="B409" s="576"/>
      <c r="C409" s="576"/>
      <c r="D409" s="576"/>
      <c r="E409" s="576"/>
      <c r="F409" s="576"/>
      <c r="G409" s="576"/>
      <c r="H409" s="576"/>
      <c r="I409" s="576"/>
      <c r="J409" s="171"/>
    </row>
    <row r="410" spans="1:10" ht="42" customHeight="1">
      <c r="A410" s="575" t="s">
        <v>531</v>
      </c>
      <c r="B410" s="575"/>
      <c r="C410" s="575"/>
      <c r="D410" s="575"/>
      <c r="E410" s="575"/>
      <c r="F410" s="575"/>
      <c r="G410" s="575"/>
      <c r="H410" s="575"/>
      <c r="I410" s="575"/>
      <c r="J410" s="189"/>
    </row>
    <row r="411" spans="1:10" ht="25.5" customHeight="1">
      <c r="A411" s="575" t="s">
        <v>532</v>
      </c>
      <c r="B411" s="575"/>
      <c r="C411" s="575"/>
      <c r="D411" s="575"/>
      <c r="E411" s="575"/>
      <c r="F411" s="575"/>
      <c r="G411" s="575"/>
      <c r="H411" s="575"/>
      <c r="I411" s="575"/>
      <c r="J411" s="189"/>
    </row>
    <row r="412" spans="1:10" ht="41.25" customHeight="1">
      <c r="A412" s="575" t="s">
        <v>533</v>
      </c>
      <c r="B412" s="575"/>
      <c r="C412" s="575"/>
      <c r="D412" s="575"/>
      <c r="E412" s="575"/>
      <c r="F412" s="575"/>
      <c r="G412" s="575"/>
      <c r="H412" s="575"/>
      <c r="I412" s="575"/>
      <c r="J412" s="189"/>
    </row>
    <row r="413" spans="1:10" ht="12.75">
      <c r="A413" s="164"/>
      <c r="B413" s="164"/>
      <c r="C413" s="164"/>
      <c r="D413" s="164"/>
      <c r="E413" s="164"/>
      <c r="F413" s="164"/>
      <c r="G413" s="164"/>
      <c r="H413" s="164"/>
      <c r="I413" s="164"/>
      <c r="J413" s="169"/>
    </row>
    <row r="414" ht="12.75">
      <c r="A414" s="162"/>
    </row>
    <row r="415" spans="1:10" ht="12.75">
      <c r="A415" s="576" t="s">
        <v>534</v>
      </c>
      <c r="B415" s="577"/>
      <c r="C415" s="577"/>
      <c r="D415" s="577"/>
      <c r="E415" s="577"/>
      <c r="F415" s="577"/>
      <c r="G415" s="577"/>
      <c r="H415" s="577"/>
      <c r="I415" s="577"/>
      <c r="J415" s="171"/>
    </row>
    <row r="416" spans="1:10" ht="55.5" customHeight="1">
      <c r="A416" s="575" t="s">
        <v>535</v>
      </c>
      <c r="B416" s="575"/>
      <c r="C416" s="575"/>
      <c r="D416" s="575"/>
      <c r="E416" s="575"/>
      <c r="F416" s="575"/>
      <c r="G416" s="575"/>
      <c r="H416" s="575"/>
      <c r="I416" s="575"/>
      <c r="J416" s="189"/>
    </row>
    <row r="417" ht="12.75">
      <c r="A417" s="167"/>
    </row>
    <row r="418" spans="1:10" ht="12.75" customHeight="1">
      <c r="A418" s="606" t="s">
        <v>536</v>
      </c>
      <c r="B418" s="577"/>
      <c r="C418" s="577"/>
      <c r="D418" s="577"/>
      <c r="E418" s="577"/>
      <c r="F418" s="577"/>
      <c r="G418" s="577"/>
      <c r="H418" s="577"/>
      <c r="I418" s="577"/>
      <c r="J418" s="171"/>
    </row>
    <row r="419" spans="1:10" ht="12.75" customHeight="1">
      <c r="A419" s="575" t="s">
        <v>537</v>
      </c>
      <c r="B419" s="575"/>
      <c r="C419" s="575"/>
      <c r="D419" s="575"/>
      <c r="E419" s="575"/>
      <c r="F419" s="575"/>
      <c r="G419" s="575"/>
      <c r="H419" s="575"/>
      <c r="I419" s="575"/>
      <c r="J419" s="189"/>
    </row>
    <row r="420" spans="1:10" ht="30" customHeight="1">
      <c r="A420" s="575" t="s">
        <v>538</v>
      </c>
      <c r="B420" s="575"/>
      <c r="C420" s="575"/>
      <c r="D420" s="575"/>
      <c r="E420" s="575"/>
      <c r="F420" s="575"/>
      <c r="G420" s="575"/>
      <c r="H420" s="575"/>
      <c r="I420" s="575"/>
      <c r="J420" s="189"/>
    </row>
    <row r="421" spans="1:11" ht="12.75">
      <c r="A421" s="167"/>
      <c r="K421" s="173"/>
    </row>
    <row r="422" ht="12.75">
      <c r="A422" s="111"/>
    </row>
    <row r="423" spans="1:5" ht="25.5">
      <c r="A423" s="161" t="s">
        <v>494</v>
      </c>
      <c r="B423" s="124" t="s">
        <v>541</v>
      </c>
      <c r="C423" s="124" t="s">
        <v>542</v>
      </c>
      <c r="D423" s="124" t="s">
        <v>543</v>
      </c>
      <c r="E423" s="124" t="s">
        <v>544</v>
      </c>
    </row>
    <row r="424" spans="1:5" ht="12.75">
      <c r="A424" s="161"/>
      <c r="B424" s="107"/>
      <c r="C424" s="161"/>
      <c r="D424" s="161"/>
      <c r="E424" s="161"/>
    </row>
    <row r="425" spans="1:5" ht="12.75">
      <c r="A425" s="109" t="s">
        <v>591</v>
      </c>
      <c r="B425" s="242"/>
      <c r="C425" s="240"/>
      <c r="D425" s="240"/>
      <c r="E425" s="161"/>
    </row>
    <row r="426" spans="1:5" ht="12.75">
      <c r="A426" s="161" t="s">
        <v>539</v>
      </c>
      <c r="B426" s="373">
        <v>177626</v>
      </c>
      <c r="C426" s="366"/>
      <c r="D426" s="366"/>
      <c r="E426" s="374">
        <f>SUM(B426:D426)</f>
        <v>177626</v>
      </c>
    </row>
    <row r="427" spans="1:5" ht="13.5" thickBot="1">
      <c r="A427" s="161" t="s">
        <v>540</v>
      </c>
      <c r="B427" s="359">
        <v>592834</v>
      </c>
      <c r="C427" s="359">
        <v>279680</v>
      </c>
      <c r="D427" s="359">
        <v>1811</v>
      </c>
      <c r="E427" s="359">
        <f>SUM(B427:D427)</f>
        <v>874325</v>
      </c>
    </row>
    <row r="428" spans="1:5" ht="13.5" thickBot="1">
      <c r="A428" s="161"/>
      <c r="B428" s="338">
        <f>SUM(B426:B427)</f>
        <v>770460</v>
      </c>
      <c r="C428" s="360">
        <f>SUM(C426:C427)</f>
        <v>279680</v>
      </c>
      <c r="D428" s="360">
        <f>SUM(D426:D427)</f>
        <v>1811</v>
      </c>
      <c r="E428" s="360">
        <f>SUM(E426:E427)</f>
        <v>1051951</v>
      </c>
    </row>
    <row r="429" spans="1:5" ht="12.75">
      <c r="A429" s="161"/>
      <c r="B429" s="107"/>
      <c r="C429" s="161"/>
      <c r="D429" s="161"/>
      <c r="E429" s="161"/>
    </row>
    <row r="430" spans="1:5" ht="12.75">
      <c r="A430" s="109" t="s">
        <v>602</v>
      </c>
      <c r="B430" s="107"/>
      <c r="C430" s="161"/>
      <c r="D430" s="161"/>
      <c r="E430" s="161"/>
    </row>
    <row r="431" spans="1:8" ht="12.75">
      <c r="A431" s="161" t="s">
        <v>539</v>
      </c>
      <c r="B431" s="373">
        <v>166580</v>
      </c>
      <c r="C431" s="366"/>
      <c r="D431" s="366"/>
      <c r="E431" s="374">
        <f>SUM(B431:D431)</f>
        <v>166580</v>
      </c>
      <c r="H431" s="265"/>
    </row>
    <row r="432" spans="1:8" ht="13.5" thickBot="1">
      <c r="A432" s="161" t="s">
        <v>540</v>
      </c>
      <c r="B432" s="359">
        <v>102920</v>
      </c>
      <c r="C432" s="359">
        <v>756413</v>
      </c>
      <c r="D432" s="359">
        <v>2152</v>
      </c>
      <c r="E432" s="371">
        <f>SUM(B432:D432)</f>
        <v>861485</v>
      </c>
      <c r="H432" s="265"/>
    </row>
    <row r="433" spans="1:5" ht="13.5" thickBot="1">
      <c r="A433" s="161"/>
      <c r="B433" s="108">
        <f>SUM(B431:B432)</f>
        <v>269500</v>
      </c>
      <c r="C433" s="360">
        <f>SUM(C431:C432)</f>
        <v>756413</v>
      </c>
      <c r="D433" s="360">
        <f>SUM(D431:D432)</f>
        <v>2152</v>
      </c>
      <c r="E433" s="362">
        <f>SUM(E431:E432)</f>
        <v>1028065</v>
      </c>
    </row>
    <row r="434" ht="27" customHeight="1">
      <c r="A434" s="167"/>
    </row>
    <row r="435" spans="1:10" ht="26.25" customHeight="1">
      <c r="A435" s="575" t="s">
        <v>616</v>
      </c>
      <c r="B435" s="575"/>
      <c r="C435" s="575"/>
      <c r="D435" s="575"/>
      <c r="E435" s="575"/>
      <c r="F435" s="575"/>
      <c r="G435" s="575"/>
      <c r="H435" s="575"/>
      <c r="I435" s="575"/>
      <c r="J435" s="189"/>
    </row>
    <row r="436" spans="1:10" ht="12.75" customHeight="1">
      <c r="A436" s="575" t="s">
        <v>545</v>
      </c>
      <c r="B436" s="575"/>
      <c r="C436" s="575"/>
      <c r="D436" s="575"/>
      <c r="E436" s="575"/>
      <c r="F436" s="575"/>
      <c r="G436" s="575"/>
      <c r="H436" s="575"/>
      <c r="I436" s="575"/>
      <c r="J436" s="189"/>
    </row>
    <row r="437" spans="1:10" ht="12.75" customHeight="1">
      <c r="A437" s="575" t="s">
        <v>546</v>
      </c>
      <c r="B437" s="575"/>
      <c r="C437" s="575"/>
      <c r="D437" s="575"/>
      <c r="E437" s="575"/>
      <c r="F437" s="575"/>
      <c r="G437" s="575"/>
      <c r="H437" s="575"/>
      <c r="I437" s="575"/>
      <c r="J437" s="189"/>
    </row>
    <row r="438" spans="1:10" ht="27" customHeight="1">
      <c r="A438" s="575" t="s">
        <v>547</v>
      </c>
      <c r="B438" s="575"/>
      <c r="C438" s="575"/>
      <c r="D438" s="575"/>
      <c r="E438" s="575"/>
      <c r="F438" s="575"/>
      <c r="G438" s="575"/>
      <c r="H438" s="575"/>
      <c r="I438" s="575"/>
      <c r="J438" s="189"/>
    </row>
    <row r="439" ht="12.75">
      <c r="A439" s="167"/>
    </row>
    <row r="440" ht="12.75">
      <c r="A440" s="167"/>
    </row>
    <row r="441" ht="12.75">
      <c r="A441" s="167"/>
    </row>
    <row r="442" spans="1:5" ht="25.5">
      <c r="A442" s="161" t="s">
        <v>494</v>
      </c>
      <c r="B442" s="124" t="s">
        <v>541</v>
      </c>
      <c r="C442" s="124" t="s">
        <v>542</v>
      </c>
      <c r="D442" s="124" t="s">
        <v>543</v>
      </c>
      <c r="E442" s="124" t="s">
        <v>544</v>
      </c>
    </row>
    <row r="443" spans="1:5" ht="12.75">
      <c r="A443" s="161"/>
      <c r="B443" s="107"/>
      <c r="C443" s="161"/>
      <c r="D443" s="161"/>
      <c r="E443" s="161"/>
    </row>
    <row r="444" spans="1:5" ht="12.75">
      <c r="A444" s="109" t="s">
        <v>591</v>
      </c>
      <c r="B444" s="107"/>
      <c r="C444" s="161"/>
      <c r="D444" s="161"/>
      <c r="E444" s="161"/>
    </row>
    <row r="445" spans="1:5" ht="12.75">
      <c r="A445" s="161" t="s">
        <v>539</v>
      </c>
      <c r="B445" s="342">
        <v>81405</v>
      </c>
      <c r="C445" s="341"/>
      <c r="D445" s="341"/>
      <c r="E445" s="343">
        <f>SUM(B445:D445)</f>
        <v>81405</v>
      </c>
    </row>
    <row r="446" spans="1:5" ht="13.5" thickBot="1">
      <c r="A446" s="161" t="s">
        <v>540</v>
      </c>
      <c r="B446" s="339">
        <v>640</v>
      </c>
      <c r="C446" s="339">
        <v>9022</v>
      </c>
      <c r="D446" s="339"/>
      <c r="E446" s="339">
        <f>SUM(B446:D446)</f>
        <v>9662</v>
      </c>
    </row>
    <row r="447" spans="1:5" ht="13.5" thickBot="1">
      <c r="A447" s="161"/>
      <c r="B447" s="340">
        <f>SUM(B445:B446)</f>
        <v>82045</v>
      </c>
      <c r="C447" s="360">
        <f>SUM(C445:C446)</f>
        <v>9022</v>
      </c>
      <c r="D447" s="360">
        <f>SUM(D445:D446)</f>
        <v>0</v>
      </c>
      <c r="E447" s="360">
        <f>SUM(E445:E446)</f>
        <v>91067</v>
      </c>
    </row>
    <row r="448" spans="1:5" ht="12.75">
      <c r="A448" s="161"/>
      <c r="B448" s="107"/>
      <c r="C448" s="161"/>
      <c r="D448" s="161"/>
      <c r="E448" s="161"/>
    </row>
    <row r="449" spans="1:5" ht="12.75">
      <c r="A449" s="109" t="s">
        <v>602</v>
      </c>
      <c r="B449" s="107"/>
      <c r="C449" s="161"/>
      <c r="D449" s="161"/>
      <c r="E449" s="161"/>
    </row>
    <row r="450" spans="1:5" ht="12.75">
      <c r="A450" s="161" t="s">
        <v>539</v>
      </c>
      <c r="B450" s="267">
        <v>91275</v>
      </c>
      <c r="C450" s="268"/>
      <c r="D450" s="268"/>
      <c r="E450" s="244">
        <f>SUM(B450:D450)</f>
        <v>91275</v>
      </c>
    </row>
    <row r="451" spans="1:5" ht="13.5" thickBot="1">
      <c r="A451" s="161" t="s">
        <v>540</v>
      </c>
      <c r="B451" s="266">
        <v>5702</v>
      </c>
      <c r="C451" s="266">
        <v>37044</v>
      </c>
      <c r="D451" s="266">
        <v>4972</v>
      </c>
      <c r="E451" s="245">
        <f>SUM(B451:D451)</f>
        <v>47718</v>
      </c>
    </row>
    <row r="452" spans="1:5" ht="13.5" thickBot="1">
      <c r="A452" s="161"/>
      <c r="B452" s="108">
        <f>SUM(B450:B451)</f>
        <v>96977</v>
      </c>
      <c r="C452" s="360">
        <f>SUM(C450:C451)</f>
        <v>37044</v>
      </c>
      <c r="D452" s="360">
        <f>SUM(D450:D451)</f>
        <v>4972</v>
      </c>
      <c r="E452" s="360">
        <f>SUM(E450:E451)</f>
        <v>138993</v>
      </c>
    </row>
    <row r="453" ht="12.75">
      <c r="A453" s="167"/>
    </row>
    <row r="454" ht="12.75">
      <c r="A454" s="111"/>
    </row>
    <row r="455" spans="1:10" ht="12.75" customHeight="1">
      <c r="A455" s="575" t="s">
        <v>548</v>
      </c>
      <c r="B455" s="577"/>
      <c r="C455" s="577"/>
      <c r="D455" s="577"/>
      <c r="E455" s="577"/>
      <c r="F455" s="577"/>
      <c r="G455" s="577"/>
      <c r="H455" s="577"/>
      <c r="I455" s="577"/>
      <c r="J455" s="171"/>
    </row>
    <row r="456" spans="1:10" ht="12.75">
      <c r="A456" s="164"/>
      <c r="B456" s="164"/>
      <c r="C456" s="164"/>
      <c r="D456" s="164"/>
      <c r="E456" s="164"/>
      <c r="F456" s="164"/>
      <c r="G456" s="164"/>
      <c r="H456" s="164"/>
      <c r="I456" s="164"/>
      <c r="J456" s="169"/>
    </row>
    <row r="457" ht="12.75">
      <c r="A457" s="167"/>
    </row>
    <row r="458" spans="1:9" ht="12.75">
      <c r="A458" s="623" t="s">
        <v>553</v>
      </c>
      <c r="B458" s="623"/>
      <c r="C458" s="623"/>
      <c r="D458" s="623"/>
      <c r="E458" s="623"/>
      <c r="F458" s="623"/>
      <c r="G458" s="623"/>
      <c r="H458" s="623"/>
      <c r="I458" s="623"/>
    </row>
    <row r="462" ht="12.75">
      <c r="A462" s="111"/>
    </row>
    <row r="463" ht="12.75">
      <c r="A463" s="111"/>
    </row>
  </sheetData>
  <sheetProtection/>
  <mergeCells count="146">
    <mergeCell ref="A458:I458"/>
    <mergeCell ref="A315:E315"/>
    <mergeCell ref="A340:I340"/>
    <mergeCell ref="A368:I368"/>
    <mergeCell ref="A438:I438"/>
    <mergeCell ref="A419:I419"/>
    <mergeCell ref="A420:I420"/>
    <mergeCell ref="A435:I435"/>
    <mergeCell ref="A436:I436"/>
    <mergeCell ref="A437:I437"/>
    <mergeCell ref="A401:I401"/>
    <mergeCell ref="A405:I405"/>
    <mergeCell ref="A406:I406"/>
    <mergeCell ref="A410:I410"/>
    <mergeCell ref="A411:I411"/>
    <mergeCell ref="A418:I418"/>
    <mergeCell ref="B375:C375"/>
    <mergeCell ref="D375:E375"/>
    <mergeCell ref="B391:C391"/>
    <mergeCell ref="D391:E391"/>
    <mergeCell ref="A388:I388"/>
    <mergeCell ref="A455:I455"/>
    <mergeCell ref="A373:I373"/>
    <mergeCell ref="A365:I365"/>
    <mergeCell ref="A41:I41"/>
    <mergeCell ref="A44:I44"/>
    <mergeCell ref="A42:I42"/>
    <mergeCell ref="A94:F94"/>
    <mergeCell ref="C216:I216"/>
    <mergeCell ref="D213:I213"/>
    <mergeCell ref="A210:I210"/>
    <mergeCell ref="A96:F96"/>
    <mergeCell ref="A101:F101"/>
    <mergeCell ref="A191:I191"/>
    <mergeCell ref="A205:I205"/>
    <mergeCell ref="A206:I206"/>
    <mergeCell ref="A208:I208"/>
    <mergeCell ref="A209:I209"/>
    <mergeCell ref="A212:I212"/>
    <mergeCell ref="A119:I119"/>
    <mergeCell ref="A136:I136"/>
    <mergeCell ref="A207:I207"/>
    <mergeCell ref="A118:I118"/>
    <mergeCell ref="A192:I192"/>
    <mergeCell ref="A194:I194"/>
    <mergeCell ref="A2:I2"/>
    <mergeCell ref="A10:J10"/>
    <mergeCell ref="A11:I11"/>
    <mergeCell ref="A12:I12"/>
    <mergeCell ref="A15:I15"/>
    <mergeCell ref="A16:I16"/>
    <mergeCell ref="A17:I17"/>
    <mergeCell ref="A39:I39"/>
    <mergeCell ref="A21:I21"/>
    <mergeCell ref="A24:I24"/>
    <mergeCell ref="A26:I26"/>
    <mergeCell ref="B27:I27"/>
    <mergeCell ref="B28:I28"/>
    <mergeCell ref="B29:I29"/>
    <mergeCell ref="B33:I33"/>
    <mergeCell ref="B34:I34"/>
    <mergeCell ref="A20:I20"/>
    <mergeCell ref="A8:I8"/>
    <mergeCell ref="A14:I14"/>
    <mergeCell ref="B36:I36"/>
    <mergeCell ref="A4:I4"/>
    <mergeCell ref="B35:I35"/>
    <mergeCell ref="A32:I32"/>
    <mergeCell ref="A6:I6"/>
    <mergeCell ref="A412:I412"/>
    <mergeCell ref="A45:I45"/>
    <mergeCell ref="A68:C68"/>
    <mergeCell ref="A69:C69"/>
    <mergeCell ref="A70:C70"/>
    <mergeCell ref="A95:F95"/>
    <mergeCell ref="A84:C84"/>
    <mergeCell ref="A85:C85"/>
    <mergeCell ref="A86:F86"/>
    <mergeCell ref="A92:F92"/>
    <mergeCell ref="A115:I115"/>
    <mergeCell ref="A284:I284"/>
    <mergeCell ref="A285:I285"/>
    <mergeCell ref="A286:I286"/>
    <mergeCell ref="A295:I295"/>
    <mergeCell ref="A296:I296"/>
    <mergeCell ref="A389:I389"/>
    <mergeCell ref="A387:I387"/>
    <mergeCell ref="A298:I298"/>
    <mergeCell ref="A372:I372"/>
    <mergeCell ref="A301:D301"/>
    <mergeCell ref="A300:D300"/>
    <mergeCell ref="A302:D302"/>
    <mergeCell ref="A303:D303"/>
    <mergeCell ref="A304:D304"/>
    <mergeCell ref="A306:D306"/>
    <mergeCell ref="A218:I218"/>
    <mergeCell ref="A240:I240"/>
    <mergeCell ref="A287:I287"/>
    <mergeCell ref="A293:I293"/>
    <mergeCell ref="E300:F300"/>
    <mergeCell ref="E301:F301"/>
    <mergeCell ref="E302:F302"/>
    <mergeCell ref="E303:F303"/>
    <mergeCell ref="E305:F305"/>
    <mergeCell ref="E304:F304"/>
    <mergeCell ref="A305:D305"/>
    <mergeCell ref="A416:I416"/>
    <mergeCell ref="A283:I283"/>
    <mergeCell ref="A404:I404"/>
    <mergeCell ref="A409:I409"/>
    <mergeCell ref="A415:I415"/>
    <mergeCell ref="A294:E294"/>
    <mergeCell ref="A339:E339"/>
    <mergeCell ref="A297:E297"/>
    <mergeCell ref="E299:F299"/>
    <mergeCell ref="G299:H299"/>
    <mergeCell ref="A299:D299"/>
    <mergeCell ref="G305:H305"/>
    <mergeCell ref="G307:H307"/>
    <mergeCell ref="G308:H308"/>
    <mergeCell ref="G300:H300"/>
    <mergeCell ref="G301:H301"/>
    <mergeCell ref="G302:H302"/>
    <mergeCell ref="G303:H303"/>
    <mergeCell ref="A330:I330"/>
    <mergeCell ref="G304:H304"/>
    <mergeCell ref="E306:F306"/>
    <mergeCell ref="G306:H306"/>
    <mergeCell ref="G313:H313"/>
    <mergeCell ref="E312:F312"/>
    <mergeCell ref="A307:D307"/>
    <mergeCell ref="E307:F307"/>
    <mergeCell ref="G312:H312"/>
    <mergeCell ref="G310:H310"/>
    <mergeCell ref="G311:H311"/>
    <mergeCell ref="A311:D311"/>
    <mergeCell ref="A312:D312"/>
    <mergeCell ref="A313:D313"/>
    <mergeCell ref="A308:D308"/>
    <mergeCell ref="A310:D310"/>
    <mergeCell ref="E310:F310"/>
    <mergeCell ref="E311:F311"/>
    <mergeCell ref="E313:F313"/>
    <mergeCell ref="E308:F308"/>
    <mergeCell ref="E309:F309"/>
    <mergeCell ref="G309:H309"/>
  </mergeCells>
  <printOptions horizontalCentered="1"/>
  <pageMargins left="0.3937007874015748" right="0.3937007874015748" top="0.984251968503937" bottom="0.984251968503937" header="0.5118110236220472" footer="0.5118110236220472"/>
  <pageSetup horizontalDpi="600" verticalDpi="600" orientation="portrait" paperSize="9" scale="79" r:id="rId1"/>
  <rowBreaks count="7" manualBreakCount="7">
    <brk id="47" max="255" man="1"/>
    <brk id="102" max="255" man="1"/>
    <brk id="156" max="255" man="1"/>
    <brk id="281" max="255" man="1"/>
    <brk id="338" max="255" man="1"/>
    <brk id="390" max="255" man="1"/>
    <brk id="4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mc</cp:lastModifiedBy>
  <cp:lastPrinted>2011-06-29T12:30:58Z</cp:lastPrinted>
  <dcterms:created xsi:type="dcterms:W3CDTF">2008-10-17T11:51:54Z</dcterms:created>
  <dcterms:modified xsi:type="dcterms:W3CDTF">2013-04-30T10:50:20Z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