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68" windowWidth="21060" windowHeight="12000" activeTab="0"/>
  </bookViews>
  <sheets>
    <sheet name="OPĆI PODACI" sheetId="1" r:id="rId1"/>
    <sheet name="RDG" sheetId="2" r:id="rId2"/>
    <sheet name="Bilanca" sheetId="3" r:id="rId3"/>
    <sheet name="NT_I" sheetId="4" r:id="rId4"/>
    <sheet name="NT_D" sheetId="5" state="hidden" r:id="rId5"/>
    <sheet name="PK" sheetId="6" r:id="rId6"/>
    <sheet name="Bilješke" sheetId="7" r:id="rId7"/>
  </sheets>
  <definedNames>
    <definedName name="_xlnm.Print_Area" localSheetId="2">'Bilanca'!$A$1:$K$121</definedName>
    <definedName name="_xlnm.Print_Area" localSheetId="6">'Bilješke'!$A$1:$I$462</definedName>
    <definedName name="_xlnm.Print_Area" localSheetId="3">'NT_I'!$A$1:$K$52</definedName>
    <definedName name="_xlnm.Print_Area" localSheetId="0">'OPĆI PODACI'!$A$1:$I$63</definedName>
    <definedName name="_xlnm.Print_Area" localSheetId="5">'PK'!$A$1:$K$25</definedName>
    <definedName name="_xlnm.Print_Area" localSheetId="1">'RDG'!$A$1:$M$71</definedName>
  </definedNames>
  <calcPr fullCalcOnLoad="1"/>
</workbook>
</file>

<file path=xl/sharedStrings.xml><?xml version="1.0" encoding="utf-8"?>
<sst xmlns="http://schemas.openxmlformats.org/spreadsheetml/2006/main" count="747" uniqueCount="612">
  <si>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</si>
  <si>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</si>
  <si>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</si>
  <si>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</si>
  <si>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</si>
  <si>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</si>
  <si>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</si>
  <si>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</si>
  <si>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</si>
  <si>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</si>
  <si>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</si>
  <si>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</si>
  <si>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</si>
  <si>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</si>
  <si>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</si>
  <si>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</si>
  <si>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</si>
  <si>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</si>
  <si>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</si>
  <si>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</si>
  <si>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</si>
  <si>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</si>
  <si>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</si>
  <si>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</si>
  <si>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</si>
  <si>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</si>
  <si>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</si>
  <si>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</si>
  <si>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</si>
  <si>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</si>
  <si>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</si>
  <si>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</si>
  <si>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</si>
  <si>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</si>
  <si>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</si>
  <si>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</si>
  <si>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</si>
  <si>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</si>
  <si>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</si>
  <si>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</si>
  <si>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</si>
  <si>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</si>
  <si>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</si>
  <si>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</si>
  <si>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</si>
  <si>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</si>
  <si>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</si>
  <si>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</si>
  <si>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</si>
  <si>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</si>
  <si>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</si>
  <si>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</si>
  <si>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</si>
  <si>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</si>
  <si>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</si>
  <si>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</si>
  <si>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</si>
  <si>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</si>
  <si>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</si>
  <si>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</si>
  <si>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</si>
  <si>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</si>
  <si>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</si>
  <si>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</si>
  <si>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</si>
  <si>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</si>
  <si>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</si>
  <si>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</si>
  <si>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</si>
  <si>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</si>
  <si>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</si>
  <si>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</si>
  <si>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</si>
  <si>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</si>
  <si>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</si>
  <si>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</si>
  <si>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</si>
  <si>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</si>
  <si>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</si>
  <si>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</si>
  <si>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</si>
  <si>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</si>
  <si>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</si>
  <si>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</si>
  <si>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</si>
  <si>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</si>
  <si>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</si>
  <si>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</si>
  <si>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</si>
  <si>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</si>
  <si>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</si>
  <si>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</si>
  <si>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</si>
  <si>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</si>
  <si>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</si>
  <si>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</si>
  <si>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</si>
  <si>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</si>
  <si>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</si>
  <si>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</si>
  <si>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</si>
  <si>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</si>
  <si>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</si>
  <si>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</si>
  <si>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</si>
  <si>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</si>
  <si>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</si>
  <si>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</si>
  <si>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</si>
  <si>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</si>
  <si>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</si>
  <si>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</si>
  <si>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</si>
  <si>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</si>
  <si>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</si>
  <si>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</si>
  <si>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</si>
  <si>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</si>
  <si>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</si>
  <si>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</si>
  <si>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</si>
  <si>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</si>
  <si>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</si>
  <si>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</si>
  <si>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</si>
  <si>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</si>
  <si>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</si>
  <si>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</si>
  <si>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</si>
  <si>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</si>
  <si>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</si>
  <si>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</si>
  <si>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</si>
  <si>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</si>
  <si>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</si>
  <si>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</si>
  <si>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</si>
  <si>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</si>
  <si>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</si>
  <si>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</si>
  <si>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</si>
  <si>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</si>
  <si>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</si>
  <si>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</si>
  <si>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</si>
  <si>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</si>
  <si>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</si>
  <si>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</si>
  <si>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</si>
  <si>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</si>
  <si>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</si>
  <si>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</si>
  <si>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</si>
  <si>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</si>
  <si>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</si>
  <si>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</si>
  <si>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</si>
  <si>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</si>
  <si>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</si>
  <si>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</si>
  <si>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</si>
  <si>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</si>
  <si>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</si>
  <si>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</si>
  <si>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</si>
  <si>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</si>
  <si>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</si>
  <si>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</si>
  <si>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</si>
  <si>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</si>
  <si>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</si>
  <si>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</si>
  <si>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</si>
  <si>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</si>
  <si>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</si>
  <si>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</si>
  <si>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</si>
  <si>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</si>
  <si>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</si>
  <si>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</si>
  <si>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</si>
  <si>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</si>
  <si>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</si>
  <si>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</si>
  <si>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</si>
  <si>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</si>
  <si>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</si>
  <si>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</si>
  <si>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</si>
  <si>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</si>
  <si>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</si>
  <si>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</si>
  <si>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</si>
  <si>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</si>
  <si>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</si>
  <si>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</si>
  <si>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</si>
  <si>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</si>
  <si>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</si>
  <si>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</si>
  <si>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</si>
  <si>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</si>
  <si>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</si>
  <si>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</si>
  <si>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</si>
  <si>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</si>
  <si>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</si>
  <si>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</si>
  <si>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</si>
  <si>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</si>
  <si>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</si>
  <si>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</si>
  <si>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</si>
  <si>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</si>
  <si>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</si>
  <si>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</si>
  <si>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</si>
  <si>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</si>
  <si>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</si>
  <si>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</si>
  <si>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</si>
  <si>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</si>
  <si>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</si>
  <si>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</si>
  <si>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</si>
  <si>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</si>
  <si>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</si>
  <si>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</si>
  <si>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</si>
  <si>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</si>
  <si>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</si>
  <si>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</si>
  <si>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</si>
  <si>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</si>
  <si>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</si>
  <si>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</si>
  <si>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</si>
  <si>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</si>
  <si>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</si>
  <si>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</si>
  <si>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</si>
  <si>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</si>
  <si>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</si>
  <si>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</si>
  <si>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</si>
  <si>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</si>
  <si>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</si>
  <si>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</si>
  <si>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</si>
  <si>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</si>
  <si>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</si>
  <si>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</si>
  <si>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</si>
  <si>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</si>
  <si>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</si>
  <si>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</si>
  <si>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</si>
  <si>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</si>
  <si>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</si>
  <si>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</si>
  <si>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</si>
  <si>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</si>
  <si>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</si>
  <si>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</si>
  <si>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</si>
  <si>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</si>
  <si>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</si>
  <si>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</si>
  <si>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</si>
  <si>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</si>
  <si>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</si>
  <si>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</si>
  <si>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</si>
  <si>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</si>
  <si>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</si>
  <si>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</si>
  <si>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</si>
  <si>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</si>
  <si>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</si>
  <si>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</si>
  <si>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</si>
  <si>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</si>
  <si>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</si>
  <si>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</si>
  <si>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</si>
  <si>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</si>
  <si>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</si>
  <si>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</si>
  <si>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</si>
  <si>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</si>
  <si>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</si>
  <si>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</si>
  <si>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</si>
  <si>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</si>
  <si>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</si>
  <si>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</si>
  <si>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</si>
  <si>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</si>
  <si>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</si>
  <si>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</si>
  <si>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</si>
  <si>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</si>
  <si>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</si>
  <si>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</si>
  <si>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</si>
  <si>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</si>
  <si>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</si>
  <si>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</si>
  <si>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</si>
  <si>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</si>
  <si>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</si>
  <si>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</si>
  <si>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</si>
  <si>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</si>
  <si>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</si>
  <si>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</si>
  <si>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</si>
  <si>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</si>
  <si>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</si>
  <si>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</si>
  <si>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</si>
  <si>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</si>
  <si>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</si>
  <si>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</si>
  <si>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</si>
  <si>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</si>
  <si>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</si>
  <si>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</si>
  <si>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</si>
  <si>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</si>
  <si>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NE</t>
  </si>
  <si>
    <t>Svetlana Kundović</t>
  </si>
  <si>
    <t>01/5492 027</t>
  </si>
  <si>
    <t>svetlana.kundovic@optima-telekom.hr</t>
  </si>
  <si>
    <t>Obveznik: OT - Optima Telekom d.d.</t>
  </si>
  <si>
    <t xml:space="preserve">1. OPĆI PODACI </t>
  </si>
  <si>
    <t xml:space="preserve">Povijest i osnutak </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</si>
  <si>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</si>
  <si>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</si>
  <si>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</si>
  <si>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</si>
  <si>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</si>
  <si>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</si>
  <si>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</si>
  <si>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 xml:space="preserve">Osoblje </t>
  </si>
  <si>
    <t>Goran Jovičić</t>
  </si>
  <si>
    <t xml:space="preserve">Jadranka Suručić                                    </t>
  </si>
  <si>
    <t xml:space="preserve">Član </t>
  </si>
  <si>
    <t>Matija Martić</t>
  </si>
  <si>
    <t>Nada Martić</t>
  </si>
  <si>
    <t xml:space="preserve">PREGLED TEMELJNIH RAČUNOVODSTVENIH POLITIKA </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</si>
  <si>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</si>
  <si>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</si>
  <si>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 xml:space="preserve">Izvještajna valuta </t>
  </si>
  <si>
    <t>Prihodi od javne govorne usluge</t>
  </si>
  <si>
    <t>Prihodi od interkonekcijskih usluga</t>
  </si>
  <si>
    <t>Podatkovne usluge</t>
  </si>
  <si>
    <t>Multimedijalne usluge</t>
  </si>
  <si>
    <t>Najam i prodaja opreme</t>
  </si>
  <si>
    <t>Prihod od najma - sustav naplate</t>
  </si>
  <si>
    <t>Prihod od davanja u naravi</t>
  </si>
  <si>
    <t>Ostali prihodi</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</si>
  <si>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</si>
  <si>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</si>
  <si>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</si>
  <si>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</si>
  <si>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</si>
  <si>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</si>
  <si>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</si>
  <si>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</si>
  <si>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</si>
  <si>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</si>
  <si>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</si>
  <si>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Neto plaće</t>
  </si>
  <si>
    <t>Porezi i doprinosi iz plaća</t>
  </si>
  <si>
    <t>Porezi i doprinosi na plaće</t>
  </si>
  <si>
    <t xml:space="preserve">Troškovi koji se nadoknađuju zaposlenima obuhvaćaju dnevnice, troškove noćenja i prijevoza po osnovi službenih putovanja, zatim troškove svakodnevnog prijevoza sa i na posao, naknadu troškova za korištenje osobnih vozila u poslovne svrhe i slično. </t>
  </si>
  <si>
    <t>Amortizacija dugotrajne materijalne imovine</t>
  </si>
  <si>
    <t>Amortizacija dugotrajne nematerijalne imovine</t>
  </si>
  <si>
    <t>Troškovi reprezentacije</t>
  </si>
  <si>
    <t>Premije osiguranja</t>
  </si>
  <si>
    <t>Bankovne usluge</t>
  </si>
  <si>
    <t>Porezi, doprinosi i članarine</t>
  </si>
  <si>
    <t>Troškovi prodane i rashodovane imovine</t>
  </si>
  <si>
    <t>Darovi i sponzorstva</t>
  </si>
  <si>
    <t xml:space="preserve">Ostali troškovi </t>
  </si>
  <si>
    <t xml:space="preserve">Vrijednosno usklađenje utvrđuje se na kraju obračunskog razdoblja ukoliko  postoji dokaz da se potraživanja od kupaca neće moći naplatiti  radi značajnih financijskih poteškoća kod klijenta,  raskida ugovora i ovrhe, kad postoji velika vjerojatnost stečaja  i sl. </t>
  </si>
  <si>
    <t>Prihodi od kamata</t>
  </si>
  <si>
    <t>Pozitivne tečajne razlike</t>
  </si>
  <si>
    <t>Rashodi od kamata</t>
  </si>
  <si>
    <t>Rashodi od naknada</t>
  </si>
  <si>
    <t>Negativne tečajne razlike</t>
  </si>
  <si>
    <t>Trošak kamata obuhvaća kamate na  kredite, izdane obveznice Društva i zatezne kamate zbog nepravovremenog izmirenja dospjelih obveza dobavljačima.</t>
  </si>
  <si>
    <t xml:space="preserve">003. NEMATERIJALNA IMOVINA </t>
  </si>
  <si>
    <t>KONCESIJE I PRAVA</t>
  </si>
  <si>
    <t>SOFTVER</t>
  </si>
  <si>
    <t>ULAGANJA NA TUĐOJ IMOVINI</t>
  </si>
  <si>
    <t xml:space="preserve">IMOVINA U PRIPREMI </t>
  </si>
  <si>
    <t>UKUPNO</t>
  </si>
  <si>
    <t>NABAVNA VRIJEDNOST</t>
  </si>
  <si>
    <t>Povećanje</t>
  </si>
  <si>
    <t>Prijenos u upotrebu</t>
  </si>
  <si>
    <t>Prodaja i rashodi</t>
  </si>
  <si>
    <t>ISPRAVAK VRIJEDNOSTI</t>
  </si>
  <si>
    <t>Amortizacija tekuće godine</t>
  </si>
  <si>
    <t xml:space="preserve">NETO KNJIGOVODSTVENA VRIJEDNOST </t>
  </si>
  <si>
    <t>ZEMLJIŠTE</t>
  </si>
  <si>
    <t>ZGRADE</t>
  </si>
  <si>
    <t>VOZILA</t>
  </si>
  <si>
    <t>UMJETNIČKA DJELA</t>
  </si>
  <si>
    <t>Prodaja i rashod</t>
  </si>
  <si>
    <t>NETO KNJIGOVODSTVENA VRIJEDNOST</t>
  </si>
  <si>
    <t>Krediti odobreni vlasniku društva</t>
  </si>
  <si>
    <t>Krediti odobreni trgovačkim društvima</t>
  </si>
  <si>
    <t>Dugoročni depoziti</t>
  </si>
  <si>
    <t>Vrijednosno usklađenje</t>
  </si>
  <si>
    <t>Zajmovi povezanim poduzećima</t>
  </si>
  <si>
    <t>Zajmovi i depoziti</t>
  </si>
  <si>
    <t>Udjeli u povezanim poduzećima</t>
  </si>
  <si>
    <t xml:space="preserve">Glavna djelatnosti Optima Direct d.o.o. je trgovina i pružanje raznovrsnih usluga koje se većinom odnose na sektor telekomunikacija. </t>
  </si>
  <si>
    <t>U kolovozu 2008.god. Društvo je  povećalo temeljni kapital Optime Direct d.o.o. za 15.888 tisuća unosom prava potraživanja za dane kredite  i obračunate kamate u temeljni kapital.</t>
  </si>
  <si>
    <t>Društvo je kao jedini vlasnik osnovalo u 2007. godini društvo Optima Telekom d.o.o., Kopar, Slovenija.</t>
  </si>
  <si>
    <t>Podružnice</t>
  </si>
  <si>
    <t xml:space="preserve">Postotak u vlasništvu               </t>
  </si>
  <si>
    <t>Optima Direct d.o.o., Hrvatska</t>
  </si>
  <si>
    <t>Optima Telekom d.o.o., Slovenija</t>
  </si>
  <si>
    <t>Transakcije unutar grupe odvijaju se prema tržišnim uvjetima.</t>
  </si>
  <si>
    <t>Potraživanja od kupaca</t>
  </si>
  <si>
    <t>Potraživanja od zaposlenih</t>
  </si>
  <si>
    <t>Potraživanja od države i državnih institucija</t>
  </si>
  <si>
    <t>Potraživanja za kamate po danim kreditima i depozitima</t>
  </si>
  <si>
    <t>Potraživanja za predujmove</t>
  </si>
  <si>
    <t>Ostala potraživanja</t>
  </si>
  <si>
    <t>Potraživanja od kupaca u zemlji</t>
  </si>
  <si>
    <t>Potraživanja od kupaca u inozemstvu</t>
  </si>
  <si>
    <t>Ispravak vrijednosti potraživanja od kupaca</t>
  </si>
  <si>
    <t>Kretanje ispravka vrijednosti sumnjivih i spornih potraživanja</t>
  </si>
  <si>
    <t>Otpisano tijekom godine</t>
  </si>
  <si>
    <t>Naplaćeno tijekom godine</t>
  </si>
  <si>
    <t>Rezervirano tijekom godine</t>
  </si>
  <si>
    <t>Završno stanje</t>
  </si>
  <si>
    <t xml:space="preserve">Nedospjelo </t>
  </si>
  <si>
    <t>do 120 dana</t>
  </si>
  <si>
    <t>120 - 360 dana</t>
  </si>
  <si>
    <t>preko 360 dana</t>
  </si>
  <si>
    <t xml:space="preserve">Stanje na kunskim računima    </t>
  </si>
  <si>
    <t xml:space="preserve">Stanje na dviznim računim          </t>
  </si>
  <si>
    <t>Novac u blagajni</t>
  </si>
  <si>
    <t>Razgraničeni troškovi privlačenja korisnika</t>
  </si>
  <si>
    <t>Troškovi izdavanja obveznica</t>
  </si>
  <si>
    <t>Unaprijed plaćeni troškovi</t>
  </si>
  <si>
    <t>Broj dionica</t>
  </si>
  <si>
    <t>Gubitak po dionici</t>
  </si>
  <si>
    <t>SOCIETE GENERALE-SPLITSKA BANKA D.D./ AZ OBVEZNI MIROVINSKI FOND (1/1)</t>
  </si>
  <si>
    <t>ZAGREBAČKA BANKA D.D. (1/1)</t>
  </si>
  <si>
    <t>ŽUVANIĆ ROLAND (1/1)</t>
  </si>
  <si>
    <t>Obveze prema kreditnim institucijama</t>
  </si>
  <si>
    <t>Obveze s osnove zajmova</t>
  </si>
  <si>
    <t>Obveze za obračunate kamate po osnovu zajmova i kredita</t>
  </si>
  <si>
    <t>Obveze prema dobavljačima</t>
  </si>
  <si>
    <t>Nominalna vrijednost</t>
  </si>
  <si>
    <t>Naknade za izdavanje obveznica</t>
  </si>
  <si>
    <t>Obveze po osnovi obračunatih kamata</t>
  </si>
  <si>
    <t>Obveze prema dobavljačima  u zemlji</t>
  </si>
  <si>
    <t>Obveze prema dobavljačima u inozemstvu</t>
  </si>
  <si>
    <t>Obveze prema zaposlenima</t>
  </si>
  <si>
    <t xml:space="preserve">Ostale obveze </t>
  </si>
  <si>
    <t>Odgođeni prihodi zbog neizvjesnosti</t>
  </si>
  <si>
    <t xml:space="preserve">3. FINANCIJSKI INSTRUMENTI </t>
  </si>
  <si>
    <t xml:space="preserve">Tijekom razdoblja Društvo je većinu svojih financijskih instrumenata koristilo za financiranje poslovanja. Financijski instrumenti uključuju zajmove, mjenice, novac i likvidna sredstva te druge razne instrumente, kao što su potraživanja od kupaca i obveze prema dobavljačima, koji proizlaze izravno iz redovnog poslovanja. </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</si>
  <si>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</si>
  <si>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</si>
  <si>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</si>
  <si>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</si>
  <si>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</si>
  <si>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u tis. kuna</t>
  </si>
  <si>
    <t>EUR</t>
  </si>
  <si>
    <t>USD</t>
  </si>
  <si>
    <t>CHF</t>
  </si>
  <si>
    <t>GPB</t>
  </si>
  <si>
    <t>Upravljanje valutnim rizikom (nastavak)</t>
  </si>
  <si>
    <t>Analiza osjetljivosti na valutni rizik</t>
  </si>
  <si>
    <t>Društvo je uglavnom izloženo valutnom riziku promjene tečaja kune u odnosu na EUR i USD.</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</si>
  <si>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</si>
  <si>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</si>
  <si>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Ostala imovina i obveze, uključujući i izdane obveznice nisu izloženi kamatnom riziku. </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</si>
  <si>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</si>
  <si>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</si>
  <si>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Potraživanja od kupaca se prate na kontinuiranoj osnovi kako bi se utvrdila njihova rizičnost te provele odgovarajuće procedure. Kontinuirano se prati kreditna sposobnost kupaca Društva, a kreditna izloženost istima se revidira minimalno jednom godišnje.</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</si>
  <si>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</si>
  <si>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</si>
  <si>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</si>
  <si>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</si>
  <si>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</si>
  <si>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</si>
  <si>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u tisućama kuna</t>
  </si>
  <si>
    <t>Do jedne godine</t>
  </si>
  <si>
    <t>Od 1 do 5 godina</t>
  </si>
  <si>
    <t>Preko 5 godina</t>
  </si>
  <si>
    <t>Ukupno</t>
  </si>
  <si>
    <t>Beskamatne obveze</t>
  </si>
  <si>
    <t>Kamatne obveze</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</si>
  <si>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</si>
  <si>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</si>
  <si>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</si>
  <si>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</si>
  <si>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</si>
  <si>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</si>
  <si>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Ivan Martić</t>
  </si>
  <si>
    <t>Ostale usluge</t>
  </si>
  <si>
    <t>UPRAVA I NADZORNI ODBOR</t>
  </si>
  <si>
    <t>Prihodi od kamata iz odnosa s povezanim poduzetnicima</t>
  </si>
  <si>
    <t>Obveze za porez na dodanu vrijednost</t>
  </si>
  <si>
    <t>Obveze za poreze i doprinose iz i na plaće</t>
  </si>
  <si>
    <t>Obveze za ostale poreze i doprinose</t>
  </si>
  <si>
    <t xml:space="preserve">112.  PRIHODI OD PRODAJE </t>
  </si>
  <si>
    <t xml:space="preserve">113. OSTALI POSLOVNI PRIHODI </t>
  </si>
  <si>
    <t>120. TROŠKOVI OSOBLJA</t>
  </si>
  <si>
    <t>124. AMORTIZACIJA MATERIJALNE I NEMATERIJALNE IMOVINE</t>
  </si>
  <si>
    <t xml:space="preserve">125. OSTALI TROŠKOVI POSLOVANJA </t>
  </si>
  <si>
    <t>126. VRIJEDNOSNO USKLAĐENJE</t>
  </si>
  <si>
    <t xml:space="preserve">131. FINANCIJSKI PRIHODI  </t>
  </si>
  <si>
    <t xml:space="preserve">137. FINANCIJSKI RASHODI  </t>
  </si>
  <si>
    <t>010. MATERIJALNA IMOVINA</t>
  </si>
  <si>
    <t>020. DUGOTRAJNA FINANCIJSKA IMOVINA</t>
  </si>
  <si>
    <t>021. UDJELI U POVEZANIM PODUZEĆIMA</t>
  </si>
  <si>
    <t>043. POTRAŽIVANJA</t>
  </si>
  <si>
    <t xml:space="preserve">045. POTRAŽIVANJA OD KUPACA </t>
  </si>
  <si>
    <t xml:space="preserve">058. NOVAC U BANCI I BLAGAJNI </t>
  </si>
  <si>
    <t xml:space="preserve">059. PLAĆENI TROŠKOVI BUDUĆEG RAZDOBLJA I NEDOSPJELA NAPLATA PRIHODA </t>
  </si>
  <si>
    <t xml:space="preserve">063. UPISANI KAPITAL  </t>
  </si>
  <si>
    <t>093. KRATKOROČNE OBVEZE</t>
  </si>
  <si>
    <t>099. IZDANE OBVEZNICE</t>
  </si>
  <si>
    <t xml:space="preserve">098. OBVEZE PREMA DOBAVLJAČIMA </t>
  </si>
  <si>
    <t>106. ODGOĐENO PLAĆANJE TROŠKOVA I PRIHOD BUDUĆEG RAZDOBLJA</t>
  </si>
  <si>
    <t>Predsjednik Društva</t>
  </si>
  <si>
    <t>Član</t>
  </si>
  <si>
    <t>Predsjednica</t>
  </si>
  <si>
    <t>OT-Optima Telekom d.d. je  dana 6. srpnja 2006. godine postalo stopostotnim vlasnikom Optima Grupa Holdinga d.o.o., koja se 23. rujna 2008. godine preimenovala u Optima Direct d.o.o.</t>
  </si>
  <si>
    <t>ZAGREBAČKA BANKA D.D./ZBIRNI SKRBNIČKI RAČUN ZA UNICREDIT BANK AUSTRIA AG</t>
  </si>
  <si>
    <t>U prosincu 2007. godine Društvo je povećalo temeljni kapital izdavanjem dionica kroz javnu ponudu. Društvo je izdalo 800.000 dionica nominalne vrijednosti od 10 kuna, čime je ukupan broj dionica povećan na 2.820.070.  Prilikom upisa novih dionica ostvarena je kapitalna dobit od 194.354 tisuća kuna što predstavlja razliku između nominalne vrijednosti i cijene utvrđene na inicijalnoj javnoj ponudi.</t>
  </si>
  <si>
    <t xml:space="preserve">Vlasnik Društva Matija Martić uplatio je u temeljni kapital Društva  24. kolovoza 2007. godine 20 milijuna kuna, čime je temeljni kapital Društva povećan sa 201 tisuća kuna na 20.201 tisuća kuna. Društvo je preregistrirano iz društva sa ograničenom odgovornošću u dioničko društvo. Ukupan broj dionica iznosio je 2.020.070 redovnih dionica čija je nominalna vrijednost 10 kuna. Jedini vlasnik Društva je ostao Matija Martić. </t>
  </si>
  <si>
    <t>Prihodi od internetskih usluga</t>
  </si>
  <si>
    <t>Naknade troškova zaposlenima</t>
  </si>
  <si>
    <t>Obveze po izdanim obveznicama</t>
  </si>
  <si>
    <t>Obveze za poreze, doprinose i dr. pristojbe</t>
  </si>
  <si>
    <t>102. OBVEZE ZA POREZE, DOPRINOSE I DR. PRISTOJBE</t>
  </si>
  <si>
    <t>Obračunati troškovi za koje nisu primljene fakture od dobavljaču u tuzemstvu</t>
  </si>
  <si>
    <t>Obračunati troškovi za koje nisu primljene fakture od dobavljaču u inozemstvu</t>
  </si>
  <si>
    <t>Neto rezultat - gubitak</t>
  </si>
  <si>
    <r>
      <t>Članovi Nadzornog odbora Društva</t>
    </r>
    <r>
      <rPr>
        <sz val="10"/>
        <rFont val="Arial"/>
        <family val="2"/>
      </rPr>
      <t xml:space="preserve">: </t>
    </r>
  </si>
  <si>
    <t>POSTROJENJA, OPREMA, ALATI I POGONSKI INVENTAR</t>
  </si>
  <si>
    <t>Matija Martić                                   Jadranka Suručić</t>
  </si>
  <si>
    <t>MATIJA MARTIĆ, JADRANKA SURUČIĆ</t>
  </si>
  <si>
    <t>Zrinka Vuković Berić</t>
  </si>
  <si>
    <t>Duško Grabovac</t>
  </si>
  <si>
    <t>JOVIČIĆ GORAN (1/1)</t>
  </si>
  <si>
    <t>6110</t>
  </si>
  <si>
    <t>ZAGREBAČKA BANKA D.D./ZBIRNI SKRBNIČKI RAČUN ZAGREBAČKA BANKA D.D./DF</t>
  </si>
  <si>
    <t>Optima telekom za upravljanje nekretninama i savjetovanje d.o.o.</t>
  </si>
  <si>
    <t>Odgođeni prihodi</t>
  </si>
  <si>
    <t>u 000 HRK</t>
  </si>
  <si>
    <t>%</t>
  </si>
  <si>
    <t xml:space="preserve">MARTIĆ MATIJA </t>
  </si>
  <si>
    <t>MALI DIONIČARI</t>
  </si>
  <si>
    <t>Prihodi od otpisa starih obveza i naknadnih popusta</t>
  </si>
  <si>
    <t>049. OSTALA POTRAŽIVANJA</t>
  </si>
  <si>
    <t>01/5492 019</t>
  </si>
  <si>
    <t>Član i Zamjenik Predsjednice</t>
  </si>
  <si>
    <t>Članica</t>
  </si>
  <si>
    <t>Potraživanja za kamate</t>
  </si>
  <si>
    <t>HRVATSKA POŠTANSKA BANKA D.D./ZBIRNI RAČUN ZA KLIJENTE BANKE</t>
  </si>
  <si>
    <t>Društvo je kao jedini vlasnik dana 16. kolovoza 2011. godine osnovalo društvo Optima telekom za upravljanje nekretninama i savjetovanje d.o.o., koje u izvještajnom periodu nije poslovalo, odnosno trenutno je u mirovanju.</t>
  </si>
  <si>
    <t>Sudjelujući interesi (udjeli)</t>
  </si>
  <si>
    <t xml:space="preserve">Starosna struktura potraživanja Društva bez potraživanja za kamate: </t>
  </si>
  <si>
    <t>Sudjelujući interesi odnose se na na udjele u tvrci Pevec d.d., stečene nenaplaćenim potraživanja od iste.</t>
  </si>
  <si>
    <t>Sukladno uputama HANFA-e iznosi u bilanci pod pozicijama prethodnog razdoblja predstavljaju stanje na dan 31.12.2012. godine</t>
  </si>
  <si>
    <t xml:space="preserve">Članovi Uprave Društva u 2013. godini: </t>
  </si>
  <si>
    <t>Stanje na dan 01.01. 2013.</t>
  </si>
  <si>
    <t xml:space="preserve"> 01. siječanj 2013. godine</t>
  </si>
  <si>
    <t>U idućoj tablici analizirana je osjetljivost Društva na smanjenje tečaja kune od 10% u 2013.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</si>
  <si>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Društvo je izdalo obveznice (OPTE-O-124A) nominalne vrijednosti od 250 milijuna kuna, 5. veljače 2007. godine. Obveznice su izdane na Zagrebačkoj burzi. Obveznice imaju kamatnu stopu od 9,125% i dospijevaju 1.veljače 2014. godine . Obveznice su izdane sa cijenom od 99,496%. Kamata koja je dospijela 01. veljače 2013. godine nije plaćena.</t>
  </si>
  <si>
    <t>Prihodi od naplaćenih penala</t>
  </si>
  <si>
    <t>01. siječanj 2013. godine</t>
  </si>
  <si>
    <t>Kretanje vrijednosnog usklađenja dugotrajne imovine</t>
  </si>
  <si>
    <t>Otvaranjem postupka predstečajne negodbe sve dugoročne obveze prema Zagrebačkoj banci su dospijele i klasificirane su kao kratkoročne obveze.</t>
  </si>
  <si>
    <t>119. OSTALI MATERIJALNI TROŠKOVI</t>
  </si>
  <si>
    <t>stanje na dan 30.06.2013</t>
  </si>
  <si>
    <t>u razdoblju 01.01.2013. do 30.06.2013.</t>
  </si>
  <si>
    <t>Financijski izvještaji Društva  pripremljeni su u kunama. Važeći tečaj hrvatske valute na dan 30. lipnja 2013. godine bio je 7,451344 kuna za 1 EUR i 5,706344 kuna za 1 USD.</t>
  </si>
  <si>
    <t>30.06.2013.</t>
  </si>
  <si>
    <t>Stanje na dan 30.06.2013.</t>
  </si>
  <si>
    <t>Amortizacija na dan 30.06.2013.</t>
  </si>
  <si>
    <t>Na dan 30.06.2013.</t>
  </si>
  <si>
    <t>Ulaganja u pridružena društva na 30.06.2013. godine:</t>
  </si>
  <si>
    <t>30.06.2012.</t>
  </si>
  <si>
    <t>Broj zaposlenih na dan 30. lipnja 2013.</t>
  </si>
  <si>
    <t xml:space="preserve">Zarada po dionici na dan 30. lipnja 2013. godine iznosila je: </t>
  </si>
  <si>
    <t>Struktura dioničara na dan 30. lipnja 2013. godine:</t>
  </si>
  <si>
    <t>U razdoblju siječanj - lipanj 2013. Društvo nije otkupljivalo izdane dionice, odnosno ne posjeduje trezorske dionice.</t>
  </si>
  <si>
    <t xml:space="preserve">Društvo  je na dan 30. lipanj 2013. godine imala 204 zaposlenika.  </t>
  </si>
  <si>
    <t>Veliko povećanje financijskih troškova posljedica je otvaranja predstečajne nagodbe kojom su najvećim dijelom krediti dospjeli, pa se stoga ne obračunavaju redovne već zatezne kamate čija je stopa veća</t>
  </si>
  <si>
    <t>Gubitak po dionici u istom razdoblju prethodne godine iznosio je 6,81 kuna.</t>
  </si>
  <si>
    <t>KONEČNY ZORAN (1/1)</t>
  </si>
  <si>
    <t>ČERNOŠEK KRUNOSLAV (1/1)</t>
  </si>
  <si>
    <t>Potraživanja od povezanih poduzeća</t>
  </si>
  <si>
    <t>Beskamatne obveze Društva do godine dana najvećim dijelom sastoje se od obveza prema dobavljačima u iznosu od 223.230 tisuća kuna za razdoblje siječanj – lipanj 2013. godine (182.265 tisuće kuna na dan 31.12.2012. godine).</t>
  </si>
  <si>
    <t>OT – Optima Telekom d.d. (u daljnjem tekstu: Optima) je uslijed prezaduženosti, nelikvidnosti i nesolventnosti do trenutka objave ovog izvješća sukladno Zakonu o financijskom poslovanju i predstečajnoj nagodbi (NN 108/2012 i 11/2012) pokrenula proces predstečajne nagodbe sa ciljem operativnog i financijskog restrukturiranja poslovanja. Provođenjem plana financijskog i operativnog restrukturiranja Optima bi u narednom vremenskom razdoblju trebala postati likvidna i solventna. Dana 11.04.2013. Optima je dobila rješenje o otvaranju postupka predstečajne nagodbe, te je održano prvo (ispitno) ročište dana 21.06.2013. godine. Sve informacije u vezi sa tijekom postupka predstečajne nagodbe javno se objavljuju sukladno Zakonu o financijskom poslovanju i predstečajnoj nagodbi na Internet stranicama Fina-e, www.fina.hr.</t>
  </si>
  <si>
    <t>Cijena dionica  kojima se trguje na burzi  u tekućem tromjesečju kretala se od 6,55 kune  (najniža cijena) do 8,81 kuna  (najviša cijena). Tržišna kapitalizacija u tisućama kuna na dan 30. lipanj  2013. god. iznosi  23.576  tisuće kuna.</t>
  </si>
  <si>
    <t>Prihodi od prodaje imovine</t>
  </si>
  <si>
    <t>Dugoročni depoziti uključuju dva garantna devizna depozita  u Zagrebačkoj banci d.d. po osnovi izdavanje bankarske garancije i dospijevaju 16.02.2015.god. i 23.02.2015.godine.</t>
  </si>
  <si>
    <t xml:space="preserve">Obveza po kreditima i zajmovima sa varijabilnim kamatnim stopama iznose 332,1 mio kn, te je izloženost Društva kamatnom riziku značajna. </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</si>
</sst>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
  </numFmts>
  <fonts count="69">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b/>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0"/>
      <name val="Times New Roman"/>
      <family val="1"/>
    </font>
    <font>
      <sz val="10"/>
      <color indexed="12"/>
      <name val="Arial"/>
      <family val="2"/>
    </font>
    <font>
      <sz val="8"/>
      <name val="Verdana"/>
      <family val="2"/>
    </font>
    <font>
      <b/>
      <sz val="10"/>
      <name val="Times New Roman"/>
      <family val="1"/>
    </font>
    <font>
      <sz val="10"/>
      <color indexed="10"/>
      <name val="Arial"/>
      <family val="2"/>
    </font>
    <font>
      <sz val="10"/>
      <color indexed="9"/>
      <name val="Arial"/>
      <family val="2"/>
    </font>
    <font>
      <b/>
      <sz val="18"/>
      <color indexed="62"/>
      <name val="Cambria"/>
      <family val="2"/>
    </font>
    <font>
      <sz val="8"/>
      <color indexed="12"/>
      <name val="Arial"/>
      <family val="2"/>
    </font>
    <font>
      <b/>
      <sz val="8"/>
      <color indexed="8"/>
      <name val="Arial"/>
      <family val="2"/>
    </font>
    <font>
      <b/>
      <sz val="10"/>
      <name val="Verdana"/>
      <family val="2"/>
    </font>
    <font>
      <sz val="10"/>
      <color indexed="8"/>
      <name val="Verdana"/>
      <family val="2"/>
    </font>
    <font>
      <sz val="10"/>
      <name val="Verdana"/>
      <family val="2"/>
    </font>
    <font>
      <b/>
      <sz val="10"/>
      <color indexed="8"/>
      <name val="Verdana"/>
      <family val="2"/>
    </font>
    <font>
      <i/>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sz val="10"/>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indexed="65"/>
        <bgColor indexed="64"/>
      </patternFill>
    </fill>
    <fill>
      <patternFill patternType="solid">
        <fgColor theme="0"/>
        <bgColor indexed="64"/>
      </patternFill>
    </fill>
  </fills>
  <borders count="58">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bottom/>
    </border>
    <border>
      <left/>
      <right/>
      <top style="thin"/>
      <bottom/>
    </border>
    <border>
      <left/>
      <right/>
      <top/>
      <bottom style="medium"/>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style="thin"/>
      <bottom/>
    </border>
    <border>
      <left/>
      <right style="thin"/>
      <top/>
      <bottom/>
    </border>
    <border>
      <left/>
      <right style="thin"/>
      <top/>
      <bottom style="medium"/>
    </border>
    <border>
      <left style="thin"/>
      <right/>
      <top/>
      <bottom style="thin"/>
    </border>
    <border>
      <left/>
      <right/>
      <top/>
      <bottom style="thin"/>
    </border>
    <border>
      <left/>
      <right style="thin"/>
      <top/>
      <bottom style="thin"/>
    </border>
    <border>
      <left/>
      <right/>
      <top style="medium"/>
      <bottom style="medium"/>
    </border>
    <border>
      <left/>
      <right/>
      <top style="thin"/>
      <bottom style="medium"/>
    </border>
    <border>
      <left/>
      <right/>
      <top style="medium"/>
      <bottom/>
    </border>
    <border>
      <left/>
      <right style="thin"/>
      <top style="medium"/>
      <bottom/>
    </border>
    <border>
      <left style="thin"/>
      <right/>
      <top style="thin"/>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right/>
      <top style="thin"/>
      <bottom style="thin"/>
    </border>
    <border>
      <left style="thin"/>
      <right/>
      <top style="hair"/>
      <bottom/>
    </border>
    <border>
      <left/>
      <right/>
      <top style="hair"/>
      <bottom/>
    </border>
    <border>
      <left/>
      <right style="thin"/>
      <top style="hair"/>
      <bottom/>
    </border>
    <border>
      <left/>
      <right/>
      <top style="hair"/>
      <bottom style="thin"/>
    </border>
    <border>
      <left/>
      <right style="thin"/>
      <top style="hair"/>
      <bottom style="thin"/>
    </border>
    <border>
      <left/>
      <right style="thin"/>
      <top style="thin"/>
      <bottom style="thin"/>
    </border>
    <border>
      <left style="medium"/>
      <right/>
      <top/>
      <bottom/>
    </border>
    <border>
      <left style="medium"/>
      <right/>
      <top style="thin"/>
      <bottom/>
    </border>
    <border>
      <left/>
      <right style="medium"/>
      <top style="thin"/>
      <bottom/>
    </border>
    <border>
      <left/>
      <right style="medium"/>
      <top/>
      <bottom/>
    </border>
    <border>
      <left/>
      <right style="medium"/>
      <top style="thin"/>
      <bottom style="thin"/>
    </border>
    <border>
      <left/>
      <right style="medium"/>
      <top/>
      <bottom style="medium"/>
    </border>
    <border>
      <left style="medium"/>
      <right/>
      <top style="thin"/>
      <bottom style="thin"/>
    </border>
    <border>
      <left style="medium"/>
      <right/>
      <top/>
      <bottom style="medium"/>
    </border>
    <border>
      <left style="medium"/>
      <right/>
      <top style="medium"/>
      <bottom/>
    </border>
    <border>
      <left/>
      <right style="medium"/>
      <top style="medium"/>
      <bottom/>
    </border>
  </borders>
  <cellStyleXfs count="3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0" fillId="27" borderId="1"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52" fillId="29" borderId="3" applyNumberFormat="0" applyAlignment="0" applyProtection="0"/>
    <xf numFmtId="0" fontId="53" fillId="3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1" borderId="0" applyNumberFormat="0" applyBorder="0" applyAlignment="0" applyProtection="0"/>
    <xf numFmtId="0" fontId="54" fillId="0" borderId="0" applyNumberFormat="0" applyFill="0" applyBorder="0" applyAlignment="0" applyProtection="0"/>
    <xf numFmtId="0" fontId="55" fillId="32" borderId="0" applyNumberFormat="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9" fillId="33" borderId="3" applyNumberFormat="0" applyAlignment="0" applyProtection="0"/>
    <xf numFmtId="0" fontId="32" fillId="34" borderId="8" applyNumberFormat="0" applyAlignment="0" applyProtection="0"/>
    <xf numFmtId="0" fontId="60" fillId="0" borderId="9" applyNumberFormat="0" applyFill="0" applyAlignment="0" applyProtection="0"/>
    <xf numFmtId="0" fontId="41" fillId="0" borderId="0" applyNumberFormat="0" applyFill="0" applyBorder="0" applyAlignment="0" applyProtection="0"/>
    <xf numFmtId="0" fontId="61" fillId="35" borderId="0" applyNumberFormat="0" applyBorder="0" applyAlignment="0" applyProtection="0"/>
    <xf numFmtId="0" fontId="49" fillId="0" borderId="0">
      <alignment/>
      <protection/>
    </xf>
    <xf numFmtId="0" fontId="49" fillId="0" borderId="0">
      <alignment/>
      <protection/>
    </xf>
    <xf numFmtId="0" fontId="49" fillId="0" borderId="0">
      <alignment/>
      <protection/>
    </xf>
    <xf numFmtId="0" fontId="49" fillId="0" borderId="0">
      <alignment/>
      <protection/>
    </xf>
    <xf numFmtId="0" fontId="37" fillId="0" borderId="0">
      <alignment vertical="center"/>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9" fillId="0" borderId="0">
      <alignment vertical="top"/>
      <protection/>
    </xf>
    <xf numFmtId="0" fontId="0" fillId="28"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62"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30" fillId="0" borderId="0" applyNumberFormat="0" applyFill="0" applyBorder="0" applyAlignment="0" applyProtection="0"/>
    <xf numFmtId="0" fontId="63" fillId="0" borderId="0" applyNumberFormat="0" applyFill="0" applyBorder="0" applyAlignment="0" applyProtection="0"/>
    <xf numFmtId="0" fontId="64" fillId="0" borderId="11" applyNumberFormat="0" applyFill="0" applyAlignment="0" applyProtection="0"/>
    <xf numFmtId="0" fontId="65" fillId="0" borderId="0" applyNumberForma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cellStyleXfs>
  <cellXfs count="577">
    <xf numFmtId="0" fontId="0" fillId="0" borderId="0" xfId="0" applyAlignment="1">
      <alignment/>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0" fontId="4" fillId="0" borderId="0" xfId="300" applyFont="1" applyAlignment="1">
      <alignment/>
      <protection/>
    </xf>
    <xf numFmtId="0" fontId="0" fillId="0" borderId="0" xfId="300" applyFont="1" applyAlignment="1">
      <alignment/>
      <protection/>
    </xf>
    <xf numFmtId="0" fontId="4" fillId="0" borderId="18" xfId="300" applyFont="1" applyFill="1" applyBorder="1" applyAlignment="1" applyProtection="1">
      <alignment horizontal="center" vertical="center"/>
      <protection hidden="1" locked="0"/>
    </xf>
    <xf numFmtId="0" fontId="3" fillId="0" borderId="0" xfId="300" applyFont="1" applyFill="1" applyBorder="1" applyAlignment="1" applyProtection="1">
      <alignment horizontal="left" vertical="center"/>
      <protection hidden="1"/>
    </xf>
    <xf numFmtId="0" fontId="4" fillId="0" borderId="0" xfId="300" applyFont="1" applyFill="1" applyBorder="1" applyAlignment="1" applyProtection="1">
      <alignment vertical="center"/>
      <protection hidden="1"/>
    </xf>
    <xf numFmtId="0" fontId="4" fillId="0" borderId="0" xfId="300" applyFont="1" applyFill="1" applyBorder="1" applyAlignment="1" applyProtection="1">
      <alignment horizontal="center" vertical="center" wrapText="1"/>
      <protection hidden="1"/>
    </xf>
    <xf numFmtId="0" fontId="4" fillId="0" borderId="0" xfId="300" applyFont="1" applyBorder="1" applyAlignment="1" applyProtection="1">
      <alignment/>
      <protection hidden="1"/>
    </xf>
    <xf numFmtId="0" fontId="12" fillId="0" borderId="0" xfId="300" applyFont="1" applyBorder="1" applyAlignment="1" applyProtection="1">
      <alignment horizontal="right" vertical="center" wrapText="1"/>
      <protection hidden="1"/>
    </xf>
    <xf numFmtId="0" fontId="12" fillId="0" borderId="0" xfId="300" applyNumberFormat="1" applyFont="1" applyFill="1" applyBorder="1" applyAlignment="1" applyProtection="1">
      <alignment horizontal="right" vertical="center" shrinkToFit="1"/>
      <protection hidden="1" locked="0"/>
    </xf>
    <xf numFmtId="0" fontId="12" fillId="0" borderId="0" xfId="300" applyFont="1" applyFill="1" applyBorder="1" applyAlignment="1" applyProtection="1">
      <alignment horizontal="left" vertical="center"/>
      <protection hidden="1"/>
    </xf>
    <xf numFmtId="0" fontId="4" fillId="0" borderId="0" xfId="300" applyFont="1" applyBorder="1" applyAlignment="1" applyProtection="1">
      <alignment horizontal="left"/>
      <protection hidden="1"/>
    </xf>
    <xf numFmtId="0" fontId="4" fillId="0" borderId="0" xfId="300" applyFont="1" applyBorder="1" applyAlignment="1" applyProtection="1">
      <alignment vertical="top"/>
      <protection hidden="1"/>
    </xf>
    <xf numFmtId="0" fontId="4" fillId="0" borderId="0" xfId="300" applyFont="1" applyBorder="1" applyAlignment="1" applyProtection="1">
      <alignment horizontal="right"/>
      <protection hidden="1"/>
    </xf>
    <xf numFmtId="0" fontId="3" fillId="0" borderId="0" xfId="300" applyFont="1" applyFill="1" applyBorder="1" applyAlignment="1" applyProtection="1">
      <alignment horizontal="right" vertical="center"/>
      <protection hidden="1" locked="0"/>
    </xf>
    <xf numFmtId="0" fontId="4" fillId="0" borderId="0" xfId="300" applyFont="1" applyBorder="1" applyAlignment="1" applyProtection="1">
      <alignment/>
      <protection hidden="1"/>
    </xf>
    <xf numFmtId="0" fontId="3" fillId="0" borderId="0" xfId="300" applyFont="1" applyBorder="1" applyAlignment="1" applyProtection="1">
      <alignment vertical="top"/>
      <protection hidden="1"/>
    </xf>
    <xf numFmtId="0" fontId="4" fillId="0" borderId="0" xfId="300" applyFont="1" applyFill="1" applyBorder="1" applyAlignment="1" applyProtection="1">
      <alignment/>
      <protection hidden="1"/>
    </xf>
    <xf numFmtId="0" fontId="4" fillId="0" borderId="0" xfId="300" applyFont="1" applyBorder="1" applyAlignment="1" applyProtection="1">
      <alignment horizontal="center" vertical="center"/>
      <protection hidden="1" locked="0"/>
    </xf>
    <xf numFmtId="0" fontId="4" fillId="0" borderId="0" xfId="300" applyFont="1" applyBorder="1" applyAlignment="1" applyProtection="1">
      <alignment vertical="top" wrapText="1"/>
      <protection hidden="1"/>
    </xf>
    <xf numFmtId="0" fontId="4" fillId="0" borderId="0" xfId="300" applyFont="1" applyBorder="1" applyAlignment="1" applyProtection="1">
      <alignment wrapText="1"/>
      <protection hidden="1"/>
    </xf>
    <xf numFmtId="0" fontId="4" fillId="0" borderId="0" xfId="300" applyFont="1" applyBorder="1" applyAlignment="1" applyProtection="1">
      <alignment horizontal="right" vertical="top"/>
      <protection hidden="1"/>
    </xf>
    <xf numFmtId="0" fontId="4" fillId="0" borderId="0" xfId="300" applyFont="1" applyBorder="1" applyAlignment="1" applyProtection="1">
      <alignment horizontal="center" vertical="top"/>
      <protection hidden="1"/>
    </xf>
    <xf numFmtId="0" fontId="4" fillId="0" borderId="0" xfId="300" applyFont="1" applyBorder="1" applyAlignment="1" applyProtection="1">
      <alignment horizontal="center"/>
      <protection hidden="1"/>
    </xf>
    <xf numFmtId="0" fontId="4" fillId="0" borderId="0" xfId="300" applyFont="1" applyBorder="1" applyAlignment="1">
      <alignment/>
      <protection/>
    </xf>
    <xf numFmtId="0" fontId="4" fillId="0" borderId="0" xfId="300" applyFont="1" applyBorder="1" applyAlignment="1" applyProtection="1">
      <alignment horizontal="left" vertical="top"/>
      <protection hidden="1"/>
    </xf>
    <xf numFmtId="0" fontId="4" fillId="0" borderId="19" xfId="300" applyFont="1" applyBorder="1" applyAlignment="1" applyProtection="1">
      <alignment/>
      <protection hidden="1"/>
    </xf>
    <xf numFmtId="0" fontId="4" fillId="0" borderId="0" xfId="300" applyFont="1" applyBorder="1" applyAlignment="1" applyProtection="1">
      <alignment vertical="center"/>
      <protection hidden="1"/>
    </xf>
    <xf numFmtId="0" fontId="4" fillId="0" borderId="20" xfId="300" applyFont="1" applyBorder="1" applyAlignment="1" applyProtection="1">
      <alignment/>
      <protection hidden="1"/>
    </xf>
    <xf numFmtId="0" fontId="4" fillId="0" borderId="20" xfId="300" applyFont="1" applyBorder="1" applyAlignment="1">
      <alignment/>
      <protection/>
    </xf>
    <xf numFmtId="164" fontId="3" fillId="0" borderId="12" xfId="0" applyNumberFormat="1" applyFont="1" applyFill="1" applyBorder="1" applyAlignment="1">
      <alignment horizontal="center" vertical="center"/>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0" fontId="13" fillId="0" borderId="0" xfId="335" applyFont="1" applyBorder="1" applyAlignment="1" applyProtection="1">
      <alignment vertical="center"/>
      <protection hidden="1"/>
    </xf>
    <xf numFmtId="0" fontId="4" fillId="0" borderId="0" xfId="300" applyFont="1" applyBorder="1" applyAlignment="1" applyProtection="1">
      <alignment horizontal="right" wrapText="1"/>
      <protection hidden="1"/>
    </xf>
    <xf numFmtId="0" fontId="4" fillId="0" borderId="0" xfId="300" applyFont="1" applyBorder="1" applyAlignment="1" applyProtection="1">
      <alignment horizontal="righ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3" fontId="2" fillId="0" borderId="17"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22"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4" xfId="0" applyNumberFormat="1" applyFont="1" applyFill="1" applyBorder="1" applyAlignment="1" applyProtection="1">
      <alignment vertical="center"/>
      <protection hidden="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2" xfId="0"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0" fillId="0" borderId="0" xfId="335" applyFont="1" applyFill="1" applyAlignment="1">
      <alignment wrapText="1"/>
      <protection/>
    </xf>
    <xf numFmtId="0" fontId="0" fillId="0" borderId="0" xfId="0" applyFont="1" applyFill="1" applyAlignment="1">
      <alignment/>
    </xf>
    <xf numFmtId="0" fontId="0" fillId="0" borderId="0" xfId="335" applyFont="1" applyFill="1" applyBorder="1" applyAlignment="1">
      <alignment wrapText="1"/>
      <protection/>
    </xf>
    <xf numFmtId="3" fontId="2" fillId="0" borderId="12" xfId="0" applyNumberFormat="1" applyFont="1" applyFill="1" applyBorder="1" applyAlignment="1" applyProtection="1">
      <alignment vertical="center"/>
      <protection hidden="1"/>
    </xf>
    <xf numFmtId="3" fontId="2" fillId="0" borderId="15" xfId="0" applyNumberFormat="1" applyFont="1" applyFill="1" applyBorder="1" applyAlignment="1" applyProtection="1">
      <alignment vertical="center"/>
      <protection hidden="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xf>
    <xf numFmtId="0" fontId="4" fillId="0" borderId="19" xfId="300" applyFont="1" applyBorder="1" applyAlignment="1">
      <alignment/>
      <protection/>
    </xf>
    <xf numFmtId="0" fontId="4" fillId="0" borderId="25" xfId="300" applyFont="1" applyBorder="1" applyAlignment="1">
      <alignment/>
      <protection/>
    </xf>
    <xf numFmtId="0" fontId="4" fillId="0" borderId="26" xfId="300" applyFont="1" applyFill="1" applyBorder="1" applyAlignment="1" applyProtection="1">
      <alignment horizontal="left" vertical="center" wrapText="1"/>
      <protection hidden="1"/>
    </xf>
    <xf numFmtId="0" fontId="4" fillId="0" borderId="18" xfId="300" applyFont="1" applyFill="1" applyBorder="1" applyAlignment="1" applyProtection="1">
      <alignment vertical="center"/>
      <protection hidden="1"/>
    </xf>
    <xf numFmtId="0" fontId="4" fillId="0" borderId="26" xfId="300" applyFont="1" applyBorder="1" applyAlignment="1" applyProtection="1">
      <alignment horizontal="left" vertical="center" wrapText="1"/>
      <protection hidden="1"/>
    </xf>
    <xf numFmtId="0" fontId="4" fillId="0" borderId="18" xfId="300" applyFont="1" applyBorder="1" applyAlignment="1" applyProtection="1">
      <alignment/>
      <protection hidden="1"/>
    </xf>
    <xf numFmtId="0" fontId="12" fillId="0" borderId="0" xfId="300" applyFont="1" applyBorder="1" applyAlignment="1" applyProtection="1">
      <alignment horizontal="right"/>
      <protection hidden="1"/>
    </xf>
    <xf numFmtId="0" fontId="4" fillId="0" borderId="26" xfId="300" applyFont="1" applyFill="1" applyBorder="1" applyAlignment="1" applyProtection="1">
      <alignment/>
      <protection hidden="1"/>
    </xf>
    <xf numFmtId="0" fontId="4" fillId="0" borderId="26" xfId="300" applyFont="1" applyBorder="1" applyAlignment="1" applyProtection="1">
      <alignment wrapText="1"/>
      <protection hidden="1"/>
    </xf>
    <xf numFmtId="0" fontId="4" fillId="0" borderId="18" xfId="300" applyFont="1" applyBorder="1" applyAlignment="1" applyProtection="1">
      <alignment horizontal="right"/>
      <protection hidden="1"/>
    </xf>
    <xf numFmtId="0" fontId="4" fillId="0" borderId="26" xfId="300" applyFont="1" applyBorder="1" applyAlignment="1" applyProtection="1">
      <alignment/>
      <protection hidden="1"/>
    </xf>
    <xf numFmtId="0" fontId="4" fillId="0" borderId="18" xfId="300" applyFont="1" applyBorder="1" applyAlignment="1" applyProtection="1">
      <alignment horizontal="right" wrapText="1"/>
      <protection hidden="1"/>
    </xf>
    <xf numFmtId="0" fontId="3" fillId="0" borderId="26" xfId="300" applyFont="1" applyFill="1" applyBorder="1" applyAlignment="1" applyProtection="1">
      <alignment horizontal="right" vertical="center"/>
      <protection hidden="1" locked="0"/>
    </xf>
    <xf numFmtId="0" fontId="4" fillId="0" borderId="26" xfId="300" applyFont="1" applyBorder="1" applyAlignment="1" applyProtection="1">
      <alignment vertical="top"/>
      <protection hidden="1"/>
    </xf>
    <xf numFmtId="0" fontId="4" fillId="0" borderId="26" xfId="300" applyFont="1" applyBorder="1" applyAlignment="1" applyProtection="1">
      <alignment horizontal="left" vertical="top" wrapText="1"/>
      <protection hidden="1"/>
    </xf>
    <xf numFmtId="0" fontId="4" fillId="0" borderId="18" xfId="300" applyFont="1" applyBorder="1" applyAlignment="1">
      <alignment/>
      <protection/>
    </xf>
    <xf numFmtId="0" fontId="4" fillId="0" borderId="26" xfId="300" applyFont="1" applyBorder="1" applyAlignment="1" applyProtection="1">
      <alignment horizontal="left" vertical="top" indent="2"/>
      <protection hidden="1"/>
    </xf>
    <xf numFmtId="0" fontId="4" fillId="0" borderId="26" xfId="300" applyFont="1" applyBorder="1" applyAlignment="1" applyProtection="1">
      <alignment horizontal="left" vertical="top" wrapText="1" indent="2"/>
      <protection hidden="1"/>
    </xf>
    <xf numFmtId="0" fontId="4" fillId="0" borderId="18" xfId="300" applyFont="1" applyBorder="1" applyAlignment="1" applyProtection="1">
      <alignment horizontal="right" vertical="top"/>
      <protection hidden="1"/>
    </xf>
    <xf numFmtId="49" fontId="3" fillId="0" borderId="26" xfId="300" applyNumberFormat="1" applyFont="1" applyBorder="1" applyAlignment="1" applyProtection="1">
      <alignment horizontal="center" vertical="center"/>
      <protection hidden="1" locked="0"/>
    </xf>
    <xf numFmtId="0" fontId="4" fillId="0" borderId="18" xfId="300" applyFont="1" applyBorder="1" applyAlignment="1" applyProtection="1">
      <alignment horizontal="left" vertical="top"/>
      <protection hidden="1"/>
    </xf>
    <xf numFmtId="0" fontId="4" fillId="0" borderId="26" xfId="300" applyFont="1" applyBorder="1" applyAlignment="1" applyProtection="1">
      <alignment horizontal="left"/>
      <protection hidden="1"/>
    </xf>
    <xf numFmtId="0" fontId="4" fillId="0" borderId="25" xfId="300" applyFont="1" applyBorder="1" applyAlignment="1" applyProtection="1">
      <alignment/>
      <protection hidden="1"/>
    </xf>
    <xf numFmtId="0" fontId="4" fillId="0" borderId="18" xfId="300" applyFont="1" applyBorder="1" applyAlignment="1" applyProtection="1">
      <alignment horizontal="left"/>
      <protection hidden="1"/>
    </xf>
    <xf numFmtId="0" fontId="4" fillId="0" borderId="26" xfId="300" applyFont="1" applyFill="1" applyBorder="1" applyAlignment="1" applyProtection="1">
      <alignment vertical="center"/>
      <protection hidden="1"/>
    </xf>
    <xf numFmtId="0" fontId="13" fillId="0" borderId="26" xfId="335" applyFont="1" applyFill="1" applyBorder="1" applyAlignment="1" applyProtection="1">
      <alignment vertical="center"/>
      <protection hidden="1"/>
    </xf>
    <xf numFmtId="0" fontId="13" fillId="0" borderId="0" xfId="335" applyFont="1" applyBorder="1" applyAlignment="1" applyProtection="1">
      <alignment horizontal="left"/>
      <protection hidden="1"/>
    </xf>
    <xf numFmtId="0" fontId="9" fillId="0" borderId="0" xfId="335" applyBorder="1" applyAlignment="1">
      <alignment/>
      <protection/>
    </xf>
    <xf numFmtId="0" fontId="9" fillId="0" borderId="26" xfId="335" applyBorder="1" applyAlignment="1">
      <alignment/>
      <protection/>
    </xf>
    <xf numFmtId="0" fontId="3" fillId="0" borderId="18" xfId="300" applyFont="1" applyBorder="1" applyAlignment="1" applyProtection="1">
      <alignment vertical="center"/>
      <protection hidden="1"/>
    </xf>
    <xf numFmtId="0" fontId="4" fillId="0" borderId="27" xfId="300" applyFont="1" applyBorder="1" applyAlignment="1" applyProtection="1">
      <alignment/>
      <protection hidden="1"/>
    </xf>
    <xf numFmtId="0" fontId="4" fillId="0" borderId="28" xfId="300" applyFont="1" applyFill="1" applyBorder="1" applyAlignment="1" applyProtection="1">
      <alignment horizontal="right" vertical="top" wrapText="1"/>
      <protection hidden="1"/>
    </xf>
    <xf numFmtId="0" fontId="4" fillId="0" borderId="29" xfId="300" applyFont="1" applyFill="1" applyBorder="1" applyAlignment="1" applyProtection="1">
      <alignment horizontal="right" vertical="top" wrapText="1"/>
      <protection hidden="1"/>
    </xf>
    <xf numFmtId="0" fontId="4" fillId="0" borderId="29" xfId="300" applyFont="1" applyFill="1" applyBorder="1" applyAlignment="1" applyProtection="1">
      <alignment/>
      <protection hidden="1"/>
    </xf>
    <xf numFmtId="0" fontId="4" fillId="0" borderId="30" xfId="300" applyFont="1" applyFill="1" applyBorder="1" applyAlignment="1" applyProtection="1">
      <alignment/>
      <protection hidden="1"/>
    </xf>
    <xf numFmtId="14" fontId="3" fillId="0" borderId="22" xfId="300" applyNumberFormat="1" applyFont="1" applyFill="1" applyBorder="1" applyAlignment="1" applyProtection="1">
      <alignment horizontal="center" vertical="center"/>
      <protection hidden="1" locked="0"/>
    </xf>
    <xf numFmtId="1" fontId="3" fillId="0" borderId="21" xfId="300" applyNumberFormat="1" applyFont="1" applyFill="1" applyBorder="1" applyAlignment="1" applyProtection="1">
      <alignment horizontal="center" vertical="center"/>
      <protection hidden="1" locked="0"/>
    </xf>
    <xf numFmtId="0" fontId="3" fillId="0" borderId="21" xfId="300" applyFont="1" applyFill="1" applyBorder="1" applyAlignment="1" applyProtection="1">
      <alignment horizontal="center" vertical="center"/>
      <protection hidden="1" locked="0"/>
    </xf>
    <xf numFmtId="49" fontId="3" fillId="0" borderId="21" xfId="300" applyNumberFormat="1" applyFont="1" applyFill="1" applyBorder="1" applyAlignment="1" applyProtection="1">
      <alignment horizontal="right" vertical="center"/>
      <protection hidden="1" locked="0"/>
    </xf>
    <xf numFmtId="0" fontId="3" fillId="0" borderId="18" xfId="300" applyFont="1" applyFill="1" applyBorder="1" applyAlignment="1" applyProtection="1">
      <alignment horizontal="right" vertical="center"/>
      <protection hidden="1" locked="0"/>
    </xf>
    <xf numFmtId="0" fontId="4" fillId="0" borderId="0" xfId="300" applyFont="1" applyFill="1" applyBorder="1" applyAlignment="1">
      <alignment/>
      <protection/>
    </xf>
    <xf numFmtId="49" fontId="3" fillId="0" borderId="0" xfId="300" applyNumberFormat="1" applyFont="1" applyFill="1" applyBorder="1" applyAlignment="1" applyProtection="1">
      <alignment horizontal="center" vertical="center"/>
      <protection hidden="1" locked="0"/>
    </xf>
    <xf numFmtId="0" fontId="9" fillId="36" borderId="0" xfId="0" applyFont="1" applyFill="1" applyAlignment="1">
      <alignment horizontal="left" vertical="center" wrapText="1"/>
    </xf>
    <xf numFmtId="0" fontId="16" fillId="36" borderId="0" xfId="0" applyFont="1" applyFill="1" applyAlignment="1">
      <alignment horizontal="left" vertical="center" wrapText="1"/>
    </xf>
    <xf numFmtId="0" fontId="0" fillId="36" borderId="0" xfId="0" applyFont="1" applyFill="1" applyAlignment="1">
      <alignment horizontal="left" vertical="center" wrapText="1"/>
    </xf>
    <xf numFmtId="0" fontId="9" fillId="37" borderId="0" xfId="0" applyFont="1" applyFill="1" applyAlignment="1">
      <alignment horizontal="justify" vertical="top"/>
    </xf>
    <xf numFmtId="0" fontId="9" fillId="37" borderId="0" xfId="0" applyFont="1" applyFill="1" applyAlignment="1">
      <alignment horizontal="right" vertical="top"/>
    </xf>
    <xf numFmtId="3" fontId="9" fillId="37" borderId="20" xfId="0" applyNumberFormat="1" applyFont="1" applyFill="1" applyBorder="1" applyAlignment="1">
      <alignment horizontal="right" vertical="top"/>
    </xf>
    <xf numFmtId="3" fontId="16" fillId="37" borderId="20" xfId="0" applyNumberFormat="1" applyFont="1" applyFill="1" applyBorder="1" applyAlignment="1">
      <alignment horizontal="right" vertical="top"/>
    </xf>
    <xf numFmtId="0" fontId="16" fillId="37" borderId="0" xfId="0" applyFont="1" applyFill="1" applyAlignment="1">
      <alignment vertical="top"/>
    </xf>
    <xf numFmtId="0" fontId="39" fillId="37" borderId="0" xfId="0" applyFont="1" applyFill="1" applyAlignment="1">
      <alignment vertical="top"/>
    </xf>
    <xf numFmtId="3" fontId="7" fillId="37" borderId="20" xfId="0" applyNumberFormat="1" applyFont="1" applyFill="1" applyBorder="1" applyAlignment="1">
      <alignment horizontal="right" vertical="top"/>
    </xf>
    <xf numFmtId="0" fontId="35" fillId="37" borderId="0" xfId="0" applyFont="1" applyFill="1" applyAlignment="1">
      <alignment vertical="top"/>
    </xf>
    <xf numFmtId="3" fontId="16" fillId="37" borderId="31" xfId="0" applyNumberFormat="1" applyFont="1" applyFill="1" applyBorder="1" applyAlignment="1">
      <alignment horizontal="right" vertical="top"/>
    </xf>
    <xf numFmtId="3" fontId="0" fillId="37" borderId="0" xfId="0" applyNumberFormat="1" applyFont="1" applyFill="1" applyAlignment="1">
      <alignment horizontal="right" vertical="center" wrapText="1"/>
    </xf>
    <xf numFmtId="0" fontId="9" fillId="37" borderId="0" xfId="0" applyFont="1" applyFill="1" applyAlignment="1">
      <alignment horizontal="left" vertical="center" wrapText="1"/>
    </xf>
    <xf numFmtId="0" fontId="0" fillId="37" borderId="0" xfId="0" applyFont="1" applyFill="1" applyAlignment="1">
      <alignment horizontal="left" vertical="center" wrapText="1"/>
    </xf>
    <xf numFmtId="3" fontId="7" fillId="37" borderId="0" xfId="0" applyNumberFormat="1" applyFont="1" applyFill="1" applyBorder="1" applyAlignment="1">
      <alignment horizontal="right" vertical="top"/>
    </xf>
    <xf numFmtId="3" fontId="16" fillId="37" borderId="0" xfId="0" applyNumberFormat="1" applyFont="1" applyFill="1" applyBorder="1" applyAlignment="1">
      <alignment horizontal="right" vertical="top"/>
    </xf>
    <xf numFmtId="3" fontId="7" fillId="37" borderId="31" xfId="0" applyNumberFormat="1" applyFont="1" applyFill="1" applyBorder="1" applyAlignment="1">
      <alignment vertical="top"/>
    </xf>
    <xf numFmtId="3" fontId="0" fillId="37" borderId="0" xfId="0" applyNumberFormat="1" applyFont="1" applyFill="1" applyAlignment="1">
      <alignment horizontal="right" vertical="center"/>
    </xf>
    <xf numFmtId="0" fontId="0" fillId="37" borderId="0" xfId="0" applyFont="1" applyFill="1" applyAlignment="1">
      <alignment vertical="center" wrapText="1"/>
    </xf>
    <xf numFmtId="3" fontId="0" fillId="37" borderId="20" xfId="0" applyNumberFormat="1" applyFont="1" applyFill="1" applyBorder="1" applyAlignment="1">
      <alignment horizontal="right" vertical="center"/>
    </xf>
    <xf numFmtId="0" fontId="38" fillId="37" borderId="0" xfId="0" applyFont="1" applyFill="1" applyAlignment="1">
      <alignment vertical="top"/>
    </xf>
    <xf numFmtId="0" fontId="0" fillId="37" borderId="0" xfId="0" applyFont="1" applyFill="1" applyAlignment="1">
      <alignment vertical="top"/>
    </xf>
    <xf numFmtId="3" fontId="0" fillId="37" borderId="0" xfId="0" applyNumberFormat="1" applyFont="1" applyFill="1" applyAlignment="1">
      <alignment vertical="top"/>
    </xf>
    <xf numFmtId="3" fontId="9" fillId="37" borderId="20" xfId="0" applyNumberFormat="1" applyFont="1" applyFill="1" applyBorder="1" applyAlignment="1">
      <alignment horizontal="right" vertical="center"/>
    </xf>
    <xf numFmtId="0" fontId="9" fillId="37" borderId="0" xfId="0" applyFont="1" applyFill="1" applyAlignment="1">
      <alignment vertical="center"/>
    </xf>
    <xf numFmtId="3" fontId="0" fillId="0" borderId="0" xfId="0" applyNumberFormat="1" applyFill="1" applyAlignment="1">
      <alignment/>
    </xf>
    <xf numFmtId="3" fontId="66" fillId="0" borderId="0" xfId="0" applyNumberFormat="1" applyFont="1" applyFill="1" applyAlignment="1">
      <alignment/>
    </xf>
    <xf numFmtId="0" fontId="0" fillId="0" borderId="0" xfId="0" applyFont="1" applyFill="1" applyAlignment="1">
      <alignment vertical="top"/>
    </xf>
    <xf numFmtId="0" fontId="0" fillId="0" borderId="0" xfId="0" applyFont="1" applyFill="1" applyAlignment="1">
      <alignment vertical="top"/>
    </xf>
    <xf numFmtId="0" fontId="7" fillId="37" borderId="0" xfId="0" applyFont="1" applyFill="1" applyAlignment="1">
      <alignment horizontal="left" vertical="top" wrapText="1"/>
    </xf>
    <xf numFmtId="0" fontId="0" fillId="37" borderId="0" xfId="0" applyFont="1" applyFill="1" applyAlignment="1">
      <alignment horizontal="left" vertical="top" wrapText="1"/>
    </xf>
    <xf numFmtId="0" fontId="7" fillId="37" borderId="0" xfId="0" applyFont="1" applyFill="1" applyAlignment="1">
      <alignment horizontal="justify" vertical="top"/>
    </xf>
    <xf numFmtId="0" fontId="7" fillId="37" borderId="0" xfId="0" applyFont="1" applyFill="1" applyAlignment="1">
      <alignment vertical="top"/>
    </xf>
    <xf numFmtId="0" fontId="16" fillId="37" borderId="0" xfId="0" applyFont="1" applyFill="1" applyAlignment="1">
      <alignment horizontal="justify" vertical="top"/>
    </xf>
    <xf numFmtId="0" fontId="0" fillId="37" borderId="0" xfId="0" applyFont="1" applyFill="1" applyAlignment="1">
      <alignment vertical="top"/>
    </xf>
    <xf numFmtId="0" fontId="9" fillId="37" borderId="0" xfId="0" applyFont="1" applyFill="1" applyAlignment="1">
      <alignment vertical="top"/>
    </xf>
    <xf numFmtId="3" fontId="7" fillId="0" borderId="20" xfId="0" applyNumberFormat="1" applyFont="1" applyFill="1" applyBorder="1" applyAlignment="1">
      <alignment horizontal="right" vertical="top"/>
    </xf>
    <xf numFmtId="0" fontId="0" fillId="0" borderId="0" xfId="0" applyFont="1" applyAlignment="1">
      <alignment/>
    </xf>
    <xf numFmtId="0" fontId="0" fillId="37" borderId="0" xfId="0" applyFont="1" applyFill="1" applyAlignment="1">
      <alignment horizontal="justify" vertical="top"/>
    </xf>
    <xf numFmtId="0" fontId="0" fillId="0" borderId="0" xfId="0" applyFont="1" applyFill="1" applyAlignment="1">
      <alignment horizontal="left" vertical="top" wrapText="1"/>
    </xf>
    <xf numFmtId="0" fontId="0" fillId="37" borderId="0" xfId="0" applyFont="1" applyFill="1" applyAlignment="1">
      <alignment horizontal="left" vertical="top"/>
    </xf>
    <xf numFmtId="0" fontId="0" fillId="0" borderId="0" xfId="0" applyFont="1" applyFill="1" applyAlignment="1">
      <alignment vertical="top" wrapText="1"/>
    </xf>
    <xf numFmtId="3" fontId="0" fillId="0" borderId="0" xfId="0" applyNumberFormat="1" applyFont="1" applyFill="1" applyAlignment="1">
      <alignment vertical="top"/>
    </xf>
    <xf numFmtId="3" fontId="0" fillId="37" borderId="0" xfId="0" applyNumberFormat="1" applyFont="1" applyFill="1" applyAlignment="1">
      <alignment vertical="top"/>
    </xf>
    <xf numFmtId="0" fontId="0" fillId="37" borderId="0" xfId="0" applyFont="1" applyFill="1" applyBorder="1" applyAlignment="1">
      <alignment vertical="top"/>
    </xf>
    <xf numFmtId="0" fontId="0" fillId="0" borderId="0" xfId="0" applyFont="1" applyFill="1" applyBorder="1" applyAlignment="1">
      <alignment vertical="top"/>
    </xf>
    <xf numFmtId="3" fontId="0" fillId="37" borderId="20" xfId="0" applyNumberFormat="1" applyFont="1" applyFill="1" applyBorder="1" applyAlignment="1">
      <alignment horizontal="right" vertical="center" wrapText="1"/>
    </xf>
    <xf numFmtId="3" fontId="0" fillId="0" borderId="0" xfId="0" applyNumberFormat="1" applyFont="1" applyFill="1" applyBorder="1" applyAlignment="1">
      <alignment vertical="top"/>
    </xf>
    <xf numFmtId="0" fontId="0" fillId="36" borderId="0" xfId="0" applyFont="1" applyFill="1" applyAlignment="1">
      <alignment vertical="top"/>
    </xf>
    <xf numFmtId="0" fontId="0" fillId="0" borderId="0" xfId="0" applyFont="1" applyFill="1" applyAlignment="1">
      <alignment/>
    </xf>
    <xf numFmtId="0" fontId="7" fillId="36" borderId="0" xfId="0" applyFont="1" applyFill="1" applyAlignment="1">
      <alignment vertical="top"/>
    </xf>
    <xf numFmtId="0" fontId="9" fillId="37" borderId="0" xfId="0" applyFont="1" applyFill="1" applyAlignment="1">
      <alignment horizontal="justify" vertical="center"/>
    </xf>
    <xf numFmtId="3" fontId="9" fillId="37" borderId="0" xfId="0" applyNumberFormat="1" applyFont="1" applyFill="1" applyAlignment="1">
      <alignment vertical="center"/>
    </xf>
    <xf numFmtId="3" fontId="9" fillId="37" borderId="20" xfId="0" applyNumberFormat="1" applyFont="1" applyFill="1" applyBorder="1" applyAlignment="1">
      <alignment vertical="center"/>
    </xf>
    <xf numFmtId="0" fontId="9" fillId="37" borderId="0" xfId="0" applyFont="1" applyFill="1" applyAlignment="1">
      <alignment vertical="center" wrapText="1"/>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0" fontId="9" fillId="37" borderId="0" xfId="0" applyFont="1" applyFill="1" applyAlignment="1">
      <alignment horizontal="justify" vertical="center" wrapText="1"/>
    </xf>
    <xf numFmtId="3" fontId="9" fillId="36" borderId="0" xfId="0" applyNumberFormat="1" applyFont="1" applyFill="1" applyAlignment="1">
      <alignment horizontal="right" vertical="center" wrapText="1"/>
    </xf>
    <xf numFmtId="3" fontId="16" fillId="36" borderId="0" xfId="0" applyNumberFormat="1" applyFont="1" applyFill="1" applyAlignment="1">
      <alignment horizontal="right" vertical="center" wrapText="1"/>
    </xf>
    <xf numFmtId="3" fontId="67" fillId="36" borderId="20" xfId="0" applyNumberFormat="1" applyFont="1" applyFill="1" applyBorder="1" applyAlignment="1">
      <alignment horizontal="right" vertical="center" wrapText="1"/>
    </xf>
    <xf numFmtId="3" fontId="7" fillId="36" borderId="0" xfId="0" applyNumberFormat="1" applyFont="1" applyFill="1" applyAlignment="1">
      <alignment horizontal="right" vertical="center" wrapText="1"/>
    </xf>
    <xf numFmtId="3" fontId="0" fillId="36" borderId="20" xfId="0" applyNumberFormat="1" applyFont="1" applyFill="1" applyBorder="1" applyAlignment="1">
      <alignment horizontal="right" vertical="center" wrapText="1"/>
    </xf>
    <xf numFmtId="0" fontId="0" fillId="37" borderId="0" xfId="0" applyFont="1" applyFill="1" applyAlignment="1">
      <alignment horizontal="justify" vertical="center"/>
    </xf>
    <xf numFmtId="3" fontId="7" fillId="37" borderId="0" xfId="0" applyNumberFormat="1" applyFont="1" applyFill="1" applyAlignment="1">
      <alignment horizontal="right" vertical="center" wrapText="1"/>
    </xf>
    <xf numFmtId="3" fontId="67" fillId="37" borderId="20" xfId="0" applyNumberFormat="1" applyFont="1" applyFill="1" applyBorder="1" applyAlignment="1">
      <alignment horizontal="right" vertical="center" wrapText="1"/>
    </xf>
    <xf numFmtId="0" fontId="0" fillId="37" borderId="0" xfId="0" applyFont="1" applyFill="1" applyAlignment="1">
      <alignment vertical="center" wrapText="1"/>
    </xf>
    <xf numFmtId="3" fontId="0" fillId="37" borderId="0" xfId="0" applyNumberFormat="1" applyFont="1" applyFill="1" applyAlignment="1">
      <alignment vertical="center" wrapText="1"/>
    </xf>
    <xf numFmtId="3" fontId="0" fillId="37" borderId="20" xfId="0" applyNumberFormat="1" applyFont="1" applyFill="1" applyBorder="1" applyAlignment="1">
      <alignment vertical="center" wrapText="1"/>
    </xf>
    <xf numFmtId="0" fontId="7" fillId="37" borderId="0" xfId="0" applyFont="1" applyFill="1" applyAlignment="1">
      <alignment vertical="top"/>
    </xf>
    <xf numFmtId="165" fontId="7" fillId="37" borderId="0" xfId="331" applyNumberFormat="1" applyFont="1" applyFill="1" applyAlignment="1">
      <alignment vertical="top"/>
    </xf>
    <xf numFmtId="3" fontId="7" fillId="37" borderId="0" xfId="0" applyNumberFormat="1" applyFont="1" applyFill="1" applyAlignment="1">
      <alignment vertical="top"/>
    </xf>
    <xf numFmtId="165" fontId="0" fillId="37" borderId="0" xfId="331" applyNumberFormat="1" applyFont="1" applyFill="1" applyAlignment="1">
      <alignment vertical="top"/>
    </xf>
    <xf numFmtId="3" fontId="16" fillId="0" borderId="20" xfId="0" applyNumberFormat="1" applyFont="1" applyFill="1" applyBorder="1" applyAlignment="1">
      <alignment horizontal="right" vertical="top"/>
    </xf>
    <xf numFmtId="3" fontId="0" fillId="0" borderId="0" xfId="0" applyNumberFormat="1" applyFont="1" applyFill="1" applyBorder="1" applyAlignment="1">
      <alignment horizontal="right" vertical="center" wrapText="1"/>
    </xf>
    <xf numFmtId="3" fontId="0" fillId="0" borderId="0" xfId="0" applyNumberFormat="1" applyFont="1" applyAlignment="1">
      <alignment/>
    </xf>
    <xf numFmtId="0" fontId="0" fillId="37" borderId="0" xfId="0" applyFont="1" applyFill="1" applyAlignment="1">
      <alignment vertical="top"/>
    </xf>
    <xf numFmtId="0" fontId="16" fillId="37" borderId="0" xfId="0" applyFont="1" applyFill="1" applyAlignment="1">
      <alignment horizontal="justify" vertical="center"/>
    </xf>
    <xf numFmtId="3" fontId="2" fillId="0" borderId="18" xfId="0" applyNumberFormat="1" applyFont="1" applyFill="1" applyBorder="1" applyAlignment="1" applyProtection="1">
      <alignment vertical="center"/>
      <protection locked="0"/>
    </xf>
    <xf numFmtId="0" fontId="0" fillId="0" borderId="18" xfId="0" applyFill="1" applyBorder="1" applyAlignment="1">
      <alignment/>
    </xf>
    <xf numFmtId="10" fontId="2" fillId="0" borderId="18" xfId="331" applyNumberFormat="1" applyFont="1" applyFill="1" applyBorder="1" applyAlignment="1" applyProtection="1">
      <alignment vertical="center"/>
      <protection hidden="1"/>
    </xf>
    <xf numFmtId="0" fontId="7" fillId="37" borderId="0" xfId="0" applyFont="1" applyFill="1" applyBorder="1" applyAlignment="1">
      <alignment horizontal="justify" vertical="top"/>
    </xf>
    <xf numFmtId="0" fontId="0" fillId="37" borderId="0" xfId="0" applyFont="1" applyFill="1" applyBorder="1" applyAlignment="1">
      <alignment horizontal="justify" vertical="top"/>
    </xf>
    <xf numFmtId="0" fontId="7" fillId="37" borderId="0" xfId="0" applyFont="1" applyFill="1" applyBorder="1" applyAlignment="1">
      <alignment horizontal="left" vertical="top"/>
    </xf>
    <xf numFmtId="0" fontId="0" fillId="37" borderId="0" xfId="0" applyFont="1" applyFill="1" applyAlignment="1">
      <alignment vertical="top"/>
    </xf>
    <xf numFmtId="0" fontId="0" fillId="37" borderId="0" xfId="0" applyFont="1" applyFill="1" applyAlignment="1">
      <alignment horizontal="justify" vertical="top"/>
    </xf>
    <xf numFmtId="9" fontId="0" fillId="37" borderId="0" xfId="0" applyNumberFormat="1" applyFont="1" applyFill="1" applyAlignment="1">
      <alignment horizontal="center" vertical="center"/>
    </xf>
    <xf numFmtId="0" fontId="7" fillId="37" borderId="0" xfId="0" applyFont="1" applyFill="1" applyAlignment="1">
      <alignment horizontal="center" vertical="top" wrapText="1"/>
    </xf>
    <xf numFmtId="0" fontId="7" fillId="37" borderId="0" xfId="0" applyFont="1" applyFill="1" applyAlignment="1">
      <alignment horizontal="justify" vertical="center"/>
    </xf>
    <xf numFmtId="0" fontId="0" fillId="37" borderId="0" xfId="0" applyFont="1" applyFill="1" applyAlignment="1">
      <alignment horizontal="justify" vertical="center"/>
    </xf>
    <xf numFmtId="0" fontId="68" fillId="0" borderId="0" xfId="0" applyFont="1" applyAlignment="1">
      <alignment/>
    </xf>
    <xf numFmtId="3" fontId="0" fillId="37" borderId="0" xfId="0" applyNumberFormat="1" applyFont="1" applyFill="1" applyAlignment="1">
      <alignment horizontal="right" vertical="top" wrapText="1"/>
    </xf>
    <xf numFmtId="4" fontId="7" fillId="37" borderId="0" xfId="0" applyNumberFormat="1" applyFont="1" applyFill="1" applyAlignment="1">
      <alignment horizontal="right" vertical="top" wrapText="1"/>
    </xf>
    <xf numFmtId="0" fontId="7" fillId="37" borderId="0" xfId="0" applyFont="1" applyFill="1" applyAlignment="1">
      <alignment vertical="top"/>
    </xf>
    <xf numFmtId="0" fontId="16" fillId="37" borderId="0" xfId="0" applyFont="1" applyFill="1" applyAlignment="1">
      <alignment horizontal="justify" vertical="top"/>
    </xf>
    <xf numFmtId="0" fontId="0" fillId="37" borderId="0" xfId="0" applyFont="1" applyFill="1" applyAlignment="1">
      <alignment vertical="top"/>
    </xf>
    <xf numFmtId="0" fontId="0" fillId="0" borderId="0" xfId="0" applyFont="1" applyFill="1" applyBorder="1" applyAlignment="1">
      <alignment horizontal="center" vertical="center" wrapText="1"/>
    </xf>
    <xf numFmtId="0" fontId="10" fillId="0" borderId="0" xfId="335" applyFont="1" applyFill="1" applyBorder="1" applyAlignment="1">
      <alignment horizontal="center" vertical="center" wrapText="1"/>
      <protection/>
    </xf>
    <xf numFmtId="14" fontId="7" fillId="0" borderId="0" xfId="335" applyNumberFormat="1" applyFont="1" applyFill="1" applyBorder="1" applyAlignment="1" applyProtection="1">
      <alignment horizontal="center" vertical="center"/>
      <protection hidden="1" locked="0"/>
    </xf>
    <xf numFmtId="0" fontId="7" fillId="0" borderId="0" xfId="335" applyFont="1" applyFill="1" applyBorder="1" applyAlignment="1" applyProtection="1">
      <alignment horizontal="center" vertical="center"/>
      <protection hidden="1"/>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0" fontId="0" fillId="37" borderId="0" xfId="0" applyFont="1" applyFill="1" applyAlignment="1">
      <alignment vertical="top"/>
    </xf>
    <xf numFmtId="0" fontId="0" fillId="37" borderId="0" xfId="0" applyFont="1" applyFill="1" applyBorder="1" applyAlignment="1">
      <alignment vertical="top"/>
    </xf>
    <xf numFmtId="0" fontId="0" fillId="37" borderId="0" xfId="0" applyFont="1" applyFill="1" applyBorder="1" applyAlignment="1">
      <alignment horizontal="justify" vertical="top"/>
    </xf>
    <xf numFmtId="0" fontId="0" fillId="37" borderId="0" xfId="0" applyFont="1" applyFill="1" applyBorder="1" applyAlignment="1">
      <alignment horizontal="left" vertical="top"/>
    </xf>
    <xf numFmtId="3" fontId="0" fillId="37" borderId="0" xfId="0" applyNumberFormat="1" applyFont="1" applyFill="1" applyBorder="1" applyAlignment="1">
      <alignment horizontal="right" vertical="center" wrapText="1"/>
    </xf>
    <xf numFmtId="0" fontId="0" fillId="37" borderId="0" xfId="0" applyFont="1" applyFill="1" applyAlignment="1">
      <alignment vertical="top"/>
    </xf>
    <xf numFmtId="165" fontId="0" fillId="37" borderId="0" xfId="331" applyNumberFormat="1" applyFont="1" applyFill="1" applyBorder="1" applyAlignment="1">
      <alignment vertical="top"/>
    </xf>
    <xf numFmtId="0" fontId="16" fillId="37" borderId="0" xfId="0" applyFont="1" applyFill="1" applyBorder="1" applyAlignment="1">
      <alignment horizontal="center" vertical="top"/>
    </xf>
    <xf numFmtId="3" fontId="9" fillId="37" borderId="0" xfId="0" applyNumberFormat="1" applyFont="1" applyFill="1" applyBorder="1" applyAlignment="1">
      <alignment horizontal="right" vertical="center" wrapText="1"/>
    </xf>
    <xf numFmtId="0" fontId="9" fillId="37" borderId="0" xfId="0" applyFont="1" applyFill="1" applyBorder="1" applyAlignment="1">
      <alignment vertical="top"/>
    </xf>
    <xf numFmtId="3" fontId="9" fillId="36" borderId="0" xfId="0" applyNumberFormat="1" applyFont="1" applyFill="1" applyBorder="1" applyAlignment="1">
      <alignment horizontal="right" vertical="center" wrapText="1"/>
    </xf>
    <xf numFmtId="0" fontId="0" fillId="36" borderId="0" xfId="0" applyFont="1" applyFill="1" applyBorder="1" applyAlignment="1">
      <alignment vertical="top"/>
    </xf>
    <xf numFmtId="3" fontId="16" fillId="36" borderId="0" xfId="0" applyNumberFormat="1" applyFont="1" applyFill="1" applyBorder="1" applyAlignment="1">
      <alignment horizontal="right" vertical="center" wrapText="1"/>
    </xf>
    <xf numFmtId="3" fontId="67" fillId="36" borderId="0"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wrapText="1"/>
    </xf>
    <xf numFmtId="3" fontId="0" fillId="36" borderId="0" xfId="0" applyNumberFormat="1" applyFont="1" applyFill="1" applyBorder="1" applyAlignment="1">
      <alignment horizontal="right" vertical="center" wrapText="1"/>
    </xf>
    <xf numFmtId="3" fontId="7" fillId="36" borderId="0"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top"/>
    </xf>
    <xf numFmtId="14" fontId="16" fillId="37" borderId="0" xfId="0" applyNumberFormat="1" applyFont="1" applyFill="1" applyBorder="1" applyAlignment="1">
      <alignment horizontal="center" vertical="top"/>
    </xf>
    <xf numFmtId="3" fontId="7" fillId="37" borderId="0" xfId="0" applyNumberFormat="1" applyFont="1" applyFill="1" applyBorder="1" applyAlignment="1">
      <alignment horizontal="right" vertical="center" wrapText="1"/>
    </xf>
    <xf numFmtId="3" fontId="67" fillId="37" borderId="0" xfId="0" applyNumberFormat="1" applyFont="1" applyFill="1" applyBorder="1" applyAlignment="1">
      <alignment horizontal="right" vertical="center" wrapText="1"/>
    </xf>
    <xf numFmtId="3" fontId="0" fillId="37" borderId="0" xfId="0" applyNumberFormat="1" applyFont="1" applyFill="1" applyBorder="1" applyAlignment="1">
      <alignment vertical="center" wrapText="1"/>
    </xf>
    <xf numFmtId="3" fontId="7" fillId="37" borderId="0" xfId="0" applyNumberFormat="1" applyFont="1" applyFill="1" applyBorder="1" applyAlignment="1">
      <alignment vertical="top"/>
    </xf>
    <xf numFmtId="3" fontId="0" fillId="37" borderId="0" xfId="0" applyNumberFormat="1" applyFont="1" applyFill="1" applyBorder="1" applyAlignment="1">
      <alignment vertical="top"/>
    </xf>
    <xf numFmtId="0" fontId="16" fillId="37" borderId="0" xfId="0" applyFont="1" applyFill="1" applyAlignment="1">
      <alignment horizontal="center" vertical="top"/>
    </xf>
    <xf numFmtId="3" fontId="67" fillId="37" borderId="0" xfId="0" applyNumberFormat="1" applyFont="1" applyFill="1" applyAlignment="1">
      <alignment vertical="center" wrapText="1"/>
    </xf>
    <xf numFmtId="3" fontId="2" fillId="0" borderId="12" xfId="0" applyNumberFormat="1" applyFont="1" applyFill="1" applyBorder="1" applyAlignment="1" applyProtection="1">
      <alignment vertical="center"/>
      <protection locked="0"/>
    </xf>
    <xf numFmtId="0" fontId="0" fillId="37" borderId="0" xfId="0" applyFont="1" applyFill="1" applyAlignment="1">
      <alignment vertical="top"/>
    </xf>
    <xf numFmtId="0" fontId="0" fillId="0" borderId="0" xfId="0" applyFont="1" applyFill="1" applyAlignment="1">
      <alignment vertical="top"/>
    </xf>
    <xf numFmtId="0" fontId="0" fillId="0" borderId="0" xfId="0" applyFont="1" applyAlignment="1">
      <alignment/>
    </xf>
    <xf numFmtId="0" fontId="0" fillId="37" borderId="0" xfId="0" applyFont="1" applyFill="1" applyAlignment="1">
      <alignment horizontal="justify" vertical="top"/>
    </xf>
    <xf numFmtId="0" fontId="0" fillId="0" borderId="0" xfId="0" applyFont="1" applyFill="1" applyAlignment="1">
      <alignment/>
    </xf>
    <xf numFmtId="0" fontId="0" fillId="37" borderId="0" xfId="0" applyFont="1" applyFill="1" applyAlignment="1">
      <alignment vertical="center" wrapText="1"/>
    </xf>
    <xf numFmtId="3" fontId="0" fillId="37" borderId="0" xfId="0" applyNumberFormat="1" applyFont="1" applyFill="1" applyBorder="1" applyAlignment="1">
      <alignment horizontal="right" vertical="center" wrapText="1"/>
    </xf>
    <xf numFmtId="0" fontId="0" fillId="37" borderId="0" xfId="0" applyFont="1" applyFill="1" applyAlignment="1">
      <alignment horizontal="justify" vertical="top" wrapText="1"/>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0" fillId="37" borderId="0" xfId="0" applyNumberFormat="1" applyFont="1" applyFill="1" applyAlignment="1">
      <alignment horizontal="right" vertical="center" wrapText="1"/>
    </xf>
    <xf numFmtId="3" fontId="2" fillId="0" borderId="12" xfId="0" applyNumberFormat="1" applyFont="1" applyFill="1" applyBorder="1" applyAlignment="1" applyProtection="1">
      <alignment vertical="center"/>
      <protection locked="0"/>
    </xf>
    <xf numFmtId="3" fontId="9" fillId="37" borderId="0" xfId="0" applyNumberFormat="1" applyFont="1" applyFill="1" applyAlignment="1">
      <alignment vertical="center"/>
    </xf>
    <xf numFmtId="3" fontId="9" fillId="37" borderId="20" xfId="0" applyNumberFormat="1" applyFont="1" applyFill="1" applyBorder="1" applyAlignment="1">
      <alignment vertical="center"/>
    </xf>
    <xf numFmtId="3" fontId="0" fillId="37" borderId="20" xfId="0" applyNumberFormat="1" applyFont="1" applyFill="1" applyBorder="1" applyAlignment="1">
      <alignment horizontal="right" vertical="center"/>
    </xf>
    <xf numFmtId="3" fontId="9" fillId="37" borderId="20" xfId="0" applyNumberFormat="1" applyFont="1" applyFill="1" applyBorder="1" applyAlignment="1">
      <alignment horizontal="right" vertical="center"/>
    </xf>
    <xf numFmtId="3" fontId="9" fillId="37" borderId="20" xfId="0" applyNumberFormat="1" applyFont="1" applyFill="1" applyBorder="1" applyAlignment="1">
      <alignment horizontal="right" vertical="center" wrapText="1"/>
    </xf>
    <xf numFmtId="0" fontId="0" fillId="37" borderId="0" xfId="0" applyFont="1" applyFill="1" applyAlignment="1">
      <alignment horizontal="center" vertical="top"/>
    </xf>
    <xf numFmtId="0" fontId="7" fillId="37" borderId="0" xfId="0" applyFont="1" applyFill="1" applyAlignment="1">
      <alignment horizontal="justify" vertical="top"/>
    </xf>
    <xf numFmtId="0" fontId="0" fillId="37" borderId="0" xfId="0" applyFont="1" applyFill="1" applyAlignment="1">
      <alignment horizontal="justify" vertical="top"/>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3" fontId="0" fillId="37" borderId="0" xfId="0" applyNumberFormat="1" applyFont="1" applyFill="1" applyAlignment="1">
      <alignment horizontal="right" vertical="center" wrapText="1"/>
    </xf>
    <xf numFmtId="3" fontId="9" fillId="37" borderId="0" xfId="0" applyNumberFormat="1" applyFont="1" applyFill="1" applyAlignment="1">
      <alignment horizontal="right" vertical="center"/>
    </xf>
    <xf numFmtId="3" fontId="0" fillId="37" borderId="0" xfId="0" applyNumberFormat="1" applyFont="1" applyFill="1" applyAlignment="1">
      <alignment horizontal="right" vertical="center"/>
    </xf>
    <xf numFmtId="3" fontId="0" fillId="0" borderId="0" xfId="0" applyNumberFormat="1" applyFill="1" applyAlignment="1">
      <alignment/>
    </xf>
    <xf numFmtId="0" fontId="0" fillId="37" borderId="0" xfId="0" applyFont="1" applyFill="1" applyAlignment="1">
      <alignment horizontal="left" vertical="top" wrapText="1"/>
    </xf>
    <xf numFmtId="0" fontId="0" fillId="37" borderId="0" xfId="0" applyFont="1" applyFill="1" applyAlignment="1">
      <alignment vertical="top"/>
    </xf>
    <xf numFmtId="3" fontId="0" fillId="37" borderId="0" xfId="0" applyNumberFormat="1" applyFont="1" applyFill="1" applyAlignment="1">
      <alignment vertical="top"/>
    </xf>
    <xf numFmtId="3" fontId="9" fillId="37" borderId="0" xfId="0" applyNumberFormat="1" applyFont="1" applyFill="1" applyAlignment="1">
      <alignment horizontal="right" vertical="center" wrapText="1"/>
    </xf>
    <xf numFmtId="3" fontId="9" fillId="36" borderId="0" xfId="0" applyNumberFormat="1" applyFont="1" applyFill="1" applyAlignment="1">
      <alignment horizontal="right" vertical="center" wrapText="1"/>
    </xf>
    <xf numFmtId="3" fontId="9" fillId="37" borderId="0" xfId="0" applyNumberFormat="1" applyFont="1" applyFill="1" applyBorder="1" applyAlignment="1">
      <alignment horizontal="right" vertical="top"/>
    </xf>
    <xf numFmtId="0" fontId="68" fillId="37" borderId="0" xfId="0" applyFont="1" applyFill="1" applyAlignment="1">
      <alignment/>
    </xf>
    <xf numFmtId="3" fontId="68" fillId="37" borderId="0" xfId="0" applyNumberFormat="1" applyFont="1" applyFill="1" applyAlignment="1">
      <alignment/>
    </xf>
    <xf numFmtId="0" fontId="7" fillId="37" borderId="0" xfId="0" applyFont="1" applyFill="1" applyAlignment="1">
      <alignment horizontal="right" vertical="top"/>
    </xf>
    <xf numFmtId="0" fontId="0" fillId="37" borderId="0" xfId="0" applyFont="1" applyFill="1" applyAlignment="1">
      <alignment horizontal="right" vertical="top"/>
    </xf>
    <xf numFmtId="3" fontId="0" fillId="37" borderId="0" xfId="0" applyNumberFormat="1" applyFont="1" applyFill="1" applyAlignment="1">
      <alignment horizontal="right" vertical="top"/>
    </xf>
    <xf numFmtId="3" fontId="9" fillId="37" borderId="0" xfId="0" applyNumberFormat="1" applyFont="1" applyFill="1" applyAlignment="1">
      <alignment horizontal="right" vertical="top"/>
    </xf>
    <xf numFmtId="0" fontId="0" fillId="37" borderId="20" xfId="0" applyFont="1" applyFill="1" applyBorder="1" applyAlignment="1">
      <alignment horizontal="right" vertical="top"/>
    </xf>
    <xf numFmtId="0" fontId="0" fillId="37" borderId="20" xfId="0" applyFont="1" applyFill="1" applyBorder="1" applyAlignment="1">
      <alignment vertical="top"/>
    </xf>
    <xf numFmtId="3" fontId="7" fillId="37" borderId="20" xfId="0" applyNumberFormat="1" applyFont="1" applyFill="1" applyBorder="1" applyAlignment="1">
      <alignment horizontal="right" vertical="top"/>
    </xf>
    <xf numFmtId="3" fontId="9" fillId="36" borderId="20" xfId="0" applyNumberFormat="1" applyFont="1" applyFill="1" applyBorder="1" applyAlignment="1">
      <alignment horizontal="right" vertical="center" wrapText="1"/>
    </xf>
    <xf numFmtId="0" fontId="0" fillId="37" borderId="0" xfId="0" applyFont="1" applyFill="1" applyAlignment="1">
      <alignment vertical="top"/>
    </xf>
    <xf numFmtId="0" fontId="9" fillId="37" borderId="0" xfId="0" applyFont="1" applyFill="1" applyAlignment="1">
      <alignment vertical="top"/>
    </xf>
    <xf numFmtId="0" fontId="16" fillId="37" borderId="0" xfId="0" applyFont="1" applyFill="1" applyAlignment="1">
      <alignment horizontal="center" vertical="center" wrapText="1"/>
    </xf>
    <xf numFmtId="0" fontId="16" fillId="37" borderId="0" xfId="0" applyFont="1" applyFill="1" applyAlignment="1">
      <alignment horizontal="left" vertical="top"/>
    </xf>
    <xf numFmtId="3" fontId="9" fillId="37" borderId="20" xfId="0" applyNumberFormat="1" applyFont="1" applyFill="1" applyBorder="1" applyAlignment="1">
      <alignment horizontal="right" vertical="top"/>
    </xf>
    <xf numFmtId="0" fontId="0" fillId="37" borderId="0" xfId="0" applyFont="1" applyFill="1" applyAlignment="1">
      <alignment horizontal="justify" vertical="top" wrapText="1"/>
    </xf>
    <xf numFmtId="0" fontId="9" fillId="37" borderId="0" xfId="0" applyFont="1" applyFill="1" applyAlignment="1">
      <alignment vertical="top"/>
    </xf>
    <xf numFmtId="3" fontId="2" fillId="0" borderId="17" xfId="299" applyNumberFormat="1" applyFont="1" applyFill="1" applyBorder="1" applyAlignment="1" applyProtection="1">
      <alignment vertical="center"/>
      <protection locked="0"/>
    </xf>
    <xf numFmtId="3" fontId="2" fillId="0" borderId="12" xfId="299" applyNumberFormat="1" applyFont="1" applyFill="1" applyBorder="1" applyAlignment="1" applyProtection="1">
      <alignment vertical="center"/>
      <protection locked="0"/>
    </xf>
    <xf numFmtId="0" fontId="0" fillId="37" borderId="0" xfId="0" applyFont="1" applyFill="1" applyAlignment="1">
      <alignment horizontal="justify" vertical="top" wrapText="1"/>
    </xf>
    <xf numFmtId="0" fontId="0" fillId="37" borderId="0" xfId="0" applyFont="1" applyFill="1" applyAlignment="1">
      <alignment vertical="top"/>
    </xf>
    <xf numFmtId="0" fontId="7" fillId="37" borderId="0" xfId="0" applyFont="1" applyFill="1" applyAlignment="1">
      <alignment vertical="top"/>
    </xf>
    <xf numFmtId="3" fontId="16" fillId="37" borderId="20" xfId="0" applyNumberFormat="1" applyFont="1" applyFill="1" applyBorder="1" applyAlignment="1">
      <alignment horizontal="right" vertical="top"/>
    </xf>
    <xf numFmtId="14" fontId="16" fillId="37" borderId="0" xfId="0" applyNumberFormat="1" applyFont="1" applyFill="1" applyAlignment="1">
      <alignment horizontal="center" vertical="top"/>
    </xf>
    <xf numFmtId="0" fontId="0" fillId="37" borderId="0" xfId="0" applyFont="1" applyFill="1" applyAlignment="1">
      <alignment vertical="top"/>
    </xf>
    <xf numFmtId="0" fontId="35" fillId="37" borderId="0" xfId="0" applyFont="1" applyFill="1" applyAlignment="1">
      <alignment vertical="top"/>
    </xf>
    <xf numFmtId="0" fontId="0" fillId="37" borderId="0" xfId="0" applyFont="1" applyFill="1" applyAlignment="1">
      <alignment horizontal="left" vertical="top"/>
    </xf>
    <xf numFmtId="0" fontId="0" fillId="0" borderId="0" xfId="0" applyFont="1" applyFill="1" applyAlignment="1">
      <alignment vertical="center" wrapText="1"/>
    </xf>
    <xf numFmtId="3" fontId="0" fillId="37" borderId="0" xfId="0" applyNumberFormat="1" applyFont="1" applyFill="1" applyAlignment="1">
      <alignment horizontal="right" vertical="center" wrapText="1"/>
    </xf>
    <xf numFmtId="3" fontId="0" fillId="37" borderId="20" xfId="0" applyNumberFormat="1" applyFont="1" applyFill="1" applyBorder="1" applyAlignment="1">
      <alignment horizontal="right" vertical="center" wrapText="1"/>
    </xf>
    <xf numFmtId="3" fontId="9" fillId="37" borderId="0" xfId="0" applyNumberFormat="1" applyFont="1" applyFill="1" applyAlignment="1">
      <alignment horizontal="right" vertical="center" wrapText="1"/>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3" fontId="9" fillId="37" borderId="20" xfId="0" applyNumberFormat="1" applyFont="1" applyFill="1" applyBorder="1" applyAlignment="1">
      <alignment horizontal="right" vertical="top"/>
    </xf>
    <xf numFmtId="0" fontId="9" fillId="37" borderId="0" xfId="0" applyFont="1" applyFill="1" applyAlignment="1">
      <alignment vertical="top"/>
    </xf>
    <xf numFmtId="3" fontId="0" fillId="37" borderId="0" xfId="0" applyNumberFormat="1" applyFont="1" applyFill="1" applyAlignment="1">
      <alignment horizontal="right" vertical="top"/>
    </xf>
    <xf numFmtId="3" fontId="3" fillId="37" borderId="21" xfId="300" applyNumberFormat="1" applyFont="1" applyFill="1" applyBorder="1" applyAlignment="1" applyProtection="1">
      <alignment horizontal="right" vertical="center"/>
      <protection hidden="1" locked="0"/>
    </xf>
    <xf numFmtId="0" fontId="0" fillId="37" borderId="0" xfId="0" applyFont="1" applyFill="1" applyAlignment="1">
      <alignment vertical="top"/>
    </xf>
    <xf numFmtId="0" fontId="0" fillId="37" borderId="0" xfId="0" applyFont="1" applyFill="1" applyAlignment="1">
      <alignment vertical="top"/>
    </xf>
    <xf numFmtId="0" fontId="0" fillId="37" borderId="0" xfId="0" applyFont="1" applyFill="1" applyAlignment="1">
      <alignment horizontal="justify" vertical="top" wrapText="1"/>
    </xf>
    <xf numFmtId="0" fontId="35" fillId="37" borderId="0" xfId="0" applyFont="1" applyFill="1" applyAlignment="1">
      <alignment vertical="top"/>
    </xf>
    <xf numFmtId="0" fontId="7" fillId="37" borderId="0" xfId="0" applyFont="1" applyFill="1" applyAlignment="1">
      <alignment vertical="top"/>
    </xf>
    <xf numFmtId="0" fontId="9" fillId="37" borderId="0" xfId="0" applyFont="1" applyFill="1" applyAlignment="1">
      <alignment vertical="top"/>
    </xf>
    <xf numFmtId="0" fontId="16" fillId="37" borderId="0" xfId="0" applyFont="1" applyFill="1" applyAlignment="1">
      <alignment horizontal="justify" vertical="top"/>
    </xf>
    <xf numFmtId="0" fontId="0" fillId="37" borderId="0" xfId="0" applyFont="1" applyFill="1" applyAlignment="1">
      <alignment vertical="top"/>
    </xf>
    <xf numFmtId="0" fontId="6" fillId="37" borderId="0" xfId="0" applyFont="1" applyFill="1" applyAlignment="1">
      <alignment vertical="top"/>
    </xf>
    <xf numFmtId="0" fontId="2" fillId="37" borderId="0" xfId="0" applyFont="1" applyFill="1" applyAlignment="1">
      <alignment vertical="top"/>
    </xf>
    <xf numFmtId="0" fontId="6" fillId="37" borderId="0" xfId="0" applyFont="1" applyFill="1" applyAlignment="1">
      <alignment horizontal="center" vertical="top"/>
    </xf>
    <xf numFmtId="0" fontId="6" fillId="37" borderId="0" xfId="0" applyFont="1" applyFill="1" applyAlignment="1">
      <alignment horizontal="center" vertical="center" wrapText="1"/>
    </xf>
    <xf numFmtId="0" fontId="6" fillId="37" borderId="0" xfId="0" applyFont="1" applyFill="1" applyAlignment="1">
      <alignment vertical="center" wrapText="1"/>
    </xf>
    <xf numFmtId="3" fontId="6" fillId="37" borderId="31" xfId="0" applyNumberFormat="1" applyFont="1" applyFill="1" applyBorder="1" applyAlignment="1">
      <alignment horizontal="right" vertical="top"/>
    </xf>
    <xf numFmtId="0" fontId="6" fillId="37" borderId="31" xfId="0" applyFont="1" applyFill="1" applyBorder="1" applyAlignment="1">
      <alignment vertical="top"/>
    </xf>
    <xf numFmtId="0" fontId="2" fillId="37" borderId="0" xfId="0" applyFont="1" applyFill="1" applyAlignment="1">
      <alignment vertical="center" wrapText="1"/>
    </xf>
    <xf numFmtId="3" fontId="2" fillId="37" borderId="0" xfId="0" applyNumberFormat="1" applyFont="1" applyFill="1" applyAlignment="1">
      <alignment horizontal="right" vertical="top"/>
    </xf>
    <xf numFmtId="0" fontId="42" fillId="37" borderId="0" xfId="0" applyFont="1" applyFill="1" applyAlignment="1">
      <alignment vertical="center" wrapText="1"/>
    </xf>
    <xf numFmtId="0" fontId="2" fillId="37" borderId="20" xfId="0" applyFont="1" applyFill="1" applyBorder="1" applyAlignment="1">
      <alignment vertical="top"/>
    </xf>
    <xf numFmtId="0" fontId="6" fillId="37" borderId="31" xfId="0" applyFont="1" applyFill="1" applyBorder="1" applyAlignment="1">
      <alignment horizontal="right" vertical="top"/>
    </xf>
    <xf numFmtId="3" fontId="43" fillId="37" borderId="31" xfId="0" applyNumberFormat="1" applyFont="1" applyFill="1" applyBorder="1" applyAlignment="1">
      <alignment horizontal="right" vertical="top"/>
    </xf>
    <xf numFmtId="0" fontId="0" fillId="37" borderId="0" xfId="0" applyFont="1" applyFill="1" applyAlignment="1">
      <alignment horizontal="center" vertical="center" wrapText="1"/>
    </xf>
    <xf numFmtId="0" fontId="2" fillId="37" borderId="0" xfId="0" applyFont="1" applyFill="1" applyAlignment="1">
      <alignment horizontal="center" vertical="center" wrapText="1"/>
    </xf>
    <xf numFmtId="3" fontId="6" fillId="37" borderId="32" xfId="0" applyNumberFormat="1" applyFont="1" applyFill="1" applyBorder="1" applyAlignment="1">
      <alignment horizontal="right" vertical="center" wrapText="1"/>
    </xf>
    <xf numFmtId="3" fontId="2" fillId="37" borderId="0" xfId="0" applyNumberFormat="1" applyFont="1" applyFill="1" applyAlignment="1">
      <alignment horizontal="right" vertical="center" wrapText="1"/>
    </xf>
    <xf numFmtId="3" fontId="2" fillId="37" borderId="20" xfId="0" applyNumberFormat="1" applyFont="1" applyFill="1" applyBorder="1" applyAlignment="1">
      <alignment horizontal="right" vertical="center" wrapText="1"/>
    </xf>
    <xf numFmtId="3" fontId="6" fillId="37" borderId="31" xfId="0" applyNumberFormat="1" applyFont="1" applyFill="1" applyBorder="1" applyAlignment="1">
      <alignment horizontal="right" vertical="center" wrapText="1"/>
    </xf>
    <xf numFmtId="3" fontId="6" fillId="37" borderId="0" xfId="0" applyNumberFormat="1" applyFont="1" applyFill="1" applyBorder="1" applyAlignment="1">
      <alignment horizontal="right" vertical="center" wrapText="1"/>
    </xf>
    <xf numFmtId="14" fontId="36" fillId="37" borderId="0" xfId="0" applyNumberFormat="1" applyFont="1" applyFill="1" applyBorder="1" applyAlignment="1">
      <alignment/>
    </xf>
    <xf numFmtId="3" fontId="6" fillId="37" borderId="0" xfId="0" applyNumberFormat="1" applyFont="1" applyFill="1" applyBorder="1" applyAlignment="1">
      <alignment/>
    </xf>
    <xf numFmtId="3" fontId="2" fillId="37" borderId="0" xfId="0" applyNumberFormat="1" applyFont="1" applyFill="1" applyBorder="1" applyAlignment="1">
      <alignment/>
    </xf>
    <xf numFmtId="0" fontId="2" fillId="37" borderId="0" xfId="0" applyFont="1" applyFill="1" applyBorder="1" applyAlignment="1">
      <alignment vertical="top"/>
    </xf>
    <xf numFmtId="0" fontId="0" fillId="37" borderId="0" xfId="0" applyFont="1" applyFill="1" applyAlignment="1">
      <alignment vertical="top"/>
    </xf>
    <xf numFmtId="0" fontId="4" fillId="0" borderId="29" xfId="300" applyFont="1" applyFill="1" applyBorder="1" applyAlignment="1" applyProtection="1">
      <alignment horizontal="center" vertical="top"/>
      <protection hidden="1"/>
    </xf>
    <xf numFmtId="0" fontId="4" fillId="0" borderId="29" xfId="300" applyFont="1" applyFill="1" applyBorder="1" applyAlignment="1" applyProtection="1">
      <alignment horizontal="center"/>
      <protection hidden="1"/>
    </xf>
    <xf numFmtId="0" fontId="4" fillId="0" borderId="18" xfId="300" applyFont="1" applyBorder="1" applyAlignment="1" applyProtection="1">
      <alignment horizontal="right" vertical="center" wrapText="1"/>
      <protection hidden="1"/>
    </xf>
    <xf numFmtId="0" fontId="4" fillId="0" borderId="26" xfId="300" applyFont="1" applyBorder="1" applyAlignment="1" applyProtection="1">
      <alignment horizontal="right" wrapText="1"/>
      <protection hidden="1"/>
    </xf>
    <xf numFmtId="49" fontId="5" fillId="0" borderId="28" xfId="250" applyNumberFormat="1" applyFill="1" applyBorder="1" applyAlignment="1" applyProtection="1">
      <alignment horizontal="left" vertical="center"/>
      <protection hidden="1" locked="0"/>
    </xf>
    <xf numFmtId="49" fontId="3" fillId="0" borderId="29" xfId="300" applyNumberFormat="1" applyFont="1" applyFill="1" applyBorder="1" applyAlignment="1" applyProtection="1">
      <alignment horizontal="left" vertical="center"/>
      <protection hidden="1" locked="0"/>
    </xf>
    <xf numFmtId="49" fontId="3" fillId="0" borderId="30" xfId="300" applyNumberFormat="1" applyFont="1" applyFill="1" applyBorder="1" applyAlignment="1" applyProtection="1">
      <alignment horizontal="left" vertical="center"/>
      <protection hidden="1" locked="0"/>
    </xf>
    <xf numFmtId="0" fontId="4" fillId="0" borderId="18" xfId="300" applyFont="1" applyBorder="1" applyAlignment="1" applyProtection="1">
      <alignment horizontal="right" vertical="center"/>
      <protection hidden="1"/>
    </xf>
    <xf numFmtId="0" fontId="4" fillId="0" borderId="26" xfId="300" applyFont="1" applyBorder="1" applyAlignment="1" applyProtection="1">
      <alignment horizontal="right"/>
      <protection hidden="1"/>
    </xf>
    <xf numFmtId="49" fontId="3" fillId="0" borderId="28" xfId="300" applyNumberFormat="1" applyFont="1" applyFill="1" applyBorder="1" applyAlignment="1" applyProtection="1">
      <alignment horizontal="left" vertical="center"/>
      <protection hidden="1" locked="0"/>
    </xf>
    <xf numFmtId="0" fontId="4" fillId="0" borderId="30" xfId="300" applyFont="1" applyFill="1" applyBorder="1" applyAlignment="1">
      <alignment horizontal="left" vertical="center"/>
      <protection/>
    </xf>
    <xf numFmtId="0" fontId="15" fillId="0" borderId="0" xfId="335" applyFont="1" applyBorder="1" applyAlignment="1" applyProtection="1">
      <alignment horizontal="left"/>
      <protection hidden="1"/>
    </xf>
    <xf numFmtId="0" fontId="16" fillId="0" borderId="0" xfId="335" applyFont="1" applyBorder="1" applyAlignment="1">
      <alignment/>
      <protection/>
    </xf>
    <xf numFmtId="0" fontId="13" fillId="0" borderId="0" xfId="335" applyFont="1" applyBorder="1" applyAlignment="1" applyProtection="1">
      <alignment horizontal="left"/>
      <protection hidden="1"/>
    </xf>
    <xf numFmtId="0" fontId="9" fillId="0" borderId="0" xfId="335" applyBorder="1" applyAlignment="1">
      <alignment/>
      <protection/>
    </xf>
    <xf numFmtId="0" fontId="9" fillId="0" borderId="26" xfId="335" applyBorder="1" applyAlignment="1">
      <alignment/>
      <protection/>
    </xf>
    <xf numFmtId="0" fontId="4" fillId="0" borderId="33" xfId="300" applyFont="1" applyBorder="1" applyAlignment="1" applyProtection="1">
      <alignment horizontal="center" vertical="top"/>
      <protection hidden="1"/>
    </xf>
    <xf numFmtId="0" fontId="4" fillId="0" borderId="33" xfId="300" applyFont="1" applyBorder="1" applyAlignment="1">
      <alignment horizontal="center"/>
      <protection/>
    </xf>
    <xf numFmtId="0" fontId="4" fillId="0" borderId="34" xfId="300" applyFont="1" applyBorder="1" applyAlignment="1">
      <alignment/>
      <protection/>
    </xf>
    <xf numFmtId="0" fontId="10" fillId="0" borderId="35" xfId="300" applyFont="1" applyBorder="1" applyAlignment="1">
      <alignment/>
      <protection/>
    </xf>
    <xf numFmtId="0" fontId="10" fillId="0" borderId="19" xfId="300" applyFont="1" applyBorder="1" applyAlignment="1">
      <alignment/>
      <protection/>
    </xf>
    <xf numFmtId="0" fontId="4" fillId="0" borderId="0" xfId="300" applyFont="1" applyBorder="1" applyAlignment="1" applyProtection="1">
      <alignment vertical="center"/>
      <protection hidden="1"/>
    </xf>
    <xf numFmtId="49" fontId="3" fillId="0" borderId="28" xfId="300" applyNumberFormat="1" applyFont="1" applyFill="1" applyBorder="1" applyAlignment="1" applyProtection="1">
      <alignment horizontal="center" vertical="center"/>
      <protection hidden="1" locked="0"/>
    </xf>
    <xf numFmtId="49" fontId="3" fillId="0" borderId="30" xfId="300" applyNumberFormat="1" applyFont="1" applyFill="1" applyBorder="1" applyAlignment="1" applyProtection="1">
      <alignment horizontal="center" vertical="center"/>
      <protection hidden="1" locked="0"/>
    </xf>
    <xf numFmtId="0" fontId="3" fillId="0" borderId="28" xfId="300" applyFont="1" applyFill="1" applyBorder="1" applyAlignment="1" applyProtection="1">
      <alignment horizontal="left" vertical="center"/>
      <protection hidden="1" locked="0"/>
    </xf>
    <xf numFmtId="0" fontId="4" fillId="0" borderId="29" xfId="300" applyFont="1" applyFill="1" applyBorder="1" applyAlignment="1">
      <alignment/>
      <protection/>
    </xf>
    <xf numFmtId="0" fontId="4" fillId="0" borderId="30" xfId="300" applyFont="1" applyFill="1" applyBorder="1" applyAlignment="1">
      <alignment/>
      <protection/>
    </xf>
    <xf numFmtId="0" fontId="4" fillId="0" borderId="0" xfId="300" applyFont="1" applyBorder="1" applyAlignment="1" applyProtection="1">
      <alignment horizontal="center" vertical="top"/>
      <protection hidden="1"/>
    </xf>
    <xf numFmtId="0" fontId="4" fillId="0" borderId="0" xfId="300" applyFont="1" applyBorder="1" applyAlignment="1" applyProtection="1">
      <alignment horizontal="center"/>
      <protection hidden="1"/>
    </xf>
    <xf numFmtId="0" fontId="4" fillId="0" borderId="19" xfId="300" applyFont="1" applyBorder="1" applyAlignment="1" applyProtection="1">
      <alignment horizontal="center"/>
      <protection hidden="1"/>
    </xf>
    <xf numFmtId="0" fontId="3" fillId="0" borderId="29" xfId="300" applyFont="1" applyFill="1" applyBorder="1" applyAlignment="1" applyProtection="1">
      <alignment horizontal="left" vertical="center"/>
      <protection hidden="1" locked="0"/>
    </xf>
    <xf numFmtId="0" fontId="3" fillId="0" borderId="30" xfId="300" applyFont="1" applyFill="1" applyBorder="1" applyAlignment="1" applyProtection="1">
      <alignment horizontal="left" vertical="center"/>
      <protection hidden="1" locked="0"/>
    </xf>
    <xf numFmtId="0" fontId="3" fillId="0" borderId="28" xfId="300" applyFont="1" applyFill="1" applyBorder="1" applyAlignment="1" applyProtection="1">
      <alignment horizontal="right" vertical="center"/>
      <protection hidden="1" locked="0"/>
    </xf>
    <xf numFmtId="0" fontId="4" fillId="0" borderId="0" xfId="300" applyFont="1" applyBorder="1" applyAlignment="1" applyProtection="1">
      <alignment vertical="top" wrapText="1"/>
      <protection hidden="1"/>
    </xf>
    <xf numFmtId="0" fontId="4" fillId="0" borderId="0" xfId="300" applyFont="1" applyBorder="1" applyAlignment="1" applyProtection="1">
      <alignment wrapText="1"/>
      <protection hidden="1"/>
    </xf>
    <xf numFmtId="0" fontId="4" fillId="0" borderId="29" xfId="300" applyFont="1" applyFill="1" applyBorder="1" applyAlignment="1">
      <alignment horizontal="left"/>
      <protection/>
    </xf>
    <xf numFmtId="0" fontId="4" fillId="0" borderId="30" xfId="300" applyFont="1" applyFill="1" applyBorder="1" applyAlignment="1">
      <alignment horizontal="left"/>
      <protection/>
    </xf>
    <xf numFmtId="0" fontId="4" fillId="0" borderId="0" xfId="300" applyFont="1" applyBorder="1" applyAlignment="1" applyProtection="1">
      <alignment horizontal="right" vertical="center"/>
      <protection hidden="1"/>
    </xf>
    <xf numFmtId="0" fontId="4" fillId="0" borderId="18" xfId="300" applyFont="1" applyBorder="1" applyAlignment="1" applyProtection="1">
      <alignment horizontal="center" vertical="center"/>
      <protection hidden="1"/>
    </xf>
    <xf numFmtId="0" fontId="4" fillId="0" borderId="0" xfId="300" applyFont="1" applyBorder="1" applyAlignment="1">
      <alignment horizontal="center" vertical="center"/>
      <protection/>
    </xf>
    <xf numFmtId="0" fontId="4" fillId="0" borderId="0" xfId="300" applyFont="1" applyBorder="1" applyAlignment="1">
      <alignment horizontal="center"/>
      <protection/>
    </xf>
    <xf numFmtId="0" fontId="4" fillId="0" borderId="0" xfId="300" applyFont="1" applyBorder="1" applyAlignment="1">
      <alignment horizontal="center" vertical="center"/>
      <protection/>
    </xf>
    <xf numFmtId="0" fontId="4" fillId="0" borderId="0" xfId="300" applyFont="1" applyBorder="1" applyAlignment="1">
      <alignment vertical="center"/>
      <protection/>
    </xf>
    <xf numFmtId="0" fontId="4" fillId="0" borderId="0" xfId="300" applyFont="1" applyBorder="1" applyAlignment="1">
      <alignment horizontal="center"/>
      <protection/>
    </xf>
    <xf numFmtId="0" fontId="4" fillId="0" borderId="26" xfId="300" applyFont="1" applyBorder="1" applyAlignment="1">
      <alignment horizontal="center"/>
      <protection/>
    </xf>
    <xf numFmtId="0" fontId="5" fillId="0" borderId="28" xfId="250" applyFill="1" applyBorder="1" applyAlignment="1" applyProtection="1">
      <alignment/>
      <protection hidden="1" locked="0"/>
    </xf>
    <xf numFmtId="0" fontId="3" fillId="0" borderId="29" xfId="300" applyFont="1" applyFill="1" applyBorder="1" applyAlignment="1" applyProtection="1">
      <alignment/>
      <protection hidden="1" locked="0"/>
    </xf>
    <xf numFmtId="0" fontId="3" fillId="0" borderId="30" xfId="300" applyFont="1" applyFill="1" applyBorder="1" applyAlignment="1" applyProtection="1">
      <alignment/>
      <protection hidden="1" locked="0"/>
    </xf>
    <xf numFmtId="0" fontId="4" fillId="0" borderId="0" xfId="300" applyFont="1" applyBorder="1" applyAlignment="1" applyProtection="1">
      <alignment horizontal="right"/>
      <protection hidden="1"/>
    </xf>
    <xf numFmtId="0" fontId="4" fillId="0" borderId="29" xfId="300" applyFont="1" applyFill="1" applyBorder="1" applyAlignment="1">
      <alignment horizontal="left" vertical="center"/>
      <protection/>
    </xf>
    <xf numFmtId="0" fontId="4" fillId="0" borderId="0" xfId="300" applyFont="1" applyBorder="1" applyAlignment="1" applyProtection="1">
      <alignment horizontal="right" wrapText="1"/>
      <protection hidden="1"/>
    </xf>
    <xf numFmtId="0" fontId="4" fillId="0" borderId="18" xfId="300" applyFont="1" applyBorder="1" applyAlignment="1" applyProtection="1">
      <alignment horizontal="right" wrapText="1"/>
      <protection hidden="1"/>
    </xf>
    <xf numFmtId="0" fontId="3" fillId="0" borderId="18" xfId="300" applyFont="1" applyFill="1" applyBorder="1" applyAlignment="1" applyProtection="1">
      <alignment horizontal="left" vertical="center" wrapText="1"/>
      <protection hidden="1"/>
    </xf>
    <xf numFmtId="0" fontId="3" fillId="0" borderId="0" xfId="300" applyFont="1" applyFill="1" applyBorder="1" applyAlignment="1" applyProtection="1">
      <alignment horizontal="left" vertical="center" wrapText="1"/>
      <protection hidden="1"/>
    </xf>
    <xf numFmtId="0" fontId="3" fillId="0" borderId="26" xfId="300" applyFont="1" applyFill="1" applyBorder="1" applyAlignment="1" applyProtection="1">
      <alignment horizontal="left" vertical="center" wrapText="1"/>
      <protection hidden="1"/>
    </xf>
    <xf numFmtId="0" fontId="11" fillId="0" borderId="18" xfId="300" applyFont="1" applyBorder="1" applyAlignment="1" applyProtection="1">
      <alignment horizontal="center" vertical="center" wrapText="1"/>
      <protection hidden="1"/>
    </xf>
    <xf numFmtId="0" fontId="11" fillId="0" borderId="0" xfId="300" applyFont="1" applyBorder="1" applyAlignment="1" applyProtection="1">
      <alignment horizontal="center" vertical="center" wrapText="1"/>
      <protection hidden="1"/>
    </xf>
    <xf numFmtId="0" fontId="11" fillId="0" borderId="26" xfId="300" applyFont="1" applyBorder="1" applyAlignment="1" applyProtection="1">
      <alignment horizontal="center" vertical="center" wrapText="1"/>
      <protection hidden="1"/>
    </xf>
    <xf numFmtId="0" fontId="2" fillId="0" borderId="18" xfId="300" applyFont="1" applyBorder="1" applyAlignment="1" applyProtection="1">
      <alignment horizontal="right" vertical="center" wrapText="1"/>
      <protection hidden="1"/>
    </xf>
    <xf numFmtId="0" fontId="2" fillId="0" borderId="26" xfId="300" applyFont="1" applyBorder="1" applyAlignment="1" applyProtection="1">
      <alignment horizontal="right" wrapText="1"/>
      <protection hidden="1"/>
    </xf>
    <xf numFmtId="1" fontId="3" fillId="0" borderId="28" xfId="300" applyNumberFormat="1" applyFont="1" applyFill="1" applyBorder="1" applyAlignment="1" applyProtection="1">
      <alignment horizontal="center" vertical="center"/>
      <protection hidden="1" locked="0"/>
    </xf>
    <xf numFmtId="1" fontId="3" fillId="0" borderId="30" xfId="300" applyNumberFormat="1" applyFont="1" applyFill="1" applyBorder="1" applyAlignment="1" applyProtection="1">
      <alignment horizontal="center" vertical="center"/>
      <protection hidden="1" locked="0"/>
    </xf>
    <xf numFmtId="0" fontId="7" fillId="0" borderId="29" xfId="0" applyFont="1" applyFill="1" applyBorder="1" applyAlignment="1" applyProtection="1">
      <alignment horizontal="left" vertical="center" wrapText="1"/>
      <protection hidden="1"/>
    </xf>
    <xf numFmtId="0" fontId="3" fillId="0" borderId="22"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16" xfId="0" applyFont="1" applyFill="1" applyBorder="1" applyAlignment="1">
      <alignment horizontal="left" vertical="center" wrapText="1" indent="1"/>
    </xf>
    <xf numFmtId="0" fontId="4" fillId="0" borderId="39" xfId="0" applyFont="1" applyFill="1" applyBorder="1" applyAlignment="1">
      <alignment horizontal="left" vertical="center" wrapText="1" indent="1"/>
    </xf>
    <xf numFmtId="0" fontId="4" fillId="0" borderId="40"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23"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4" fillId="0" borderId="42" xfId="0" applyFont="1" applyFill="1" applyBorder="1" applyAlignment="1">
      <alignment horizontal="left" vertical="center" wrapText="1" indent="1"/>
    </xf>
    <xf numFmtId="0" fontId="4" fillId="0" borderId="43" xfId="0" applyFont="1" applyFill="1" applyBorder="1" applyAlignment="1">
      <alignment horizontal="left" vertical="center" wrapText="1" indent="1"/>
    </xf>
    <xf numFmtId="0" fontId="4" fillId="0" borderId="44"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24"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3" fillId="0" borderId="3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6" fillId="0" borderId="21"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0" borderId="29" xfId="0" applyFont="1" applyFill="1" applyBorder="1" applyAlignment="1" applyProtection="1">
      <alignment horizontal="center" vertical="top" wrapText="1"/>
      <protection hidden="1"/>
    </xf>
    <xf numFmtId="0" fontId="7" fillId="0" borderId="23" xfId="0" applyFont="1" applyFill="1" applyBorder="1" applyAlignment="1" applyProtection="1">
      <alignment vertical="center" wrapText="1"/>
      <protection hidden="1"/>
    </xf>
    <xf numFmtId="0" fontId="7" fillId="0" borderId="41" xfId="0" applyFont="1" applyFill="1" applyBorder="1" applyAlignment="1" applyProtection="1">
      <alignment vertical="center" wrapText="1"/>
      <protection hidden="1"/>
    </xf>
    <xf numFmtId="0" fontId="7" fillId="0" borderId="47" xfId="0" applyFont="1" applyFill="1" applyBorder="1" applyAlignment="1" applyProtection="1">
      <alignment vertical="center" wrapText="1"/>
      <protection hidden="1"/>
    </xf>
    <xf numFmtId="0" fontId="3" fillId="0" borderId="23" xfId="0" applyFont="1" applyFill="1" applyBorder="1" applyAlignment="1" applyProtection="1">
      <alignment horizontal="center" vertical="center" wrapText="1"/>
      <protection hidden="1"/>
    </xf>
    <xf numFmtId="0" fontId="3" fillId="0" borderId="41" xfId="0" applyFont="1" applyFill="1" applyBorder="1" applyAlignment="1" applyProtection="1">
      <alignment horizontal="center" vertical="center" wrapText="1"/>
      <protection hidden="1"/>
    </xf>
    <xf numFmtId="0" fontId="3" fillId="0" borderId="47" xfId="0" applyFont="1" applyFill="1" applyBorder="1" applyAlignment="1" applyProtection="1">
      <alignment horizontal="center" vertical="center" wrapText="1"/>
      <protection hidden="1"/>
    </xf>
    <xf numFmtId="0" fontId="3" fillId="0" borderId="2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0" fillId="0" borderId="41" xfId="0" applyFont="1" applyFill="1" applyBorder="1" applyAlignment="1">
      <alignment vertical="center"/>
    </xf>
    <xf numFmtId="0" fontId="0" fillId="0" borderId="47"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4" fillId="0" borderId="2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6" fillId="0" borderId="23" xfId="0" applyFont="1" applyFill="1" applyBorder="1" applyAlignment="1" applyProtection="1">
      <alignment vertical="center" wrapText="1"/>
      <protection hidden="1"/>
    </xf>
    <xf numFmtId="0" fontId="6" fillId="0" borderId="41" xfId="0" applyFont="1" applyFill="1" applyBorder="1" applyAlignment="1" applyProtection="1">
      <alignment vertical="center" wrapText="1"/>
      <protection hidden="1"/>
    </xf>
    <xf numFmtId="0" fontId="6" fillId="0" borderId="47"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9" xfId="0" applyFont="1" applyFill="1" applyBorder="1" applyAlignment="1">
      <alignment horizontal="center" vertical="top" wrapText="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0" fillId="0" borderId="41" xfId="0" applyFont="1" applyFill="1" applyBorder="1" applyAlignment="1">
      <alignment vertical="center" wrapText="1"/>
    </xf>
    <xf numFmtId="0" fontId="0" fillId="0" borderId="47" xfId="0" applyFont="1" applyFill="1" applyBorder="1" applyAlignment="1">
      <alignment vertical="center" wrapText="1"/>
    </xf>
    <xf numFmtId="0" fontId="6" fillId="0" borderId="22"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0" fillId="0" borderId="39" xfId="0" applyFont="1" applyFill="1" applyBorder="1" applyAlignment="1">
      <alignment/>
    </xf>
    <xf numFmtId="0" fontId="0" fillId="0" borderId="40" xfId="0" applyFont="1" applyFill="1" applyBorder="1" applyAlignment="1">
      <alignment/>
    </xf>
    <xf numFmtId="0" fontId="0" fillId="0" borderId="45" xfId="0" applyFont="1" applyFill="1" applyBorder="1" applyAlignment="1">
      <alignment/>
    </xf>
    <xf numFmtId="0" fontId="0" fillId="0" borderId="46" xfId="0" applyFont="1" applyFill="1" applyBorder="1" applyAlignment="1">
      <alignment/>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9" xfId="0" applyFont="1" applyFill="1" applyBorder="1" applyAlignment="1">
      <alignment vertical="center" wrapText="1"/>
    </xf>
    <xf numFmtId="0" fontId="10" fillId="0" borderId="0" xfId="33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0" fillId="0" borderId="41" xfId="0" applyFont="1" applyFill="1" applyBorder="1" applyAlignment="1">
      <alignment vertical="center" wrapText="1"/>
    </xf>
    <xf numFmtId="0" fontId="0" fillId="0" borderId="47" xfId="0" applyFont="1" applyFill="1" applyBorder="1" applyAlignment="1">
      <alignment vertical="center" wrapText="1"/>
    </xf>
    <xf numFmtId="0" fontId="7" fillId="0" borderId="0" xfId="335" applyFont="1" applyFill="1" applyBorder="1" applyAlignment="1" applyProtection="1">
      <alignment horizontal="center" vertical="center"/>
      <protection hidden="1"/>
    </xf>
    <xf numFmtId="14" fontId="7" fillId="0" borderId="0" xfId="335" applyNumberFormat="1" applyFont="1" applyFill="1" applyBorder="1" applyAlignment="1" applyProtection="1">
      <alignment horizontal="center" vertical="center"/>
      <protection hidden="1" locked="0"/>
    </xf>
    <xf numFmtId="0" fontId="0" fillId="0" borderId="0" xfId="335" applyFont="1" applyFill="1" applyBorder="1" applyAlignment="1">
      <alignment vertical="center"/>
      <protection/>
    </xf>
    <xf numFmtId="0" fontId="3"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0" fontId="7" fillId="37" borderId="0" xfId="0" applyFont="1" applyFill="1" applyAlignment="1">
      <alignment horizontal="justify" vertical="top"/>
    </xf>
    <xf numFmtId="0" fontId="35" fillId="37" borderId="0" xfId="0" applyFont="1" applyFill="1" applyAlignment="1">
      <alignment vertical="top"/>
    </xf>
    <xf numFmtId="0" fontId="0" fillId="37" borderId="0" xfId="0" applyFont="1" applyFill="1" applyAlignment="1">
      <alignment horizontal="justify" vertical="top"/>
    </xf>
    <xf numFmtId="0" fontId="46" fillId="37" borderId="48" xfId="0" applyFont="1" applyFill="1" applyBorder="1" applyAlignment="1">
      <alignment horizontal="left" vertical="center" wrapText="1"/>
    </xf>
    <xf numFmtId="0" fontId="46" fillId="37" borderId="0" xfId="0" applyFont="1" applyFill="1" applyBorder="1" applyAlignment="1">
      <alignment horizontal="left" vertical="center" wrapText="1"/>
    </xf>
    <xf numFmtId="3" fontId="46" fillId="37" borderId="49" xfId="0" applyNumberFormat="1" applyFont="1" applyFill="1" applyBorder="1" applyAlignment="1">
      <alignment horizontal="right"/>
    </xf>
    <xf numFmtId="3" fontId="46" fillId="37" borderId="50" xfId="0" applyNumberFormat="1" applyFont="1" applyFill="1" applyBorder="1" applyAlignment="1">
      <alignment horizontal="right"/>
    </xf>
    <xf numFmtId="3" fontId="46" fillId="37" borderId="48" xfId="0" applyNumberFormat="1" applyFont="1" applyFill="1" applyBorder="1" applyAlignment="1">
      <alignment horizontal="right"/>
    </xf>
    <xf numFmtId="3" fontId="46" fillId="37" borderId="51" xfId="0" applyNumberFormat="1" applyFont="1" applyFill="1" applyBorder="1" applyAlignment="1">
      <alignment horizontal="right"/>
    </xf>
    <xf numFmtId="4" fontId="46" fillId="37" borderId="41" xfId="0" applyNumberFormat="1" applyFont="1" applyFill="1" applyBorder="1" applyAlignment="1">
      <alignment horizontal="right"/>
    </xf>
    <xf numFmtId="4" fontId="46" fillId="37" borderId="52" xfId="0" applyNumberFormat="1" applyFont="1" applyFill="1" applyBorder="1" applyAlignment="1">
      <alignment horizontal="right"/>
    </xf>
    <xf numFmtId="4" fontId="46" fillId="37" borderId="19" xfId="0" applyNumberFormat="1" applyFont="1" applyFill="1" applyBorder="1" applyAlignment="1">
      <alignment horizontal="right"/>
    </xf>
    <xf numFmtId="4" fontId="46" fillId="37" borderId="50" xfId="0" applyNumberFormat="1" applyFont="1" applyFill="1" applyBorder="1" applyAlignment="1">
      <alignment horizontal="right"/>
    </xf>
    <xf numFmtId="4" fontId="46" fillId="37" borderId="0" xfId="0" applyNumberFormat="1" applyFont="1" applyFill="1" applyBorder="1" applyAlignment="1">
      <alignment horizontal="right"/>
    </xf>
    <xf numFmtId="4" fontId="46" fillId="37" borderId="51" xfId="0" applyNumberFormat="1" applyFont="1" applyFill="1" applyBorder="1" applyAlignment="1">
      <alignment horizontal="right"/>
    </xf>
    <xf numFmtId="0" fontId="0" fillId="37" borderId="0" xfId="0" applyFont="1" applyFill="1" applyAlignment="1">
      <alignment horizontal="justify" vertical="top" wrapText="1"/>
    </xf>
    <xf numFmtId="0" fontId="7" fillId="37" borderId="0" xfId="0" applyFont="1" applyFill="1" applyAlignment="1">
      <alignment horizontal="left" vertical="top"/>
    </xf>
    <xf numFmtId="0" fontId="0" fillId="37" borderId="0" xfId="0" applyFont="1" applyFill="1" applyAlignment="1">
      <alignment horizontal="justify" vertical="center"/>
    </xf>
    <xf numFmtId="0" fontId="0" fillId="37" borderId="0" xfId="0" applyFont="1" applyFill="1" applyAlignment="1">
      <alignment horizontal="center" vertical="center"/>
    </xf>
    <xf numFmtId="0" fontId="7" fillId="37" borderId="0" xfId="0" applyFont="1" applyFill="1" applyAlignment="1">
      <alignment horizontal="center" vertical="center"/>
    </xf>
    <xf numFmtId="4" fontId="46" fillId="37" borderId="20" xfId="0" applyNumberFormat="1" applyFont="1" applyFill="1" applyBorder="1" applyAlignment="1">
      <alignment horizontal="right"/>
    </xf>
    <xf numFmtId="4" fontId="46" fillId="37" borderId="53" xfId="0" applyNumberFormat="1" applyFont="1" applyFill="1" applyBorder="1" applyAlignment="1">
      <alignment horizontal="right"/>
    </xf>
    <xf numFmtId="0" fontId="7" fillId="37" borderId="0" xfId="0" applyFont="1" applyFill="1" applyAlignment="1">
      <alignment horizontal="left" vertical="top" wrapText="1"/>
    </xf>
    <xf numFmtId="0" fontId="7" fillId="37" borderId="0" xfId="0" applyFont="1" applyFill="1" applyAlignment="1">
      <alignment vertical="top"/>
    </xf>
    <xf numFmtId="3" fontId="46" fillId="37" borderId="54" xfId="0" applyNumberFormat="1" applyFont="1" applyFill="1" applyBorder="1" applyAlignment="1">
      <alignment horizontal="right"/>
    </xf>
    <xf numFmtId="3" fontId="46" fillId="37" borderId="52" xfId="0" applyNumberFormat="1" applyFont="1" applyFill="1" applyBorder="1" applyAlignment="1">
      <alignment horizontal="right"/>
    </xf>
    <xf numFmtId="0" fontId="7" fillId="37" borderId="0" xfId="0" applyFont="1" applyFill="1" applyAlignment="1">
      <alignment horizontal="center" vertical="top"/>
    </xf>
    <xf numFmtId="0" fontId="48" fillId="37" borderId="0" xfId="0" applyFont="1" applyFill="1" applyAlignment="1">
      <alignment horizontal="justify" vertical="top" wrapText="1"/>
    </xf>
    <xf numFmtId="0" fontId="46" fillId="37" borderId="54" xfId="0" applyFont="1" applyFill="1" applyBorder="1" applyAlignment="1">
      <alignment horizontal="left"/>
    </xf>
    <xf numFmtId="0" fontId="46" fillId="37" borderId="41" xfId="0" applyFont="1" applyFill="1" applyBorder="1" applyAlignment="1">
      <alignment horizontal="left"/>
    </xf>
    <xf numFmtId="0" fontId="46" fillId="37" borderId="55" xfId="0" applyFont="1" applyFill="1" applyBorder="1" applyAlignment="1">
      <alignment horizontal="left"/>
    </xf>
    <xf numFmtId="0" fontId="46" fillId="37" borderId="20" xfId="0" applyFont="1" applyFill="1" applyBorder="1" applyAlignment="1">
      <alignment horizontal="left"/>
    </xf>
    <xf numFmtId="0" fontId="46" fillId="37" borderId="51" xfId="0" applyFont="1" applyFill="1" applyBorder="1" applyAlignment="1">
      <alignment horizontal="left" vertical="center" wrapText="1"/>
    </xf>
    <xf numFmtId="0" fontId="0" fillId="37" borderId="0" xfId="0" applyFont="1" applyFill="1" applyBorder="1" applyAlignment="1">
      <alignment horizontal="left" vertical="top" wrapText="1"/>
    </xf>
    <xf numFmtId="0" fontId="0" fillId="37" borderId="0" xfId="0" applyFont="1" applyFill="1" applyBorder="1" applyAlignment="1">
      <alignment horizontal="left" vertical="top"/>
    </xf>
    <xf numFmtId="0" fontId="7" fillId="37" borderId="0" xfId="0" applyFont="1" applyFill="1" applyBorder="1" applyAlignment="1">
      <alignment horizontal="left" vertical="top" wrapText="1"/>
    </xf>
    <xf numFmtId="0" fontId="9" fillId="37" borderId="0" xfId="0" applyFont="1" applyFill="1" applyAlignment="1">
      <alignment vertical="top"/>
    </xf>
    <xf numFmtId="0" fontId="16" fillId="37" borderId="0" xfId="0" applyFont="1" applyFill="1" applyAlignment="1">
      <alignment horizontal="justify" vertical="top"/>
    </xf>
    <xf numFmtId="0" fontId="7" fillId="37" borderId="0" xfId="0" applyFont="1" applyFill="1" applyBorder="1" applyAlignment="1">
      <alignment horizontal="left" vertical="top"/>
    </xf>
    <xf numFmtId="0" fontId="0" fillId="0" borderId="0" xfId="0" applyFont="1" applyFill="1" applyAlignment="1">
      <alignment horizontal="left" vertical="top" wrapText="1"/>
    </xf>
    <xf numFmtId="0" fontId="34" fillId="37" borderId="0" xfId="0" applyFont="1" applyFill="1" applyAlignment="1">
      <alignment horizontal="left" vertical="top"/>
    </xf>
    <xf numFmtId="0" fontId="0" fillId="37" borderId="0" xfId="0" applyFont="1" applyFill="1" applyAlignment="1">
      <alignment horizontal="left" vertical="top"/>
    </xf>
    <xf numFmtId="0" fontId="0" fillId="0" borderId="0" xfId="0" applyFont="1" applyFill="1" applyAlignment="1">
      <alignment horizontal="justify" vertical="center" wrapText="1"/>
    </xf>
    <xf numFmtId="4" fontId="46" fillId="37" borderId="48" xfId="0" applyNumberFormat="1" applyFont="1" applyFill="1" applyBorder="1" applyAlignment="1">
      <alignment horizontal="right"/>
    </xf>
    <xf numFmtId="3" fontId="47" fillId="37" borderId="48" xfId="0" applyNumberFormat="1" applyFont="1" applyFill="1" applyBorder="1" applyAlignment="1">
      <alignment horizontal="right"/>
    </xf>
    <xf numFmtId="3" fontId="47" fillId="37" borderId="51" xfId="0" applyNumberFormat="1" applyFont="1" applyFill="1" applyBorder="1" applyAlignment="1">
      <alignment horizontal="right"/>
    </xf>
    <xf numFmtId="0" fontId="46" fillId="37" borderId="48" xfId="0" applyFont="1" applyFill="1" applyBorder="1" applyAlignment="1">
      <alignment horizontal="left"/>
    </xf>
    <xf numFmtId="0" fontId="46" fillId="37" borderId="0" xfId="0" applyFont="1" applyFill="1" applyBorder="1" applyAlignment="1">
      <alignment horizontal="left"/>
    </xf>
    <xf numFmtId="0" fontId="46" fillId="37" borderId="49" xfId="0" applyFont="1" applyFill="1" applyBorder="1" applyAlignment="1">
      <alignment horizontal="left" vertical="center" wrapText="1"/>
    </xf>
    <xf numFmtId="0" fontId="46" fillId="37" borderId="19" xfId="0" applyFont="1" applyFill="1" applyBorder="1" applyAlignment="1">
      <alignment horizontal="left" vertical="center" wrapText="1"/>
    </xf>
    <xf numFmtId="3" fontId="44" fillId="37" borderId="56" xfId="0" applyNumberFormat="1" applyFont="1" applyFill="1" applyBorder="1" applyAlignment="1">
      <alignment horizontal="center"/>
    </xf>
    <xf numFmtId="3" fontId="44" fillId="37" borderId="57" xfId="0" applyNumberFormat="1" applyFont="1" applyFill="1" applyBorder="1" applyAlignment="1">
      <alignment horizontal="center"/>
    </xf>
    <xf numFmtId="3" fontId="44" fillId="37" borderId="33" xfId="0" applyNumberFormat="1" applyFont="1" applyFill="1" applyBorder="1" applyAlignment="1">
      <alignment horizontal="center"/>
    </xf>
    <xf numFmtId="0" fontId="0" fillId="37" borderId="0" xfId="0" applyFont="1" applyFill="1" applyAlignment="1">
      <alignment horizontal="center" vertical="top"/>
    </xf>
    <xf numFmtId="0" fontId="0" fillId="37" borderId="0" xfId="0" applyFont="1" applyFill="1" applyAlignment="1">
      <alignment vertical="top"/>
    </xf>
    <xf numFmtId="0" fontId="44" fillId="37" borderId="56" xfId="0" applyFont="1" applyFill="1" applyBorder="1" applyAlignment="1">
      <alignment horizontal="left" vertical="center"/>
    </xf>
    <xf numFmtId="0" fontId="44" fillId="37" borderId="33" xfId="0" applyFont="1" applyFill="1" applyBorder="1" applyAlignment="1">
      <alignment horizontal="left" vertical="center"/>
    </xf>
    <xf numFmtId="4" fontId="44" fillId="37" borderId="0" xfId="0" applyNumberFormat="1" applyFont="1" applyFill="1" applyBorder="1" applyAlignment="1">
      <alignment horizontal="right"/>
    </xf>
    <xf numFmtId="4" fontId="44" fillId="37" borderId="51" xfId="0" applyNumberFormat="1" applyFont="1" applyFill="1" applyBorder="1" applyAlignment="1">
      <alignment horizontal="right"/>
    </xf>
    <xf numFmtId="3" fontId="46" fillId="37" borderId="55" xfId="0" applyNumberFormat="1" applyFont="1" applyFill="1" applyBorder="1" applyAlignment="1">
      <alignment horizontal="right"/>
    </xf>
    <xf numFmtId="3" fontId="46" fillId="37" borderId="53" xfId="0" applyNumberFormat="1" applyFont="1" applyFill="1" applyBorder="1" applyAlignment="1">
      <alignment horizontal="right"/>
    </xf>
  </cellXfs>
  <cellStyles count="344">
    <cellStyle name="Normal" xfId="0"/>
    <cellStyle name="20% - Accent1" xfId="15"/>
    <cellStyle name="20% - Accent1 2" xfId="16"/>
    <cellStyle name="20% - Accent1 2 2" xfId="17"/>
    <cellStyle name="20% - Accent1 2 3" xfId="18"/>
    <cellStyle name="20% - Accent1 2 4" xfId="19"/>
    <cellStyle name="20% - Accent1 3" xfId="20"/>
    <cellStyle name="20% - Accent1 3 2" xfId="21"/>
    <cellStyle name="20% - Accent1 3 3" xfId="22"/>
    <cellStyle name="20% - Accent1 3 4" xfId="23"/>
    <cellStyle name="20% - Accent1 4" xfId="24"/>
    <cellStyle name="20% - Accent1 4 2" xfId="25"/>
    <cellStyle name="20% - Accent1 4 3" xfId="26"/>
    <cellStyle name="20% - Accent1 5" xfId="27"/>
    <cellStyle name="20% - Accent1 6" xfId="28"/>
    <cellStyle name="20% - Accent1 7" xfId="29"/>
    <cellStyle name="20% - Accent1 8" xfId="30"/>
    <cellStyle name="20% - Accent2" xfId="31"/>
    <cellStyle name="20% - Accent2 2" xfId="32"/>
    <cellStyle name="20% - Accent2 2 2" xfId="33"/>
    <cellStyle name="20% - Accent2 2 3" xfId="34"/>
    <cellStyle name="20% - Accent2 2 4" xfId="35"/>
    <cellStyle name="20% - Accent2 3" xfId="36"/>
    <cellStyle name="20% - Accent2 3 2" xfId="37"/>
    <cellStyle name="20% - Accent2 3 3" xfId="38"/>
    <cellStyle name="20% - Accent2 3 4" xfId="39"/>
    <cellStyle name="20% - Accent2 4" xfId="40"/>
    <cellStyle name="20% - Accent2 4 2" xfId="41"/>
    <cellStyle name="20% - Accent2 4 3" xfId="42"/>
    <cellStyle name="20% - Accent2 5" xfId="43"/>
    <cellStyle name="20% - Accent2 6" xfId="44"/>
    <cellStyle name="20% - Accent2 7" xfId="45"/>
    <cellStyle name="20% - Accent2 8" xfId="46"/>
    <cellStyle name="20% - Accent3" xfId="47"/>
    <cellStyle name="20% - Accent3 2" xfId="48"/>
    <cellStyle name="20% - Accent3 2 2" xfId="49"/>
    <cellStyle name="20% - Accent3 2 3" xfId="50"/>
    <cellStyle name="20% - Accent3 2 4" xfId="51"/>
    <cellStyle name="20% - Accent3 3" xfId="52"/>
    <cellStyle name="20% - Accent3 3 2" xfId="53"/>
    <cellStyle name="20% - Accent3 3 3" xfId="54"/>
    <cellStyle name="20% - Accent3 3 4" xfId="55"/>
    <cellStyle name="20% - Accent3 4" xfId="56"/>
    <cellStyle name="20% - Accent3 4 2" xfId="57"/>
    <cellStyle name="20% - Accent3 4 3" xfId="58"/>
    <cellStyle name="20% - Accent3 5" xfId="59"/>
    <cellStyle name="20% - Accent3 6" xfId="60"/>
    <cellStyle name="20% - Accent3 7" xfId="61"/>
    <cellStyle name="20% - Accent3 8" xfId="62"/>
    <cellStyle name="20% - Accent4" xfId="63"/>
    <cellStyle name="20% - Accent4 2" xfId="64"/>
    <cellStyle name="20% - Accent4 2 2" xfId="65"/>
    <cellStyle name="20% - Accent4 2 3" xfId="66"/>
    <cellStyle name="20% - Accent4 2 4" xfId="67"/>
    <cellStyle name="20% - Accent4 3" xfId="68"/>
    <cellStyle name="20% - Accent4 3 2" xfId="69"/>
    <cellStyle name="20% - Accent4 3 3" xfId="70"/>
    <cellStyle name="20% - Accent4 3 4" xfId="71"/>
    <cellStyle name="20% - Accent4 4" xfId="72"/>
    <cellStyle name="20% - Accent4 4 2" xfId="73"/>
    <cellStyle name="20% - Accent4 4 3" xfId="74"/>
    <cellStyle name="20% - Accent4 5" xfId="75"/>
    <cellStyle name="20% - Accent4 6" xfId="76"/>
    <cellStyle name="20% - Accent4 7" xfId="77"/>
    <cellStyle name="20% - Accent4 8" xfId="78"/>
    <cellStyle name="20% - Accent5" xfId="79"/>
    <cellStyle name="20% - Accent5 2" xfId="80"/>
    <cellStyle name="20% - Accent5 2 2" xfId="81"/>
    <cellStyle name="20% - Accent5 2 3" xfId="82"/>
    <cellStyle name="20% - Accent5 2 4" xfId="83"/>
    <cellStyle name="20% - Accent5 3" xfId="84"/>
    <cellStyle name="20% - Accent5 3 2" xfId="85"/>
    <cellStyle name="20% - Accent5 3 3" xfId="86"/>
    <cellStyle name="20% - Accent5 3 4" xfId="87"/>
    <cellStyle name="20% - Accent5 4" xfId="88"/>
    <cellStyle name="20% - Accent5 4 2" xfId="89"/>
    <cellStyle name="20% - Accent5 4 3" xfId="90"/>
    <cellStyle name="20% - Accent5 5" xfId="91"/>
    <cellStyle name="20% - Accent5 6" xfId="92"/>
    <cellStyle name="20% - Accent5 7" xfId="93"/>
    <cellStyle name="20% - Accent5 8" xfId="94"/>
    <cellStyle name="20% - Accent6" xfId="95"/>
    <cellStyle name="20% - Accent6 2" xfId="96"/>
    <cellStyle name="20% - Accent6 2 2" xfId="97"/>
    <cellStyle name="20% - Accent6 2 3" xfId="98"/>
    <cellStyle name="20% - Accent6 2 4" xfId="99"/>
    <cellStyle name="20% - Accent6 3" xfId="100"/>
    <cellStyle name="20% - Accent6 3 2" xfId="101"/>
    <cellStyle name="20% - Accent6 3 3" xfId="102"/>
    <cellStyle name="20% - Accent6 3 4" xfId="103"/>
    <cellStyle name="20% - Accent6 4" xfId="104"/>
    <cellStyle name="20% - Accent6 4 2" xfId="105"/>
    <cellStyle name="20% - Accent6 4 3" xfId="106"/>
    <cellStyle name="20% - Accent6 5" xfId="107"/>
    <cellStyle name="20% - Accent6 6" xfId="108"/>
    <cellStyle name="20% - Accent6 7" xfId="109"/>
    <cellStyle name="20% - Accent6 8" xfId="110"/>
    <cellStyle name="40% - Accent1" xfId="111"/>
    <cellStyle name="40% - Accent1 2" xfId="112"/>
    <cellStyle name="40% - Accent1 2 2" xfId="113"/>
    <cellStyle name="40% - Accent1 2 3" xfId="114"/>
    <cellStyle name="40% - Accent1 2 4" xfId="115"/>
    <cellStyle name="40% - Accent1 3" xfId="116"/>
    <cellStyle name="40% - Accent1 3 2" xfId="117"/>
    <cellStyle name="40% - Accent1 3 3" xfId="118"/>
    <cellStyle name="40% - Accent1 3 4" xfId="119"/>
    <cellStyle name="40% - Accent1 4" xfId="120"/>
    <cellStyle name="40% - Accent1 4 2" xfId="121"/>
    <cellStyle name="40% - Accent1 4 3" xfId="122"/>
    <cellStyle name="40% - Accent1 5" xfId="123"/>
    <cellStyle name="40% - Accent1 6" xfId="124"/>
    <cellStyle name="40% - Accent1 7" xfId="125"/>
    <cellStyle name="40% - Accent1 8" xfId="126"/>
    <cellStyle name="40% - Accent2" xfId="127"/>
    <cellStyle name="40% - Accent2 2" xfId="128"/>
    <cellStyle name="40% - Accent2 2 2" xfId="129"/>
    <cellStyle name="40% - Accent2 2 3" xfId="130"/>
    <cellStyle name="40% - Accent2 2 4" xfId="131"/>
    <cellStyle name="40% - Accent2 3" xfId="132"/>
    <cellStyle name="40% - Accent2 3 2" xfId="133"/>
    <cellStyle name="40% - Accent2 3 3" xfId="134"/>
    <cellStyle name="40% - Accent2 3 4" xfId="135"/>
    <cellStyle name="40% - Accent2 4" xfId="136"/>
    <cellStyle name="40% - Accent2 4 2" xfId="137"/>
    <cellStyle name="40% - Accent2 4 3" xfId="138"/>
    <cellStyle name="40% - Accent2 5" xfId="139"/>
    <cellStyle name="40% - Accent2 6" xfId="140"/>
    <cellStyle name="40% - Accent2 7" xfId="141"/>
    <cellStyle name="40% - Accent2 8" xfId="142"/>
    <cellStyle name="40% - Accent3" xfId="143"/>
    <cellStyle name="40% - Accent3 2" xfId="144"/>
    <cellStyle name="40% - Accent3 2 2" xfId="145"/>
    <cellStyle name="40% - Accent3 2 3" xfId="146"/>
    <cellStyle name="40% - Accent3 2 4" xfId="147"/>
    <cellStyle name="40% - Accent3 3" xfId="148"/>
    <cellStyle name="40% - Accent3 3 2" xfId="149"/>
    <cellStyle name="40% - Accent3 3 3" xfId="150"/>
    <cellStyle name="40% - Accent3 3 4" xfId="151"/>
    <cellStyle name="40% - Accent3 4" xfId="152"/>
    <cellStyle name="40% - Accent3 4 2" xfId="153"/>
    <cellStyle name="40% - Accent3 4 3" xfId="154"/>
    <cellStyle name="40% - Accent3 5" xfId="155"/>
    <cellStyle name="40% - Accent3 6" xfId="156"/>
    <cellStyle name="40% - Accent3 7" xfId="157"/>
    <cellStyle name="40% - Accent3 8" xfId="158"/>
    <cellStyle name="40% - Accent4" xfId="159"/>
    <cellStyle name="40% - Accent4 2" xfId="160"/>
    <cellStyle name="40% - Accent4 2 2" xfId="161"/>
    <cellStyle name="40% - Accent4 2 3" xfId="162"/>
    <cellStyle name="40% - Accent4 2 4" xfId="163"/>
    <cellStyle name="40% - Accent4 3" xfId="164"/>
    <cellStyle name="40% - Accent4 3 2" xfId="165"/>
    <cellStyle name="40% - Accent4 3 3" xfId="166"/>
    <cellStyle name="40% - Accent4 3 4" xfId="167"/>
    <cellStyle name="40% - Accent4 4" xfId="168"/>
    <cellStyle name="40% - Accent4 4 2" xfId="169"/>
    <cellStyle name="40% - Accent4 4 3" xfId="170"/>
    <cellStyle name="40% - Accent4 5" xfId="171"/>
    <cellStyle name="40% - Accent4 6" xfId="172"/>
    <cellStyle name="40% - Accent4 7" xfId="173"/>
    <cellStyle name="40% - Accent4 8" xfId="174"/>
    <cellStyle name="40% - Accent5" xfId="175"/>
    <cellStyle name="40% - Accent5 2" xfId="176"/>
    <cellStyle name="40% - Accent5 2 2" xfId="177"/>
    <cellStyle name="40% - Accent5 2 3" xfId="178"/>
    <cellStyle name="40% - Accent5 2 4" xfId="179"/>
    <cellStyle name="40% - Accent5 3" xfId="180"/>
    <cellStyle name="40% - Accent5 3 2" xfId="181"/>
    <cellStyle name="40% - Accent5 3 3" xfId="182"/>
    <cellStyle name="40% - Accent5 3 4" xfId="183"/>
    <cellStyle name="40% - Accent5 4" xfId="184"/>
    <cellStyle name="40% - Accent5 4 2" xfId="185"/>
    <cellStyle name="40% - Accent5 4 3" xfId="186"/>
    <cellStyle name="40% - Accent5 5" xfId="187"/>
    <cellStyle name="40% - Accent5 6" xfId="188"/>
    <cellStyle name="40% - Accent5 7" xfId="189"/>
    <cellStyle name="40% - Accent5 8" xfId="190"/>
    <cellStyle name="40% - Accent6" xfId="191"/>
    <cellStyle name="40% - Accent6 2" xfId="192"/>
    <cellStyle name="40% - Accent6 2 2" xfId="193"/>
    <cellStyle name="40% - Accent6 2 3" xfId="194"/>
    <cellStyle name="40% - Accent6 2 4" xfId="195"/>
    <cellStyle name="40% - Accent6 3" xfId="196"/>
    <cellStyle name="40% - Accent6 3 2" xfId="197"/>
    <cellStyle name="40% - Accent6 3 3" xfId="198"/>
    <cellStyle name="40% - Accent6 3 4" xfId="199"/>
    <cellStyle name="40% - Accent6 4" xfId="200"/>
    <cellStyle name="40% - Accent6 4 2" xfId="201"/>
    <cellStyle name="40% - Accent6 4 3" xfId="202"/>
    <cellStyle name="40% - Accent6 5" xfId="203"/>
    <cellStyle name="40% - Accent6 6" xfId="204"/>
    <cellStyle name="40% - Accent6 7" xfId="205"/>
    <cellStyle name="40% - Accent6 8" xfId="206"/>
    <cellStyle name="60% - Accent1" xfId="207"/>
    <cellStyle name="60% - Accent2" xfId="208"/>
    <cellStyle name="60% - Accent3" xfId="209"/>
    <cellStyle name="60% - Accent4" xfId="210"/>
    <cellStyle name="60% - Accent5" xfId="211"/>
    <cellStyle name="60% - Accent6" xfId="212"/>
    <cellStyle name="Accent1" xfId="213"/>
    <cellStyle name="Accent2" xfId="214"/>
    <cellStyle name="Accent3" xfId="215"/>
    <cellStyle name="Accent4" xfId="216"/>
    <cellStyle name="Accent5" xfId="217"/>
    <cellStyle name="Accent6" xfId="218"/>
    <cellStyle name="Bad" xfId="219"/>
    <cellStyle name="Bilješka" xfId="220"/>
    <cellStyle name="Bilješka 2" xfId="221"/>
    <cellStyle name="Bilješka 2 2" xfId="222"/>
    <cellStyle name="Bilješka 2 2 2" xfId="223"/>
    <cellStyle name="Bilješka 2 2 3" xfId="224"/>
    <cellStyle name="Bilješka 2 2 4" xfId="225"/>
    <cellStyle name="Bilješka 2 3" xfId="226"/>
    <cellStyle name="Bilješka 2 3 2" xfId="227"/>
    <cellStyle name="Bilješka 2 3 3" xfId="228"/>
    <cellStyle name="Bilješka 2 3 4" xfId="229"/>
    <cellStyle name="Bilješka 2 4" xfId="230"/>
    <cellStyle name="Bilješka 2 4 2" xfId="231"/>
    <cellStyle name="Bilješka 2 4 3" xfId="232"/>
    <cellStyle name="Bilješka 2 5" xfId="233"/>
    <cellStyle name="Bilješka 2 6" xfId="234"/>
    <cellStyle name="Bilješka 2 7" xfId="235"/>
    <cellStyle name="Bilješka 2 8" xfId="236"/>
    <cellStyle name="Calculation" xfId="237"/>
    <cellStyle name="Check Cell" xfId="238"/>
    <cellStyle name="Comma" xfId="239"/>
    <cellStyle name="Comma [0]" xfId="240"/>
    <cellStyle name="Currency" xfId="241"/>
    <cellStyle name="Currency [0]" xfId="242"/>
    <cellStyle name="Dobro" xfId="243"/>
    <cellStyle name="Explanatory Text" xfId="244"/>
    <cellStyle name="Good" xfId="245"/>
    <cellStyle name="Heading 1" xfId="246"/>
    <cellStyle name="Heading 2" xfId="247"/>
    <cellStyle name="Heading 3" xfId="248"/>
    <cellStyle name="Heading 4" xfId="249"/>
    <cellStyle name="Hyperlink" xfId="250"/>
    <cellStyle name="Hyperlink 2" xfId="251"/>
    <cellStyle name="Hyperlink 3" xfId="252"/>
    <cellStyle name="Hyperlink 3 2" xfId="253"/>
    <cellStyle name="Input" xfId="254"/>
    <cellStyle name="Izlaz" xfId="255"/>
    <cellStyle name="Linked Cell" xfId="256"/>
    <cellStyle name="Naslov" xfId="257"/>
    <cellStyle name="Neutral" xfId="258"/>
    <cellStyle name="Normal 2" xfId="259"/>
    <cellStyle name="Normal 2 10" xfId="260"/>
    <cellStyle name="Normal 2 11" xfId="261"/>
    <cellStyle name="Normal 2 12" xfId="262"/>
    <cellStyle name="Normal 2 2" xfId="263"/>
    <cellStyle name="Normal 2 3" xfId="264"/>
    <cellStyle name="Normal 2 3 2" xfId="265"/>
    <cellStyle name="Normal 2 3 2 2" xfId="266"/>
    <cellStyle name="Normal 2 3 2 3" xfId="267"/>
    <cellStyle name="Normal 2 3 2 4" xfId="268"/>
    <cellStyle name="Normal 2 3 3" xfId="269"/>
    <cellStyle name="Normal 2 3 3 2" xfId="270"/>
    <cellStyle name="Normal 2 3 3 3" xfId="271"/>
    <cellStyle name="Normal 2 3 4" xfId="272"/>
    <cellStyle name="Normal 2 3 5" xfId="273"/>
    <cellStyle name="Normal 2 3 6" xfId="274"/>
    <cellStyle name="Normal 2 3 7" xfId="275"/>
    <cellStyle name="Normal 2 4" xfId="276"/>
    <cellStyle name="Normal 2 4 2" xfId="277"/>
    <cellStyle name="Normal 2 4 3" xfId="278"/>
    <cellStyle name="Normal 2 4 4" xfId="279"/>
    <cellStyle name="Normal 2 5" xfId="280"/>
    <cellStyle name="Normal 2 5 2" xfId="281"/>
    <cellStyle name="Normal 2 5 3" xfId="282"/>
    <cellStyle name="Normal 2 5 4" xfId="283"/>
    <cellStyle name="Normal 2 6" xfId="284"/>
    <cellStyle name="Normal 2 6 2" xfId="285"/>
    <cellStyle name="Normal 2 6 3" xfId="286"/>
    <cellStyle name="Normal 2 6 4" xfId="287"/>
    <cellStyle name="Normal 2 7" xfId="288"/>
    <cellStyle name="Normal 2 7 2" xfId="289"/>
    <cellStyle name="Normal 2 7 3" xfId="290"/>
    <cellStyle name="Normal 2 7 4" xfId="291"/>
    <cellStyle name="Normal 2 8" xfId="292"/>
    <cellStyle name="Normal 2 8 2" xfId="293"/>
    <cellStyle name="Normal 2 8 3" xfId="294"/>
    <cellStyle name="Normal 2 9" xfId="295"/>
    <cellStyle name="Normal 3" xfId="296"/>
    <cellStyle name="Normal 3 2" xfId="297"/>
    <cellStyle name="Normal 3 3" xfId="298"/>
    <cellStyle name="Normal 4" xfId="299"/>
    <cellStyle name="Normal_TFI-POD" xfId="300"/>
    <cellStyle name="Note" xfId="301"/>
    <cellStyle name="Obično 10" xfId="302"/>
    <cellStyle name="Obično 11" xfId="303"/>
    <cellStyle name="Obično 13" xfId="304"/>
    <cellStyle name="Obično 14" xfId="305"/>
    <cellStyle name="Obično 2" xfId="306"/>
    <cellStyle name="Obično 2 2" xfId="307"/>
    <cellStyle name="Obično 2 2 2" xfId="308"/>
    <cellStyle name="Obično 2 2 3" xfId="309"/>
    <cellStyle name="Obično 2 2 4" xfId="310"/>
    <cellStyle name="Obično 2 3" xfId="311"/>
    <cellStyle name="Obično 2 4" xfId="312"/>
    <cellStyle name="Obično 2 4 2" xfId="313"/>
    <cellStyle name="Obično 2 4 3" xfId="314"/>
    <cellStyle name="Obično 2 4 4" xfId="315"/>
    <cellStyle name="Obično 2 5" xfId="316"/>
    <cellStyle name="Obično 2 5 2" xfId="317"/>
    <cellStyle name="Obično 2 5 3" xfId="318"/>
    <cellStyle name="Obično 2 6" xfId="319"/>
    <cellStyle name="Obično 2 7" xfId="320"/>
    <cellStyle name="Obično 2 8" xfId="321"/>
    <cellStyle name="Obično 2 9" xfId="322"/>
    <cellStyle name="Obično 3" xfId="323"/>
    <cellStyle name="Obično 5" xfId="324"/>
    <cellStyle name="Obično 6" xfId="325"/>
    <cellStyle name="Obično 7" xfId="326"/>
    <cellStyle name="Obično 8" xfId="327"/>
    <cellStyle name="Obično 9" xfId="328"/>
    <cellStyle name="Obično_Knjiga2" xfId="329"/>
    <cellStyle name="Output" xfId="330"/>
    <cellStyle name="Percent" xfId="331"/>
    <cellStyle name="Percent 2" xfId="332"/>
    <cellStyle name="Percent 3" xfId="333"/>
    <cellStyle name="Percent 3 2" xfId="334"/>
    <cellStyle name="Style 1" xfId="335"/>
    <cellStyle name="Style 1 2" xfId="336"/>
    <cellStyle name="Style 1 2 2" xfId="337"/>
    <cellStyle name="Tekst upozorenja" xfId="338"/>
    <cellStyle name="Title" xfId="339"/>
    <cellStyle name="Total" xfId="340"/>
    <cellStyle name="Warning Text" xfId="341"/>
    <cellStyle name="Zarez 2" xfId="342"/>
    <cellStyle name="Zarez 2 2" xfId="343"/>
    <cellStyle name="Zarez 2 2 2" xfId="344"/>
    <cellStyle name="Zarez 2 2 3" xfId="345"/>
    <cellStyle name="Zarez 2 2 4" xfId="346"/>
    <cellStyle name="Zarez 2 3" xfId="347"/>
    <cellStyle name="Zarez 2 3 2" xfId="348"/>
    <cellStyle name="Zarez 2 3 3" xfId="349"/>
    <cellStyle name="Zarez 2 3 4" xfId="350"/>
    <cellStyle name="Zarez 2 4" xfId="351"/>
    <cellStyle name="Zarez 2 4 2" xfId="352"/>
    <cellStyle name="Zarez 2 4 3" xfId="353"/>
    <cellStyle name="Zarez 2 5" xfId="354"/>
    <cellStyle name="Zarez 2 6" xfId="355"/>
    <cellStyle name="Zarez 2 7" xfId="356"/>
    <cellStyle name="Zarez 2 8" xfId="357"/>
  </cellStyles>
  <dxfs count="5">
    <dxf>
      <font>
        <color indexed="9"/>
      </font>
      <fill>
        <patternFill patternType="solid">
          <bgColor indexed="10"/>
        </patternFill>
      </fill>
    </dxf>
    <dxf>
      <fill>
        <patternFill>
          <bgColor rgb="FFFF000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10" zoomScalePageLayoutView="0" workbookViewId="0" topLeftCell="A1">
      <selection activeCell="A36" sqref="A36:D36"/>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
      <c r="A1" s="371" t="s">
        <v>248</v>
      </c>
      <c r="B1" s="372"/>
      <c r="C1" s="372"/>
      <c r="D1" s="76"/>
      <c r="E1" s="76"/>
      <c r="F1" s="76"/>
      <c r="G1" s="76"/>
      <c r="H1" s="76"/>
      <c r="I1" s="77"/>
      <c r="J1" s="10"/>
      <c r="K1" s="10"/>
      <c r="L1" s="10"/>
    </row>
    <row r="2" spans="1:12" ht="12.75">
      <c r="A2" s="404" t="s">
        <v>249</v>
      </c>
      <c r="B2" s="405"/>
      <c r="C2" s="405"/>
      <c r="D2" s="406"/>
      <c r="E2" s="111">
        <v>41275</v>
      </c>
      <c r="F2" s="12"/>
      <c r="G2" s="13" t="s">
        <v>250</v>
      </c>
      <c r="H2" s="111">
        <v>41455</v>
      </c>
      <c r="I2" s="78"/>
      <c r="J2" s="10"/>
      <c r="K2" s="10"/>
      <c r="L2" s="10"/>
    </row>
    <row r="3" spans="1:12" ht="12.75">
      <c r="A3" s="79"/>
      <c r="B3" s="14"/>
      <c r="C3" s="14"/>
      <c r="D3" s="14"/>
      <c r="E3" s="15"/>
      <c r="F3" s="15"/>
      <c r="G3" s="14"/>
      <c r="H3" s="14"/>
      <c r="I3" s="80"/>
      <c r="J3" s="10"/>
      <c r="K3" s="10"/>
      <c r="L3" s="10"/>
    </row>
    <row r="4" spans="1:12" ht="15">
      <c r="A4" s="407" t="s">
        <v>316</v>
      </c>
      <c r="B4" s="408"/>
      <c r="C4" s="408"/>
      <c r="D4" s="408"/>
      <c r="E4" s="408"/>
      <c r="F4" s="408"/>
      <c r="G4" s="408"/>
      <c r="H4" s="408"/>
      <c r="I4" s="409"/>
      <c r="J4" s="10"/>
      <c r="K4" s="10"/>
      <c r="L4" s="10"/>
    </row>
    <row r="5" spans="1:12" ht="12.75">
      <c r="A5" s="81"/>
      <c r="B5" s="16"/>
      <c r="C5" s="16"/>
      <c r="D5" s="16"/>
      <c r="E5" s="17"/>
      <c r="F5" s="82"/>
      <c r="G5" s="18"/>
      <c r="H5" s="19"/>
      <c r="I5" s="83"/>
      <c r="J5" s="10"/>
      <c r="K5" s="10"/>
      <c r="L5" s="10"/>
    </row>
    <row r="6" spans="1:12" ht="12.75">
      <c r="A6" s="359" t="s">
        <v>251</v>
      </c>
      <c r="B6" s="360"/>
      <c r="C6" s="374" t="s">
        <v>322</v>
      </c>
      <c r="D6" s="375"/>
      <c r="E6" s="29"/>
      <c r="F6" s="29"/>
      <c r="G6" s="29"/>
      <c r="H6" s="29"/>
      <c r="I6" s="84"/>
      <c r="J6" s="10"/>
      <c r="K6" s="10"/>
      <c r="L6" s="10"/>
    </row>
    <row r="7" spans="1:12" ht="12.75">
      <c r="A7" s="85"/>
      <c r="B7" s="22"/>
      <c r="C7" s="16"/>
      <c r="D7" s="16"/>
      <c r="E7" s="29"/>
      <c r="F7" s="29"/>
      <c r="G7" s="29"/>
      <c r="H7" s="29"/>
      <c r="I7" s="84"/>
      <c r="J7" s="10"/>
      <c r="K7" s="10"/>
      <c r="L7" s="10"/>
    </row>
    <row r="8" spans="1:12" ht="12.75">
      <c r="A8" s="410" t="s">
        <v>252</v>
      </c>
      <c r="B8" s="411"/>
      <c r="C8" s="374" t="s">
        <v>323</v>
      </c>
      <c r="D8" s="375"/>
      <c r="E8" s="29"/>
      <c r="F8" s="29"/>
      <c r="G8" s="29"/>
      <c r="H8" s="29"/>
      <c r="I8" s="86"/>
      <c r="J8" s="10"/>
      <c r="K8" s="10"/>
      <c r="L8" s="10"/>
    </row>
    <row r="9" spans="1:12" ht="12.75">
      <c r="A9" s="87"/>
      <c r="B9" s="45"/>
      <c r="C9" s="20"/>
      <c r="D9" s="26"/>
      <c r="E9" s="16"/>
      <c r="F9" s="16"/>
      <c r="G9" s="16"/>
      <c r="H9" s="16"/>
      <c r="I9" s="86"/>
      <c r="J9" s="10"/>
      <c r="K9" s="10"/>
      <c r="L9" s="10"/>
    </row>
    <row r="10" spans="1:12" ht="12.75">
      <c r="A10" s="354" t="s">
        <v>253</v>
      </c>
      <c r="B10" s="402"/>
      <c r="C10" s="374" t="s">
        <v>324</v>
      </c>
      <c r="D10" s="375"/>
      <c r="E10" s="16"/>
      <c r="F10" s="16"/>
      <c r="G10" s="16"/>
      <c r="H10" s="16"/>
      <c r="I10" s="86"/>
      <c r="J10" s="10"/>
      <c r="K10" s="10"/>
      <c r="L10" s="10"/>
    </row>
    <row r="11" spans="1:12" ht="12.75">
      <c r="A11" s="403"/>
      <c r="B11" s="402"/>
      <c r="C11" s="16"/>
      <c r="D11" s="16"/>
      <c r="E11" s="16"/>
      <c r="F11" s="16"/>
      <c r="G11" s="16"/>
      <c r="H11" s="16"/>
      <c r="I11" s="86"/>
      <c r="J11" s="10"/>
      <c r="K11" s="10"/>
      <c r="L11" s="10"/>
    </row>
    <row r="12" spans="1:12" ht="12.75">
      <c r="A12" s="359" t="s">
        <v>254</v>
      </c>
      <c r="B12" s="360"/>
      <c r="C12" s="376" t="s">
        <v>325</v>
      </c>
      <c r="D12" s="401"/>
      <c r="E12" s="401"/>
      <c r="F12" s="401"/>
      <c r="G12" s="401"/>
      <c r="H12" s="401"/>
      <c r="I12" s="362"/>
      <c r="J12" s="10"/>
      <c r="K12" s="10"/>
      <c r="L12" s="10"/>
    </row>
    <row r="13" spans="1:12" ht="12.75">
      <c r="A13" s="85"/>
      <c r="B13" s="22"/>
      <c r="C13" s="21"/>
      <c r="D13" s="16"/>
      <c r="E13" s="16"/>
      <c r="F13" s="16"/>
      <c r="G13" s="16"/>
      <c r="H13" s="16"/>
      <c r="I13" s="86"/>
      <c r="J13" s="10"/>
      <c r="K13" s="10"/>
      <c r="L13" s="10"/>
    </row>
    <row r="14" spans="1:12" ht="12.75">
      <c r="A14" s="359" t="s">
        <v>255</v>
      </c>
      <c r="B14" s="360"/>
      <c r="C14" s="412">
        <v>10010</v>
      </c>
      <c r="D14" s="413"/>
      <c r="E14" s="16"/>
      <c r="F14" s="376" t="s">
        <v>326</v>
      </c>
      <c r="G14" s="401"/>
      <c r="H14" s="401"/>
      <c r="I14" s="362"/>
      <c r="J14" s="10"/>
      <c r="K14" s="10"/>
      <c r="L14" s="10"/>
    </row>
    <row r="15" spans="1:12" ht="12.75">
      <c r="A15" s="85"/>
      <c r="B15" s="22"/>
      <c r="C15" s="16"/>
      <c r="D15" s="16"/>
      <c r="E15" s="16"/>
      <c r="F15" s="16"/>
      <c r="G15" s="16"/>
      <c r="H15" s="16"/>
      <c r="I15" s="86"/>
      <c r="J15" s="10"/>
      <c r="K15" s="10"/>
      <c r="L15" s="10"/>
    </row>
    <row r="16" spans="1:12" ht="12.75">
      <c r="A16" s="359" t="s">
        <v>256</v>
      </c>
      <c r="B16" s="360"/>
      <c r="C16" s="376" t="s">
        <v>327</v>
      </c>
      <c r="D16" s="401"/>
      <c r="E16" s="401"/>
      <c r="F16" s="401"/>
      <c r="G16" s="401"/>
      <c r="H16" s="401"/>
      <c r="I16" s="362"/>
      <c r="J16" s="10"/>
      <c r="K16" s="10"/>
      <c r="L16" s="10"/>
    </row>
    <row r="17" spans="1:12" ht="12.75">
      <c r="A17" s="85"/>
      <c r="B17" s="22"/>
      <c r="C17" s="16"/>
      <c r="D17" s="16"/>
      <c r="E17" s="16"/>
      <c r="F17" s="16"/>
      <c r="G17" s="16"/>
      <c r="H17" s="16"/>
      <c r="I17" s="86"/>
      <c r="J17" s="10"/>
      <c r="K17" s="10"/>
      <c r="L17" s="10"/>
    </row>
    <row r="18" spans="1:12" ht="12.75">
      <c r="A18" s="359" t="s">
        <v>257</v>
      </c>
      <c r="B18" s="360"/>
      <c r="C18" s="397" t="s">
        <v>328</v>
      </c>
      <c r="D18" s="398"/>
      <c r="E18" s="398"/>
      <c r="F18" s="398"/>
      <c r="G18" s="398"/>
      <c r="H18" s="398"/>
      <c r="I18" s="399"/>
      <c r="J18" s="10"/>
      <c r="K18" s="10"/>
      <c r="L18" s="10"/>
    </row>
    <row r="19" spans="1:12" ht="12.75">
      <c r="A19" s="85"/>
      <c r="B19" s="22"/>
      <c r="C19" s="21"/>
      <c r="D19" s="16"/>
      <c r="E19" s="16"/>
      <c r="F19" s="16"/>
      <c r="G19" s="16"/>
      <c r="H19" s="16"/>
      <c r="I19" s="86"/>
      <c r="J19" s="10"/>
      <c r="K19" s="10"/>
      <c r="L19" s="10"/>
    </row>
    <row r="20" spans="1:12" ht="12.75">
      <c r="A20" s="359" t="s">
        <v>258</v>
      </c>
      <c r="B20" s="360"/>
      <c r="C20" s="397" t="s">
        <v>329</v>
      </c>
      <c r="D20" s="398"/>
      <c r="E20" s="398"/>
      <c r="F20" s="398"/>
      <c r="G20" s="398"/>
      <c r="H20" s="398"/>
      <c r="I20" s="399"/>
      <c r="J20" s="10"/>
      <c r="K20" s="10"/>
      <c r="L20" s="10"/>
    </row>
    <row r="21" spans="1:12" ht="12.75">
      <c r="A21" s="85"/>
      <c r="B21" s="22"/>
      <c r="C21" s="21"/>
      <c r="D21" s="16"/>
      <c r="E21" s="16"/>
      <c r="F21" s="16"/>
      <c r="G21" s="16"/>
      <c r="H21" s="16"/>
      <c r="I21" s="86"/>
      <c r="J21" s="10"/>
      <c r="K21" s="10"/>
      <c r="L21" s="10"/>
    </row>
    <row r="22" spans="1:12" ht="12.75">
      <c r="A22" s="359" t="s">
        <v>259</v>
      </c>
      <c r="B22" s="360"/>
      <c r="C22" s="112">
        <v>133</v>
      </c>
      <c r="D22" s="376"/>
      <c r="E22" s="387"/>
      <c r="F22" s="388"/>
      <c r="G22" s="359"/>
      <c r="H22" s="400"/>
      <c r="I22" s="88"/>
      <c r="J22" s="10"/>
      <c r="K22" s="10"/>
      <c r="L22" s="10"/>
    </row>
    <row r="23" spans="1:12" ht="12.75">
      <c r="A23" s="85"/>
      <c r="B23" s="22"/>
      <c r="C23" s="16"/>
      <c r="D23" s="24"/>
      <c r="E23" s="24"/>
      <c r="F23" s="24"/>
      <c r="G23" s="24"/>
      <c r="H23" s="16"/>
      <c r="I23" s="86"/>
      <c r="J23" s="10"/>
      <c r="L23" s="10"/>
    </row>
    <row r="24" spans="1:12" ht="12.75">
      <c r="A24" s="359" t="s">
        <v>260</v>
      </c>
      <c r="B24" s="360"/>
      <c r="C24" s="112">
        <v>21</v>
      </c>
      <c r="D24" s="376"/>
      <c r="E24" s="387"/>
      <c r="F24" s="387"/>
      <c r="G24" s="388"/>
      <c r="H24" s="46" t="s">
        <v>261</v>
      </c>
      <c r="I24" s="318">
        <v>204</v>
      </c>
      <c r="J24" s="10"/>
      <c r="K24" s="10"/>
      <c r="L24" s="10"/>
    </row>
    <row r="25" spans="1:12" ht="12.75">
      <c r="A25" s="85"/>
      <c r="B25" s="22"/>
      <c r="C25" s="16"/>
      <c r="D25" s="24"/>
      <c r="E25" s="24"/>
      <c r="F25" s="24"/>
      <c r="G25" s="22"/>
      <c r="H25" s="22" t="s">
        <v>317</v>
      </c>
      <c r="I25" s="89"/>
      <c r="J25" s="10"/>
      <c r="K25" s="10"/>
      <c r="L25" s="10"/>
    </row>
    <row r="26" spans="1:12" ht="12.75">
      <c r="A26" s="359" t="s">
        <v>262</v>
      </c>
      <c r="B26" s="360"/>
      <c r="C26" s="113" t="s">
        <v>330</v>
      </c>
      <c r="D26" s="25"/>
      <c r="E26" s="33"/>
      <c r="F26" s="24"/>
      <c r="G26" s="389" t="s">
        <v>263</v>
      </c>
      <c r="H26" s="360"/>
      <c r="I26" s="114" t="s">
        <v>557</v>
      </c>
      <c r="J26" s="10"/>
      <c r="K26" s="10"/>
      <c r="L26" s="10"/>
    </row>
    <row r="27" spans="1:12" ht="12.75">
      <c r="A27" s="85"/>
      <c r="B27" s="22"/>
      <c r="C27" s="16"/>
      <c r="D27" s="24"/>
      <c r="E27" s="24"/>
      <c r="F27" s="24"/>
      <c r="G27" s="24"/>
      <c r="H27" s="16"/>
      <c r="I27" s="90"/>
      <c r="J27" s="10"/>
      <c r="K27" s="10"/>
      <c r="L27" s="10"/>
    </row>
    <row r="28" spans="1:12" ht="12.75">
      <c r="A28" s="390" t="s">
        <v>264</v>
      </c>
      <c r="B28" s="391"/>
      <c r="C28" s="392"/>
      <c r="D28" s="392"/>
      <c r="E28" s="393" t="s">
        <v>265</v>
      </c>
      <c r="F28" s="394"/>
      <c r="G28" s="394"/>
      <c r="H28" s="395" t="s">
        <v>266</v>
      </c>
      <c r="I28" s="396"/>
      <c r="J28" s="10"/>
      <c r="K28" s="10"/>
      <c r="L28" s="10"/>
    </row>
    <row r="29" spans="1:12" ht="12.75">
      <c r="A29" s="91"/>
      <c r="B29" s="33"/>
      <c r="C29" s="33"/>
      <c r="D29" s="26"/>
      <c r="E29" s="16"/>
      <c r="F29" s="16"/>
      <c r="G29" s="16"/>
      <c r="H29" s="27"/>
      <c r="I29" s="90"/>
      <c r="J29" s="10"/>
      <c r="K29" s="10"/>
      <c r="L29" s="10"/>
    </row>
    <row r="30" spans="1:12" ht="12.75">
      <c r="A30" s="384"/>
      <c r="B30" s="377"/>
      <c r="C30" s="377"/>
      <c r="D30" s="378"/>
      <c r="E30" s="384"/>
      <c r="F30" s="377"/>
      <c r="G30" s="377"/>
      <c r="H30" s="374"/>
      <c r="I30" s="375"/>
      <c r="J30" s="10"/>
      <c r="K30" s="10"/>
      <c r="L30" s="10"/>
    </row>
    <row r="31" spans="1:12" ht="12.75">
      <c r="A31" s="85"/>
      <c r="B31" s="22"/>
      <c r="C31" s="21"/>
      <c r="D31" s="385"/>
      <c r="E31" s="385"/>
      <c r="F31" s="385"/>
      <c r="G31" s="386"/>
      <c r="H31" s="16"/>
      <c r="I31" s="92"/>
      <c r="J31" s="10"/>
      <c r="K31" s="10"/>
      <c r="L31" s="10"/>
    </row>
    <row r="32" spans="1:12" ht="12.75">
      <c r="A32" s="384"/>
      <c r="B32" s="377"/>
      <c r="C32" s="377"/>
      <c r="D32" s="378"/>
      <c r="E32" s="384"/>
      <c r="F32" s="377"/>
      <c r="G32" s="377"/>
      <c r="H32" s="374"/>
      <c r="I32" s="375"/>
      <c r="J32" s="10"/>
      <c r="K32" s="10"/>
      <c r="L32" s="10"/>
    </row>
    <row r="33" spans="1:12" ht="12.75">
      <c r="A33" s="85"/>
      <c r="B33" s="22"/>
      <c r="C33" s="21"/>
      <c r="D33" s="28"/>
      <c r="E33" s="28"/>
      <c r="F33" s="28"/>
      <c r="G33" s="29"/>
      <c r="H33" s="16"/>
      <c r="I33" s="93"/>
      <c r="J33" s="10"/>
      <c r="K33" s="10"/>
      <c r="L33" s="10"/>
    </row>
    <row r="34" spans="1:12" ht="12.75">
      <c r="A34" s="384"/>
      <c r="B34" s="377"/>
      <c r="C34" s="377"/>
      <c r="D34" s="378"/>
      <c r="E34" s="384"/>
      <c r="F34" s="377"/>
      <c r="G34" s="377"/>
      <c r="H34" s="374"/>
      <c r="I34" s="375"/>
      <c r="J34" s="10"/>
      <c r="K34" s="10"/>
      <c r="L34" s="10"/>
    </row>
    <row r="35" spans="1:12" ht="12.75">
      <c r="A35" s="85"/>
      <c r="B35" s="22"/>
      <c r="C35" s="21"/>
      <c r="D35" s="28"/>
      <c r="E35" s="28"/>
      <c r="F35" s="28"/>
      <c r="G35" s="29"/>
      <c r="H35" s="16"/>
      <c r="I35" s="93"/>
      <c r="J35" s="10"/>
      <c r="K35" s="10"/>
      <c r="L35" s="10"/>
    </row>
    <row r="36" spans="1:12" ht="12.75">
      <c r="A36" s="384"/>
      <c r="B36" s="377"/>
      <c r="C36" s="377"/>
      <c r="D36" s="378"/>
      <c r="E36" s="384"/>
      <c r="F36" s="377"/>
      <c r="G36" s="377"/>
      <c r="H36" s="374"/>
      <c r="I36" s="375"/>
      <c r="J36" s="10"/>
      <c r="K36" s="10"/>
      <c r="L36" s="10"/>
    </row>
    <row r="37" spans="1:12" ht="12.75">
      <c r="A37" s="94"/>
      <c r="B37" s="30"/>
      <c r="C37" s="379"/>
      <c r="D37" s="380"/>
      <c r="E37" s="16"/>
      <c r="F37" s="379"/>
      <c r="G37" s="380"/>
      <c r="H37" s="16"/>
      <c r="I37" s="86"/>
      <c r="J37" s="10"/>
      <c r="K37" s="10"/>
      <c r="L37" s="10"/>
    </row>
    <row r="38" spans="1:12" ht="12.75">
      <c r="A38" s="384"/>
      <c r="B38" s="377"/>
      <c r="C38" s="377"/>
      <c r="D38" s="378"/>
      <c r="E38" s="384"/>
      <c r="F38" s="377"/>
      <c r="G38" s="377"/>
      <c r="H38" s="374"/>
      <c r="I38" s="375"/>
      <c r="J38" s="10"/>
      <c r="K38" s="10"/>
      <c r="L38" s="10"/>
    </row>
    <row r="39" spans="1:12" ht="12.75">
      <c r="A39" s="94"/>
      <c r="B39" s="30"/>
      <c r="C39" s="31"/>
      <c r="D39" s="32"/>
      <c r="E39" s="16"/>
      <c r="F39" s="31"/>
      <c r="G39" s="32"/>
      <c r="H39" s="16"/>
      <c r="I39" s="86"/>
      <c r="J39" s="10"/>
      <c r="K39" s="10"/>
      <c r="L39" s="10"/>
    </row>
    <row r="40" spans="1:12" ht="12.75">
      <c r="A40" s="384"/>
      <c r="B40" s="377"/>
      <c r="C40" s="377"/>
      <c r="D40" s="378"/>
      <c r="E40" s="384"/>
      <c r="F40" s="377"/>
      <c r="G40" s="377"/>
      <c r="H40" s="374"/>
      <c r="I40" s="375"/>
      <c r="J40" s="10"/>
      <c r="K40" s="10"/>
      <c r="L40" s="10"/>
    </row>
    <row r="41" spans="1:12" ht="12.75">
      <c r="A41" s="115"/>
      <c r="B41" s="33"/>
      <c r="C41" s="33"/>
      <c r="D41" s="33"/>
      <c r="E41" s="23"/>
      <c r="F41" s="116"/>
      <c r="G41" s="116"/>
      <c r="H41" s="117"/>
      <c r="I41" s="95"/>
      <c r="J41" s="10"/>
      <c r="K41" s="10"/>
      <c r="L41" s="10"/>
    </row>
    <row r="42" spans="1:12" ht="12.75">
      <c r="A42" s="94"/>
      <c r="B42" s="30"/>
      <c r="C42" s="31"/>
      <c r="D42" s="32"/>
      <c r="E42" s="16"/>
      <c r="F42" s="31"/>
      <c r="G42" s="32"/>
      <c r="H42" s="16"/>
      <c r="I42" s="86"/>
      <c r="J42" s="10"/>
      <c r="K42" s="10"/>
      <c r="L42" s="10"/>
    </row>
    <row r="43" spans="1:12" ht="12.75">
      <c r="A43" s="96"/>
      <c r="B43" s="34"/>
      <c r="C43" s="34"/>
      <c r="D43" s="20"/>
      <c r="E43" s="20"/>
      <c r="F43" s="34"/>
      <c r="G43" s="20"/>
      <c r="H43" s="20"/>
      <c r="I43" s="97"/>
      <c r="J43" s="10"/>
      <c r="K43" s="10"/>
      <c r="L43" s="10"/>
    </row>
    <row r="44" spans="1:12" ht="12.75">
      <c r="A44" s="354" t="s">
        <v>267</v>
      </c>
      <c r="B44" s="355"/>
      <c r="C44" s="374"/>
      <c r="D44" s="375"/>
      <c r="E44" s="26"/>
      <c r="F44" s="376"/>
      <c r="G44" s="377"/>
      <c r="H44" s="377"/>
      <c r="I44" s="378"/>
      <c r="J44" s="10"/>
      <c r="K44" s="10"/>
      <c r="L44" s="10"/>
    </row>
    <row r="45" spans="1:12" ht="12.75">
      <c r="A45" s="94"/>
      <c r="B45" s="30"/>
      <c r="C45" s="379"/>
      <c r="D45" s="380"/>
      <c r="E45" s="16"/>
      <c r="F45" s="379"/>
      <c r="G45" s="381"/>
      <c r="H45" s="35"/>
      <c r="I45" s="98"/>
      <c r="J45" s="10"/>
      <c r="K45" s="10"/>
      <c r="L45" s="10"/>
    </row>
    <row r="46" spans="1:12" ht="12.75">
      <c r="A46" s="354" t="s">
        <v>268</v>
      </c>
      <c r="B46" s="355"/>
      <c r="C46" s="376" t="s">
        <v>331</v>
      </c>
      <c r="D46" s="382"/>
      <c r="E46" s="382"/>
      <c r="F46" s="382"/>
      <c r="G46" s="382"/>
      <c r="H46" s="382"/>
      <c r="I46" s="383"/>
      <c r="J46" s="10"/>
      <c r="K46" s="10"/>
      <c r="L46" s="10"/>
    </row>
    <row r="47" spans="1:12" ht="12.75">
      <c r="A47" s="85"/>
      <c r="B47" s="22"/>
      <c r="C47" s="21" t="s">
        <v>269</v>
      </c>
      <c r="D47" s="16"/>
      <c r="E47" s="16"/>
      <c r="F47" s="16"/>
      <c r="G47" s="16"/>
      <c r="H47" s="16"/>
      <c r="I47" s="86"/>
      <c r="J47" s="10"/>
      <c r="K47" s="10"/>
      <c r="L47" s="10"/>
    </row>
    <row r="48" spans="1:12" ht="12.75">
      <c r="A48" s="354" t="s">
        <v>270</v>
      </c>
      <c r="B48" s="355"/>
      <c r="C48" s="361" t="s">
        <v>332</v>
      </c>
      <c r="D48" s="357"/>
      <c r="E48" s="358"/>
      <c r="F48" s="16"/>
      <c r="G48" s="46" t="s">
        <v>271</v>
      </c>
      <c r="H48" s="361" t="s">
        <v>567</v>
      </c>
      <c r="I48" s="358"/>
      <c r="J48" s="10"/>
      <c r="K48" s="10"/>
      <c r="L48" s="10"/>
    </row>
    <row r="49" spans="1:12" ht="12.75">
      <c r="A49" s="85"/>
      <c r="B49" s="22"/>
      <c r="C49" s="21"/>
      <c r="D49" s="16"/>
      <c r="E49" s="16"/>
      <c r="F49" s="16"/>
      <c r="G49" s="16"/>
      <c r="H49" s="16"/>
      <c r="I49" s="86"/>
      <c r="J49" s="10"/>
      <c r="K49" s="10"/>
      <c r="L49" s="10"/>
    </row>
    <row r="50" spans="1:12" ht="12.75">
      <c r="A50" s="354" t="s">
        <v>257</v>
      </c>
      <c r="B50" s="355"/>
      <c r="C50" s="356" t="s">
        <v>333</v>
      </c>
      <c r="D50" s="357"/>
      <c r="E50" s="357"/>
      <c r="F50" s="357"/>
      <c r="G50" s="357"/>
      <c r="H50" s="357"/>
      <c r="I50" s="358"/>
      <c r="J50" s="10"/>
      <c r="K50" s="10"/>
      <c r="L50" s="10"/>
    </row>
    <row r="51" spans="1:12" ht="12.75">
      <c r="A51" s="85"/>
      <c r="B51" s="22"/>
      <c r="C51" s="16"/>
      <c r="D51" s="16"/>
      <c r="E51" s="16"/>
      <c r="F51" s="16"/>
      <c r="G51" s="16"/>
      <c r="H51" s="16"/>
      <c r="I51" s="86"/>
      <c r="J51" s="10"/>
      <c r="K51" s="10"/>
      <c r="L51" s="10"/>
    </row>
    <row r="52" spans="1:12" ht="12.75">
      <c r="A52" s="359" t="s">
        <v>272</v>
      </c>
      <c r="B52" s="360"/>
      <c r="C52" s="361" t="s">
        <v>553</v>
      </c>
      <c r="D52" s="357"/>
      <c r="E52" s="357"/>
      <c r="F52" s="357"/>
      <c r="G52" s="357"/>
      <c r="H52" s="357"/>
      <c r="I52" s="362"/>
      <c r="J52" s="10"/>
      <c r="K52" s="10"/>
      <c r="L52" s="10"/>
    </row>
    <row r="53" spans="1:12" ht="12.75">
      <c r="A53" s="99"/>
      <c r="B53" s="20"/>
      <c r="C53" s="373" t="s">
        <v>273</v>
      </c>
      <c r="D53" s="373"/>
      <c r="E53" s="373"/>
      <c r="F53" s="373"/>
      <c r="G53" s="373"/>
      <c r="H53" s="373"/>
      <c r="I53" s="100"/>
      <c r="J53" s="10"/>
      <c r="K53" s="10"/>
      <c r="L53" s="10"/>
    </row>
    <row r="54" spans="1:12" ht="12.75">
      <c r="A54" s="99"/>
      <c r="B54" s="20"/>
      <c r="C54" s="36"/>
      <c r="D54" s="36"/>
      <c r="E54" s="36"/>
      <c r="F54" s="36"/>
      <c r="G54" s="36"/>
      <c r="H54" s="36"/>
      <c r="I54" s="100"/>
      <c r="J54" s="10"/>
      <c r="K54" s="10"/>
      <c r="L54" s="10"/>
    </row>
    <row r="55" spans="1:12" ht="12.75">
      <c r="A55" s="99"/>
      <c r="B55" s="363" t="s">
        <v>274</v>
      </c>
      <c r="C55" s="364"/>
      <c r="D55" s="364"/>
      <c r="E55" s="364"/>
      <c r="F55" s="44"/>
      <c r="G55" s="44"/>
      <c r="H55" s="44"/>
      <c r="I55" s="101"/>
      <c r="J55" s="10"/>
      <c r="K55" s="10"/>
      <c r="L55" s="10"/>
    </row>
    <row r="56" spans="1:12" ht="12.75">
      <c r="A56" s="99"/>
      <c r="B56" s="365" t="s">
        <v>306</v>
      </c>
      <c r="C56" s="366"/>
      <c r="D56" s="366"/>
      <c r="E56" s="366"/>
      <c r="F56" s="366"/>
      <c r="G56" s="366"/>
      <c r="H56" s="366"/>
      <c r="I56" s="367"/>
      <c r="J56" s="10"/>
      <c r="K56" s="10"/>
      <c r="L56" s="10"/>
    </row>
    <row r="57" spans="1:12" ht="12.75">
      <c r="A57" s="99"/>
      <c r="B57" s="365" t="s">
        <v>307</v>
      </c>
      <c r="C57" s="366"/>
      <c r="D57" s="366"/>
      <c r="E57" s="366"/>
      <c r="F57" s="366"/>
      <c r="G57" s="366"/>
      <c r="H57" s="366"/>
      <c r="I57" s="101"/>
      <c r="J57" s="10"/>
      <c r="K57" s="10"/>
      <c r="L57" s="10"/>
    </row>
    <row r="58" spans="1:12" ht="12.75">
      <c r="A58" s="99"/>
      <c r="B58" s="365" t="s">
        <v>308</v>
      </c>
      <c r="C58" s="366"/>
      <c r="D58" s="366"/>
      <c r="E58" s="366"/>
      <c r="F58" s="366"/>
      <c r="G58" s="366"/>
      <c r="H58" s="366"/>
      <c r="I58" s="367"/>
      <c r="J58" s="10"/>
      <c r="K58" s="10"/>
      <c r="L58" s="10"/>
    </row>
    <row r="59" spans="1:12" ht="12.75">
      <c r="A59" s="99"/>
      <c r="B59" s="365" t="s">
        <v>309</v>
      </c>
      <c r="C59" s="366"/>
      <c r="D59" s="366"/>
      <c r="E59" s="366"/>
      <c r="F59" s="366"/>
      <c r="G59" s="366"/>
      <c r="H59" s="366"/>
      <c r="I59" s="367"/>
      <c r="J59" s="10"/>
      <c r="K59" s="10"/>
      <c r="L59" s="10"/>
    </row>
    <row r="60" spans="1:12" ht="12.75">
      <c r="A60" s="99"/>
      <c r="B60" s="102"/>
      <c r="C60" s="103"/>
      <c r="D60" s="103"/>
      <c r="E60" s="103"/>
      <c r="F60" s="103"/>
      <c r="G60" s="103"/>
      <c r="H60" s="103"/>
      <c r="I60" s="104"/>
      <c r="J60" s="10"/>
      <c r="K60" s="10"/>
      <c r="L60" s="10"/>
    </row>
    <row r="61" spans="1:12" ht="13.5" thickBot="1">
      <c r="A61" s="105" t="s">
        <v>275</v>
      </c>
      <c r="B61" s="16"/>
      <c r="C61" s="16"/>
      <c r="D61" s="16"/>
      <c r="E61" s="16"/>
      <c r="F61" s="16"/>
      <c r="G61" s="37"/>
      <c r="H61" s="38"/>
      <c r="I61" s="106"/>
      <c r="J61" s="10"/>
      <c r="K61" s="10"/>
      <c r="L61" s="10"/>
    </row>
    <row r="62" spans="1:12" ht="12.75">
      <c r="A62" s="81"/>
      <c r="B62" s="16"/>
      <c r="C62" s="16"/>
      <c r="D62" s="16"/>
      <c r="E62" s="20" t="s">
        <v>276</v>
      </c>
      <c r="F62" s="33"/>
      <c r="G62" s="368" t="s">
        <v>277</v>
      </c>
      <c r="H62" s="369"/>
      <c r="I62" s="370"/>
      <c r="J62" s="10"/>
      <c r="K62" s="10"/>
      <c r="L62" s="10"/>
    </row>
    <row r="63" spans="1:12" ht="12.75">
      <c r="A63" s="107"/>
      <c r="B63" s="108"/>
      <c r="C63" s="109"/>
      <c r="D63" s="109"/>
      <c r="E63" s="109"/>
      <c r="F63" s="109"/>
      <c r="G63" s="352"/>
      <c r="H63" s="353"/>
      <c r="I63" s="110"/>
      <c r="J63" s="10"/>
      <c r="K63" s="10"/>
      <c r="L63" s="10"/>
    </row>
  </sheetData>
  <sheetProtection/>
  <protectedRanges>
    <protectedRange sqref="E2 H2 C6:D6 C8:D8 C10:D10 C12:I12 C14:D14 F14:I14 C16:I16 C18:I18 C20:I20 C24:G24 C22:F22 C26 I26 I24 A30:I30 A32:I32 A34:D34" name="Range1"/>
  </protectedRanges>
  <mergeCells count="73">
    <mergeCell ref="A16:B16"/>
    <mergeCell ref="C16:I16"/>
    <mergeCell ref="A10:B11"/>
    <mergeCell ref="C10:D10"/>
    <mergeCell ref="A2:D2"/>
    <mergeCell ref="A4:I4"/>
    <mergeCell ref="A6:B6"/>
    <mergeCell ref="C6:D6"/>
    <mergeCell ref="A8:B8"/>
    <mergeCell ref="C8:D8"/>
    <mergeCell ref="A12:B12"/>
    <mergeCell ref="C12:I12"/>
    <mergeCell ref="A14:B14"/>
    <mergeCell ref="C14:D14"/>
    <mergeCell ref="F14:I14"/>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38:I38"/>
    <mergeCell ref="A40:D40"/>
    <mergeCell ref="E40:G40"/>
    <mergeCell ref="H40:I40"/>
    <mergeCell ref="A34:D34"/>
    <mergeCell ref="E34:G34"/>
    <mergeCell ref="H34:I34"/>
    <mergeCell ref="A36:D36"/>
    <mergeCell ref="E36:G36"/>
    <mergeCell ref="H36:I36"/>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G63:H63"/>
    <mergeCell ref="A50:B50"/>
    <mergeCell ref="C50:I50"/>
    <mergeCell ref="A52:B52"/>
    <mergeCell ref="C52:I52"/>
    <mergeCell ref="B55:E55"/>
    <mergeCell ref="B56:I56"/>
    <mergeCell ref="B57:H57"/>
    <mergeCell ref="B58:I58"/>
    <mergeCell ref="B59:I59"/>
    <mergeCell ref="G62:I62"/>
  </mergeCells>
  <conditionalFormatting sqref="H29">
    <cfRule type="cellIs" priority="1" dxfId="4" operator="equal" stopIfTrue="1">
      <formula>"DA"</formula>
    </cfRule>
  </conditionalFormatting>
  <conditionalFormatting sqref="H2">
    <cfRule type="cellIs" priority="2" dxfId="0" operator="lessThan" stopIfTrue="1">
      <formula>'OPĆI PODACI'!#REF!</formula>
    </cfRule>
  </conditionalFormatting>
  <hyperlinks>
    <hyperlink ref="C18" r:id="rId1" display="info@optima.hr"/>
    <hyperlink ref="C20" r:id="rId2" display="www.optima.hr"/>
    <hyperlink ref="C50" r:id="rId3" display="svetlana.kundovic@optima-telekom.hr"/>
  </hyperlinks>
  <printOptions/>
  <pageMargins left="0.75" right="0.75" top="1" bottom="1" header="0.5" footer="0.5"/>
  <pageSetup horizontalDpi="600" verticalDpi="600" orientation="portrait" paperSize="9" scale="80" r:id="rId4"/>
  <ignoredErrors>
    <ignoredError sqref="C6 C8:D10 I26" numberStoredAsText="1"/>
  </ignoredErrors>
</worksheet>
</file>

<file path=xl/worksheets/sheet2.xml><?xml version="1.0" encoding="utf-8"?>
<worksheet xmlns="http://schemas.openxmlformats.org/spreadsheetml/2006/main" xmlns:r="http://schemas.openxmlformats.org/officeDocument/2006/relationships">
  <dimension ref="A1:N71"/>
  <sheetViews>
    <sheetView zoomScaleSheetLayoutView="110" zoomScalePageLayoutView="0" workbookViewId="0" topLeftCell="A1">
      <selection activeCell="L27" sqref="L27"/>
    </sheetView>
  </sheetViews>
  <sheetFormatPr defaultColWidth="9.140625" defaultRowHeight="12.75"/>
  <cols>
    <col min="1" max="9" width="9.140625" style="47" customWidth="1"/>
    <col min="10" max="10" width="10.421875" style="47" customWidth="1"/>
    <col min="11" max="11" width="11.28125" style="47" customWidth="1"/>
    <col min="12" max="13" width="11.00390625" style="47" customWidth="1"/>
    <col min="14" max="14" width="12.00390625" style="47" customWidth="1"/>
    <col min="15" max="16384" width="9.140625" style="47" customWidth="1"/>
  </cols>
  <sheetData>
    <row r="1" spans="1:13" ht="12.75" customHeight="1">
      <c r="A1" s="438" t="s">
        <v>154</v>
      </c>
      <c r="B1" s="438"/>
      <c r="C1" s="438"/>
      <c r="D1" s="438"/>
      <c r="E1" s="438"/>
      <c r="F1" s="438"/>
      <c r="G1" s="438"/>
      <c r="H1" s="438"/>
      <c r="I1" s="438"/>
      <c r="J1" s="438"/>
      <c r="K1" s="438"/>
      <c r="L1" s="438"/>
      <c r="M1" s="438"/>
    </row>
    <row r="2" spans="1:13" ht="12.75" customHeight="1">
      <c r="A2" s="437" t="s">
        <v>588</v>
      </c>
      <c r="B2" s="437"/>
      <c r="C2" s="437"/>
      <c r="D2" s="437"/>
      <c r="E2" s="437"/>
      <c r="F2" s="437"/>
      <c r="G2" s="437"/>
      <c r="H2" s="437"/>
      <c r="I2" s="437"/>
      <c r="J2" s="437"/>
      <c r="K2" s="437"/>
      <c r="L2" s="437"/>
      <c r="M2" s="437"/>
    </row>
    <row r="3" spans="1:13" ht="12.75" customHeight="1">
      <c r="A3" s="414" t="s">
        <v>334</v>
      </c>
      <c r="B3" s="414"/>
      <c r="C3" s="414"/>
      <c r="D3" s="414"/>
      <c r="E3" s="414"/>
      <c r="F3" s="414"/>
      <c r="G3" s="414"/>
      <c r="H3" s="414"/>
      <c r="I3" s="414"/>
      <c r="J3" s="414"/>
      <c r="K3" s="414"/>
      <c r="L3" s="414"/>
      <c r="M3" s="414"/>
    </row>
    <row r="4" spans="1:13" ht="21.75">
      <c r="A4" s="415" t="s">
        <v>59</v>
      </c>
      <c r="B4" s="415"/>
      <c r="C4" s="415"/>
      <c r="D4" s="415"/>
      <c r="E4" s="415"/>
      <c r="F4" s="415"/>
      <c r="G4" s="415"/>
      <c r="H4" s="415"/>
      <c r="I4" s="52" t="s">
        <v>279</v>
      </c>
      <c r="J4" s="416" t="s">
        <v>318</v>
      </c>
      <c r="K4" s="416"/>
      <c r="L4" s="416" t="s">
        <v>319</v>
      </c>
      <c r="M4" s="416"/>
    </row>
    <row r="5" spans="1:13" ht="12.75">
      <c r="A5" s="415"/>
      <c r="B5" s="415"/>
      <c r="C5" s="415"/>
      <c r="D5" s="415"/>
      <c r="E5" s="415"/>
      <c r="F5" s="415"/>
      <c r="G5" s="415"/>
      <c r="H5" s="415"/>
      <c r="I5" s="52"/>
      <c r="J5" s="54" t="s">
        <v>314</v>
      </c>
      <c r="K5" s="54" t="s">
        <v>315</v>
      </c>
      <c r="L5" s="54" t="s">
        <v>314</v>
      </c>
      <c r="M5" s="54" t="s">
        <v>315</v>
      </c>
    </row>
    <row r="6" spans="1:13" ht="12.75">
      <c r="A6" s="416">
        <v>1</v>
      </c>
      <c r="B6" s="416"/>
      <c r="C6" s="416"/>
      <c r="D6" s="416"/>
      <c r="E6" s="416"/>
      <c r="F6" s="416"/>
      <c r="G6" s="416"/>
      <c r="H6" s="416"/>
      <c r="I6" s="56">
        <v>2</v>
      </c>
      <c r="J6" s="54">
        <v>3</v>
      </c>
      <c r="K6" s="54">
        <v>4</v>
      </c>
      <c r="L6" s="54">
        <v>5</v>
      </c>
      <c r="M6" s="54">
        <v>6</v>
      </c>
    </row>
    <row r="7" spans="1:13" ht="12.75">
      <c r="A7" s="417" t="s">
        <v>26</v>
      </c>
      <c r="B7" s="418"/>
      <c r="C7" s="418"/>
      <c r="D7" s="418"/>
      <c r="E7" s="418"/>
      <c r="F7" s="418"/>
      <c r="G7" s="418"/>
      <c r="H7" s="419"/>
      <c r="I7" s="3">
        <v>111</v>
      </c>
      <c r="J7" s="49">
        <f>SUM(J8:J9)</f>
        <v>277154725</v>
      </c>
      <c r="K7" s="49">
        <f>SUM(K8:K9)</f>
        <v>140330246</v>
      </c>
      <c r="L7" s="49">
        <f>SUM(L8:L9)</f>
        <v>267729212</v>
      </c>
      <c r="M7" s="49">
        <f>SUM(M8:M9)</f>
        <v>132204274</v>
      </c>
    </row>
    <row r="8" spans="1:13" ht="12.75">
      <c r="A8" s="420" t="s">
        <v>152</v>
      </c>
      <c r="B8" s="421"/>
      <c r="C8" s="421"/>
      <c r="D8" s="421"/>
      <c r="E8" s="421"/>
      <c r="F8" s="421"/>
      <c r="G8" s="421"/>
      <c r="H8" s="422"/>
      <c r="I8" s="1">
        <v>112</v>
      </c>
      <c r="J8" s="268">
        <v>273589141</v>
      </c>
      <c r="K8" s="268">
        <v>138792298</v>
      </c>
      <c r="L8" s="268">
        <v>262821547</v>
      </c>
      <c r="M8" s="268">
        <v>128667209</v>
      </c>
    </row>
    <row r="9" spans="1:13" ht="12.75">
      <c r="A9" s="420" t="s">
        <v>103</v>
      </c>
      <c r="B9" s="421"/>
      <c r="C9" s="421"/>
      <c r="D9" s="421"/>
      <c r="E9" s="421"/>
      <c r="F9" s="421"/>
      <c r="G9" s="421"/>
      <c r="H9" s="422"/>
      <c r="I9" s="1">
        <v>113</v>
      </c>
      <c r="J9" s="268">
        <v>3565584</v>
      </c>
      <c r="K9" s="268">
        <v>1537948</v>
      </c>
      <c r="L9" s="268">
        <v>4907665</v>
      </c>
      <c r="M9" s="268">
        <v>3537065</v>
      </c>
    </row>
    <row r="10" spans="1:13" ht="12.75">
      <c r="A10" s="420" t="s">
        <v>12</v>
      </c>
      <c r="B10" s="421"/>
      <c r="C10" s="421"/>
      <c r="D10" s="421"/>
      <c r="E10" s="421"/>
      <c r="F10" s="421"/>
      <c r="G10" s="421"/>
      <c r="H10" s="422"/>
      <c r="I10" s="1">
        <v>114</v>
      </c>
      <c r="J10" s="48">
        <f>J11+J12+J16+J20+J21+J22+J25+J26</f>
        <v>262833103</v>
      </c>
      <c r="K10" s="48">
        <f>K11+K12+K16+K20+K21+K22+K25+K26</f>
        <v>132835178</v>
      </c>
      <c r="L10" s="48">
        <f>L11+L12+L16+L20+L21+L22+L25+L26</f>
        <v>254196569</v>
      </c>
      <c r="M10" s="48">
        <f>M11+M12+M16+M20+M21+M22+M25+M26</f>
        <v>131083608</v>
      </c>
    </row>
    <row r="11" spans="1:13" ht="12.75">
      <c r="A11" s="420" t="s">
        <v>104</v>
      </c>
      <c r="B11" s="421"/>
      <c r="C11" s="421"/>
      <c r="D11" s="421"/>
      <c r="E11" s="421"/>
      <c r="F11" s="421"/>
      <c r="G11" s="421"/>
      <c r="H11" s="422"/>
      <c r="I11" s="1">
        <v>115</v>
      </c>
      <c r="J11" s="7">
        <v>0</v>
      </c>
      <c r="K11" s="7">
        <v>0</v>
      </c>
      <c r="L11" s="7">
        <v>0</v>
      </c>
      <c r="M11" s="7">
        <v>0</v>
      </c>
    </row>
    <row r="12" spans="1:13" ht="12.75">
      <c r="A12" s="420" t="s">
        <v>22</v>
      </c>
      <c r="B12" s="421"/>
      <c r="C12" s="421"/>
      <c r="D12" s="421"/>
      <c r="E12" s="421"/>
      <c r="F12" s="421"/>
      <c r="G12" s="421"/>
      <c r="H12" s="422"/>
      <c r="I12" s="1">
        <v>116</v>
      </c>
      <c r="J12" s="48">
        <f>SUM(J13:J15)</f>
        <v>210574898</v>
      </c>
      <c r="K12" s="48">
        <f>SUM(K13:K15)</f>
        <v>107025456</v>
      </c>
      <c r="L12" s="48">
        <f>SUM(L13:L15)</f>
        <v>196411907</v>
      </c>
      <c r="M12" s="48">
        <f>SUM(M13:M15)</f>
        <v>100934679</v>
      </c>
    </row>
    <row r="13" spans="1:13" ht="12.75">
      <c r="A13" s="423" t="s">
        <v>146</v>
      </c>
      <c r="B13" s="424"/>
      <c r="C13" s="424"/>
      <c r="D13" s="424"/>
      <c r="E13" s="424"/>
      <c r="F13" s="424"/>
      <c r="G13" s="424"/>
      <c r="H13" s="425"/>
      <c r="I13" s="1">
        <v>117</v>
      </c>
      <c r="J13" s="268">
        <v>1048292</v>
      </c>
      <c r="K13" s="268">
        <v>543834</v>
      </c>
      <c r="L13" s="268">
        <v>861660</v>
      </c>
      <c r="M13" s="268">
        <v>456943</v>
      </c>
    </row>
    <row r="14" spans="1:13" ht="12.75">
      <c r="A14" s="423" t="s">
        <v>147</v>
      </c>
      <c r="B14" s="424"/>
      <c r="C14" s="424"/>
      <c r="D14" s="424"/>
      <c r="E14" s="424"/>
      <c r="F14" s="424"/>
      <c r="G14" s="424"/>
      <c r="H14" s="425"/>
      <c r="I14" s="1">
        <v>118</v>
      </c>
      <c r="J14" s="268">
        <v>2757417</v>
      </c>
      <c r="K14" s="268">
        <v>0</v>
      </c>
      <c r="L14" s="268">
        <v>825665</v>
      </c>
      <c r="M14" s="268">
        <v>501415</v>
      </c>
    </row>
    <row r="15" spans="1:13" ht="12.75">
      <c r="A15" s="423" t="s">
        <v>61</v>
      </c>
      <c r="B15" s="424"/>
      <c r="C15" s="424"/>
      <c r="D15" s="424"/>
      <c r="E15" s="424"/>
      <c r="F15" s="424"/>
      <c r="G15" s="424"/>
      <c r="H15" s="425"/>
      <c r="I15" s="1">
        <v>119</v>
      </c>
      <c r="J15" s="268">
        <v>206769189</v>
      </c>
      <c r="K15" s="268">
        <v>106481622</v>
      </c>
      <c r="L15" s="268">
        <v>194724582</v>
      </c>
      <c r="M15" s="268">
        <v>99976321</v>
      </c>
    </row>
    <row r="16" spans="1:13" ht="12.75">
      <c r="A16" s="420" t="s">
        <v>23</v>
      </c>
      <c r="B16" s="421"/>
      <c r="C16" s="421"/>
      <c r="D16" s="421"/>
      <c r="E16" s="421"/>
      <c r="F16" s="421"/>
      <c r="G16" s="421"/>
      <c r="H16" s="422"/>
      <c r="I16" s="1">
        <v>120</v>
      </c>
      <c r="J16" s="48">
        <f>SUM(J17:J19)</f>
        <v>17780876</v>
      </c>
      <c r="K16" s="48">
        <f>SUM(K17:K19)</f>
        <v>8809305</v>
      </c>
      <c r="L16" s="48">
        <f>SUM(L17:L19)</f>
        <v>19024856</v>
      </c>
      <c r="M16" s="48">
        <f>SUM(M17:M19)</f>
        <v>9471754</v>
      </c>
    </row>
    <row r="17" spans="1:13" ht="12.75">
      <c r="A17" s="423" t="s">
        <v>62</v>
      </c>
      <c r="B17" s="424"/>
      <c r="C17" s="424"/>
      <c r="D17" s="424"/>
      <c r="E17" s="424"/>
      <c r="F17" s="424"/>
      <c r="G17" s="424"/>
      <c r="H17" s="425"/>
      <c r="I17" s="1">
        <v>121</v>
      </c>
      <c r="J17" s="268">
        <v>9509168</v>
      </c>
      <c r="K17" s="268">
        <v>4731869</v>
      </c>
      <c r="L17" s="268">
        <v>10364419</v>
      </c>
      <c r="M17" s="268">
        <v>5158063</v>
      </c>
    </row>
    <row r="18" spans="1:13" ht="12.75">
      <c r="A18" s="423" t="s">
        <v>63</v>
      </c>
      <c r="B18" s="424"/>
      <c r="C18" s="424"/>
      <c r="D18" s="424"/>
      <c r="E18" s="424"/>
      <c r="F18" s="424"/>
      <c r="G18" s="424"/>
      <c r="H18" s="425"/>
      <c r="I18" s="1">
        <v>122</v>
      </c>
      <c r="J18" s="268">
        <v>5748316</v>
      </c>
      <c r="K18" s="268">
        <v>2870846</v>
      </c>
      <c r="L18" s="268">
        <v>6149786</v>
      </c>
      <c r="M18" s="268">
        <v>3063663</v>
      </c>
    </row>
    <row r="19" spans="1:13" ht="12.75">
      <c r="A19" s="423" t="s">
        <v>64</v>
      </c>
      <c r="B19" s="424"/>
      <c r="C19" s="424"/>
      <c r="D19" s="424"/>
      <c r="E19" s="424"/>
      <c r="F19" s="424"/>
      <c r="G19" s="424"/>
      <c r="H19" s="425"/>
      <c r="I19" s="1">
        <v>123</v>
      </c>
      <c r="J19" s="268">
        <v>2523392</v>
      </c>
      <c r="K19" s="268">
        <v>1206590</v>
      </c>
      <c r="L19" s="268">
        <v>2510651</v>
      </c>
      <c r="M19" s="268">
        <v>1250028</v>
      </c>
    </row>
    <row r="20" spans="1:13" ht="12.75">
      <c r="A20" s="420" t="s">
        <v>105</v>
      </c>
      <c r="B20" s="421"/>
      <c r="C20" s="421"/>
      <c r="D20" s="421"/>
      <c r="E20" s="421"/>
      <c r="F20" s="421"/>
      <c r="G20" s="421"/>
      <c r="H20" s="422"/>
      <c r="I20" s="1">
        <v>124</v>
      </c>
      <c r="J20" s="268">
        <v>26975999</v>
      </c>
      <c r="K20" s="268">
        <v>13304686</v>
      </c>
      <c r="L20" s="268">
        <v>26440736</v>
      </c>
      <c r="M20" s="268">
        <v>13220751</v>
      </c>
    </row>
    <row r="21" spans="1:13" ht="12.75">
      <c r="A21" s="420" t="s">
        <v>106</v>
      </c>
      <c r="B21" s="421"/>
      <c r="C21" s="421"/>
      <c r="D21" s="421"/>
      <c r="E21" s="421"/>
      <c r="F21" s="421"/>
      <c r="G21" s="421"/>
      <c r="H21" s="422"/>
      <c r="I21" s="1">
        <v>125</v>
      </c>
      <c r="J21" s="268">
        <v>5350623</v>
      </c>
      <c r="K21" s="268">
        <v>2640511</v>
      </c>
      <c r="L21" s="268">
        <v>7374974</v>
      </c>
      <c r="M21" s="268">
        <v>4581518</v>
      </c>
    </row>
    <row r="22" spans="1:13" ht="12.75">
      <c r="A22" s="420" t="s">
        <v>24</v>
      </c>
      <c r="B22" s="421"/>
      <c r="C22" s="421"/>
      <c r="D22" s="421"/>
      <c r="E22" s="421"/>
      <c r="F22" s="421"/>
      <c r="G22" s="421"/>
      <c r="H22" s="422"/>
      <c r="I22" s="1">
        <v>126</v>
      </c>
      <c r="J22" s="48">
        <f>SUM(J23:J24)</f>
        <v>2150707</v>
      </c>
      <c r="K22" s="48">
        <f>SUM(K23:K24)</f>
        <v>1055220</v>
      </c>
      <c r="L22" s="48">
        <f>SUM(L23:L24)</f>
        <v>4944096</v>
      </c>
      <c r="M22" s="48">
        <f>SUM(M23:M24)</f>
        <v>2874906</v>
      </c>
    </row>
    <row r="23" spans="1:13" ht="12.75">
      <c r="A23" s="423" t="s">
        <v>137</v>
      </c>
      <c r="B23" s="424"/>
      <c r="C23" s="424"/>
      <c r="D23" s="424"/>
      <c r="E23" s="424"/>
      <c r="F23" s="424"/>
      <c r="G23" s="424"/>
      <c r="H23" s="425"/>
      <c r="I23" s="1">
        <v>127</v>
      </c>
      <c r="J23" s="7">
        <v>0</v>
      </c>
      <c r="K23" s="7">
        <v>0</v>
      </c>
      <c r="L23" s="268">
        <v>1635734</v>
      </c>
      <c r="M23" s="7">
        <v>518904</v>
      </c>
    </row>
    <row r="24" spans="1:13" ht="12.75">
      <c r="A24" s="423" t="s">
        <v>138</v>
      </c>
      <c r="B24" s="424"/>
      <c r="C24" s="424"/>
      <c r="D24" s="424"/>
      <c r="E24" s="424"/>
      <c r="F24" s="424"/>
      <c r="G24" s="424"/>
      <c r="H24" s="425"/>
      <c r="I24" s="1">
        <v>128</v>
      </c>
      <c r="J24" s="268">
        <v>2150707</v>
      </c>
      <c r="K24" s="268">
        <v>1055220</v>
      </c>
      <c r="L24" s="268">
        <v>3308362</v>
      </c>
      <c r="M24" s="268">
        <v>2356002</v>
      </c>
    </row>
    <row r="25" spans="1:13" ht="12.75">
      <c r="A25" s="420" t="s">
        <v>107</v>
      </c>
      <c r="B25" s="421"/>
      <c r="C25" s="421"/>
      <c r="D25" s="421"/>
      <c r="E25" s="421"/>
      <c r="F25" s="421"/>
      <c r="G25" s="421"/>
      <c r="H25" s="422"/>
      <c r="I25" s="1">
        <v>129</v>
      </c>
      <c r="J25" s="7">
        <v>0</v>
      </c>
      <c r="K25" s="7">
        <v>0</v>
      </c>
      <c r="L25" s="7">
        <v>0</v>
      </c>
      <c r="M25" s="7">
        <v>0</v>
      </c>
    </row>
    <row r="26" spans="1:13" ht="12.75">
      <c r="A26" s="420" t="s">
        <v>50</v>
      </c>
      <c r="B26" s="421"/>
      <c r="C26" s="421"/>
      <c r="D26" s="421"/>
      <c r="E26" s="421"/>
      <c r="F26" s="421"/>
      <c r="G26" s="421"/>
      <c r="H26" s="422"/>
      <c r="I26" s="1">
        <v>130</v>
      </c>
      <c r="J26" s="7">
        <v>0</v>
      </c>
      <c r="K26" s="7">
        <v>0</v>
      </c>
      <c r="L26" s="7">
        <v>0</v>
      </c>
      <c r="M26" s="7">
        <v>0</v>
      </c>
    </row>
    <row r="27" spans="1:13" ht="12.75">
      <c r="A27" s="420" t="s">
        <v>213</v>
      </c>
      <c r="B27" s="421"/>
      <c r="C27" s="421"/>
      <c r="D27" s="421"/>
      <c r="E27" s="421"/>
      <c r="F27" s="421"/>
      <c r="G27" s="421"/>
      <c r="H27" s="422"/>
      <c r="I27" s="1">
        <v>131</v>
      </c>
      <c r="J27" s="48">
        <f>SUM(J28:J32)</f>
        <v>4125375</v>
      </c>
      <c r="K27" s="48">
        <f>SUM(K28:K32)</f>
        <v>493777</v>
      </c>
      <c r="L27" s="48">
        <f>SUM(L28:L32)</f>
        <v>9842721</v>
      </c>
      <c r="M27" s="48">
        <f>SUM(M28:M32)</f>
        <v>8103353</v>
      </c>
    </row>
    <row r="28" spans="1:13" ht="26.25" customHeight="1">
      <c r="A28" s="420" t="s">
        <v>227</v>
      </c>
      <c r="B28" s="421"/>
      <c r="C28" s="421"/>
      <c r="D28" s="421"/>
      <c r="E28" s="421"/>
      <c r="F28" s="421"/>
      <c r="G28" s="421"/>
      <c r="H28" s="422"/>
      <c r="I28" s="1">
        <v>132</v>
      </c>
      <c r="J28" s="268">
        <v>151902</v>
      </c>
      <c r="K28" s="268">
        <v>74845</v>
      </c>
      <c r="L28" s="268">
        <v>138014</v>
      </c>
      <c r="M28" s="268">
        <v>68649</v>
      </c>
    </row>
    <row r="29" spans="1:13" ht="25.5" customHeight="1">
      <c r="A29" s="420" t="s">
        <v>155</v>
      </c>
      <c r="B29" s="421"/>
      <c r="C29" s="421"/>
      <c r="D29" s="421"/>
      <c r="E29" s="421"/>
      <c r="F29" s="421"/>
      <c r="G29" s="421"/>
      <c r="H29" s="422"/>
      <c r="I29" s="1">
        <v>133</v>
      </c>
      <c r="J29" s="268">
        <v>3973473</v>
      </c>
      <c r="K29" s="268">
        <v>418932</v>
      </c>
      <c r="L29" s="268">
        <v>9704707</v>
      </c>
      <c r="M29" s="268">
        <v>8034704</v>
      </c>
    </row>
    <row r="30" spans="1:13" ht="12.75">
      <c r="A30" s="420" t="s">
        <v>139</v>
      </c>
      <c r="B30" s="421"/>
      <c r="C30" s="421"/>
      <c r="D30" s="421"/>
      <c r="E30" s="421"/>
      <c r="F30" s="421"/>
      <c r="G30" s="421"/>
      <c r="H30" s="422"/>
      <c r="I30" s="1">
        <v>134</v>
      </c>
      <c r="J30" s="7">
        <v>0</v>
      </c>
      <c r="K30" s="7">
        <v>0</v>
      </c>
      <c r="L30" s="7">
        <v>0</v>
      </c>
      <c r="M30" s="7">
        <v>0</v>
      </c>
    </row>
    <row r="31" spans="1:13" ht="12.75">
      <c r="A31" s="420" t="s">
        <v>223</v>
      </c>
      <c r="B31" s="421"/>
      <c r="C31" s="421"/>
      <c r="D31" s="421"/>
      <c r="E31" s="421"/>
      <c r="F31" s="421"/>
      <c r="G31" s="421"/>
      <c r="H31" s="422"/>
      <c r="I31" s="1">
        <v>135</v>
      </c>
      <c r="J31" s="7">
        <v>0</v>
      </c>
      <c r="K31" s="7">
        <v>0</v>
      </c>
      <c r="L31" s="7">
        <v>0</v>
      </c>
      <c r="M31" s="7">
        <v>0</v>
      </c>
    </row>
    <row r="32" spans="1:13" ht="12.75">
      <c r="A32" s="420" t="s">
        <v>140</v>
      </c>
      <c r="B32" s="421"/>
      <c r="C32" s="421"/>
      <c r="D32" s="421"/>
      <c r="E32" s="421"/>
      <c r="F32" s="421"/>
      <c r="G32" s="421"/>
      <c r="H32" s="422"/>
      <c r="I32" s="1">
        <v>136</v>
      </c>
      <c r="J32" s="7">
        <v>0</v>
      </c>
      <c r="K32" s="7">
        <v>0</v>
      </c>
      <c r="L32" s="7">
        <v>0</v>
      </c>
      <c r="M32" s="7">
        <v>0</v>
      </c>
    </row>
    <row r="33" spans="1:13" ht="12.75">
      <c r="A33" s="420" t="s">
        <v>214</v>
      </c>
      <c r="B33" s="421"/>
      <c r="C33" s="421"/>
      <c r="D33" s="421"/>
      <c r="E33" s="421"/>
      <c r="F33" s="421"/>
      <c r="G33" s="421"/>
      <c r="H33" s="422"/>
      <c r="I33" s="1">
        <v>137</v>
      </c>
      <c r="J33" s="48">
        <f>SUM(J34:J37)</f>
        <v>37647355</v>
      </c>
      <c r="K33" s="48">
        <f>SUM(K34:K37)</f>
        <v>18540802</v>
      </c>
      <c r="L33" s="48">
        <f>SUM(L34:L37)</f>
        <v>50404127</v>
      </c>
      <c r="M33" s="48">
        <f>SUM(M34:M37)</f>
        <v>24805501</v>
      </c>
    </row>
    <row r="34" spans="1:13" ht="12.75">
      <c r="A34" s="420" t="s">
        <v>66</v>
      </c>
      <c r="B34" s="421"/>
      <c r="C34" s="421"/>
      <c r="D34" s="421"/>
      <c r="E34" s="421"/>
      <c r="F34" s="421"/>
      <c r="G34" s="421"/>
      <c r="H34" s="422"/>
      <c r="I34" s="1">
        <v>138</v>
      </c>
      <c r="J34" s="7">
        <v>0</v>
      </c>
      <c r="K34" s="7">
        <v>0</v>
      </c>
      <c r="L34" s="7">
        <v>0</v>
      </c>
      <c r="M34" s="7">
        <v>0</v>
      </c>
    </row>
    <row r="35" spans="1:13" ht="24.75" customHeight="1">
      <c r="A35" s="420" t="s">
        <v>65</v>
      </c>
      <c r="B35" s="421"/>
      <c r="C35" s="421"/>
      <c r="D35" s="421"/>
      <c r="E35" s="421"/>
      <c r="F35" s="421"/>
      <c r="G35" s="421"/>
      <c r="H35" s="422"/>
      <c r="I35" s="1">
        <v>139</v>
      </c>
      <c r="J35" s="268">
        <v>37647355</v>
      </c>
      <c r="K35" s="268">
        <v>18540802</v>
      </c>
      <c r="L35" s="268">
        <v>50404127</v>
      </c>
      <c r="M35" s="268">
        <v>24805501</v>
      </c>
    </row>
    <row r="36" spans="1:13" ht="12.75">
      <c r="A36" s="420" t="s">
        <v>224</v>
      </c>
      <c r="B36" s="421"/>
      <c r="C36" s="421"/>
      <c r="D36" s="421"/>
      <c r="E36" s="421"/>
      <c r="F36" s="421"/>
      <c r="G36" s="421"/>
      <c r="H36" s="422"/>
      <c r="I36" s="1">
        <v>140</v>
      </c>
      <c r="J36" s="7">
        <v>0</v>
      </c>
      <c r="K36" s="7">
        <v>0</v>
      </c>
      <c r="L36" s="7">
        <v>0</v>
      </c>
      <c r="M36" s="268">
        <v>0</v>
      </c>
    </row>
    <row r="37" spans="1:13" ht="12.75">
      <c r="A37" s="420" t="s">
        <v>67</v>
      </c>
      <c r="B37" s="421"/>
      <c r="C37" s="421"/>
      <c r="D37" s="421"/>
      <c r="E37" s="421"/>
      <c r="F37" s="421"/>
      <c r="G37" s="421"/>
      <c r="H37" s="422"/>
      <c r="I37" s="1">
        <v>141</v>
      </c>
      <c r="J37" s="7">
        <v>0</v>
      </c>
      <c r="K37" s="7">
        <v>0</v>
      </c>
      <c r="L37" s="7">
        <v>0</v>
      </c>
      <c r="M37" s="268">
        <v>0</v>
      </c>
    </row>
    <row r="38" spans="1:13" ht="12.75">
      <c r="A38" s="420" t="s">
        <v>195</v>
      </c>
      <c r="B38" s="421"/>
      <c r="C38" s="421"/>
      <c r="D38" s="421"/>
      <c r="E38" s="421"/>
      <c r="F38" s="421"/>
      <c r="G38" s="421"/>
      <c r="H38" s="422"/>
      <c r="I38" s="1">
        <v>142</v>
      </c>
      <c r="J38" s="7">
        <v>0</v>
      </c>
      <c r="K38" s="7">
        <v>0</v>
      </c>
      <c r="L38" s="7">
        <v>0</v>
      </c>
      <c r="M38" s="268">
        <v>0</v>
      </c>
    </row>
    <row r="39" spans="1:13" ht="12.75">
      <c r="A39" s="420" t="s">
        <v>196</v>
      </c>
      <c r="B39" s="421"/>
      <c r="C39" s="421"/>
      <c r="D39" s="421"/>
      <c r="E39" s="421"/>
      <c r="F39" s="421"/>
      <c r="G39" s="421"/>
      <c r="H39" s="422"/>
      <c r="I39" s="1">
        <v>143</v>
      </c>
      <c r="J39" s="7">
        <v>0</v>
      </c>
      <c r="K39" s="7">
        <v>0</v>
      </c>
      <c r="L39" s="7">
        <v>0</v>
      </c>
      <c r="M39" s="268">
        <v>0</v>
      </c>
    </row>
    <row r="40" spans="1:13" ht="12.75">
      <c r="A40" s="420" t="s">
        <v>225</v>
      </c>
      <c r="B40" s="421"/>
      <c r="C40" s="421"/>
      <c r="D40" s="421"/>
      <c r="E40" s="421"/>
      <c r="F40" s="421"/>
      <c r="G40" s="421"/>
      <c r="H40" s="422"/>
      <c r="I40" s="1">
        <v>144</v>
      </c>
      <c r="J40" s="7">
        <v>0</v>
      </c>
      <c r="K40" s="7">
        <v>0</v>
      </c>
      <c r="L40" s="7">
        <v>0</v>
      </c>
      <c r="M40" s="268">
        <v>0</v>
      </c>
    </row>
    <row r="41" spans="1:13" ht="12.75">
      <c r="A41" s="420" t="s">
        <v>226</v>
      </c>
      <c r="B41" s="421"/>
      <c r="C41" s="421"/>
      <c r="D41" s="421"/>
      <c r="E41" s="421"/>
      <c r="F41" s="421"/>
      <c r="G41" s="421"/>
      <c r="H41" s="422"/>
      <c r="I41" s="1">
        <v>145</v>
      </c>
      <c r="J41" s="7">
        <v>0</v>
      </c>
      <c r="K41" s="7">
        <v>0</v>
      </c>
      <c r="L41" s="7">
        <v>0</v>
      </c>
      <c r="M41" s="268">
        <v>0</v>
      </c>
    </row>
    <row r="42" spans="1:14" ht="12.75">
      <c r="A42" s="420" t="s">
        <v>215</v>
      </c>
      <c r="B42" s="421"/>
      <c r="C42" s="421"/>
      <c r="D42" s="421"/>
      <c r="E42" s="421"/>
      <c r="F42" s="421"/>
      <c r="G42" s="421"/>
      <c r="H42" s="422"/>
      <c r="I42" s="1">
        <v>146</v>
      </c>
      <c r="J42" s="48">
        <f>J7+J27+J38+J40</f>
        <v>281280100</v>
      </c>
      <c r="K42" s="48">
        <f>K7+K27+K38+K40</f>
        <v>140824023</v>
      </c>
      <c r="L42" s="48">
        <f>L7+L27+L38+L40</f>
        <v>277571933</v>
      </c>
      <c r="M42" s="48">
        <f>M7+M27+M38+M40</f>
        <v>140307627</v>
      </c>
      <c r="N42" s="199"/>
    </row>
    <row r="43" spans="1:13" ht="12.75">
      <c r="A43" s="420" t="s">
        <v>216</v>
      </c>
      <c r="B43" s="421"/>
      <c r="C43" s="421"/>
      <c r="D43" s="421"/>
      <c r="E43" s="421"/>
      <c r="F43" s="421"/>
      <c r="G43" s="421"/>
      <c r="H43" s="422"/>
      <c r="I43" s="1">
        <v>147</v>
      </c>
      <c r="J43" s="48">
        <f>J10+J33+J39+J41</f>
        <v>300480458</v>
      </c>
      <c r="K43" s="48">
        <f>K10+K33+K39+K41</f>
        <v>151375980</v>
      </c>
      <c r="L43" s="48">
        <f>L10+L33+L39+L41</f>
        <v>304600696</v>
      </c>
      <c r="M43" s="48">
        <f>M10+M33+M39+M41</f>
        <v>155889109</v>
      </c>
    </row>
    <row r="44" spans="1:13" ht="12.75">
      <c r="A44" s="420" t="s">
        <v>236</v>
      </c>
      <c r="B44" s="421"/>
      <c r="C44" s="421"/>
      <c r="D44" s="421"/>
      <c r="E44" s="421"/>
      <c r="F44" s="421"/>
      <c r="G44" s="421"/>
      <c r="H44" s="422"/>
      <c r="I44" s="1">
        <v>148</v>
      </c>
      <c r="J44" s="48">
        <f>J42-J43</f>
        <v>-19200358</v>
      </c>
      <c r="K44" s="48">
        <f>K42-K43</f>
        <v>-10551957</v>
      </c>
      <c r="L44" s="48">
        <f>L42-L43</f>
        <v>-27028763</v>
      </c>
      <c r="M44" s="48">
        <f>M42-M43</f>
        <v>-15581482</v>
      </c>
    </row>
    <row r="45" spans="1:13" ht="12.75">
      <c r="A45" s="426" t="s">
        <v>218</v>
      </c>
      <c r="B45" s="427"/>
      <c r="C45" s="427"/>
      <c r="D45" s="427"/>
      <c r="E45" s="427"/>
      <c r="F45" s="427"/>
      <c r="G45" s="427"/>
      <c r="H45" s="428"/>
      <c r="I45" s="1">
        <v>149</v>
      </c>
      <c r="J45" s="48">
        <f>IF(J42&gt;J43,J42-J43,0)</f>
        <v>0</v>
      </c>
      <c r="K45" s="48">
        <f>IF(K42&gt;K43,K42-K43,0)</f>
        <v>0</v>
      </c>
      <c r="L45" s="48">
        <f>IF(L42&gt;L43,L42-L43,0)</f>
        <v>0</v>
      </c>
      <c r="M45" s="48">
        <f>IF(M42&gt;M43,M42-M43,0)</f>
        <v>0</v>
      </c>
    </row>
    <row r="46" spans="1:13" ht="12.75">
      <c r="A46" s="426" t="s">
        <v>219</v>
      </c>
      <c r="B46" s="427"/>
      <c r="C46" s="427"/>
      <c r="D46" s="427"/>
      <c r="E46" s="427"/>
      <c r="F46" s="427"/>
      <c r="G46" s="427"/>
      <c r="H46" s="428"/>
      <c r="I46" s="1">
        <v>150</v>
      </c>
      <c r="J46" s="48">
        <f>IF(J43&gt;J42,J43-J42,0)</f>
        <v>19200358</v>
      </c>
      <c r="K46" s="48">
        <f>IF(K43&gt;K42,K43-K42,0)</f>
        <v>10551957</v>
      </c>
      <c r="L46" s="48">
        <f>IF(L43&gt;L42,L43-L42,0)</f>
        <v>27028763</v>
      </c>
      <c r="M46" s="48">
        <f>IF(M43&gt;M42,M43-M42,0)</f>
        <v>15581482</v>
      </c>
    </row>
    <row r="47" spans="1:13" ht="12.75">
      <c r="A47" s="420" t="s">
        <v>217</v>
      </c>
      <c r="B47" s="421"/>
      <c r="C47" s="421"/>
      <c r="D47" s="421"/>
      <c r="E47" s="421"/>
      <c r="F47" s="421"/>
      <c r="G47" s="421"/>
      <c r="H47" s="422"/>
      <c r="I47" s="1">
        <v>151</v>
      </c>
      <c r="J47" s="7">
        <v>0</v>
      </c>
      <c r="K47" s="7">
        <v>0</v>
      </c>
      <c r="L47" s="7"/>
      <c r="M47" s="7"/>
    </row>
    <row r="48" spans="1:13" ht="12.75">
      <c r="A48" s="420" t="s">
        <v>237</v>
      </c>
      <c r="B48" s="421"/>
      <c r="C48" s="421"/>
      <c r="D48" s="421"/>
      <c r="E48" s="421"/>
      <c r="F48" s="421"/>
      <c r="G48" s="421"/>
      <c r="H48" s="422"/>
      <c r="I48" s="1">
        <v>152</v>
      </c>
      <c r="J48" s="48">
        <f>J44-J47</f>
        <v>-19200358</v>
      </c>
      <c r="K48" s="48">
        <f>K44-K47</f>
        <v>-10551957</v>
      </c>
      <c r="L48" s="48">
        <f>L44-L47</f>
        <v>-27028763</v>
      </c>
      <c r="M48" s="48">
        <f>M44-M47</f>
        <v>-15581482</v>
      </c>
    </row>
    <row r="49" spans="1:13" ht="12.75">
      <c r="A49" s="426" t="s">
        <v>192</v>
      </c>
      <c r="B49" s="427"/>
      <c r="C49" s="427"/>
      <c r="D49" s="427"/>
      <c r="E49" s="427"/>
      <c r="F49" s="427"/>
      <c r="G49" s="427"/>
      <c r="H49" s="428"/>
      <c r="I49" s="1">
        <v>153</v>
      </c>
      <c r="J49" s="48">
        <f>IF(J48&gt;0,J48,0)</f>
        <v>0</v>
      </c>
      <c r="K49" s="48">
        <f>IF(K48&gt;0,K48,0)</f>
        <v>0</v>
      </c>
      <c r="L49" s="48">
        <f>IF(L48&gt;0,L48,0)</f>
        <v>0</v>
      </c>
      <c r="M49" s="48">
        <f>IF(M48&gt;0,M48,0)</f>
        <v>0</v>
      </c>
    </row>
    <row r="50" spans="1:13" ht="12.75">
      <c r="A50" s="434" t="s">
        <v>220</v>
      </c>
      <c r="B50" s="435"/>
      <c r="C50" s="435"/>
      <c r="D50" s="435"/>
      <c r="E50" s="435"/>
      <c r="F50" s="435"/>
      <c r="G50" s="435"/>
      <c r="H50" s="436"/>
      <c r="I50" s="2">
        <v>154</v>
      </c>
      <c r="J50" s="55">
        <f>IF(J48&lt;0,-J48,0)</f>
        <v>19200358</v>
      </c>
      <c r="K50" s="55">
        <f>IF(K48&lt;0,-K48,0)</f>
        <v>10551957</v>
      </c>
      <c r="L50" s="55">
        <f>IF(L48&lt;0,-L48,0)</f>
        <v>27028763</v>
      </c>
      <c r="M50" s="55">
        <f>IF(M48&lt;0,-M48,0)</f>
        <v>15581482</v>
      </c>
    </row>
    <row r="51" spans="1:13" ht="12.75" customHeight="1">
      <c r="A51" s="432" t="s">
        <v>312</v>
      </c>
      <c r="B51" s="433"/>
      <c r="C51" s="433"/>
      <c r="D51" s="433"/>
      <c r="E51" s="433"/>
      <c r="F51" s="433"/>
      <c r="G51" s="433"/>
      <c r="H51" s="433"/>
      <c r="I51" s="433"/>
      <c r="J51" s="433"/>
      <c r="K51" s="433"/>
      <c r="L51" s="433"/>
      <c r="M51" s="433"/>
    </row>
    <row r="52" spans="1:13" ht="12.75" customHeight="1">
      <c r="A52" s="417" t="s">
        <v>187</v>
      </c>
      <c r="B52" s="418"/>
      <c r="C52" s="418"/>
      <c r="D52" s="418"/>
      <c r="E52" s="418"/>
      <c r="F52" s="418"/>
      <c r="G52" s="418"/>
      <c r="H52" s="418"/>
      <c r="I52" s="1"/>
      <c r="J52" s="7"/>
      <c r="K52" s="7"/>
      <c r="L52" s="7"/>
      <c r="M52" s="7"/>
    </row>
    <row r="53" spans="1:13" ht="12.75">
      <c r="A53" s="429" t="s">
        <v>234</v>
      </c>
      <c r="B53" s="430"/>
      <c r="C53" s="430"/>
      <c r="D53" s="430"/>
      <c r="E53" s="430"/>
      <c r="F53" s="430"/>
      <c r="G53" s="430"/>
      <c r="H53" s="431"/>
      <c r="I53" s="1">
        <v>155</v>
      </c>
      <c r="J53" s="7">
        <v>0</v>
      </c>
      <c r="K53" s="7">
        <v>0</v>
      </c>
      <c r="L53" s="268">
        <v>0</v>
      </c>
      <c r="M53" s="268">
        <v>0</v>
      </c>
    </row>
    <row r="54" spans="1:13" ht="12.75">
      <c r="A54" s="429" t="s">
        <v>235</v>
      </c>
      <c r="B54" s="430"/>
      <c r="C54" s="430"/>
      <c r="D54" s="430"/>
      <c r="E54" s="430"/>
      <c r="F54" s="430"/>
      <c r="G54" s="430"/>
      <c r="H54" s="431"/>
      <c r="I54" s="1">
        <v>156</v>
      </c>
      <c r="J54" s="8">
        <v>0</v>
      </c>
      <c r="K54" s="8">
        <v>0</v>
      </c>
      <c r="L54" s="269">
        <v>0</v>
      </c>
      <c r="M54" s="269">
        <v>0</v>
      </c>
    </row>
    <row r="55" spans="1:13" ht="12.75" customHeight="1">
      <c r="A55" s="432" t="s">
        <v>189</v>
      </c>
      <c r="B55" s="433"/>
      <c r="C55" s="433"/>
      <c r="D55" s="433"/>
      <c r="E55" s="433"/>
      <c r="F55" s="433"/>
      <c r="G55" s="433"/>
      <c r="H55" s="433"/>
      <c r="I55" s="433"/>
      <c r="J55" s="433"/>
      <c r="K55" s="433"/>
      <c r="L55" s="433"/>
      <c r="M55" s="433"/>
    </row>
    <row r="56" spans="1:13" ht="12.75">
      <c r="A56" s="417" t="s">
        <v>204</v>
      </c>
      <c r="B56" s="418"/>
      <c r="C56" s="418"/>
      <c r="D56" s="418"/>
      <c r="E56" s="418"/>
      <c r="F56" s="418"/>
      <c r="G56" s="418"/>
      <c r="H56" s="419"/>
      <c r="I56" s="9">
        <v>157</v>
      </c>
      <c r="J56" s="6">
        <f>J48</f>
        <v>-19200358</v>
      </c>
      <c r="K56" s="6">
        <f>K48</f>
        <v>-10551957</v>
      </c>
      <c r="L56" s="6">
        <f>L48</f>
        <v>-27028763</v>
      </c>
      <c r="M56" s="6">
        <f>M48</f>
        <v>-15581482</v>
      </c>
    </row>
    <row r="57" spans="1:13" ht="12.75">
      <c r="A57" s="420" t="s">
        <v>221</v>
      </c>
      <c r="B57" s="421"/>
      <c r="C57" s="421"/>
      <c r="D57" s="421"/>
      <c r="E57" s="421"/>
      <c r="F57" s="421"/>
      <c r="G57" s="421"/>
      <c r="H57" s="422"/>
      <c r="I57" s="1">
        <v>158</v>
      </c>
      <c r="J57" s="48">
        <f>SUM(J58:J64)</f>
        <v>0</v>
      </c>
      <c r="K57" s="48">
        <f>SUM(K58:K64)</f>
        <v>0</v>
      </c>
      <c r="L57" s="48">
        <f>SUM(L58:L64)</f>
        <v>0</v>
      </c>
      <c r="M57" s="48">
        <f>SUM(M58:M64)</f>
        <v>0</v>
      </c>
    </row>
    <row r="58" spans="1:13" ht="12.75">
      <c r="A58" s="420" t="s">
        <v>228</v>
      </c>
      <c r="B58" s="421"/>
      <c r="C58" s="421"/>
      <c r="D58" s="421"/>
      <c r="E58" s="421"/>
      <c r="F58" s="421"/>
      <c r="G58" s="421"/>
      <c r="H58" s="422"/>
      <c r="I58" s="1">
        <v>159</v>
      </c>
      <c r="J58" s="268">
        <v>0</v>
      </c>
      <c r="K58" s="268">
        <v>0</v>
      </c>
      <c r="L58" s="7"/>
      <c r="M58" s="7"/>
    </row>
    <row r="59" spans="1:13" ht="12.75">
      <c r="A59" s="420" t="s">
        <v>229</v>
      </c>
      <c r="B59" s="421"/>
      <c r="C59" s="421"/>
      <c r="D59" s="421"/>
      <c r="E59" s="421"/>
      <c r="F59" s="421"/>
      <c r="G59" s="421"/>
      <c r="H59" s="422"/>
      <c r="I59" s="1">
        <v>160</v>
      </c>
      <c r="J59" s="268">
        <v>0</v>
      </c>
      <c r="K59" s="268">
        <v>0</v>
      </c>
      <c r="L59" s="7"/>
      <c r="M59" s="7"/>
    </row>
    <row r="60" spans="1:13" ht="12.75">
      <c r="A60" s="420" t="s">
        <v>45</v>
      </c>
      <c r="B60" s="421"/>
      <c r="C60" s="421"/>
      <c r="D60" s="421"/>
      <c r="E60" s="421"/>
      <c r="F60" s="421"/>
      <c r="G60" s="421"/>
      <c r="H60" s="422"/>
      <c r="I60" s="1">
        <v>161</v>
      </c>
      <c r="J60" s="268">
        <v>0</v>
      </c>
      <c r="K60" s="268">
        <v>0</v>
      </c>
      <c r="L60" s="7"/>
      <c r="M60" s="7"/>
    </row>
    <row r="61" spans="1:13" ht="12.75">
      <c r="A61" s="420" t="s">
        <v>230</v>
      </c>
      <c r="B61" s="421"/>
      <c r="C61" s="421"/>
      <c r="D61" s="421"/>
      <c r="E61" s="421"/>
      <c r="F61" s="421"/>
      <c r="G61" s="421"/>
      <c r="H61" s="422"/>
      <c r="I61" s="1">
        <v>162</v>
      </c>
      <c r="J61" s="268">
        <v>0</v>
      </c>
      <c r="K61" s="268">
        <v>0</v>
      </c>
      <c r="L61" s="7"/>
      <c r="M61" s="7"/>
    </row>
    <row r="62" spans="1:13" ht="12.75">
      <c r="A62" s="420" t="s">
        <v>231</v>
      </c>
      <c r="B62" s="421"/>
      <c r="C62" s="421"/>
      <c r="D62" s="421"/>
      <c r="E62" s="421"/>
      <c r="F62" s="421"/>
      <c r="G62" s="421"/>
      <c r="H62" s="422"/>
      <c r="I62" s="1">
        <v>163</v>
      </c>
      <c r="J62" s="268">
        <v>0</v>
      </c>
      <c r="K62" s="268">
        <v>0</v>
      </c>
      <c r="L62" s="7"/>
      <c r="M62" s="7"/>
    </row>
    <row r="63" spans="1:13" ht="12.75">
      <c r="A63" s="420" t="s">
        <v>232</v>
      </c>
      <c r="B63" s="421"/>
      <c r="C63" s="421"/>
      <c r="D63" s="421"/>
      <c r="E63" s="421"/>
      <c r="F63" s="421"/>
      <c r="G63" s="421"/>
      <c r="H63" s="422"/>
      <c r="I63" s="1">
        <v>164</v>
      </c>
      <c r="J63" s="268">
        <v>0</v>
      </c>
      <c r="K63" s="268">
        <v>0</v>
      </c>
      <c r="L63" s="7"/>
      <c r="M63" s="7"/>
    </row>
    <row r="64" spans="1:13" ht="12.75">
      <c r="A64" s="420" t="s">
        <v>233</v>
      </c>
      <c r="B64" s="421"/>
      <c r="C64" s="421"/>
      <c r="D64" s="421"/>
      <c r="E64" s="421"/>
      <c r="F64" s="421"/>
      <c r="G64" s="421"/>
      <c r="H64" s="422"/>
      <c r="I64" s="1">
        <v>165</v>
      </c>
      <c r="J64" s="268">
        <v>0</v>
      </c>
      <c r="K64" s="268">
        <v>0</v>
      </c>
      <c r="L64" s="7"/>
      <c r="M64" s="7"/>
    </row>
    <row r="65" spans="1:13" ht="12.75">
      <c r="A65" s="420" t="s">
        <v>222</v>
      </c>
      <c r="B65" s="421"/>
      <c r="C65" s="421"/>
      <c r="D65" s="421"/>
      <c r="E65" s="421"/>
      <c r="F65" s="421"/>
      <c r="G65" s="421"/>
      <c r="H65" s="422"/>
      <c r="I65" s="1">
        <v>166</v>
      </c>
      <c r="J65" s="7">
        <v>0</v>
      </c>
      <c r="K65" s="7">
        <v>0</v>
      </c>
      <c r="L65" s="7"/>
      <c r="M65" s="7"/>
    </row>
    <row r="66" spans="1:13" ht="12.75">
      <c r="A66" s="420" t="s">
        <v>193</v>
      </c>
      <c r="B66" s="421"/>
      <c r="C66" s="421"/>
      <c r="D66" s="421"/>
      <c r="E66" s="421"/>
      <c r="F66" s="421"/>
      <c r="G66" s="421"/>
      <c r="H66" s="422"/>
      <c r="I66" s="1">
        <v>167</v>
      </c>
      <c r="J66" s="48">
        <f>J57-J65</f>
        <v>0</v>
      </c>
      <c r="K66" s="48">
        <f>K57-K65</f>
        <v>0</v>
      </c>
      <c r="L66" s="48">
        <f>L57-L65</f>
        <v>0</v>
      </c>
      <c r="M66" s="48">
        <f>M57-M65</f>
        <v>0</v>
      </c>
    </row>
    <row r="67" spans="1:13" ht="12.75">
      <c r="A67" s="420" t="s">
        <v>194</v>
      </c>
      <c r="B67" s="421"/>
      <c r="C67" s="421"/>
      <c r="D67" s="421"/>
      <c r="E67" s="421"/>
      <c r="F67" s="421"/>
      <c r="G67" s="421"/>
      <c r="H67" s="422"/>
      <c r="I67" s="1">
        <v>168</v>
      </c>
      <c r="J67" s="55">
        <f>J56+J66</f>
        <v>-19200358</v>
      </c>
      <c r="K67" s="55">
        <f>K56+K66</f>
        <v>-10551957</v>
      </c>
      <c r="L67" s="55">
        <f>L56+L66</f>
        <v>-27028763</v>
      </c>
      <c r="M67" s="55">
        <f>M56+M66</f>
        <v>-15581482</v>
      </c>
    </row>
    <row r="68" spans="1:13" ht="12.75" customHeight="1">
      <c r="A68" s="442" t="s">
        <v>313</v>
      </c>
      <c r="B68" s="443"/>
      <c r="C68" s="443"/>
      <c r="D68" s="443"/>
      <c r="E68" s="443"/>
      <c r="F68" s="443"/>
      <c r="G68" s="443"/>
      <c r="H68" s="443"/>
      <c r="I68" s="443"/>
      <c r="J68" s="443"/>
      <c r="K68" s="443"/>
      <c r="L68" s="443"/>
      <c r="M68" s="443"/>
    </row>
    <row r="69" spans="1:13" ht="12.75" customHeight="1">
      <c r="A69" s="444" t="s">
        <v>188</v>
      </c>
      <c r="B69" s="445"/>
      <c r="C69" s="445"/>
      <c r="D69" s="445"/>
      <c r="E69" s="445"/>
      <c r="F69" s="445"/>
      <c r="G69" s="445"/>
      <c r="H69" s="445"/>
      <c r="I69" s="445"/>
      <c r="J69" s="445"/>
      <c r="K69" s="445"/>
      <c r="L69" s="445"/>
      <c r="M69" s="445"/>
    </row>
    <row r="70" spans="1:13" ht="12.75">
      <c r="A70" s="446" t="s">
        <v>234</v>
      </c>
      <c r="B70" s="447"/>
      <c r="C70" s="447"/>
      <c r="D70" s="447"/>
      <c r="E70" s="447"/>
      <c r="F70" s="447"/>
      <c r="G70" s="447"/>
      <c r="H70" s="448"/>
      <c r="I70" s="9">
        <v>169</v>
      </c>
      <c r="J70" s="6">
        <v>0</v>
      </c>
      <c r="K70" s="6">
        <v>0</v>
      </c>
      <c r="L70" s="6">
        <v>0</v>
      </c>
      <c r="M70" s="6">
        <v>0</v>
      </c>
    </row>
    <row r="71" spans="1:13" ht="12.75">
      <c r="A71" s="439" t="s">
        <v>235</v>
      </c>
      <c r="B71" s="440"/>
      <c r="C71" s="440"/>
      <c r="D71" s="440"/>
      <c r="E71" s="440"/>
      <c r="F71" s="440"/>
      <c r="G71" s="440"/>
      <c r="H71" s="441"/>
      <c r="I71" s="4">
        <v>170</v>
      </c>
      <c r="J71" s="8">
        <v>0</v>
      </c>
      <c r="K71" s="8">
        <v>0</v>
      </c>
      <c r="L71" s="8">
        <v>0</v>
      </c>
      <c r="M71" s="8">
        <v>0</v>
      </c>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5:H15"/>
    <mergeCell ref="A16:H16"/>
    <mergeCell ref="A17:H17"/>
    <mergeCell ref="A10:H10"/>
    <mergeCell ref="A11:H11"/>
    <mergeCell ref="A12:H12"/>
    <mergeCell ref="A13:H13"/>
    <mergeCell ref="A9:H9"/>
    <mergeCell ref="J4:K4"/>
    <mergeCell ref="L4:M4"/>
    <mergeCell ref="A5:H5"/>
    <mergeCell ref="A14:H14"/>
    <mergeCell ref="A3:M3"/>
    <mergeCell ref="A4:H4"/>
    <mergeCell ref="A6:H6"/>
    <mergeCell ref="A7:H7"/>
    <mergeCell ref="A8:H8"/>
  </mergeCells>
  <dataValidations count="3">
    <dataValidation type="whole" operator="notEqual" allowBlank="1" showInputMessage="1" showErrorMessage="1" errorTitle="Pogrešan unos" error="Mogu se unijeti samo cjelobrojne vrijednosti." sqref="J47:L47 J70:L71 J56:M67 J53:M54">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K34:K41 J16:J46 J10:M10 J48:M50 L36:M41 K22:M22 J8:K9 K27:M27 L25:L26 K33:M33 L30:L32 J7:M7 J12:M12 K16:K21 L23 K23:K26 K28:K32 L34 J13:K15 L16:M16">
      <formula1>0</formula1>
    </dataValidation>
  </dataValidations>
  <printOptions/>
  <pageMargins left="0.75" right="0.75" top="1" bottom="1" header="0.5" footer="0.5"/>
  <pageSetup orientation="portrait" paperSize="9" scale="69" r:id="rId1"/>
  <ignoredErrors>
    <ignoredError sqref="J57:M57 J16:K16 J22:K22 J33:K33 L22 L33:M33 L16 M16:M22" formulaRange="1"/>
    <ignoredError sqref="J56:K56 L56:M56" unlockedFormula="1"/>
  </ignoredErrors>
</worksheet>
</file>

<file path=xl/worksheets/sheet3.xml><?xml version="1.0" encoding="utf-8"?>
<worksheet xmlns="http://schemas.openxmlformats.org/spreadsheetml/2006/main" xmlns:r="http://schemas.openxmlformats.org/officeDocument/2006/relationships">
  <dimension ref="A1:P125"/>
  <sheetViews>
    <sheetView zoomScaleSheetLayoutView="110" zoomScalePageLayoutView="0" workbookViewId="0" topLeftCell="A82">
      <selection activeCell="K103" sqref="K103"/>
    </sheetView>
  </sheetViews>
  <sheetFormatPr defaultColWidth="9.140625" defaultRowHeight="12.75"/>
  <cols>
    <col min="1" max="9" width="9.140625" style="47" customWidth="1"/>
    <col min="10" max="10" width="13.28125" style="47" customWidth="1"/>
    <col min="11" max="11" width="12.8515625" style="47" customWidth="1"/>
    <col min="12" max="13" width="11.140625" style="47" bestFit="1" customWidth="1"/>
    <col min="14" max="15" width="9.140625" style="47" customWidth="1"/>
    <col min="16" max="16" width="10.140625" style="47" bestFit="1" customWidth="1"/>
    <col min="17" max="16384" width="9.140625" style="47" customWidth="1"/>
  </cols>
  <sheetData>
    <row r="1" spans="1:11" ht="12.75" customHeight="1">
      <c r="A1" s="438" t="s">
        <v>153</v>
      </c>
      <c r="B1" s="438"/>
      <c r="C1" s="438"/>
      <c r="D1" s="438"/>
      <c r="E1" s="438"/>
      <c r="F1" s="438"/>
      <c r="G1" s="438"/>
      <c r="H1" s="438"/>
      <c r="I1" s="438"/>
      <c r="J1" s="438"/>
      <c r="K1" s="438"/>
    </row>
    <row r="2" spans="1:11" ht="12.75" customHeight="1">
      <c r="A2" s="453" t="s">
        <v>587</v>
      </c>
      <c r="B2" s="453"/>
      <c r="C2" s="453"/>
      <c r="D2" s="453"/>
      <c r="E2" s="453"/>
      <c r="F2" s="453"/>
      <c r="G2" s="453"/>
      <c r="H2" s="453"/>
      <c r="I2" s="453"/>
      <c r="J2" s="453"/>
      <c r="K2" s="453"/>
    </row>
    <row r="3" spans="1:11" ht="12.75">
      <c r="A3" s="454" t="s">
        <v>334</v>
      </c>
      <c r="B3" s="455"/>
      <c r="C3" s="455"/>
      <c r="D3" s="455"/>
      <c r="E3" s="455"/>
      <c r="F3" s="455"/>
      <c r="G3" s="455"/>
      <c r="H3" s="455"/>
      <c r="I3" s="455"/>
      <c r="J3" s="455"/>
      <c r="K3" s="456"/>
    </row>
    <row r="4" spans="1:11" ht="21">
      <c r="A4" s="457" t="s">
        <v>59</v>
      </c>
      <c r="B4" s="458"/>
      <c r="C4" s="458"/>
      <c r="D4" s="458"/>
      <c r="E4" s="458"/>
      <c r="F4" s="458"/>
      <c r="G4" s="458"/>
      <c r="H4" s="459"/>
      <c r="I4" s="52" t="s">
        <v>278</v>
      </c>
      <c r="J4" s="53" t="s">
        <v>318</v>
      </c>
      <c r="K4" s="54" t="s">
        <v>319</v>
      </c>
    </row>
    <row r="5" spans="1:11" ht="12.75">
      <c r="A5" s="449">
        <v>1</v>
      </c>
      <c r="B5" s="449"/>
      <c r="C5" s="449"/>
      <c r="D5" s="449"/>
      <c r="E5" s="449"/>
      <c r="F5" s="449"/>
      <c r="G5" s="449"/>
      <c r="H5" s="449"/>
      <c r="I5" s="51">
        <v>2</v>
      </c>
      <c r="J5" s="50">
        <v>3</v>
      </c>
      <c r="K5" s="50">
        <v>4</v>
      </c>
    </row>
    <row r="6" spans="1:11" ht="12.75">
      <c r="A6" s="450"/>
      <c r="B6" s="451"/>
      <c r="C6" s="451"/>
      <c r="D6" s="451"/>
      <c r="E6" s="451"/>
      <c r="F6" s="451"/>
      <c r="G6" s="451"/>
      <c r="H6" s="451"/>
      <c r="I6" s="451"/>
      <c r="J6" s="451"/>
      <c r="K6" s="452"/>
    </row>
    <row r="7" spans="1:11" ht="12.75">
      <c r="A7" s="417" t="s">
        <v>60</v>
      </c>
      <c r="B7" s="418"/>
      <c r="C7" s="418"/>
      <c r="D7" s="418"/>
      <c r="E7" s="418"/>
      <c r="F7" s="418"/>
      <c r="G7" s="418"/>
      <c r="H7" s="419"/>
      <c r="I7" s="3">
        <v>1</v>
      </c>
      <c r="J7" s="6">
        <v>0</v>
      </c>
      <c r="K7" s="6">
        <v>0</v>
      </c>
    </row>
    <row r="8" spans="1:11" ht="12.75">
      <c r="A8" s="420" t="s">
        <v>13</v>
      </c>
      <c r="B8" s="421"/>
      <c r="C8" s="421"/>
      <c r="D8" s="421"/>
      <c r="E8" s="421"/>
      <c r="F8" s="421"/>
      <c r="G8" s="421"/>
      <c r="H8" s="422"/>
      <c r="I8" s="1">
        <v>2</v>
      </c>
      <c r="J8" s="48">
        <f>J9+J16+J26+J35+J39</f>
        <v>410861169</v>
      </c>
      <c r="K8" s="48">
        <f>K9+K16+K26+K35+K39</f>
        <v>391746706</v>
      </c>
    </row>
    <row r="9" spans="1:13" ht="12.75">
      <c r="A9" s="423" t="s">
        <v>205</v>
      </c>
      <c r="B9" s="424"/>
      <c r="C9" s="424"/>
      <c r="D9" s="424"/>
      <c r="E9" s="424"/>
      <c r="F9" s="424"/>
      <c r="G9" s="424"/>
      <c r="H9" s="425"/>
      <c r="I9" s="1">
        <v>3</v>
      </c>
      <c r="J9" s="48">
        <f>SUM(J10:J15)</f>
        <v>20868771</v>
      </c>
      <c r="K9" s="48">
        <f>SUM(K10:K15)</f>
        <v>18855308</v>
      </c>
      <c r="L9" s="144"/>
      <c r="M9" s="144"/>
    </row>
    <row r="10" spans="1:11" ht="12.75">
      <c r="A10" s="423" t="s">
        <v>112</v>
      </c>
      <c r="B10" s="424"/>
      <c r="C10" s="424"/>
      <c r="D10" s="424"/>
      <c r="E10" s="424"/>
      <c r="F10" s="424"/>
      <c r="G10" s="424"/>
      <c r="H10" s="425"/>
      <c r="I10" s="1">
        <v>4</v>
      </c>
      <c r="J10" s="7">
        <v>0</v>
      </c>
      <c r="K10" s="7">
        <v>0</v>
      </c>
    </row>
    <row r="11" spans="1:11" ht="12.75">
      <c r="A11" s="423" t="s">
        <v>14</v>
      </c>
      <c r="B11" s="424"/>
      <c r="C11" s="424"/>
      <c r="D11" s="424"/>
      <c r="E11" s="424"/>
      <c r="F11" s="424"/>
      <c r="G11" s="424"/>
      <c r="H11" s="425"/>
      <c r="I11" s="1">
        <v>5</v>
      </c>
      <c r="J11" s="268">
        <v>20868771</v>
      </c>
      <c r="K11" s="268">
        <v>18855308</v>
      </c>
    </row>
    <row r="12" spans="1:11" ht="12.75">
      <c r="A12" s="423" t="s">
        <v>113</v>
      </c>
      <c r="B12" s="424"/>
      <c r="C12" s="424"/>
      <c r="D12" s="424"/>
      <c r="E12" s="424"/>
      <c r="F12" s="424"/>
      <c r="G12" s="424"/>
      <c r="H12" s="425"/>
      <c r="I12" s="1">
        <v>6</v>
      </c>
      <c r="J12" s="7">
        <v>0</v>
      </c>
      <c r="K12" s="7">
        <v>0</v>
      </c>
    </row>
    <row r="13" spans="1:11" ht="12.75">
      <c r="A13" s="423" t="s">
        <v>208</v>
      </c>
      <c r="B13" s="424"/>
      <c r="C13" s="424"/>
      <c r="D13" s="424"/>
      <c r="E13" s="424"/>
      <c r="F13" s="424"/>
      <c r="G13" s="424"/>
      <c r="H13" s="425"/>
      <c r="I13" s="1">
        <v>7</v>
      </c>
      <c r="J13" s="7">
        <v>0</v>
      </c>
      <c r="K13" s="7">
        <v>0</v>
      </c>
    </row>
    <row r="14" spans="1:11" ht="12.75">
      <c r="A14" s="423" t="s">
        <v>209</v>
      </c>
      <c r="B14" s="424"/>
      <c r="C14" s="424"/>
      <c r="D14" s="424"/>
      <c r="E14" s="424"/>
      <c r="F14" s="424"/>
      <c r="G14" s="424"/>
      <c r="H14" s="425"/>
      <c r="I14" s="1">
        <v>8</v>
      </c>
      <c r="J14" s="7">
        <v>0</v>
      </c>
      <c r="K14" s="7">
        <v>0</v>
      </c>
    </row>
    <row r="15" spans="1:11" ht="12.75">
      <c r="A15" s="423" t="s">
        <v>210</v>
      </c>
      <c r="B15" s="424"/>
      <c r="C15" s="424"/>
      <c r="D15" s="424"/>
      <c r="E15" s="424"/>
      <c r="F15" s="424"/>
      <c r="G15" s="424"/>
      <c r="H15" s="425"/>
      <c r="I15" s="1">
        <v>9</v>
      </c>
      <c r="J15" s="7">
        <v>0</v>
      </c>
      <c r="K15" s="7">
        <v>0</v>
      </c>
    </row>
    <row r="16" spans="1:11" ht="12.75">
      <c r="A16" s="423" t="s">
        <v>206</v>
      </c>
      <c r="B16" s="424"/>
      <c r="C16" s="424"/>
      <c r="D16" s="424"/>
      <c r="E16" s="424"/>
      <c r="F16" s="424"/>
      <c r="G16" s="424"/>
      <c r="H16" s="425"/>
      <c r="I16" s="1">
        <v>10</v>
      </c>
      <c r="J16" s="48">
        <f>SUM(J17:J25)</f>
        <v>361452805</v>
      </c>
      <c r="K16" s="48">
        <f>SUM(K17:K25)</f>
        <v>344963587</v>
      </c>
    </row>
    <row r="17" spans="1:11" ht="12.75">
      <c r="A17" s="423" t="s">
        <v>211</v>
      </c>
      <c r="B17" s="424"/>
      <c r="C17" s="424"/>
      <c r="D17" s="424"/>
      <c r="E17" s="424"/>
      <c r="F17" s="424"/>
      <c r="G17" s="424"/>
      <c r="H17" s="425"/>
      <c r="I17" s="1">
        <v>11</v>
      </c>
      <c r="J17" s="268">
        <v>23269</v>
      </c>
      <c r="K17" s="268">
        <v>23269</v>
      </c>
    </row>
    <row r="18" spans="1:11" ht="12.75">
      <c r="A18" s="423" t="s">
        <v>247</v>
      </c>
      <c r="B18" s="424"/>
      <c r="C18" s="424"/>
      <c r="D18" s="424"/>
      <c r="E18" s="424"/>
      <c r="F18" s="424"/>
      <c r="G18" s="424"/>
      <c r="H18" s="425"/>
      <c r="I18" s="1">
        <v>12</v>
      </c>
      <c r="J18" s="268">
        <v>15034764</v>
      </c>
      <c r="K18" s="268">
        <v>14808512</v>
      </c>
    </row>
    <row r="19" spans="1:11" ht="12.75">
      <c r="A19" s="423" t="s">
        <v>212</v>
      </c>
      <c r="B19" s="424"/>
      <c r="C19" s="424"/>
      <c r="D19" s="424"/>
      <c r="E19" s="424"/>
      <c r="F19" s="424"/>
      <c r="G19" s="424"/>
      <c r="H19" s="425"/>
      <c r="I19" s="1">
        <v>13</v>
      </c>
      <c r="J19" s="268">
        <v>335646028</v>
      </c>
      <c r="K19" s="268">
        <v>321729452</v>
      </c>
    </row>
    <row r="20" spans="1:11" ht="12.75">
      <c r="A20" s="423" t="s">
        <v>27</v>
      </c>
      <c r="B20" s="424"/>
      <c r="C20" s="424"/>
      <c r="D20" s="424"/>
      <c r="E20" s="424"/>
      <c r="F20" s="424"/>
      <c r="G20" s="424"/>
      <c r="H20" s="425"/>
      <c r="I20" s="1">
        <v>14</v>
      </c>
      <c r="J20" s="268">
        <v>921349</v>
      </c>
      <c r="K20" s="268">
        <v>1448452</v>
      </c>
    </row>
    <row r="21" spans="1:11" ht="12.75">
      <c r="A21" s="423" t="s">
        <v>28</v>
      </c>
      <c r="B21" s="424"/>
      <c r="C21" s="424"/>
      <c r="D21" s="424"/>
      <c r="E21" s="424"/>
      <c r="F21" s="424"/>
      <c r="G21" s="424"/>
      <c r="H21" s="425"/>
      <c r="I21" s="1">
        <v>15</v>
      </c>
      <c r="J21" s="268">
        <v>0</v>
      </c>
      <c r="K21" s="7">
        <v>0</v>
      </c>
    </row>
    <row r="22" spans="1:11" ht="12.75">
      <c r="A22" s="423" t="s">
        <v>72</v>
      </c>
      <c r="B22" s="424"/>
      <c r="C22" s="424"/>
      <c r="D22" s="424"/>
      <c r="E22" s="424"/>
      <c r="F22" s="424"/>
      <c r="G22" s="424"/>
      <c r="H22" s="425"/>
      <c r="I22" s="1">
        <v>16</v>
      </c>
      <c r="J22" s="268">
        <v>0</v>
      </c>
      <c r="K22" s="7">
        <v>0</v>
      </c>
    </row>
    <row r="23" spans="1:11" ht="12.75">
      <c r="A23" s="423" t="s">
        <v>73</v>
      </c>
      <c r="B23" s="424"/>
      <c r="C23" s="424"/>
      <c r="D23" s="424"/>
      <c r="E23" s="424"/>
      <c r="F23" s="424"/>
      <c r="G23" s="424"/>
      <c r="H23" s="425"/>
      <c r="I23" s="1">
        <v>17</v>
      </c>
      <c r="J23" s="268">
        <v>9087578</v>
      </c>
      <c r="K23" s="268">
        <v>6323529</v>
      </c>
    </row>
    <row r="24" spans="1:11" ht="12.75">
      <c r="A24" s="423" t="s">
        <v>74</v>
      </c>
      <c r="B24" s="424"/>
      <c r="C24" s="424"/>
      <c r="D24" s="424"/>
      <c r="E24" s="424"/>
      <c r="F24" s="424"/>
      <c r="G24" s="424"/>
      <c r="H24" s="425"/>
      <c r="I24" s="1">
        <v>18</v>
      </c>
      <c r="J24" s="268">
        <v>46822</v>
      </c>
      <c r="K24" s="268">
        <v>46822</v>
      </c>
    </row>
    <row r="25" spans="1:11" ht="12.75">
      <c r="A25" s="423" t="s">
        <v>75</v>
      </c>
      <c r="B25" s="424"/>
      <c r="C25" s="424"/>
      <c r="D25" s="424"/>
      <c r="E25" s="424"/>
      <c r="F25" s="424"/>
      <c r="G25" s="424"/>
      <c r="H25" s="425"/>
      <c r="I25" s="1">
        <v>19</v>
      </c>
      <c r="J25" s="268">
        <v>692995</v>
      </c>
      <c r="K25" s="268">
        <v>583551</v>
      </c>
    </row>
    <row r="26" spans="1:11" ht="12.75">
      <c r="A26" s="423" t="s">
        <v>190</v>
      </c>
      <c r="B26" s="424"/>
      <c r="C26" s="424"/>
      <c r="D26" s="424"/>
      <c r="E26" s="424"/>
      <c r="F26" s="424"/>
      <c r="G26" s="424"/>
      <c r="H26" s="425"/>
      <c r="I26" s="1">
        <v>20</v>
      </c>
      <c r="J26" s="48">
        <f>SUM(J27:J34)</f>
        <v>28539593</v>
      </c>
      <c r="K26" s="48">
        <f>SUM(K27:K34)</f>
        <v>27927811</v>
      </c>
    </row>
    <row r="27" spans="1:11" ht="12.75">
      <c r="A27" s="423" t="s">
        <v>76</v>
      </c>
      <c r="B27" s="424"/>
      <c r="C27" s="424"/>
      <c r="D27" s="424"/>
      <c r="E27" s="424"/>
      <c r="F27" s="424"/>
      <c r="G27" s="424"/>
      <c r="H27" s="425"/>
      <c r="I27" s="1">
        <v>21</v>
      </c>
      <c r="J27" s="268">
        <v>19302400</v>
      </c>
      <c r="K27" s="268">
        <v>19301573</v>
      </c>
    </row>
    <row r="28" spans="1:11" ht="12.75">
      <c r="A28" s="423" t="s">
        <v>77</v>
      </c>
      <c r="B28" s="424"/>
      <c r="C28" s="424"/>
      <c r="D28" s="424"/>
      <c r="E28" s="424"/>
      <c r="F28" s="424"/>
      <c r="G28" s="424"/>
      <c r="H28" s="425"/>
      <c r="I28" s="1">
        <v>22</v>
      </c>
      <c r="J28" s="268">
        <v>5708908</v>
      </c>
      <c r="K28" s="268">
        <v>5192371</v>
      </c>
    </row>
    <row r="29" spans="1:11" ht="12.75">
      <c r="A29" s="423" t="s">
        <v>78</v>
      </c>
      <c r="B29" s="424"/>
      <c r="C29" s="424"/>
      <c r="D29" s="424"/>
      <c r="E29" s="424"/>
      <c r="F29" s="424"/>
      <c r="G29" s="424"/>
      <c r="H29" s="425"/>
      <c r="I29" s="1">
        <v>23</v>
      </c>
      <c r="J29" s="268">
        <v>35000</v>
      </c>
      <c r="K29" s="268">
        <v>35000</v>
      </c>
    </row>
    <row r="30" spans="1:11" ht="12.75">
      <c r="A30" s="423" t="s">
        <v>83</v>
      </c>
      <c r="B30" s="424"/>
      <c r="C30" s="424"/>
      <c r="D30" s="424"/>
      <c r="E30" s="424"/>
      <c r="F30" s="424"/>
      <c r="G30" s="424"/>
      <c r="H30" s="425"/>
      <c r="I30" s="1">
        <v>24</v>
      </c>
      <c r="J30" s="268">
        <v>0</v>
      </c>
      <c r="K30" s="7">
        <v>0</v>
      </c>
    </row>
    <row r="31" spans="1:11" ht="12.75">
      <c r="A31" s="423" t="s">
        <v>84</v>
      </c>
      <c r="B31" s="424"/>
      <c r="C31" s="424"/>
      <c r="D31" s="424"/>
      <c r="E31" s="424"/>
      <c r="F31" s="424"/>
      <c r="G31" s="424"/>
      <c r="H31" s="425"/>
      <c r="I31" s="1">
        <v>25</v>
      </c>
      <c r="J31" s="268">
        <v>0</v>
      </c>
      <c r="K31" s="7">
        <v>0</v>
      </c>
    </row>
    <row r="32" spans="1:11" ht="12.75">
      <c r="A32" s="423" t="s">
        <v>85</v>
      </c>
      <c r="B32" s="424"/>
      <c r="C32" s="424"/>
      <c r="D32" s="424"/>
      <c r="E32" s="424"/>
      <c r="F32" s="424"/>
      <c r="G32" s="424"/>
      <c r="H32" s="425"/>
      <c r="I32" s="1">
        <v>26</v>
      </c>
      <c r="J32" s="268">
        <v>3493285</v>
      </c>
      <c r="K32" s="268">
        <v>3398867</v>
      </c>
    </row>
    <row r="33" spans="1:11" ht="12.75">
      <c r="A33" s="423" t="s">
        <v>79</v>
      </c>
      <c r="B33" s="424"/>
      <c r="C33" s="424"/>
      <c r="D33" s="424"/>
      <c r="E33" s="424"/>
      <c r="F33" s="424"/>
      <c r="G33" s="424"/>
      <c r="H33" s="425"/>
      <c r="I33" s="1">
        <v>27</v>
      </c>
      <c r="J33" s="268">
        <v>0</v>
      </c>
      <c r="K33" s="7">
        <v>0</v>
      </c>
    </row>
    <row r="34" spans="1:11" ht="12.75">
      <c r="A34" s="423" t="s">
        <v>183</v>
      </c>
      <c r="B34" s="424"/>
      <c r="C34" s="424"/>
      <c r="D34" s="424"/>
      <c r="E34" s="424"/>
      <c r="F34" s="424"/>
      <c r="G34" s="424"/>
      <c r="H34" s="425"/>
      <c r="I34" s="1">
        <v>28</v>
      </c>
      <c r="J34" s="7">
        <v>0</v>
      </c>
      <c r="K34" s="7">
        <v>0</v>
      </c>
    </row>
    <row r="35" spans="1:11" ht="12.75">
      <c r="A35" s="423" t="s">
        <v>184</v>
      </c>
      <c r="B35" s="424"/>
      <c r="C35" s="424"/>
      <c r="D35" s="424"/>
      <c r="E35" s="424"/>
      <c r="F35" s="424"/>
      <c r="G35" s="424"/>
      <c r="H35" s="425"/>
      <c r="I35" s="1">
        <v>29</v>
      </c>
      <c r="J35" s="48">
        <f>SUM(J36:J38)</f>
        <v>0</v>
      </c>
      <c r="K35" s="48">
        <f>SUM(K36:K38)</f>
        <v>0</v>
      </c>
    </row>
    <row r="36" spans="1:11" ht="12.75">
      <c r="A36" s="423" t="s">
        <v>80</v>
      </c>
      <c r="B36" s="424"/>
      <c r="C36" s="424"/>
      <c r="D36" s="424"/>
      <c r="E36" s="424"/>
      <c r="F36" s="424"/>
      <c r="G36" s="424"/>
      <c r="H36" s="425"/>
      <c r="I36" s="1">
        <v>30</v>
      </c>
      <c r="J36" s="7">
        <v>0</v>
      </c>
      <c r="K36" s="7">
        <v>0</v>
      </c>
    </row>
    <row r="37" spans="1:11" ht="12.75">
      <c r="A37" s="423" t="s">
        <v>81</v>
      </c>
      <c r="B37" s="424"/>
      <c r="C37" s="424"/>
      <c r="D37" s="424"/>
      <c r="E37" s="424"/>
      <c r="F37" s="424"/>
      <c r="G37" s="424"/>
      <c r="H37" s="425"/>
      <c r="I37" s="1">
        <v>31</v>
      </c>
      <c r="J37" s="7">
        <v>0</v>
      </c>
      <c r="K37" s="7">
        <v>0</v>
      </c>
    </row>
    <row r="38" spans="1:11" ht="12.75">
      <c r="A38" s="423" t="s">
        <v>82</v>
      </c>
      <c r="B38" s="424"/>
      <c r="C38" s="424"/>
      <c r="D38" s="424"/>
      <c r="E38" s="424"/>
      <c r="F38" s="424"/>
      <c r="G38" s="424"/>
      <c r="H38" s="425"/>
      <c r="I38" s="1">
        <v>32</v>
      </c>
      <c r="J38" s="7">
        <v>0</v>
      </c>
      <c r="K38" s="7">
        <v>0</v>
      </c>
    </row>
    <row r="39" spans="1:11" ht="12.75">
      <c r="A39" s="423" t="s">
        <v>185</v>
      </c>
      <c r="B39" s="424"/>
      <c r="C39" s="424"/>
      <c r="D39" s="424"/>
      <c r="E39" s="424"/>
      <c r="F39" s="424"/>
      <c r="G39" s="424"/>
      <c r="H39" s="425"/>
      <c r="I39" s="1">
        <v>33</v>
      </c>
      <c r="J39" s="7">
        <v>0</v>
      </c>
      <c r="K39" s="7">
        <v>0</v>
      </c>
    </row>
    <row r="40" spans="1:11" ht="12.75">
      <c r="A40" s="420" t="s">
        <v>240</v>
      </c>
      <c r="B40" s="421"/>
      <c r="C40" s="421"/>
      <c r="D40" s="421"/>
      <c r="E40" s="421"/>
      <c r="F40" s="421"/>
      <c r="G40" s="421"/>
      <c r="H40" s="422"/>
      <c r="I40" s="1">
        <v>34</v>
      </c>
      <c r="J40" s="48">
        <f>J41+J49+J56+J64</f>
        <v>85611337</v>
      </c>
      <c r="K40" s="48">
        <f>K41+K49+K56+K64</f>
        <v>138855344</v>
      </c>
    </row>
    <row r="41" spans="1:11" ht="12.75">
      <c r="A41" s="423" t="s">
        <v>100</v>
      </c>
      <c r="B41" s="424"/>
      <c r="C41" s="424"/>
      <c r="D41" s="424"/>
      <c r="E41" s="424"/>
      <c r="F41" s="424"/>
      <c r="G41" s="424"/>
      <c r="H41" s="425"/>
      <c r="I41" s="1">
        <v>35</v>
      </c>
      <c r="J41" s="48">
        <f>SUM(J42:J48)</f>
        <v>2438088</v>
      </c>
      <c r="K41" s="48">
        <f>SUM(K42:K48)</f>
        <v>2180039</v>
      </c>
    </row>
    <row r="42" spans="1:11" ht="12.75">
      <c r="A42" s="423" t="s">
        <v>117</v>
      </c>
      <c r="B42" s="424"/>
      <c r="C42" s="424"/>
      <c r="D42" s="424"/>
      <c r="E42" s="424"/>
      <c r="F42" s="424"/>
      <c r="G42" s="424"/>
      <c r="H42" s="425"/>
      <c r="I42" s="1">
        <v>36</v>
      </c>
      <c r="J42" s="7">
        <v>0</v>
      </c>
      <c r="K42" s="7">
        <v>0</v>
      </c>
    </row>
    <row r="43" spans="1:11" ht="12.75">
      <c r="A43" s="423" t="s">
        <v>118</v>
      </c>
      <c r="B43" s="424"/>
      <c r="C43" s="424"/>
      <c r="D43" s="424"/>
      <c r="E43" s="424"/>
      <c r="F43" s="424"/>
      <c r="G43" s="424"/>
      <c r="H43" s="425"/>
      <c r="I43" s="1">
        <v>37</v>
      </c>
      <c r="J43" s="7">
        <v>0</v>
      </c>
      <c r="K43" s="7">
        <v>0</v>
      </c>
    </row>
    <row r="44" spans="1:11" ht="12.75">
      <c r="A44" s="423" t="s">
        <v>86</v>
      </c>
      <c r="B44" s="424"/>
      <c r="C44" s="424"/>
      <c r="D44" s="424"/>
      <c r="E44" s="424"/>
      <c r="F44" s="424"/>
      <c r="G44" s="424"/>
      <c r="H44" s="425"/>
      <c r="I44" s="1">
        <v>38</v>
      </c>
      <c r="J44" s="7">
        <v>0</v>
      </c>
      <c r="K44" s="7">
        <v>0</v>
      </c>
    </row>
    <row r="45" spans="1:11" ht="12.75">
      <c r="A45" s="423" t="s">
        <v>87</v>
      </c>
      <c r="B45" s="424"/>
      <c r="C45" s="424"/>
      <c r="D45" s="424"/>
      <c r="E45" s="424"/>
      <c r="F45" s="424"/>
      <c r="G45" s="424"/>
      <c r="H45" s="425"/>
      <c r="I45" s="1">
        <v>39</v>
      </c>
      <c r="J45" s="268">
        <v>2438088</v>
      </c>
      <c r="K45" s="268">
        <v>2180039</v>
      </c>
    </row>
    <row r="46" spans="1:11" ht="12.75">
      <c r="A46" s="423" t="s">
        <v>88</v>
      </c>
      <c r="B46" s="424"/>
      <c r="C46" s="424"/>
      <c r="D46" s="424"/>
      <c r="E46" s="424"/>
      <c r="F46" s="424"/>
      <c r="G46" s="424"/>
      <c r="H46" s="425"/>
      <c r="I46" s="1">
        <v>40</v>
      </c>
      <c r="J46" s="7">
        <v>0</v>
      </c>
      <c r="K46" s="7">
        <v>0</v>
      </c>
    </row>
    <row r="47" spans="1:11" ht="12.75">
      <c r="A47" s="423" t="s">
        <v>89</v>
      </c>
      <c r="B47" s="424"/>
      <c r="C47" s="424"/>
      <c r="D47" s="424"/>
      <c r="E47" s="424"/>
      <c r="F47" s="424"/>
      <c r="G47" s="424"/>
      <c r="H47" s="425"/>
      <c r="I47" s="1">
        <v>41</v>
      </c>
      <c r="J47" s="7">
        <v>0</v>
      </c>
      <c r="K47" s="7">
        <v>0</v>
      </c>
    </row>
    <row r="48" spans="1:11" ht="12.75">
      <c r="A48" s="423" t="s">
        <v>90</v>
      </c>
      <c r="B48" s="424"/>
      <c r="C48" s="424"/>
      <c r="D48" s="424"/>
      <c r="E48" s="424"/>
      <c r="F48" s="424"/>
      <c r="G48" s="424"/>
      <c r="H48" s="425"/>
      <c r="I48" s="1">
        <v>42</v>
      </c>
      <c r="J48" s="7">
        <v>0</v>
      </c>
      <c r="K48" s="7">
        <v>0</v>
      </c>
    </row>
    <row r="49" spans="1:13" ht="12.75">
      <c r="A49" s="423" t="s">
        <v>101</v>
      </c>
      <c r="B49" s="424"/>
      <c r="C49" s="424"/>
      <c r="D49" s="424"/>
      <c r="E49" s="424"/>
      <c r="F49" s="424"/>
      <c r="G49" s="424"/>
      <c r="H49" s="425"/>
      <c r="I49" s="1">
        <v>43</v>
      </c>
      <c r="J49" s="48">
        <f>SUM(J50:J55)</f>
        <v>80837192</v>
      </c>
      <c r="K49" s="48">
        <f>SUM(K50:K55)</f>
        <v>103290905</v>
      </c>
      <c r="M49" s="144"/>
    </row>
    <row r="50" spans="1:13" ht="12.75">
      <c r="A50" s="423" t="s">
        <v>200</v>
      </c>
      <c r="B50" s="424"/>
      <c r="C50" s="424"/>
      <c r="D50" s="424"/>
      <c r="E50" s="424"/>
      <c r="F50" s="424"/>
      <c r="G50" s="424"/>
      <c r="H50" s="425"/>
      <c r="I50" s="1">
        <v>44</v>
      </c>
      <c r="J50" s="268">
        <v>99245</v>
      </c>
      <c r="K50" s="268">
        <v>383591</v>
      </c>
      <c r="M50" s="144"/>
    </row>
    <row r="51" spans="1:13" ht="12.75">
      <c r="A51" s="423" t="s">
        <v>201</v>
      </c>
      <c r="B51" s="424"/>
      <c r="C51" s="424"/>
      <c r="D51" s="424"/>
      <c r="E51" s="424"/>
      <c r="F51" s="424"/>
      <c r="G51" s="424"/>
      <c r="H51" s="425"/>
      <c r="I51" s="1">
        <v>45</v>
      </c>
      <c r="J51" s="268">
        <v>79295564</v>
      </c>
      <c r="K51" s="268">
        <v>94653508</v>
      </c>
      <c r="M51" s="144"/>
    </row>
    <row r="52" spans="1:13" ht="12.75">
      <c r="A52" s="423" t="s">
        <v>202</v>
      </c>
      <c r="B52" s="424"/>
      <c r="C52" s="424"/>
      <c r="D52" s="424"/>
      <c r="E52" s="424"/>
      <c r="F52" s="424"/>
      <c r="G52" s="424"/>
      <c r="H52" s="425"/>
      <c r="I52" s="1">
        <v>46</v>
      </c>
      <c r="J52" s="268">
        <v>0</v>
      </c>
      <c r="K52" s="7">
        <v>0</v>
      </c>
      <c r="M52" s="144"/>
    </row>
    <row r="53" spans="1:11" ht="12.75">
      <c r="A53" s="423" t="s">
        <v>203</v>
      </c>
      <c r="B53" s="424"/>
      <c r="C53" s="424"/>
      <c r="D53" s="424"/>
      <c r="E53" s="424"/>
      <c r="F53" s="424"/>
      <c r="G53" s="424"/>
      <c r="H53" s="425"/>
      <c r="I53" s="1">
        <v>47</v>
      </c>
      <c r="J53" s="268">
        <v>39010</v>
      </c>
      <c r="K53" s="268">
        <v>42503</v>
      </c>
    </row>
    <row r="54" spans="1:11" ht="12.75">
      <c r="A54" s="423" t="s">
        <v>10</v>
      </c>
      <c r="B54" s="424"/>
      <c r="C54" s="424"/>
      <c r="D54" s="424"/>
      <c r="E54" s="424"/>
      <c r="F54" s="424"/>
      <c r="G54" s="424"/>
      <c r="H54" s="425"/>
      <c r="I54" s="1">
        <v>48</v>
      </c>
      <c r="J54" s="268">
        <v>304987</v>
      </c>
      <c r="K54" s="268">
        <v>194273</v>
      </c>
    </row>
    <row r="55" spans="1:11" ht="12.75">
      <c r="A55" s="423" t="s">
        <v>11</v>
      </c>
      <c r="B55" s="424"/>
      <c r="C55" s="424"/>
      <c r="D55" s="424"/>
      <c r="E55" s="424"/>
      <c r="F55" s="424"/>
      <c r="G55" s="424"/>
      <c r="H55" s="425"/>
      <c r="I55" s="1">
        <v>49</v>
      </c>
      <c r="J55" s="268">
        <v>1098386</v>
      </c>
      <c r="K55" s="268">
        <v>8017030</v>
      </c>
    </row>
    <row r="56" spans="1:11" ht="12.75">
      <c r="A56" s="423" t="s">
        <v>102</v>
      </c>
      <c r="B56" s="424"/>
      <c r="C56" s="424"/>
      <c r="D56" s="424"/>
      <c r="E56" s="424"/>
      <c r="F56" s="424"/>
      <c r="G56" s="424"/>
      <c r="H56" s="425"/>
      <c r="I56" s="1">
        <v>50</v>
      </c>
      <c r="J56" s="48">
        <f>SUM(J57:J63)</f>
        <v>588199</v>
      </c>
      <c r="K56" s="48">
        <f>SUM(K57:K63)</f>
        <v>1080451</v>
      </c>
    </row>
    <row r="57" spans="1:16" ht="12.75">
      <c r="A57" s="423" t="s">
        <v>76</v>
      </c>
      <c r="B57" s="424"/>
      <c r="C57" s="424"/>
      <c r="D57" s="424"/>
      <c r="E57" s="424"/>
      <c r="F57" s="424"/>
      <c r="G57" s="424"/>
      <c r="H57" s="425"/>
      <c r="I57" s="1">
        <v>51</v>
      </c>
      <c r="J57" s="7">
        <v>0</v>
      </c>
      <c r="K57" s="268">
        <v>0</v>
      </c>
      <c r="P57" s="144"/>
    </row>
    <row r="58" spans="1:11" ht="12.75">
      <c r="A58" s="423" t="s">
        <v>77</v>
      </c>
      <c r="B58" s="424"/>
      <c r="C58" s="424"/>
      <c r="D58" s="424"/>
      <c r="E58" s="424"/>
      <c r="F58" s="424"/>
      <c r="G58" s="424"/>
      <c r="H58" s="425"/>
      <c r="I58" s="1">
        <v>52</v>
      </c>
      <c r="J58" s="7">
        <v>0</v>
      </c>
      <c r="K58" s="268">
        <v>0</v>
      </c>
    </row>
    <row r="59" spans="1:11" ht="12.75">
      <c r="A59" s="423" t="s">
        <v>242</v>
      </c>
      <c r="B59" s="424"/>
      <c r="C59" s="424"/>
      <c r="D59" s="424"/>
      <c r="E59" s="424"/>
      <c r="F59" s="424"/>
      <c r="G59" s="424"/>
      <c r="H59" s="425"/>
      <c r="I59" s="1">
        <v>53</v>
      </c>
      <c r="J59" s="7">
        <v>0</v>
      </c>
      <c r="K59" s="268">
        <v>0</v>
      </c>
    </row>
    <row r="60" spans="1:11" ht="12.75">
      <c r="A60" s="423" t="s">
        <v>83</v>
      </c>
      <c r="B60" s="424"/>
      <c r="C60" s="424"/>
      <c r="D60" s="424"/>
      <c r="E60" s="424"/>
      <c r="F60" s="424"/>
      <c r="G60" s="424"/>
      <c r="H60" s="425"/>
      <c r="I60" s="1">
        <v>54</v>
      </c>
      <c r="J60" s="7">
        <v>0</v>
      </c>
      <c r="K60" s="268">
        <v>0</v>
      </c>
    </row>
    <row r="61" spans="1:11" ht="12.75">
      <c r="A61" s="423" t="s">
        <v>84</v>
      </c>
      <c r="B61" s="424"/>
      <c r="C61" s="424"/>
      <c r="D61" s="424"/>
      <c r="E61" s="424"/>
      <c r="F61" s="424"/>
      <c r="G61" s="424"/>
      <c r="H61" s="425"/>
      <c r="I61" s="1">
        <v>55</v>
      </c>
      <c r="J61" s="7">
        <v>0</v>
      </c>
      <c r="K61" s="268">
        <v>0</v>
      </c>
    </row>
    <row r="62" spans="1:11" ht="12.75">
      <c r="A62" s="423" t="s">
        <v>85</v>
      </c>
      <c r="B62" s="424"/>
      <c r="C62" s="424"/>
      <c r="D62" s="424"/>
      <c r="E62" s="424"/>
      <c r="F62" s="424"/>
      <c r="G62" s="424"/>
      <c r="H62" s="425"/>
      <c r="I62" s="1">
        <v>56</v>
      </c>
      <c r="J62" s="268">
        <v>588199</v>
      </c>
      <c r="K62" s="268">
        <v>1080451</v>
      </c>
    </row>
    <row r="63" spans="1:11" ht="12.75">
      <c r="A63" s="423" t="s">
        <v>46</v>
      </c>
      <c r="B63" s="424"/>
      <c r="C63" s="424"/>
      <c r="D63" s="424"/>
      <c r="E63" s="424"/>
      <c r="F63" s="424"/>
      <c r="G63" s="424"/>
      <c r="H63" s="425"/>
      <c r="I63" s="1">
        <v>57</v>
      </c>
      <c r="J63" s="7">
        <v>0</v>
      </c>
      <c r="K63" s="7">
        <v>0</v>
      </c>
    </row>
    <row r="64" spans="1:11" ht="12.75">
      <c r="A64" s="423" t="s">
        <v>207</v>
      </c>
      <c r="B64" s="424"/>
      <c r="C64" s="424"/>
      <c r="D64" s="424"/>
      <c r="E64" s="424"/>
      <c r="F64" s="424"/>
      <c r="G64" s="424"/>
      <c r="H64" s="425"/>
      <c r="I64" s="1">
        <v>58</v>
      </c>
      <c r="J64" s="268">
        <v>1747858</v>
      </c>
      <c r="K64" s="268">
        <v>32303949</v>
      </c>
    </row>
    <row r="65" spans="1:11" ht="12.75">
      <c r="A65" s="420" t="s">
        <v>56</v>
      </c>
      <c r="B65" s="421"/>
      <c r="C65" s="421"/>
      <c r="D65" s="421"/>
      <c r="E65" s="421"/>
      <c r="F65" s="421"/>
      <c r="G65" s="421"/>
      <c r="H65" s="422"/>
      <c r="I65" s="1">
        <v>59</v>
      </c>
      <c r="J65" s="268">
        <v>50117196</v>
      </c>
      <c r="K65" s="268">
        <v>46321138</v>
      </c>
    </row>
    <row r="66" spans="1:11" ht="12.75">
      <c r="A66" s="420" t="s">
        <v>241</v>
      </c>
      <c r="B66" s="421"/>
      <c r="C66" s="421"/>
      <c r="D66" s="421"/>
      <c r="E66" s="421"/>
      <c r="F66" s="421"/>
      <c r="G66" s="421"/>
      <c r="H66" s="422"/>
      <c r="I66" s="1">
        <v>60</v>
      </c>
      <c r="J66" s="48">
        <f>J7+J8+J40+J65</f>
        <v>546589702</v>
      </c>
      <c r="K66" s="48">
        <f>K7+K8+K40+K65</f>
        <v>576923188</v>
      </c>
    </row>
    <row r="67" spans="1:11" ht="12.75">
      <c r="A67" s="460" t="s">
        <v>91</v>
      </c>
      <c r="B67" s="461"/>
      <c r="C67" s="461"/>
      <c r="D67" s="461"/>
      <c r="E67" s="461"/>
      <c r="F67" s="461"/>
      <c r="G67" s="461"/>
      <c r="H67" s="462"/>
      <c r="I67" s="4">
        <v>61</v>
      </c>
      <c r="J67" s="269">
        <v>1035973547</v>
      </c>
      <c r="K67" s="269">
        <v>1626752330</v>
      </c>
    </row>
    <row r="68" spans="1:11" ht="12.75">
      <c r="A68" s="432" t="s">
        <v>58</v>
      </c>
      <c r="B68" s="463"/>
      <c r="C68" s="463"/>
      <c r="D68" s="463"/>
      <c r="E68" s="463"/>
      <c r="F68" s="463"/>
      <c r="G68" s="463"/>
      <c r="H68" s="463"/>
      <c r="I68" s="463"/>
      <c r="J68" s="463"/>
      <c r="K68" s="464"/>
    </row>
    <row r="69" spans="1:11" ht="12.75">
      <c r="A69" s="417" t="s">
        <v>191</v>
      </c>
      <c r="B69" s="418"/>
      <c r="C69" s="418"/>
      <c r="D69" s="418"/>
      <c r="E69" s="418"/>
      <c r="F69" s="418"/>
      <c r="G69" s="418"/>
      <c r="H69" s="419"/>
      <c r="I69" s="3">
        <v>62</v>
      </c>
      <c r="J69" s="49">
        <f>J70+J71+J72+J78+J79+J82+J85</f>
        <v>-562552094</v>
      </c>
      <c r="K69" s="49">
        <f>K70+K71+K72+K78+K79+K82+K85</f>
        <v>-589580857</v>
      </c>
    </row>
    <row r="70" spans="1:11" ht="12.75">
      <c r="A70" s="423" t="s">
        <v>141</v>
      </c>
      <c r="B70" s="424"/>
      <c r="C70" s="424"/>
      <c r="D70" s="424"/>
      <c r="E70" s="424"/>
      <c r="F70" s="424"/>
      <c r="G70" s="424"/>
      <c r="H70" s="425"/>
      <c r="I70" s="1">
        <v>63</v>
      </c>
      <c r="J70" s="7">
        <v>28200700</v>
      </c>
      <c r="K70" s="268">
        <v>28200700</v>
      </c>
    </row>
    <row r="71" spans="1:11" ht="12.75">
      <c r="A71" s="423" t="s">
        <v>142</v>
      </c>
      <c r="B71" s="424"/>
      <c r="C71" s="424"/>
      <c r="D71" s="424"/>
      <c r="E71" s="424"/>
      <c r="F71" s="424"/>
      <c r="G71" s="424"/>
      <c r="H71" s="425"/>
      <c r="I71" s="1">
        <v>64</v>
      </c>
      <c r="J71" s="7">
        <v>194354000</v>
      </c>
      <c r="K71" s="268">
        <v>194354000</v>
      </c>
    </row>
    <row r="72" spans="1:11" ht="12.75">
      <c r="A72" s="423" t="s">
        <v>143</v>
      </c>
      <c r="B72" s="424"/>
      <c r="C72" s="424"/>
      <c r="D72" s="424"/>
      <c r="E72" s="424"/>
      <c r="F72" s="424"/>
      <c r="G72" s="424"/>
      <c r="H72" s="425"/>
      <c r="I72" s="1">
        <v>65</v>
      </c>
      <c r="J72" s="48">
        <f>J73+J74-J75+J76+J77</f>
        <v>0</v>
      </c>
      <c r="K72" s="48">
        <f>K73+K74-K75+K76+K77</f>
        <v>0</v>
      </c>
    </row>
    <row r="73" spans="1:11" ht="12.75">
      <c r="A73" s="423" t="s">
        <v>144</v>
      </c>
      <c r="B73" s="424"/>
      <c r="C73" s="424"/>
      <c r="D73" s="424"/>
      <c r="E73" s="424"/>
      <c r="F73" s="424"/>
      <c r="G73" s="424"/>
      <c r="H73" s="425"/>
      <c r="I73" s="1">
        <v>66</v>
      </c>
      <c r="J73" s="7">
        <v>0</v>
      </c>
      <c r="K73" s="268">
        <v>0</v>
      </c>
    </row>
    <row r="74" spans="1:11" ht="12.75">
      <c r="A74" s="423" t="s">
        <v>145</v>
      </c>
      <c r="B74" s="424"/>
      <c r="C74" s="424"/>
      <c r="D74" s="424"/>
      <c r="E74" s="424"/>
      <c r="F74" s="424"/>
      <c r="G74" s="424"/>
      <c r="H74" s="425"/>
      <c r="I74" s="1">
        <v>67</v>
      </c>
      <c r="J74" s="7">
        <v>0</v>
      </c>
      <c r="K74" s="268">
        <v>0</v>
      </c>
    </row>
    <row r="75" spans="1:11" ht="12.75">
      <c r="A75" s="423" t="s">
        <v>133</v>
      </c>
      <c r="B75" s="424"/>
      <c r="C75" s="424"/>
      <c r="D75" s="424"/>
      <c r="E75" s="424"/>
      <c r="F75" s="424"/>
      <c r="G75" s="424"/>
      <c r="H75" s="425"/>
      <c r="I75" s="1">
        <v>68</v>
      </c>
      <c r="J75" s="7">
        <v>0</v>
      </c>
      <c r="K75" s="268">
        <v>0</v>
      </c>
    </row>
    <row r="76" spans="1:11" ht="12.75">
      <c r="A76" s="423" t="s">
        <v>134</v>
      </c>
      <c r="B76" s="424"/>
      <c r="C76" s="424"/>
      <c r="D76" s="424"/>
      <c r="E76" s="424"/>
      <c r="F76" s="424"/>
      <c r="G76" s="424"/>
      <c r="H76" s="425"/>
      <c r="I76" s="1">
        <v>69</v>
      </c>
      <c r="J76" s="7">
        <v>0</v>
      </c>
      <c r="K76" s="268">
        <v>0</v>
      </c>
    </row>
    <row r="77" spans="1:11" ht="12.75">
      <c r="A77" s="423" t="s">
        <v>135</v>
      </c>
      <c r="B77" s="424"/>
      <c r="C77" s="424"/>
      <c r="D77" s="424"/>
      <c r="E77" s="424"/>
      <c r="F77" s="424"/>
      <c r="G77" s="424"/>
      <c r="H77" s="425"/>
      <c r="I77" s="1">
        <v>70</v>
      </c>
      <c r="J77" s="7">
        <v>0</v>
      </c>
      <c r="K77" s="268">
        <v>0</v>
      </c>
    </row>
    <row r="78" spans="1:11" ht="12.75">
      <c r="A78" s="423" t="s">
        <v>136</v>
      </c>
      <c r="B78" s="424"/>
      <c r="C78" s="424"/>
      <c r="D78" s="424"/>
      <c r="E78" s="424"/>
      <c r="F78" s="424"/>
      <c r="G78" s="424"/>
      <c r="H78" s="425"/>
      <c r="I78" s="1">
        <v>71</v>
      </c>
      <c r="J78" s="7">
        <v>0</v>
      </c>
      <c r="K78" s="268">
        <v>0</v>
      </c>
    </row>
    <row r="79" spans="1:11" ht="12.75">
      <c r="A79" s="423" t="s">
        <v>238</v>
      </c>
      <c r="B79" s="424"/>
      <c r="C79" s="424"/>
      <c r="D79" s="424"/>
      <c r="E79" s="424"/>
      <c r="F79" s="424"/>
      <c r="G79" s="424"/>
      <c r="H79" s="425"/>
      <c r="I79" s="1">
        <v>72</v>
      </c>
      <c r="J79" s="48">
        <f>J80-J81</f>
        <v>-688761522</v>
      </c>
      <c r="K79" s="48">
        <f>K80-K81</f>
        <v>-785106794</v>
      </c>
    </row>
    <row r="80" spans="1:11" ht="12.75">
      <c r="A80" s="426" t="s">
        <v>169</v>
      </c>
      <c r="B80" s="427"/>
      <c r="C80" s="427"/>
      <c r="D80" s="427"/>
      <c r="E80" s="427"/>
      <c r="F80" s="427"/>
      <c r="G80" s="427"/>
      <c r="H80" s="428"/>
      <c r="I80" s="1">
        <v>73</v>
      </c>
      <c r="J80" s="7">
        <v>0</v>
      </c>
      <c r="K80" s="7">
        <v>0</v>
      </c>
    </row>
    <row r="81" spans="1:11" ht="12.75">
      <c r="A81" s="426" t="s">
        <v>170</v>
      </c>
      <c r="B81" s="427"/>
      <c r="C81" s="427"/>
      <c r="D81" s="427"/>
      <c r="E81" s="427"/>
      <c r="F81" s="427"/>
      <c r="G81" s="427"/>
      <c r="H81" s="428"/>
      <c r="I81" s="1">
        <v>74</v>
      </c>
      <c r="J81" s="268">
        <v>688761522</v>
      </c>
      <c r="K81" s="268">
        <v>785106794</v>
      </c>
    </row>
    <row r="82" spans="1:11" ht="12.75">
      <c r="A82" s="423" t="s">
        <v>239</v>
      </c>
      <c r="B82" s="424"/>
      <c r="C82" s="424"/>
      <c r="D82" s="424"/>
      <c r="E82" s="424"/>
      <c r="F82" s="424"/>
      <c r="G82" s="424"/>
      <c r="H82" s="425"/>
      <c r="I82" s="1">
        <v>75</v>
      </c>
      <c r="J82" s="48">
        <f>J83-J84</f>
        <v>-96345272</v>
      </c>
      <c r="K82" s="48">
        <f>K83-K84</f>
        <v>-27028763</v>
      </c>
    </row>
    <row r="83" spans="1:11" ht="12.75">
      <c r="A83" s="426" t="s">
        <v>171</v>
      </c>
      <c r="B83" s="427"/>
      <c r="C83" s="427"/>
      <c r="D83" s="427"/>
      <c r="E83" s="427"/>
      <c r="F83" s="427"/>
      <c r="G83" s="427"/>
      <c r="H83" s="428"/>
      <c r="I83" s="1">
        <v>76</v>
      </c>
      <c r="J83" s="7">
        <v>0</v>
      </c>
      <c r="K83" s="7">
        <v>0</v>
      </c>
    </row>
    <row r="84" spans="1:11" ht="12.75">
      <c r="A84" s="426" t="s">
        <v>172</v>
      </c>
      <c r="B84" s="427"/>
      <c r="C84" s="427"/>
      <c r="D84" s="427"/>
      <c r="E84" s="427"/>
      <c r="F84" s="427"/>
      <c r="G84" s="427"/>
      <c r="H84" s="428"/>
      <c r="I84" s="1">
        <v>77</v>
      </c>
      <c r="J84" s="268">
        <v>96345272</v>
      </c>
      <c r="K84" s="268">
        <v>27028763</v>
      </c>
    </row>
    <row r="85" spans="1:11" ht="12.75">
      <c r="A85" s="423" t="s">
        <v>173</v>
      </c>
      <c r="B85" s="424"/>
      <c r="C85" s="424"/>
      <c r="D85" s="424"/>
      <c r="E85" s="424"/>
      <c r="F85" s="424"/>
      <c r="G85" s="424"/>
      <c r="H85" s="425"/>
      <c r="I85" s="1">
        <v>78</v>
      </c>
      <c r="J85" s="7">
        <v>0</v>
      </c>
      <c r="K85" s="7">
        <v>0</v>
      </c>
    </row>
    <row r="86" spans="1:11" ht="12.75">
      <c r="A86" s="420" t="s">
        <v>19</v>
      </c>
      <c r="B86" s="421"/>
      <c r="C86" s="421"/>
      <c r="D86" s="421"/>
      <c r="E86" s="421"/>
      <c r="F86" s="421"/>
      <c r="G86" s="421"/>
      <c r="H86" s="422"/>
      <c r="I86" s="1">
        <v>79</v>
      </c>
      <c r="J86" s="48">
        <f>SUM(J87:J89)</f>
        <v>1743916</v>
      </c>
      <c r="K86" s="48">
        <f>SUM(K87:K89)</f>
        <v>1743916</v>
      </c>
    </row>
    <row r="87" spans="1:11" ht="12.75">
      <c r="A87" s="423" t="s">
        <v>129</v>
      </c>
      <c r="B87" s="424"/>
      <c r="C87" s="424"/>
      <c r="D87" s="424"/>
      <c r="E87" s="424"/>
      <c r="F87" s="424"/>
      <c r="G87" s="424"/>
      <c r="H87" s="425"/>
      <c r="I87" s="1">
        <v>80</v>
      </c>
      <c r="J87" s="268">
        <v>1743916</v>
      </c>
      <c r="K87" s="268">
        <v>1743916</v>
      </c>
    </row>
    <row r="88" spans="1:11" ht="12.75">
      <c r="A88" s="423" t="s">
        <v>130</v>
      </c>
      <c r="B88" s="424"/>
      <c r="C88" s="424"/>
      <c r="D88" s="424"/>
      <c r="E88" s="424"/>
      <c r="F88" s="424"/>
      <c r="G88" s="424"/>
      <c r="H88" s="425"/>
      <c r="I88" s="1">
        <v>81</v>
      </c>
      <c r="J88" s="7">
        <v>0</v>
      </c>
      <c r="K88" s="7">
        <v>0</v>
      </c>
    </row>
    <row r="89" spans="1:11" ht="12.75">
      <c r="A89" s="423" t="s">
        <v>131</v>
      </c>
      <c r="B89" s="424"/>
      <c r="C89" s="424"/>
      <c r="D89" s="424"/>
      <c r="E89" s="424"/>
      <c r="F89" s="424"/>
      <c r="G89" s="424"/>
      <c r="H89" s="425"/>
      <c r="I89" s="1">
        <v>82</v>
      </c>
      <c r="J89" s="7">
        <v>0</v>
      </c>
      <c r="K89" s="7">
        <v>0</v>
      </c>
    </row>
    <row r="90" spans="1:11" ht="12.75">
      <c r="A90" s="420" t="s">
        <v>20</v>
      </c>
      <c r="B90" s="421"/>
      <c r="C90" s="421"/>
      <c r="D90" s="421"/>
      <c r="E90" s="421"/>
      <c r="F90" s="421"/>
      <c r="G90" s="421"/>
      <c r="H90" s="422"/>
      <c r="I90" s="1">
        <v>83</v>
      </c>
      <c r="J90" s="48">
        <f>SUM(J91:J99)</f>
        <v>538294528</v>
      </c>
      <c r="K90" s="48">
        <f>SUM(K91:K99)</f>
        <v>13922557</v>
      </c>
    </row>
    <row r="91" spans="1:11" ht="12.75">
      <c r="A91" s="423" t="s">
        <v>132</v>
      </c>
      <c r="B91" s="424"/>
      <c r="C91" s="424"/>
      <c r="D91" s="424"/>
      <c r="E91" s="424"/>
      <c r="F91" s="424"/>
      <c r="G91" s="424"/>
      <c r="H91" s="425"/>
      <c r="I91" s="1">
        <v>84</v>
      </c>
      <c r="J91" s="7">
        <v>0</v>
      </c>
      <c r="K91" s="7">
        <v>0</v>
      </c>
    </row>
    <row r="92" spans="1:13" ht="12.75">
      <c r="A92" s="423" t="s">
        <v>243</v>
      </c>
      <c r="B92" s="424"/>
      <c r="C92" s="424"/>
      <c r="D92" s="424"/>
      <c r="E92" s="424"/>
      <c r="F92" s="424"/>
      <c r="G92" s="424"/>
      <c r="H92" s="425"/>
      <c r="I92" s="1">
        <v>85</v>
      </c>
      <c r="J92" s="268">
        <v>24398086</v>
      </c>
      <c r="K92" s="268">
        <v>13922557</v>
      </c>
      <c r="L92" s="144"/>
      <c r="M92" s="144"/>
    </row>
    <row r="93" spans="1:11" ht="12.75">
      <c r="A93" s="423" t="s">
        <v>0</v>
      </c>
      <c r="B93" s="424"/>
      <c r="C93" s="424"/>
      <c r="D93" s="424"/>
      <c r="E93" s="424"/>
      <c r="F93" s="424"/>
      <c r="G93" s="424"/>
      <c r="H93" s="425"/>
      <c r="I93" s="1">
        <v>86</v>
      </c>
      <c r="J93" s="268">
        <v>513896442</v>
      </c>
      <c r="K93" s="268">
        <v>0</v>
      </c>
    </row>
    <row r="94" spans="1:11" ht="12.75">
      <c r="A94" s="423" t="s">
        <v>244</v>
      </c>
      <c r="B94" s="424"/>
      <c r="C94" s="424"/>
      <c r="D94" s="424"/>
      <c r="E94" s="424"/>
      <c r="F94" s="424"/>
      <c r="G94" s="424"/>
      <c r="H94" s="425"/>
      <c r="I94" s="1">
        <v>87</v>
      </c>
      <c r="J94" s="7">
        <v>0</v>
      </c>
      <c r="K94" s="7">
        <v>0</v>
      </c>
    </row>
    <row r="95" spans="1:11" ht="12.75">
      <c r="A95" s="423" t="s">
        <v>245</v>
      </c>
      <c r="B95" s="424"/>
      <c r="C95" s="424"/>
      <c r="D95" s="424"/>
      <c r="E95" s="424"/>
      <c r="F95" s="424"/>
      <c r="G95" s="424"/>
      <c r="H95" s="425"/>
      <c r="I95" s="1">
        <v>88</v>
      </c>
      <c r="J95" s="7">
        <v>0</v>
      </c>
      <c r="K95" s="7">
        <v>0</v>
      </c>
    </row>
    <row r="96" spans="1:11" ht="12.75">
      <c r="A96" s="423" t="s">
        <v>246</v>
      </c>
      <c r="B96" s="424"/>
      <c r="C96" s="424"/>
      <c r="D96" s="424"/>
      <c r="E96" s="424"/>
      <c r="F96" s="424"/>
      <c r="G96" s="424"/>
      <c r="H96" s="425"/>
      <c r="I96" s="1">
        <v>89</v>
      </c>
      <c r="J96" s="7">
        <v>0</v>
      </c>
      <c r="K96" s="7">
        <v>0</v>
      </c>
    </row>
    <row r="97" spans="1:11" ht="12.75">
      <c r="A97" s="423" t="s">
        <v>94</v>
      </c>
      <c r="B97" s="424"/>
      <c r="C97" s="424"/>
      <c r="D97" s="424"/>
      <c r="E97" s="424"/>
      <c r="F97" s="424"/>
      <c r="G97" s="424"/>
      <c r="H97" s="425"/>
      <c r="I97" s="1">
        <v>90</v>
      </c>
      <c r="J97" s="7">
        <v>0</v>
      </c>
      <c r="K97" s="7">
        <v>0</v>
      </c>
    </row>
    <row r="98" spans="1:11" ht="12.75">
      <c r="A98" s="423" t="s">
        <v>92</v>
      </c>
      <c r="B98" s="424"/>
      <c r="C98" s="424"/>
      <c r="D98" s="424"/>
      <c r="E98" s="424"/>
      <c r="F98" s="424"/>
      <c r="G98" s="424"/>
      <c r="H98" s="425"/>
      <c r="I98" s="1">
        <v>91</v>
      </c>
      <c r="J98" s="7">
        <v>0</v>
      </c>
      <c r="K98" s="7">
        <v>0</v>
      </c>
    </row>
    <row r="99" spans="1:11" ht="12.75">
      <c r="A99" s="423" t="s">
        <v>93</v>
      </c>
      <c r="B99" s="424"/>
      <c r="C99" s="424"/>
      <c r="D99" s="424"/>
      <c r="E99" s="424"/>
      <c r="F99" s="424"/>
      <c r="G99" s="424"/>
      <c r="H99" s="425"/>
      <c r="I99" s="1">
        <v>92</v>
      </c>
      <c r="J99" s="7">
        <v>0</v>
      </c>
      <c r="K99" s="7">
        <v>0</v>
      </c>
    </row>
    <row r="100" spans="1:13" ht="12.75">
      <c r="A100" s="420" t="s">
        <v>21</v>
      </c>
      <c r="B100" s="421"/>
      <c r="C100" s="421"/>
      <c r="D100" s="421"/>
      <c r="E100" s="421"/>
      <c r="F100" s="421"/>
      <c r="G100" s="421"/>
      <c r="H100" s="422"/>
      <c r="I100" s="1">
        <v>93</v>
      </c>
      <c r="J100" s="48">
        <f>SUM(J101:J112)</f>
        <v>503725557</v>
      </c>
      <c r="K100" s="48">
        <f>SUM(K101:K112)</f>
        <v>1119346529</v>
      </c>
      <c r="L100" s="144"/>
      <c r="M100" s="144"/>
    </row>
    <row r="101" spans="1:12" ht="12.75">
      <c r="A101" s="423" t="s">
        <v>132</v>
      </c>
      <c r="B101" s="424"/>
      <c r="C101" s="424"/>
      <c r="D101" s="424"/>
      <c r="E101" s="424"/>
      <c r="F101" s="424"/>
      <c r="G101" s="424"/>
      <c r="H101" s="425"/>
      <c r="I101" s="1">
        <v>94</v>
      </c>
      <c r="J101" s="268">
        <v>7897392</v>
      </c>
      <c r="K101" s="268">
        <v>0</v>
      </c>
      <c r="L101" s="197"/>
    </row>
    <row r="102" spans="1:12" ht="12.75">
      <c r="A102" s="423" t="s">
        <v>243</v>
      </c>
      <c r="B102" s="424"/>
      <c r="C102" s="424"/>
      <c r="D102" s="424"/>
      <c r="E102" s="424"/>
      <c r="F102" s="424"/>
      <c r="G102" s="424"/>
      <c r="H102" s="425"/>
      <c r="I102" s="1">
        <v>95</v>
      </c>
      <c r="J102" s="268">
        <v>7083573</v>
      </c>
      <c r="K102" s="268">
        <v>2902951</v>
      </c>
      <c r="L102" s="197"/>
    </row>
    <row r="103" spans="1:12" ht="12.75">
      <c r="A103" s="423" t="s">
        <v>0</v>
      </c>
      <c r="B103" s="424"/>
      <c r="C103" s="424"/>
      <c r="D103" s="424"/>
      <c r="E103" s="424"/>
      <c r="F103" s="424"/>
      <c r="G103" s="424"/>
      <c r="H103" s="425"/>
      <c r="I103" s="1">
        <v>96</v>
      </c>
      <c r="J103" s="268">
        <v>22241499</v>
      </c>
      <c r="K103" s="268">
        <v>599497196</v>
      </c>
      <c r="L103" s="197"/>
    </row>
    <row r="104" spans="1:13" ht="12.75">
      <c r="A104" s="423" t="s">
        <v>244</v>
      </c>
      <c r="B104" s="424"/>
      <c r="C104" s="424"/>
      <c r="D104" s="424"/>
      <c r="E104" s="424"/>
      <c r="F104" s="424"/>
      <c r="G104" s="424"/>
      <c r="H104" s="425"/>
      <c r="I104" s="1">
        <v>97</v>
      </c>
      <c r="J104" s="268">
        <v>7452575</v>
      </c>
      <c r="K104" s="268">
        <v>0</v>
      </c>
      <c r="L104" s="197"/>
      <c r="M104" s="144"/>
    </row>
    <row r="105" spans="1:12" ht="12.75">
      <c r="A105" s="423" t="s">
        <v>245</v>
      </c>
      <c r="B105" s="424"/>
      <c r="C105" s="424"/>
      <c r="D105" s="424"/>
      <c r="E105" s="424"/>
      <c r="F105" s="424"/>
      <c r="G105" s="424"/>
      <c r="H105" s="425"/>
      <c r="I105" s="1">
        <v>98</v>
      </c>
      <c r="J105" s="268">
        <v>182265259</v>
      </c>
      <c r="K105" s="268">
        <v>223229834</v>
      </c>
      <c r="L105" s="197"/>
    </row>
    <row r="106" spans="1:12" ht="12.75">
      <c r="A106" s="423" t="s">
        <v>246</v>
      </c>
      <c r="B106" s="424"/>
      <c r="C106" s="424"/>
      <c r="D106" s="424"/>
      <c r="E106" s="424"/>
      <c r="F106" s="424"/>
      <c r="G106" s="424"/>
      <c r="H106" s="425"/>
      <c r="I106" s="1">
        <v>99</v>
      </c>
      <c r="J106" s="268">
        <v>269413750</v>
      </c>
      <c r="K106" s="268">
        <v>281550625</v>
      </c>
      <c r="L106" s="197"/>
    </row>
    <row r="107" spans="1:12" ht="12.75">
      <c r="A107" s="423" t="s">
        <v>94</v>
      </c>
      <c r="B107" s="424"/>
      <c r="C107" s="424"/>
      <c r="D107" s="424"/>
      <c r="E107" s="424"/>
      <c r="F107" s="424"/>
      <c r="G107" s="424"/>
      <c r="H107" s="425"/>
      <c r="I107" s="1">
        <v>100</v>
      </c>
      <c r="J107" s="268">
        <v>0</v>
      </c>
      <c r="K107" s="7">
        <v>0</v>
      </c>
      <c r="L107" s="197"/>
    </row>
    <row r="108" spans="1:12" ht="12.75">
      <c r="A108" s="423" t="s">
        <v>95</v>
      </c>
      <c r="B108" s="424"/>
      <c r="C108" s="424"/>
      <c r="D108" s="424"/>
      <c r="E108" s="424"/>
      <c r="F108" s="424"/>
      <c r="G108" s="424"/>
      <c r="H108" s="425"/>
      <c r="I108" s="1">
        <v>101</v>
      </c>
      <c r="J108" s="268">
        <v>1860118</v>
      </c>
      <c r="K108" s="268">
        <v>1832864</v>
      </c>
      <c r="L108" s="197"/>
    </row>
    <row r="109" spans="1:12" ht="12.75">
      <c r="A109" s="423" t="s">
        <v>96</v>
      </c>
      <c r="B109" s="424"/>
      <c r="C109" s="424"/>
      <c r="D109" s="424"/>
      <c r="E109" s="424"/>
      <c r="F109" s="424"/>
      <c r="G109" s="424"/>
      <c r="H109" s="425"/>
      <c r="I109" s="1">
        <v>102</v>
      </c>
      <c r="J109" s="268">
        <v>5316322</v>
      </c>
      <c r="K109" s="268">
        <v>10156867</v>
      </c>
      <c r="L109" s="197"/>
    </row>
    <row r="110" spans="1:12" ht="12.75">
      <c r="A110" s="423" t="s">
        <v>99</v>
      </c>
      <c r="B110" s="424"/>
      <c r="C110" s="424"/>
      <c r="D110" s="424"/>
      <c r="E110" s="424"/>
      <c r="F110" s="424"/>
      <c r="G110" s="424"/>
      <c r="H110" s="425"/>
      <c r="I110" s="1">
        <v>103</v>
      </c>
      <c r="J110" s="268">
        <v>0</v>
      </c>
      <c r="K110" s="7">
        <v>0</v>
      </c>
      <c r="L110" s="198"/>
    </row>
    <row r="111" spans="1:12" ht="12.75">
      <c r="A111" s="423" t="s">
        <v>97</v>
      </c>
      <c r="B111" s="424"/>
      <c r="C111" s="424"/>
      <c r="D111" s="424"/>
      <c r="E111" s="424"/>
      <c r="F111" s="424"/>
      <c r="G111" s="424"/>
      <c r="H111" s="425"/>
      <c r="I111" s="1">
        <v>104</v>
      </c>
      <c r="J111" s="268">
        <v>0</v>
      </c>
      <c r="K111" s="7">
        <v>0</v>
      </c>
      <c r="L111" s="198"/>
    </row>
    <row r="112" spans="1:12" ht="12.75">
      <c r="A112" s="423" t="s">
        <v>98</v>
      </c>
      <c r="B112" s="424"/>
      <c r="C112" s="424"/>
      <c r="D112" s="424"/>
      <c r="E112" s="424"/>
      <c r="F112" s="424"/>
      <c r="G112" s="424"/>
      <c r="H112" s="425"/>
      <c r="I112" s="1">
        <v>105</v>
      </c>
      <c r="J112" s="268">
        <v>195069</v>
      </c>
      <c r="K112" s="268">
        <v>176192</v>
      </c>
      <c r="L112" s="198"/>
    </row>
    <row r="113" spans="1:12" ht="12.75">
      <c r="A113" s="420" t="s">
        <v>1</v>
      </c>
      <c r="B113" s="421"/>
      <c r="C113" s="421"/>
      <c r="D113" s="421"/>
      <c r="E113" s="421"/>
      <c r="F113" s="421"/>
      <c r="G113" s="421"/>
      <c r="H113" s="422"/>
      <c r="I113" s="1">
        <v>106</v>
      </c>
      <c r="J113" s="268">
        <v>65377795</v>
      </c>
      <c r="K113" s="268">
        <v>31491043</v>
      </c>
      <c r="L113" s="198"/>
    </row>
    <row r="114" spans="1:12" ht="12.75">
      <c r="A114" s="420" t="s">
        <v>25</v>
      </c>
      <c r="B114" s="421"/>
      <c r="C114" s="421"/>
      <c r="D114" s="421"/>
      <c r="E114" s="421"/>
      <c r="F114" s="421"/>
      <c r="G114" s="421"/>
      <c r="H114" s="422"/>
      <c r="I114" s="1">
        <v>107</v>
      </c>
      <c r="J114" s="48">
        <f>J69+J86+J90+J100+J113</f>
        <v>546589702</v>
      </c>
      <c r="K114" s="48">
        <f>K69+K86+K90+K100+K113</f>
        <v>576923188</v>
      </c>
      <c r="L114" s="198"/>
    </row>
    <row r="115" spans="1:12" ht="12.75">
      <c r="A115" s="467" t="s">
        <v>57</v>
      </c>
      <c r="B115" s="468"/>
      <c r="C115" s="468"/>
      <c r="D115" s="468"/>
      <c r="E115" s="468"/>
      <c r="F115" s="468"/>
      <c r="G115" s="468"/>
      <c r="H115" s="469"/>
      <c r="I115" s="2">
        <v>108</v>
      </c>
      <c r="J115" s="268">
        <v>1035973547</v>
      </c>
      <c r="K115" s="269">
        <v>1626752330</v>
      </c>
      <c r="L115" s="197"/>
    </row>
    <row r="116" spans="1:11" ht="12.75">
      <c r="A116" s="432" t="s">
        <v>310</v>
      </c>
      <c r="B116" s="433"/>
      <c r="C116" s="433"/>
      <c r="D116" s="433"/>
      <c r="E116" s="433"/>
      <c r="F116" s="433"/>
      <c r="G116" s="433"/>
      <c r="H116" s="433"/>
      <c r="I116" s="470"/>
      <c r="J116" s="470"/>
      <c r="K116" s="471"/>
    </row>
    <row r="117" spans="1:11" ht="12.75">
      <c r="A117" s="417" t="s">
        <v>186</v>
      </c>
      <c r="B117" s="418"/>
      <c r="C117" s="418"/>
      <c r="D117" s="418"/>
      <c r="E117" s="418"/>
      <c r="F117" s="418"/>
      <c r="G117" s="418"/>
      <c r="H117" s="418"/>
      <c r="I117" s="472"/>
      <c r="J117" s="472"/>
      <c r="K117" s="473"/>
    </row>
    <row r="118" spans="1:11" ht="12.75">
      <c r="A118" s="423" t="s">
        <v>8</v>
      </c>
      <c r="B118" s="424"/>
      <c r="C118" s="424"/>
      <c r="D118" s="424"/>
      <c r="E118" s="424"/>
      <c r="F118" s="424"/>
      <c r="G118" s="424"/>
      <c r="H118" s="425"/>
      <c r="I118" s="1">
        <v>109</v>
      </c>
      <c r="J118" s="7">
        <v>0</v>
      </c>
      <c r="K118" s="7">
        <v>0</v>
      </c>
    </row>
    <row r="119" spans="1:11" ht="12.75">
      <c r="A119" s="474" t="s">
        <v>9</v>
      </c>
      <c r="B119" s="475"/>
      <c r="C119" s="475"/>
      <c r="D119" s="475"/>
      <c r="E119" s="475"/>
      <c r="F119" s="475"/>
      <c r="G119" s="475"/>
      <c r="H119" s="476"/>
      <c r="I119" s="4">
        <v>110</v>
      </c>
      <c r="J119" s="8">
        <v>0</v>
      </c>
      <c r="K119" s="8">
        <v>0</v>
      </c>
    </row>
    <row r="120" spans="1:11" ht="12.75">
      <c r="A120" s="477" t="s">
        <v>311</v>
      </c>
      <c r="B120" s="478"/>
      <c r="C120" s="478"/>
      <c r="D120" s="478"/>
      <c r="E120" s="478"/>
      <c r="F120" s="478"/>
      <c r="G120" s="478"/>
      <c r="H120" s="478"/>
      <c r="I120" s="478"/>
      <c r="J120" s="478"/>
      <c r="K120" s="478"/>
    </row>
    <row r="121" spans="1:11" ht="12.75">
      <c r="A121" s="465"/>
      <c r="B121" s="466"/>
      <c r="C121" s="466"/>
      <c r="D121" s="466"/>
      <c r="E121" s="466"/>
      <c r="F121" s="466"/>
      <c r="G121" s="466"/>
      <c r="H121" s="466"/>
      <c r="I121" s="466"/>
      <c r="J121" s="466"/>
      <c r="K121" s="466"/>
    </row>
    <row r="123" spans="10:11" ht="12.75">
      <c r="J123" s="144">
        <f>IF(J66-J114=0,"",J114-J66)</f>
      </c>
      <c r="K123" s="144">
        <f>IF(K66-K114=0,"",K114-K66)</f>
      </c>
    </row>
    <row r="124" spans="10:11" ht="12.75">
      <c r="J124" s="144">
        <f>IF(J67-J115=0,"",J115-J67)</f>
      </c>
      <c r="K124" s="144">
        <f>IF(K67-K115=0,"",K115-K67)</f>
      </c>
    </row>
    <row r="125" spans="10:11" ht="12.75">
      <c r="J125" s="144">
        <f>IF(RDG!J56-J82=0,"",J82-RDG!J56)</f>
        <v>-77144914</v>
      </c>
      <c r="K125" s="144">
        <f>IF(RDG!L56-K82=0,"",K82-RDG!L56)</f>
      </c>
    </row>
  </sheetData>
  <sheetProtection/>
  <mergeCells count="12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 ref="A103:H103"/>
    <mergeCell ref="A104:H104"/>
    <mergeCell ref="A97:H97"/>
    <mergeCell ref="A98:H98"/>
    <mergeCell ref="A99:H99"/>
    <mergeCell ref="A100:H100"/>
    <mergeCell ref="A109:H109"/>
    <mergeCell ref="A110:H110"/>
    <mergeCell ref="A111:H111"/>
    <mergeCell ref="A94:H94"/>
    <mergeCell ref="A95:H95"/>
    <mergeCell ref="A96:H96"/>
    <mergeCell ref="A89:H89"/>
    <mergeCell ref="A90:H90"/>
    <mergeCell ref="A91:H91"/>
    <mergeCell ref="A92:H92"/>
    <mergeCell ref="A101:H101"/>
    <mergeCell ref="A102:H102"/>
    <mergeCell ref="A85:H85"/>
    <mergeCell ref="A86:H86"/>
    <mergeCell ref="A87:H87"/>
    <mergeCell ref="A88:H88"/>
    <mergeCell ref="A81:H81"/>
    <mergeCell ref="A82:H82"/>
    <mergeCell ref="A83:H83"/>
    <mergeCell ref="A84:H84"/>
    <mergeCell ref="A93:H93"/>
    <mergeCell ref="A72:H72"/>
    <mergeCell ref="A65:H65"/>
    <mergeCell ref="A66:H66"/>
    <mergeCell ref="A67:H67"/>
    <mergeCell ref="A68:K68"/>
    <mergeCell ref="A77:H77"/>
    <mergeCell ref="A78:H78"/>
    <mergeCell ref="A79:H79"/>
    <mergeCell ref="A80:H80"/>
    <mergeCell ref="A73:H73"/>
    <mergeCell ref="A74:H74"/>
    <mergeCell ref="A75:H75"/>
    <mergeCell ref="A76:H76"/>
    <mergeCell ref="A63:H63"/>
    <mergeCell ref="A64:H64"/>
    <mergeCell ref="A57:H57"/>
    <mergeCell ref="A58:H58"/>
    <mergeCell ref="A59:H59"/>
    <mergeCell ref="A60:H60"/>
    <mergeCell ref="A69:H69"/>
    <mergeCell ref="A70:H70"/>
    <mergeCell ref="A71:H71"/>
    <mergeCell ref="A54:H54"/>
    <mergeCell ref="A55:H55"/>
    <mergeCell ref="A56:H56"/>
    <mergeCell ref="A49:H49"/>
    <mergeCell ref="A50:H50"/>
    <mergeCell ref="A51:H51"/>
    <mergeCell ref="A52:H52"/>
    <mergeCell ref="A61:H61"/>
    <mergeCell ref="A62:H62"/>
    <mergeCell ref="A45:H45"/>
    <mergeCell ref="A46:H46"/>
    <mergeCell ref="A47:H47"/>
    <mergeCell ref="A48:H48"/>
    <mergeCell ref="A41:H41"/>
    <mergeCell ref="A42:H42"/>
    <mergeCell ref="A43:H43"/>
    <mergeCell ref="A44:H44"/>
    <mergeCell ref="A53:H53"/>
    <mergeCell ref="A32:H32"/>
    <mergeCell ref="A25:H25"/>
    <mergeCell ref="A26:H26"/>
    <mergeCell ref="A27:H27"/>
    <mergeCell ref="A28:H28"/>
    <mergeCell ref="A37:H37"/>
    <mergeCell ref="A38:H38"/>
    <mergeCell ref="A39:H39"/>
    <mergeCell ref="A40:H40"/>
    <mergeCell ref="A33:H33"/>
    <mergeCell ref="A34:H34"/>
    <mergeCell ref="A35:H35"/>
    <mergeCell ref="A36:H36"/>
    <mergeCell ref="A23:H23"/>
    <mergeCell ref="A24:H24"/>
    <mergeCell ref="A17:H17"/>
    <mergeCell ref="A18:H18"/>
    <mergeCell ref="A19:H19"/>
    <mergeCell ref="A20:H20"/>
    <mergeCell ref="A29:H29"/>
    <mergeCell ref="A30:H30"/>
    <mergeCell ref="A31:H31"/>
    <mergeCell ref="A14:H14"/>
    <mergeCell ref="A15:H15"/>
    <mergeCell ref="A16:H16"/>
    <mergeCell ref="A9:H9"/>
    <mergeCell ref="A10:H10"/>
    <mergeCell ref="A11:H11"/>
    <mergeCell ref="A12:H12"/>
    <mergeCell ref="A21:H21"/>
    <mergeCell ref="A22:H22"/>
    <mergeCell ref="A5:H5"/>
    <mergeCell ref="A6:K6"/>
    <mergeCell ref="A7:H7"/>
    <mergeCell ref="A8:H8"/>
    <mergeCell ref="A1:K1"/>
    <mergeCell ref="A2:K2"/>
    <mergeCell ref="A3:K3"/>
    <mergeCell ref="A4:H4"/>
    <mergeCell ref="A13:H13"/>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K86:K111 J70:K70 J79:K84 L115 J86:J115 J7:K67 K113:K115 J72:K77">
      <formula1>0</formula1>
    </dataValidation>
  </dataValidations>
  <printOptions/>
  <pageMargins left="0.75" right="0.75" top="1" bottom="1" header="0.5" footer="0.5"/>
  <pageSetup horizontalDpi="600" verticalDpi="600" orientation="portrait" paperSize="9" scale="80" r:id="rId1"/>
  <rowBreaks count="1" manualBreakCount="1">
    <brk id="67" max="255" man="1"/>
  </rowBreaks>
  <ignoredErrors>
    <ignoredError sqref="J35:K35 J56:K56 J100:K100" formulaRange="1"/>
  </ignoredErrors>
</worksheet>
</file>

<file path=xl/worksheets/sheet4.xml><?xml version="1.0" encoding="utf-8"?>
<worksheet xmlns="http://schemas.openxmlformats.org/spreadsheetml/2006/main" xmlns:r="http://schemas.openxmlformats.org/officeDocument/2006/relationships">
  <dimension ref="A1:P55"/>
  <sheetViews>
    <sheetView zoomScaleSheetLayoutView="110" zoomScalePageLayoutView="0" workbookViewId="0" topLeftCell="A1">
      <selection activeCell="J50" sqref="J50:J51"/>
    </sheetView>
  </sheetViews>
  <sheetFormatPr defaultColWidth="9.140625" defaultRowHeight="12.75"/>
  <cols>
    <col min="1" max="9" width="9.140625" style="47" customWidth="1"/>
    <col min="10" max="10" width="14.28125" style="47" customWidth="1"/>
    <col min="11" max="11" width="13.421875" style="47" customWidth="1"/>
    <col min="12" max="12" width="17.140625" style="47" customWidth="1"/>
    <col min="13" max="13" width="9.140625" style="47" customWidth="1"/>
    <col min="14" max="16" width="10.140625" style="47" bestFit="1" customWidth="1"/>
    <col min="17" max="16384" width="9.140625" style="47" customWidth="1"/>
  </cols>
  <sheetData>
    <row r="1" spans="1:11" ht="12.75" customHeight="1">
      <c r="A1" s="482" t="s">
        <v>164</v>
      </c>
      <c r="B1" s="482"/>
      <c r="C1" s="482"/>
      <c r="D1" s="482"/>
      <c r="E1" s="482"/>
      <c r="F1" s="482"/>
      <c r="G1" s="482"/>
      <c r="H1" s="482"/>
      <c r="I1" s="482"/>
      <c r="J1" s="482"/>
      <c r="K1" s="482"/>
    </row>
    <row r="2" spans="1:11" ht="12.75" customHeight="1">
      <c r="A2" s="483" t="s">
        <v>588</v>
      </c>
      <c r="B2" s="483"/>
      <c r="C2" s="483"/>
      <c r="D2" s="483"/>
      <c r="E2" s="483"/>
      <c r="F2" s="483"/>
      <c r="G2" s="483"/>
      <c r="H2" s="483"/>
      <c r="I2" s="483"/>
      <c r="J2" s="483"/>
      <c r="K2" s="483"/>
    </row>
    <row r="3" spans="1:11" ht="12.75">
      <c r="A3" s="479" t="s">
        <v>334</v>
      </c>
      <c r="B3" s="480"/>
      <c r="C3" s="480"/>
      <c r="D3" s="480"/>
      <c r="E3" s="480"/>
      <c r="F3" s="480"/>
      <c r="G3" s="480"/>
      <c r="H3" s="480"/>
      <c r="I3" s="480"/>
      <c r="J3" s="480"/>
      <c r="K3" s="481"/>
    </row>
    <row r="4" spans="1:11" ht="21.75">
      <c r="A4" s="484" t="s">
        <v>59</v>
      </c>
      <c r="B4" s="484"/>
      <c r="C4" s="484"/>
      <c r="D4" s="484"/>
      <c r="E4" s="484"/>
      <c r="F4" s="484"/>
      <c r="G4" s="484"/>
      <c r="H4" s="484"/>
      <c r="I4" s="59" t="s">
        <v>279</v>
      </c>
      <c r="J4" s="60" t="s">
        <v>318</v>
      </c>
      <c r="K4" s="60" t="s">
        <v>319</v>
      </c>
    </row>
    <row r="5" spans="1:11" ht="12.75">
      <c r="A5" s="485">
        <v>1</v>
      </c>
      <c r="B5" s="485"/>
      <c r="C5" s="485"/>
      <c r="D5" s="485"/>
      <c r="E5" s="485"/>
      <c r="F5" s="485"/>
      <c r="G5" s="485"/>
      <c r="H5" s="485"/>
      <c r="I5" s="61">
        <v>2</v>
      </c>
      <c r="J5" s="62" t="s">
        <v>283</v>
      </c>
      <c r="K5" s="62" t="s">
        <v>284</v>
      </c>
    </row>
    <row r="6" spans="1:11" ht="12.75">
      <c r="A6" s="432" t="s">
        <v>156</v>
      </c>
      <c r="B6" s="433"/>
      <c r="C6" s="433"/>
      <c r="D6" s="433"/>
      <c r="E6" s="433"/>
      <c r="F6" s="433"/>
      <c r="G6" s="433"/>
      <c r="H6" s="433"/>
      <c r="I6" s="486"/>
      <c r="J6" s="486"/>
      <c r="K6" s="487"/>
    </row>
    <row r="7" spans="1:11" ht="12.75">
      <c r="A7" s="423" t="s">
        <v>40</v>
      </c>
      <c r="B7" s="424"/>
      <c r="C7" s="424"/>
      <c r="D7" s="424"/>
      <c r="E7" s="424"/>
      <c r="F7" s="424"/>
      <c r="G7" s="424"/>
      <c r="H7" s="424"/>
      <c r="I7" s="1">
        <v>1</v>
      </c>
      <c r="J7" s="268">
        <v>-19200357</v>
      </c>
      <c r="K7" s="7">
        <v>-27028763</v>
      </c>
    </row>
    <row r="8" spans="1:11" ht="12.75">
      <c r="A8" s="423" t="s">
        <v>41</v>
      </c>
      <c r="B8" s="424"/>
      <c r="C8" s="424"/>
      <c r="D8" s="424"/>
      <c r="E8" s="424"/>
      <c r="F8" s="424"/>
      <c r="G8" s="424"/>
      <c r="H8" s="424"/>
      <c r="I8" s="1">
        <v>2</v>
      </c>
      <c r="J8" s="268">
        <v>26975999</v>
      </c>
      <c r="K8" s="268">
        <v>26440736</v>
      </c>
    </row>
    <row r="9" spans="1:11" ht="12.75">
      <c r="A9" s="423" t="s">
        <v>42</v>
      </c>
      <c r="B9" s="424"/>
      <c r="C9" s="424"/>
      <c r="D9" s="424"/>
      <c r="E9" s="424"/>
      <c r="F9" s="424"/>
      <c r="G9" s="424"/>
      <c r="H9" s="424"/>
      <c r="I9" s="1">
        <v>3</v>
      </c>
      <c r="J9" s="268">
        <v>103601313</v>
      </c>
      <c r="K9" s="268">
        <v>42545898</v>
      </c>
    </row>
    <row r="10" spans="1:11" ht="12.75">
      <c r="A10" s="423" t="s">
        <v>43</v>
      </c>
      <c r="B10" s="424"/>
      <c r="C10" s="424"/>
      <c r="D10" s="424"/>
      <c r="E10" s="424"/>
      <c r="F10" s="424"/>
      <c r="G10" s="424"/>
      <c r="H10" s="424"/>
      <c r="I10" s="1">
        <v>4</v>
      </c>
      <c r="J10" s="268">
        <v>0</v>
      </c>
      <c r="K10" s="7">
        <v>0</v>
      </c>
    </row>
    <row r="11" spans="1:11" ht="12.75">
      <c r="A11" s="423" t="s">
        <v>44</v>
      </c>
      <c r="B11" s="424"/>
      <c r="C11" s="424"/>
      <c r="D11" s="424"/>
      <c r="E11" s="424"/>
      <c r="F11" s="424"/>
      <c r="G11" s="424"/>
      <c r="H11" s="424"/>
      <c r="I11" s="1">
        <v>5</v>
      </c>
      <c r="J11" s="268">
        <v>0</v>
      </c>
      <c r="K11" s="268">
        <v>258049</v>
      </c>
    </row>
    <row r="12" spans="1:16" ht="12.75">
      <c r="A12" s="423" t="s">
        <v>51</v>
      </c>
      <c r="B12" s="424"/>
      <c r="C12" s="424"/>
      <c r="D12" s="424"/>
      <c r="E12" s="424"/>
      <c r="F12" s="424"/>
      <c r="G12" s="424"/>
      <c r="H12" s="424"/>
      <c r="I12" s="1">
        <v>6</v>
      </c>
      <c r="J12" s="268">
        <v>4220275</v>
      </c>
      <c r="K12" s="7">
        <v>4407839</v>
      </c>
      <c r="M12" s="273"/>
      <c r="N12" s="273"/>
      <c r="O12" s="273"/>
      <c r="P12" s="273"/>
    </row>
    <row r="13" spans="1:11" ht="12.75">
      <c r="A13" s="420" t="s">
        <v>157</v>
      </c>
      <c r="B13" s="421"/>
      <c r="C13" s="421"/>
      <c r="D13" s="421"/>
      <c r="E13" s="421"/>
      <c r="F13" s="421"/>
      <c r="G13" s="421"/>
      <c r="H13" s="421"/>
      <c r="I13" s="1">
        <v>7</v>
      </c>
      <c r="J13" s="48">
        <f>SUM(J7:J12)</f>
        <v>115597230</v>
      </c>
      <c r="K13" s="48">
        <f>SUM(K7:K12)</f>
        <v>46623759</v>
      </c>
    </row>
    <row r="14" spans="1:11" ht="12.75">
      <c r="A14" s="423" t="s">
        <v>52</v>
      </c>
      <c r="B14" s="424"/>
      <c r="C14" s="424"/>
      <c r="D14" s="424"/>
      <c r="E14" s="424"/>
      <c r="F14" s="424"/>
      <c r="G14" s="424"/>
      <c r="H14" s="424"/>
      <c r="I14" s="1">
        <v>8</v>
      </c>
      <c r="J14" s="268">
        <v>0</v>
      </c>
      <c r="K14" s="7">
        <v>0</v>
      </c>
    </row>
    <row r="15" spans="1:11" ht="12.75">
      <c r="A15" s="423" t="s">
        <v>53</v>
      </c>
      <c r="B15" s="424"/>
      <c r="C15" s="424"/>
      <c r="D15" s="424"/>
      <c r="E15" s="424"/>
      <c r="F15" s="424"/>
      <c r="G15" s="424"/>
      <c r="H15" s="424"/>
      <c r="I15" s="1">
        <v>9</v>
      </c>
      <c r="J15" s="268">
        <v>16610757</v>
      </c>
      <c r="K15" s="268">
        <v>22453713</v>
      </c>
    </row>
    <row r="16" spans="1:11" ht="12.75">
      <c r="A16" s="423" t="s">
        <v>54</v>
      </c>
      <c r="B16" s="424"/>
      <c r="C16" s="424"/>
      <c r="D16" s="424"/>
      <c r="E16" s="424"/>
      <c r="F16" s="424"/>
      <c r="G16" s="424"/>
      <c r="H16" s="424"/>
      <c r="I16" s="1">
        <v>10</v>
      </c>
      <c r="J16" s="268">
        <v>860430</v>
      </c>
      <c r="K16" s="268">
        <v>0</v>
      </c>
    </row>
    <row r="17" spans="1:15" ht="12.75">
      <c r="A17" s="423" t="s">
        <v>55</v>
      </c>
      <c r="B17" s="424"/>
      <c r="C17" s="424"/>
      <c r="D17" s="424"/>
      <c r="E17" s="424"/>
      <c r="F17" s="424"/>
      <c r="G17" s="424"/>
      <c r="H17" s="424"/>
      <c r="I17" s="1">
        <v>11</v>
      </c>
      <c r="J17" s="268">
        <v>2086387</v>
      </c>
      <c r="K17" s="7">
        <v>34379004</v>
      </c>
      <c r="M17" s="273"/>
      <c r="N17" s="273"/>
      <c r="O17" s="273"/>
    </row>
    <row r="18" spans="1:11" ht="12.75">
      <c r="A18" s="420" t="s">
        <v>158</v>
      </c>
      <c r="B18" s="421"/>
      <c r="C18" s="421"/>
      <c r="D18" s="421"/>
      <c r="E18" s="421"/>
      <c r="F18" s="421"/>
      <c r="G18" s="421"/>
      <c r="H18" s="421"/>
      <c r="I18" s="1">
        <v>12</v>
      </c>
      <c r="J18" s="48">
        <f>SUM(J14:J17)</f>
        <v>19557574</v>
      </c>
      <c r="K18" s="48">
        <f>SUM(K14:K17)</f>
        <v>56832717</v>
      </c>
    </row>
    <row r="19" spans="1:11" ht="12.75">
      <c r="A19" s="420" t="s">
        <v>36</v>
      </c>
      <c r="B19" s="421"/>
      <c r="C19" s="421"/>
      <c r="D19" s="421"/>
      <c r="E19" s="421"/>
      <c r="F19" s="421"/>
      <c r="G19" s="421"/>
      <c r="H19" s="421"/>
      <c r="I19" s="1">
        <v>13</v>
      </c>
      <c r="J19" s="48">
        <f>IF(J13&gt;J18,J13-J18,0)</f>
        <v>96039656</v>
      </c>
      <c r="K19" s="48">
        <f>IF(K13&gt;K18,K13-K18,0)</f>
        <v>0</v>
      </c>
    </row>
    <row r="20" spans="1:11" ht="12.75">
      <c r="A20" s="420" t="s">
        <v>37</v>
      </c>
      <c r="B20" s="421"/>
      <c r="C20" s="421"/>
      <c r="D20" s="421"/>
      <c r="E20" s="421"/>
      <c r="F20" s="421"/>
      <c r="G20" s="421"/>
      <c r="H20" s="421"/>
      <c r="I20" s="1">
        <v>14</v>
      </c>
      <c r="J20" s="48">
        <f>IF(J18&gt;J13,J18-J13,0)</f>
        <v>0</v>
      </c>
      <c r="K20" s="48">
        <f>IF(K18&gt;K13,K18-K13,0)</f>
        <v>10208958</v>
      </c>
    </row>
    <row r="21" spans="1:11" ht="12.75">
      <c r="A21" s="432" t="s">
        <v>159</v>
      </c>
      <c r="B21" s="433"/>
      <c r="C21" s="433"/>
      <c r="D21" s="433"/>
      <c r="E21" s="433"/>
      <c r="F21" s="433"/>
      <c r="G21" s="433"/>
      <c r="H21" s="433"/>
      <c r="I21" s="486"/>
      <c r="J21" s="486"/>
      <c r="K21" s="487"/>
    </row>
    <row r="22" spans="1:11" ht="12.75">
      <c r="A22" s="423" t="s">
        <v>178</v>
      </c>
      <c r="B22" s="424"/>
      <c r="C22" s="424"/>
      <c r="D22" s="424"/>
      <c r="E22" s="424"/>
      <c r="F22" s="424"/>
      <c r="G22" s="424"/>
      <c r="H22" s="424"/>
      <c r="I22" s="1">
        <v>15</v>
      </c>
      <c r="J22" s="7">
        <v>0</v>
      </c>
      <c r="K22" s="268">
        <v>0</v>
      </c>
    </row>
    <row r="23" spans="1:11" ht="12.75">
      <c r="A23" s="423" t="s">
        <v>179</v>
      </c>
      <c r="B23" s="424"/>
      <c r="C23" s="424"/>
      <c r="D23" s="424"/>
      <c r="E23" s="424"/>
      <c r="F23" s="424"/>
      <c r="G23" s="424"/>
      <c r="H23" s="424"/>
      <c r="I23" s="1">
        <v>16</v>
      </c>
      <c r="J23" s="7">
        <v>0</v>
      </c>
      <c r="K23" s="268">
        <v>0</v>
      </c>
    </row>
    <row r="24" spans="1:11" ht="12.75">
      <c r="A24" s="423" t="s">
        <v>180</v>
      </c>
      <c r="B24" s="424"/>
      <c r="C24" s="424"/>
      <c r="D24" s="424"/>
      <c r="E24" s="424"/>
      <c r="F24" s="424"/>
      <c r="G24" s="424"/>
      <c r="H24" s="424"/>
      <c r="I24" s="1">
        <v>17</v>
      </c>
      <c r="J24" s="7">
        <v>0</v>
      </c>
      <c r="K24" s="268">
        <v>0</v>
      </c>
    </row>
    <row r="25" spans="1:11" ht="12.75">
      <c r="A25" s="423" t="s">
        <v>181</v>
      </c>
      <c r="B25" s="424"/>
      <c r="C25" s="424"/>
      <c r="D25" s="424"/>
      <c r="E25" s="424"/>
      <c r="F25" s="424"/>
      <c r="G25" s="424"/>
      <c r="H25" s="424"/>
      <c r="I25" s="1">
        <v>18</v>
      </c>
      <c r="J25" s="7">
        <v>0</v>
      </c>
      <c r="K25" s="268">
        <v>0</v>
      </c>
    </row>
    <row r="26" spans="1:11" ht="12.75">
      <c r="A26" s="423" t="s">
        <v>182</v>
      </c>
      <c r="B26" s="424"/>
      <c r="C26" s="424"/>
      <c r="D26" s="424"/>
      <c r="E26" s="424"/>
      <c r="F26" s="424"/>
      <c r="G26" s="424"/>
      <c r="H26" s="424"/>
      <c r="I26" s="1">
        <v>19</v>
      </c>
      <c r="J26" s="7">
        <v>0</v>
      </c>
      <c r="K26" s="268">
        <v>0</v>
      </c>
    </row>
    <row r="27" spans="1:11" ht="12.75">
      <c r="A27" s="420" t="s">
        <v>168</v>
      </c>
      <c r="B27" s="421"/>
      <c r="C27" s="421"/>
      <c r="D27" s="421"/>
      <c r="E27" s="421"/>
      <c r="F27" s="421"/>
      <c r="G27" s="421"/>
      <c r="H27" s="421"/>
      <c r="I27" s="1">
        <v>20</v>
      </c>
      <c r="J27" s="48">
        <f>SUM(J22:J26)</f>
        <v>0</v>
      </c>
      <c r="K27" s="48">
        <f>SUM(K22:K26)</f>
        <v>0</v>
      </c>
    </row>
    <row r="28" spans="1:11" ht="12.75">
      <c r="A28" s="423" t="s">
        <v>115</v>
      </c>
      <c r="B28" s="424"/>
      <c r="C28" s="424"/>
      <c r="D28" s="424"/>
      <c r="E28" s="424"/>
      <c r="F28" s="424"/>
      <c r="G28" s="424"/>
      <c r="H28" s="424"/>
      <c r="I28" s="1">
        <v>21</v>
      </c>
      <c r="J28" s="268">
        <v>24709975</v>
      </c>
      <c r="K28" s="268">
        <v>7938055</v>
      </c>
    </row>
    <row r="29" spans="1:11" ht="12.75">
      <c r="A29" s="423" t="s">
        <v>116</v>
      </c>
      <c r="B29" s="424"/>
      <c r="C29" s="424"/>
      <c r="D29" s="424"/>
      <c r="E29" s="424"/>
      <c r="F29" s="424"/>
      <c r="G29" s="424"/>
      <c r="H29" s="424"/>
      <c r="I29" s="1">
        <v>22</v>
      </c>
      <c r="J29" s="7">
        <v>0</v>
      </c>
      <c r="K29" s="268">
        <v>0</v>
      </c>
    </row>
    <row r="30" spans="1:11" ht="12.75">
      <c r="A30" s="423" t="s">
        <v>16</v>
      </c>
      <c r="B30" s="424"/>
      <c r="C30" s="424"/>
      <c r="D30" s="424"/>
      <c r="E30" s="424"/>
      <c r="F30" s="424"/>
      <c r="G30" s="424"/>
      <c r="H30" s="424"/>
      <c r="I30" s="1">
        <v>23</v>
      </c>
      <c r="J30" s="7">
        <v>0</v>
      </c>
      <c r="K30" s="268">
        <v>0</v>
      </c>
    </row>
    <row r="31" spans="1:11" ht="12.75">
      <c r="A31" s="420" t="s">
        <v>5</v>
      </c>
      <c r="B31" s="421"/>
      <c r="C31" s="421"/>
      <c r="D31" s="421"/>
      <c r="E31" s="421"/>
      <c r="F31" s="421"/>
      <c r="G31" s="421"/>
      <c r="H31" s="421"/>
      <c r="I31" s="1">
        <v>24</v>
      </c>
      <c r="J31" s="48">
        <f>SUM(J28:J30)</f>
        <v>24709975</v>
      </c>
      <c r="K31" s="48">
        <f>SUM(K28:K30)</f>
        <v>7938055</v>
      </c>
    </row>
    <row r="32" spans="1:11" ht="12.75">
      <c r="A32" s="420" t="s">
        <v>38</v>
      </c>
      <c r="B32" s="421"/>
      <c r="C32" s="421"/>
      <c r="D32" s="421"/>
      <c r="E32" s="421"/>
      <c r="F32" s="421"/>
      <c r="G32" s="421"/>
      <c r="H32" s="421"/>
      <c r="I32" s="1">
        <v>25</v>
      </c>
      <c r="J32" s="48">
        <v>0</v>
      </c>
      <c r="K32" s="48">
        <f>IF(K27&gt;K31,K27-K31,0)</f>
        <v>0</v>
      </c>
    </row>
    <row r="33" spans="1:11" ht="12.75">
      <c r="A33" s="420" t="s">
        <v>39</v>
      </c>
      <c r="B33" s="421"/>
      <c r="C33" s="421"/>
      <c r="D33" s="421"/>
      <c r="E33" s="421"/>
      <c r="F33" s="421"/>
      <c r="G33" s="421"/>
      <c r="H33" s="421"/>
      <c r="I33" s="1">
        <v>26</v>
      </c>
      <c r="J33" s="48">
        <f>IF(J31&gt;J27,J31-J27,0)</f>
        <v>24709975</v>
      </c>
      <c r="K33" s="48">
        <f>IF(K31&gt;K27,K31-K27,0)</f>
        <v>7938055</v>
      </c>
    </row>
    <row r="34" spans="1:11" ht="12.75">
      <c r="A34" s="432" t="s">
        <v>160</v>
      </c>
      <c r="B34" s="433"/>
      <c r="C34" s="433"/>
      <c r="D34" s="433"/>
      <c r="E34" s="433"/>
      <c r="F34" s="433"/>
      <c r="G34" s="433"/>
      <c r="H34" s="433"/>
      <c r="I34" s="486"/>
      <c r="J34" s="486"/>
      <c r="K34" s="487"/>
    </row>
    <row r="35" spans="1:11" ht="12.75">
      <c r="A35" s="423" t="s">
        <v>174</v>
      </c>
      <c r="B35" s="424"/>
      <c r="C35" s="424"/>
      <c r="D35" s="424"/>
      <c r="E35" s="424"/>
      <c r="F35" s="424"/>
      <c r="G35" s="424"/>
      <c r="H35" s="424"/>
      <c r="I35" s="1">
        <v>27</v>
      </c>
      <c r="J35" s="7">
        <v>0</v>
      </c>
      <c r="K35" s="7">
        <v>0</v>
      </c>
    </row>
    <row r="36" spans="1:11" ht="12.75">
      <c r="A36" s="423" t="s">
        <v>29</v>
      </c>
      <c r="B36" s="424"/>
      <c r="C36" s="424"/>
      <c r="D36" s="424"/>
      <c r="E36" s="424"/>
      <c r="F36" s="424"/>
      <c r="G36" s="424"/>
      <c r="H36" s="424"/>
      <c r="I36" s="1">
        <v>28</v>
      </c>
      <c r="J36" s="259">
        <v>0</v>
      </c>
      <c r="K36" s="7">
        <v>48703104</v>
      </c>
    </row>
    <row r="37" spans="1:11" ht="12.75">
      <c r="A37" s="423" t="s">
        <v>30</v>
      </c>
      <c r="B37" s="424"/>
      <c r="C37" s="424"/>
      <c r="D37" s="424"/>
      <c r="E37" s="424"/>
      <c r="F37" s="424"/>
      <c r="G37" s="424"/>
      <c r="H37" s="424"/>
      <c r="I37" s="1">
        <v>29</v>
      </c>
      <c r="J37" s="256">
        <v>0</v>
      </c>
      <c r="K37" s="7">
        <v>0</v>
      </c>
    </row>
    <row r="38" spans="1:11" ht="12.75">
      <c r="A38" s="420" t="s">
        <v>68</v>
      </c>
      <c r="B38" s="421"/>
      <c r="C38" s="421"/>
      <c r="D38" s="421"/>
      <c r="E38" s="421"/>
      <c r="F38" s="421"/>
      <c r="G38" s="421"/>
      <c r="H38" s="421"/>
      <c r="I38" s="1">
        <v>30</v>
      </c>
      <c r="J38" s="48">
        <f>SUM(J35:J37)</f>
        <v>0</v>
      </c>
      <c r="K38" s="48">
        <f>SUM(K35:K37)</f>
        <v>48703104</v>
      </c>
    </row>
    <row r="39" spans="1:11" ht="12.75">
      <c r="A39" s="423" t="s">
        <v>31</v>
      </c>
      <c r="B39" s="424"/>
      <c r="C39" s="424"/>
      <c r="D39" s="424"/>
      <c r="E39" s="424"/>
      <c r="F39" s="424"/>
      <c r="G39" s="424"/>
      <c r="H39" s="424"/>
      <c r="I39" s="1">
        <v>31</v>
      </c>
      <c r="J39" s="268">
        <v>71855114</v>
      </c>
      <c r="K39" s="268">
        <v>0</v>
      </c>
    </row>
    <row r="40" spans="1:11" ht="12.75">
      <c r="A40" s="423" t="s">
        <v>32</v>
      </c>
      <c r="B40" s="424"/>
      <c r="C40" s="424"/>
      <c r="D40" s="424"/>
      <c r="E40" s="424"/>
      <c r="F40" s="424"/>
      <c r="G40" s="424"/>
      <c r="H40" s="424"/>
      <c r="I40" s="1">
        <v>32</v>
      </c>
      <c r="J40" s="268">
        <v>0</v>
      </c>
      <c r="K40" s="7">
        <v>0</v>
      </c>
    </row>
    <row r="41" spans="1:11" ht="12.75">
      <c r="A41" s="423" t="s">
        <v>33</v>
      </c>
      <c r="B41" s="424"/>
      <c r="C41" s="424"/>
      <c r="D41" s="424"/>
      <c r="E41" s="424"/>
      <c r="F41" s="424"/>
      <c r="G41" s="424"/>
      <c r="H41" s="424"/>
      <c r="I41" s="1">
        <v>33</v>
      </c>
      <c r="J41" s="268">
        <v>0</v>
      </c>
      <c r="K41" s="7">
        <v>0</v>
      </c>
    </row>
    <row r="42" spans="1:11" ht="12.75">
      <c r="A42" s="423" t="s">
        <v>34</v>
      </c>
      <c r="B42" s="424"/>
      <c r="C42" s="424"/>
      <c r="D42" s="424"/>
      <c r="E42" s="424"/>
      <c r="F42" s="424"/>
      <c r="G42" s="424"/>
      <c r="H42" s="424"/>
      <c r="I42" s="1">
        <v>34</v>
      </c>
      <c r="J42" s="268">
        <v>0</v>
      </c>
      <c r="K42" s="7">
        <v>0</v>
      </c>
    </row>
    <row r="43" spans="1:11" ht="12.75">
      <c r="A43" s="423" t="s">
        <v>35</v>
      </c>
      <c r="B43" s="424"/>
      <c r="C43" s="424"/>
      <c r="D43" s="424"/>
      <c r="E43" s="424"/>
      <c r="F43" s="424"/>
      <c r="G43" s="424"/>
      <c r="H43" s="424"/>
      <c r="I43" s="1">
        <v>35</v>
      </c>
      <c r="J43" s="268">
        <v>0</v>
      </c>
      <c r="K43" s="7">
        <v>0</v>
      </c>
    </row>
    <row r="44" spans="1:11" ht="12.75">
      <c r="A44" s="420" t="s">
        <v>69</v>
      </c>
      <c r="B44" s="421"/>
      <c r="C44" s="421"/>
      <c r="D44" s="421"/>
      <c r="E44" s="421"/>
      <c r="F44" s="421"/>
      <c r="G44" s="421"/>
      <c r="H44" s="421"/>
      <c r="I44" s="1">
        <v>36</v>
      </c>
      <c r="J44" s="57">
        <f>SUM(J39:J43)</f>
        <v>71855114</v>
      </c>
      <c r="K44" s="48">
        <f>SUM(K39:K43)</f>
        <v>0</v>
      </c>
    </row>
    <row r="45" spans="1:11" ht="12.75">
      <c r="A45" s="420" t="s">
        <v>17</v>
      </c>
      <c r="B45" s="421"/>
      <c r="C45" s="421"/>
      <c r="D45" s="421"/>
      <c r="E45" s="421"/>
      <c r="F45" s="421"/>
      <c r="G45" s="421"/>
      <c r="H45" s="421"/>
      <c r="I45" s="1">
        <v>37</v>
      </c>
      <c r="J45" s="57">
        <f>IF(J38&gt;J44,J38-J44,0)</f>
        <v>0</v>
      </c>
      <c r="K45" s="48">
        <f>IF(K38&gt;K44,K38-K44,0)</f>
        <v>48703104</v>
      </c>
    </row>
    <row r="46" spans="1:11" ht="12.75">
      <c r="A46" s="420" t="s">
        <v>18</v>
      </c>
      <c r="B46" s="421"/>
      <c r="C46" s="421"/>
      <c r="D46" s="421"/>
      <c r="E46" s="421"/>
      <c r="F46" s="421"/>
      <c r="G46" s="421"/>
      <c r="H46" s="421"/>
      <c r="I46" s="1">
        <v>38</v>
      </c>
      <c r="J46" s="57">
        <f>IF(J44&gt;J38,J44-J38,0)</f>
        <v>71855114</v>
      </c>
      <c r="K46" s="48">
        <f>IF(K44&gt;K38,K44-K38,0)</f>
        <v>0</v>
      </c>
    </row>
    <row r="47" spans="1:11" ht="12.75">
      <c r="A47" s="423" t="s">
        <v>70</v>
      </c>
      <c r="B47" s="424"/>
      <c r="C47" s="424"/>
      <c r="D47" s="424"/>
      <c r="E47" s="424"/>
      <c r="F47" s="424"/>
      <c r="G47" s="424"/>
      <c r="H47" s="424"/>
      <c r="I47" s="1">
        <v>39</v>
      </c>
      <c r="J47" s="57">
        <f>IF(J19-J20+J32-J33+J45-J46&gt;0,J19-J20+J32-J33+J45-J46,0)</f>
        <v>0</v>
      </c>
      <c r="K47" s="48">
        <f>IF(K19-K20+K32-K33+K45-K46&gt;0,K19-K20+K32-K33+K45-K46,0)</f>
        <v>30556091</v>
      </c>
    </row>
    <row r="48" spans="1:11" ht="12.75">
      <c r="A48" s="423" t="s">
        <v>71</v>
      </c>
      <c r="B48" s="424"/>
      <c r="C48" s="424"/>
      <c r="D48" s="424"/>
      <c r="E48" s="424"/>
      <c r="F48" s="424"/>
      <c r="G48" s="424"/>
      <c r="H48" s="424"/>
      <c r="I48" s="1">
        <v>40</v>
      </c>
      <c r="J48" s="57">
        <f>IF(J20-J19+J33-J32+J46-J45&gt;0,J20-J19+J33-J32+J46-J45,0)</f>
        <v>525433</v>
      </c>
      <c r="K48" s="48">
        <f>IF(K20-K19+K33-K32+K46-K45&gt;0,K20-K19+K33-K32+K46-K45,0)</f>
        <v>0</v>
      </c>
    </row>
    <row r="49" spans="1:11" ht="12.75">
      <c r="A49" s="423" t="s">
        <v>161</v>
      </c>
      <c r="B49" s="424"/>
      <c r="C49" s="424"/>
      <c r="D49" s="424"/>
      <c r="E49" s="424"/>
      <c r="F49" s="424"/>
      <c r="G49" s="424"/>
      <c r="H49" s="424"/>
      <c r="I49" s="1">
        <v>41</v>
      </c>
      <c r="J49" s="257">
        <v>1372426</v>
      </c>
      <c r="K49" s="247">
        <v>1747858</v>
      </c>
    </row>
    <row r="50" spans="1:11" ht="12.75">
      <c r="A50" s="423" t="s">
        <v>175</v>
      </c>
      <c r="B50" s="424"/>
      <c r="C50" s="424"/>
      <c r="D50" s="424"/>
      <c r="E50" s="424"/>
      <c r="F50" s="424"/>
      <c r="G50" s="424"/>
      <c r="H50" s="424"/>
      <c r="I50" s="1">
        <v>42</v>
      </c>
      <c r="J50" s="5">
        <f>IF(J47=0,0,J47)</f>
        <v>0</v>
      </c>
      <c r="K50" s="48">
        <f>IF(K47=0,0,K47)</f>
        <v>30556091</v>
      </c>
    </row>
    <row r="51" spans="1:11" ht="12.75">
      <c r="A51" s="423" t="s">
        <v>176</v>
      </c>
      <c r="B51" s="424"/>
      <c r="C51" s="424"/>
      <c r="D51" s="424"/>
      <c r="E51" s="424"/>
      <c r="F51" s="424"/>
      <c r="G51" s="424"/>
      <c r="H51" s="424"/>
      <c r="I51" s="1">
        <v>43</v>
      </c>
      <c r="J51" s="5">
        <f>IF(J48=0,0,J48)</f>
        <v>525433</v>
      </c>
      <c r="K51" s="7">
        <f>IF(K48=0,0,K48)</f>
        <v>0</v>
      </c>
    </row>
    <row r="52" spans="1:12" ht="12.75">
      <c r="A52" s="474" t="s">
        <v>177</v>
      </c>
      <c r="B52" s="475"/>
      <c r="C52" s="475"/>
      <c r="D52" s="475"/>
      <c r="E52" s="475"/>
      <c r="F52" s="475"/>
      <c r="G52" s="475"/>
      <c r="H52" s="475"/>
      <c r="I52" s="4">
        <v>44</v>
      </c>
      <c r="J52" s="58">
        <f>J49+J50-J51</f>
        <v>846993</v>
      </c>
      <c r="K52" s="55">
        <f>K49+K50-K51</f>
        <v>32303949</v>
      </c>
      <c r="L52" s="145">
        <f>K52-Bilanca!K64</f>
        <v>0</v>
      </c>
    </row>
    <row r="55" ht="12.75">
      <c r="K55" s="144"/>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conditionalFormatting sqref="L52">
    <cfRule type="cellIs" priority="1" dxfId="1" operator="notEqual">
      <formula>0</formula>
    </cfRule>
  </conditionalFormatting>
  <dataValidations count="2">
    <dataValidation type="whole" operator="notEqual" allowBlank="1" showInputMessage="1" showErrorMessage="1" errorTitle="Pogrešan unos" error="Mogu se unijeti samo cjelobrojne vrijednosti." sqref="J7:K12 J49:K51 J14:K17 J22:K26 J39:K43 J35:K37 J28:K30">
      <formula1>9999999998</formula1>
    </dataValidation>
    <dataValidation type="whole" operator="greaterThanOrEqual" allowBlank="1" showInputMessage="1" showErrorMessage="1" errorTitle="Pogrešan unos" error="Mogu se unijeti samo cjelobrojne pozitivne vrijednosti." sqref="J31:K33 J52:K52 J44:K48 J13:K13 J27:K27 J38:K38 J18:K20">
      <formula1>0</formula1>
    </dataValidation>
  </dataValidations>
  <printOptions/>
  <pageMargins left="0.75" right="0.75" top="1" bottom="1" header="0.5" footer="0.5"/>
  <pageSetup horizontalDpi="600" verticalDpi="600" orientation="portrait" paperSize="9" scale="78" r:id="rId1"/>
  <ignoredErrors>
    <ignoredError sqref="K50:K51 J50:J51" unlockedFormula="1"/>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zoomScaleSheetLayoutView="110" zoomScalePageLayoutView="0" workbookViewId="0" topLeftCell="A1">
      <selection activeCell="A2" sqref="A2:K2"/>
    </sheetView>
  </sheetViews>
  <sheetFormatPr defaultColWidth="9.140625" defaultRowHeight="12.75"/>
  <cols>
    <col min="1" max="16384" width="9.140625" style="47" customWidth="1"/>
  </cols>
  <sheetData>
    <row r="1" spans="1:11" ht="12.75" customHeight="1">
      <c r="A1" s="482" t="s">
        <v>197</v>
      </c>
      <c r="B1" s="482"/>
      <c r="C1" s="482"/>
      <c r="D1" s="482"/>
      <c r="E1" s="482"/>
      <c r="F1" s="482"/>
      <c r="G1" s="482"/>
      <c r="H1" s="482"/>
      <c r="I1" s="482"/>
      <c r="J1" s="482"/>
      <c r="K1" s="482"/>
    </row>
    <row r="2" spans="1:11" ht="12.75" customHeight="1">
      <c r="A2" s="489" t="s">
        <v>6</v>
      </c>
      <c r="B2" s="489"/>
      <c r="C2" s="489"/>
      <c r="D2" s="489"/>
      <c r="E2" s="489"/>
      <c r="F2" s="489"/>
      <c r="G2" s="489"/>
      <c r="H2" s="489"/>
      <c r="I2" s="489"/>
      <c r="J2" s="489"/>
      <c r="K2" s="489"/>
    </row>
    <row r="3" spans="1:11" ht="12.75">
      <c r="A3" s="488" t="s">
        <v>7</v>
      </c>
      <c r="B3" s="488"/>
      <c r="C3" s="488"/>
      <c r="D3" s="488"/>
      <c r="E3" s="488"/>
      <c r="F3" s="488"/>
      <c r="G3" s="488"/>
      <c r="H3" s="488"/>
      <c r="I3" s="488"/>
      <c r="J3" s="488"/>
      <c r="K3" s="488"/>
    </row>
    <row r="4" spans="1:11" ht="21.75">
      <c r="A4" s="484" t="s">
        <v>59</v>
      </c>
      <c r="B4" s="484"/>
      <c r="C4" s="484"/>
      <c r="D4" s="484"/>
      <c r="E4" s="484"/>
      <c r="F4" s="484"/>
      <c r="G4" s="484"/>
      <c r="H4" s="484"/>
      <c r="I4" s="59" t="s">
        <v>279</v>
      </c>
      <c r="J4" s="60" t="s">
        <v>318</v>
      </c>
      <c r="K4" s="60" t="s">
        <v>319</v>
      </c>
    </row>
    <row r="5" spans="1:11" ht="12.75">
      <c r="A5" s="490">
        <v>1</v>
      </c>
      <c r="B5" s="490"/>
      <c r="C5" s="490"/>
      <c r="D5" s="490"/>
      <c r="E5" s="490"/>
      <c r="F5" s="490"/>
      <c r="G5" s="490"/>
      <c r="H5" s="490"/>
      <c r="I5" s="65">
        <v>2</v>
      </c>
      <c r="J5" s="66" t="s">
        <v>283</v>
      </c>
      <c r="K5" s="66" t="s">
        <v>284</v>
      </c>
    </row>
    <row r="6" spans="1:11" ht="12.75">
      <c r="A6" s="432" t="s">
        <v>156</v>
      </c>
      <c r="B6" s="433"/>
      <c r="C6" s="433"/>
      <c r="D6" s="433"/>
      <c r="E6" s="433"/>
      <c r="F6" s="433"/>
      <c r="G6" s="433"/>
      <c r="H6" s="433"/>
      <c r="I6" s="486"/>
      <c r="J6" s="486"/>
      <c r="K6" s="487"/>
    </row>
    <row r="7" spans="1:11" ht="12.75">
      <c r="A7" s="423" t="s">
        <v>199</v>
      </c>
      <c r="B7" s="424"/>
      <c r="C7" s="424"/>
      <c r="D7" s="424"/>
      <c r="E7" s="424"/>
      <c r="F7" s="424"/>
      <c r="G7" s="424"/>
      <c r="H7" s="424"/>
      <c r="I7" s="1">
        <v>1</v>
      </c>
      <c r="J7" s="5"/>
      <c r="K7" s="7"/>
    </row>
    <row r="8" spans="1:11" ht="12.75">
      <c r="A8" s="423" t="s">
        <v>119</v>
      </c>
      <c r="B8" s="424"/>
      <c r="C8" s="424"/>
      <c r="D8" s="424"/>
      <c r="E8" s="424"/>
      <c r="F8" s="424"/>
      <c r="G8" s="424"/>
      <c r="H8" s="424"/>
      <c r="I8" s="1">
        <v>2</v>
      </c>
      <c r="J8" s="5"/>
      <c r="K8" s="7"/>
    </row>
    <row r="9" spans="1:11" ht="12.75">
      <c r="A9" s="423" t="s">
        <v>120</v>
      </c>
      <c r="B9" s="424"/>
      <c r="C9" s="424"/>
      <c r="D9" s="424"/>
      <c r="E9" s="424"/>
      <c r="F9" s="424"/>
      <c r="G9" s="424"/>
      <c r="H9" s="424"/>
      <c r="I9" s="1">
        <v>3</v>
      </c>
      <c r="J9" s="5"/>
      <c r="K9" s="7"/>
    </row>
    <row r="10" spans="1:11" ht="12.75">
      <c r="A10" s="423" t="s">
        <v>121</v>
      </c>
      <c r="B10" s="424"/>
      <c r="C10" s="424"/>
      <c r="D10" s="424"/>
      <c r="E10" s="424"/>
      <c r="F10" s="424"/>
      <c r="G10" s="424"/>
      <c r="H10" s="424"/>
      <c r="I10" s="1">
        <v>4</v>
      </c>
      <c r="J10" s="5"/>
      <c r="K10" s="7"/>
    </row>
    <row r="11" spans="1:11" ht="12.75">
      <c r="A11" s="423" t="s">
        <v>122</v>
      </c>
      <c r="B11" s="424"/>
      <c r="C11" s="424"/>
      <c r="D11" s="424"/>
      <c r="E11" s="424"/>
      <c r="F11" s="424"/>
      <c r="G11" s="424"/>
      <c r="H11" s="424"/>
      <c r="I11" s="1">
        <v>5</v>
      </c>
      <c r="J11" s="5"/>
      <c r="K11" s="7"/>
    </row>
    <row r="12" spans="1:11" ht="12.75">
      <c r="A12" s="420" t="s">
        <v>198</v>
      </c>
      <c r="B12" s="421"/>
      <c r="C12" s="421"/>
      <c r="D12" s="421"/>
      <c r="E12" s="421"/>
      <c r="F12" s="421"/>
      <c r="G12" s="421"/>
      <c r="H12" s="421"/>
      <c r="I12" s="1">
        <v>6</v>
      </c>
      <c r="J12" s="57">
        <f>SUM(J7:J11)</f>
        <v>0</v>
      </c>
      <c r="K12" s="48">
        <f>SUM(K7:K11)</f>
        <v>0</v>
      </c>
    </row>
    <row r="13" spans="1:11" ht="12.75">
      <c r="A13" s="423" t="s">
        <v>123</v>
      </c>
      <c r="B13" s="424"/>
      <c r="C13" s="424"/>
      <c r="D13" s="424"/>
      <c r="E13" s="424"/>
      <c r="F13" s="424"/>
      <c r="G13" s="424"/>
      <c r="H13" s="424"/>
      <c r="I13" s="1">
        <v>7</v>
      </c>
      <c r="J13" s="5"/>
      <c r="K13" s="7"/>
    </row>
    <row r="14" spans="1:11" ht="12.75">
      <c r="A14" s="423" t="s">
        <v>124</v>
      </c>
      <c r="B14" s="424"/>
      <c r="C14" s="424"/>
      <c r="D14" s="424"/>
      <c r="E14" s="424"/>
      <c r="F14" s="424"/>
      <c r="G14" s="424"/>
      <c r="H14" s="424"/>
      <c r="I14" s="1">
        <v>8</v>
      </c>
      <c r="J14" s="5"/>
      <c r="K14" s="7"/>
    </row>
    <row r="15" spans="1:11" ht="12.75">
      <c r="A15" s="423" t="s">
        <v>125</v>
      </c>
      <c r="B15" s="424"/>
      <c r="C15" s="424"/>
      <c r="D15" s="424"/>
      <c r="E15" s="424"/>
      <c r="F15" s="424"/>
      <c r="G15" s="424"/>
      <c r="H15" s="424"/>
      <c r="I15" s="1">
        <v>9</v>
      </c>
      <c r="J15" s="5"/>
      <c r="K15" s="7"/>
    </row>
    <row r="16" spans="1:11" ht="12.75">
      <c r="A16" s="423" t="s">
        <v>126</v>
      </c>
      <c r="B16" s="424"/>
      <c r="C16" s="424"/>
      <c r="D16" s="424"/>
      <c r="E16" s="424"/>
      <c r="F16" s="424"/>
      <c r="G16" s="424"/>
      <c r="H16" s="424"/>
      <c r="I16" s="1">
        <v>10</v>
      </c>
      <c r="J16" s="5"/>
      <c r="K16" s="7"/>
    </row>
    <row r="17" spans="1:11" ht="12.75">
      <c r="A17" s="423" t="s">
        <v>127</v>
      </c>
      <c r="B17" s="424"/>
      <c r="C17" s="424"/>
      <c r="D17" s="424"/>
      <c r="E17" s="424"/>
      <c r="F17" s="424"/>
      <c r="G17" s="424"/>
      <c r="H17" s="424"/>
      <c r="I17" s="1">
        <v>11</v>
      </c>
      <c r="J17" s="5"/>
      <c r="K17" s="7"/>
    </row>
    <row r="18" spans="1:11" ht="12.75">
      <c r="A18" s="423" t="s">
        <v>128</v>
      </c>
      <c r="B18" s="424"/>
      <c r="C18" s="424"/>
      <c r="D18" s="424"/>
      <c r="E18" s="424"/>
      <c r="F18" s="424"/>
      <c r="G18" s="424"/>
      <c r="H18" s="424"/>
      <c r="I18" s="1">
        <v>12</v>
      </c>
      <c r="J18" s="5"/>
      <c r="K18" s="7"/>
    </row>
    <row r="19" spans="1:11" ht="12.75">
      <c r="A19" s="420" t="s">
        <v>47</v>
      </c>
      <c r="B19" s="421"/>
      <c r="C19" s="421"/>
      <c r="D19" s="421"/>
      <c r="E19" s="421"/>
      <c r="F19" s="421"/>
      <c r="G19" s="421"/>
      <c r="H19" s="421"/>
      <c r="I19" s="1">
        <v>13</v>
      </c>
      <c r="J19" s="57">
        <f>SUM(J13:J18)</f>
        <v>0</v>
      </c>
      <c r="K19" s="48">
        <f>SUM(K13:K18)</f>
        <v>0</v>
      </c>
    </row>
    <row r="20" spans="1:11" ht="12.75">
      <c r="A20" s="420" t="s">
        <v>108</v>
      </c>
      <c r="B20" s="491"/>
      <c r="C20" s="491"/>
      <c r="D20" s="491"/>
      <c r="E20" s="491"/>
      <c r="F20" s="491"/>
      <c r="G20" s="491"/>
      <c r="H20" s="492"/>
      <c r="I20" s="1">
        <v>14</v>
      </c>
      <c r="J20" s="57">
        <f>IF(J12&gt;J19,J12-J19,0)</f>
        <v>0</v>
      </c>
      <c r="K20" s="48">
        <f>IF(K12&gt;K19,K12-K19,0)</f>
        <v>0</v>
      </c>
    </row>
    <row r="21" spans="1:11" ht="12.75">
      <c r="A21" s="460" t="s">
        <v>109</v>
      </c>
      <c r="B21" s="493"/>
      <c r="C21" s="493"/>
      <c r="D21" s="493"/>
      <c r="E21" s="493"/>
      <c r="F21" s="493"/>
      <c r="G21" s="493"/>
      <c r="H21" s="494"/>
      <c r="I21" s="1">
        <v>15</v>
      </c>
      <c r="J21" s="57">
        <f>IF(J19&gt;J12,J19-J12,0)</f>
        <v>0</v>
      </c>
      <c r="K21" s="48">
        <f>IF(K19&gt;K12,K19-K12,0)</f>
        <v>0</v>
      </c>
    </row>
    <row r="22" spans="1:11" ht="12.75">
      <c r="A22" s="432" t="s">
        <v>159</v>
      </c>
      <c r="B22" s="433"/>
      <c r="C22" s="433"/>
      <c r="D22" s="433"/>
      <c r="E22" s="433"/>
      <c r="F22" s="433"/>
      <c r="G22" s="433"/>
      <c r="H22" s="433"/>
      <c r="I22" s="486"/>
      <c r="J22" s="486"/>
      <c r="K22" s="487"/>
    </row>
    <row r="23" spans="1:11" ht="12.75">
      <c r="A23" s="423" t="s">
        <v>165</v>
      </c>
      <c r="B23" s="424"/>
      <c r="C23" s="424"/>
      <c r="D23" s="424"/>
      <c r="E23" s="424"/>
      <c r="F23" s="424"/>
      <c r="G23" s="424"/>
      <c r="H23" s="424"/>
      <c r="I23" s="1">
        <v>16</v>
      </c>
      <c r="J23" s="5"/>
      <c r="K23" s="7"/>
    </row>
    <row r="24" spans="1:11" ht="12.75">
      <c r="A24" s="423" t="s">
        <v>166</v>
      </c>
      <c r="B24" s="424"/>
      <c r="C24" s="424"/>
      <c r="D24" s="424"/>
      <c r="E24" s="424"/>
      <c r="F24" s="424"/>
      <c r="G24" s="424"/>
      <c r="H24" s="424"/>
      <c r="I24" s="1">
        <v>17</v>
      </c>
      <c r="J24" s="5"/>
      <c r="K24" s="7"/>
    </row>
    <row r="25" spans="1:11" ht="12.75">
      <c r="A25" s="423" t="s">
        <v>320</v>
      </c>
      <c r="B25" s="424"/>
      <c r="C25" s="424"/>
      <c r="D25" s="424"/>
      <c r="E25" s="424"/>
      <c r="F25" s="424"/>
      <c r="G25" s="424"/>
      <c r="H25" s="424"/>
      <c r="I25" s="1">
        <v>18</v>
      </c>
      <c r="J25" s="5"/>
      <c r="K25" s="7"/>
    </row>
    <row r="26" spans="1:11" ht="12.75">
      <c r="A26" s="423" t="s">
        <v>321</v>
      </c>
      <c r="B26" s="424"/>
      <c r="C26" s="424"/>
      <c r="D26" s="424"/>
      <c r="E26" s="424"/>
      <c r="F26" s="424"/>
      <c r="G26" s="424"/>
      <c r="H26" s="424"/>
      <c r="I26" s="1">
        <v>19</v>
      </c>
      <c r="J26" s="5"/>
      <c r="K26" s="7"/>
    </row>
    <row r="27" spans="1:11" ht="12.75">
      <c r="A27" s="423" t="s">
        <v>167</v>
      </c>
      <c r="B27" s="424"/>
      <c r="C27" s="424"/>
      <c r="D27" s="424"/>
      <c r="E27" s="424"/>
      <c r="F27" s="424"/>
      <c r="G27" s="424"/>
      <c r="H27" s="424"/>
      <c r="I27" s="1">
        <v>20</v>
      </c>
      <c r="J27" s="5"/>
      <c r="K27" s="7"/>
    </row>
    <row r="28" spans="1:11" ht="12.75">
      <c r="A28" s="420" t="s">
        <v>114</v>
      </c>
      <c r="B28" s="421"/>
      <c r="C28" s="421"/>
      <c r="D28" s="421"/>
      <c r="E28" s="421"/>
      <c r="F28" s="421"/>
      <c r="G28" s="421"/>
      <c r="H28" s="421"/>
      <c r="I28" s="1">
        <v>21</v>
      </c>
      <c r="J28" s="57">
        <f>SUM(J23:J27)</f>
        <v>0</v>
      </c>
      <c r="K28" s="48">
        <f>SUM(K23:K27)</f>
        <v>0</v>
      </c>
    </row>
    <row r="29" spans="1:11" ht="12.75">
      <c r="A29" s="423" t="s">
        <v>2</v>
      </c>
      <c r="B29" s="424"/>
      <c r="C29" s="424"/>
      <c r="D29" s="424"/>
      <c r="E29" s="424"/>
      <c r="F29" s="424"/>
      <c r="G29" s="424"/>
      <c r="H29" s="424"/>
      <c r="I29" s="1">
        <v>22</v>
      </c>
      <c r="J29" s="5"/>
      <c r="K29" s="7"/>
    </row>
    <row r="30" spans="1:11" ht="12.75">
      <c r="A30" s="423" t="s">
        <v>3</v>
      </c>
      <c r="B30" s="424"/>
      <c r="C30" s="424"/>
      <c r="D30" s="424"/>
      <c r="E30" s="424"/>
      <c r="F30" s="424"/>
      <c r="G30" s="424"/>
      <c r="H30" s="424"/>
      <c r="I30" s="1">
        <v>23</v>
      </c>
      <c r="J30" s="5"/>
      <c r="K30" s="7"/>
    </row>
    <row r="31" spans="1:11" ht="12.75">
      <c r="A31" s="423" t="s">
        <v>4</v>
      </c>
      <c r="B31" s="424"/>
      <c r="C31" s="424"/>
      <c r="D31" s="424"/>
      <c r="E31" s="424"/>
      <c r="F31" s="424"/>
      <c r="G31" s="424"/>
      <c r="H31" s="424"/>
      <c r="I31" s="1">
        <v>24</v>
      </c>
      <c r="J31" s="5"/>
      <c r="K31" s="7"/>
    </row>
    <row r="32" spans="1:11" ht="12.75">
      <c r="A32" s="420" t="s">
        <v>48</v>
      </c>
      <c r="B32" s="421"/>
      <c r="C32" s="421"/>
      <c r="D32" s="421"/>
      <c r="E32" s="421"/>
      <c r="F32" s="421"/>
      <c r="G32" s="421"/>
      <c r="H32" s="421"/>
      <c r="I32" s="1">
        <v>25</v>
      </c>
      <c r="J32" s="57">
        <f>SUM(J29:J31)</f>
        <v>0</v>
      </c>
      <c r="K32" s="48">
        <f>SUM(K29:K31)</f>
        <v>0</v>
      </c>
    </row>
    <row r="33" spans="1:11" ht="12.75">
      <c r="A33" s="420" t="s">
        <v>110</v>
      </c>
      <c r="B33" s="421"/>
      <c r="C33" s="421"/>
      <c r="D33" s="421"/>
      <c r="E33" s="421"/>
      <c r="F33" s="421"/>
      <c r="G33" s="421"/>
      <c r="H33" s="421"/>
      <c r="I33" s="1">
        <v>26</v>
      </c>
      <c r="J33" s="57">
        <f>IF(J28&gt;J32,J28-J32,0)</f>
        <v>0</v>
      </c>
      <c r="K33" s="48">
        <f>IF(K28&gt;K32,K28-K32,0)</f>
        <v>0</v>
      </c>
    </row>
    <row r="34" spans="1:11" ht="12.75">
      <c r="A34" s="420" t="s">
        <v>111</v>
      </c>
      <c r="B34" s="421"/>
      <c r="C34" s="421"/>
      <c r="D34" s="421"/>
      <c r="E34" s="421"/>
      <c r="F34" s="421"/>
      <c r="G34" s="421"/>
      <c r="H34" s="421"/>
      <c r="I34" s="1">
        <v>27</v>
      </c>
      <c r="J34" s="57">
        <f>IF(J32&gt;J28,J32-J28,0)</f>
        <v>0</v>
      </c>
      <c r="K34" s="48">
        <f>IF(K32&gt;K28,K32-K28,0)</f>
        <v>0</v>
      </c>
    </row>
    <row r="35" spans="1:11" ht="12.75">
      <c r="A35" s="432" t="s">
        <v>160</v>
      </c>
      <c r="B35" s="433"/>
      <c r="C35" s="433"/>
      <c r="D35" s="433"/>
      <c r="E35" s="433"/>
      <c r="F35" s="433"/>
      <c r="G35" s="433"/>
      <c r="H35" s="433"/>
      <c r="I35" s="486">
        <v>0</v>
      </c>
      <c r="J35" s="486"/>
      <c r="K35" s="487"/>
    </row>
    <row r="36" spans="1:11" ht="12.75">
      <c r="A36" s="423" t="s">
        <v>174</v>
      </c>
      <c r="B36" s="424"/>
      <c r="C36" s="424"/>
      <c r="D36" s="424"/>
      <c r="E36" s="424"/>
      <c r="F36" s="424"/>
      <c r="G36" s="424"/>
      <c r="H36" s="424"/>
      <c r="I36" s="1">
        <v>28</v>
      </c>
      <c r="J36" s="5"/>
      <c r="K36" s="7"/>
    </row>
    <row r="37" spans="1:11" ht="12.75">
      <c r="A37" s="423" t="s">
        <v>29</v>
      </c>
      <c r="B37" s="424"/>
      <c r="C37" s="424"/>
      <c r="D37" s="424"/>
      <c r="E37" s="424"/>
      <c r="F37" s="424"/>
      <c r="G37" s="424"/>
      <c r="H37" s="424"/>
      <c r="I37" s="1">
        <v>29</v>
      </c>
      <c r="J37" s="5"/>
      <c r="K37" s="7"/>
    </row>
    <row r="38" spans="1:11" ht="12.75">
      <c r="A38" s="423" t="s">
        <v>30</v>
      </c>
      <c r="B38" s="424"/>
      <c r="C38" s="424"/>
      <c r="D38" s="424"/>
      <c r="E38" s="424"/>
      <c r="F38" s="424"/>
      <c r="G38" s="424"/>
      <c r="H38" s="424"/>
      <c r="I38" s="1">
        <v>30</v>
      </c>
      <c r="J38" s="5"/>
      <c r="K38" s="7"/>
    </row>
    <row r="39" spans="1:11" ht="12.75">
      <c r="A39" s="420" t="s">
        <v>49</v>
      </c>
      <c r="B39" s="421"/>
      <c r="C39" s="421"/>
      <c r="D39" s="421"/>
      <c r="E39" s="421"/>
      <c r="F39" s="421"/>
      <c r="G39" s="421"/>
      <c r="H39" s="421"/>
      <c r="I39" s="1">
        <v>31</v>
      </c>
      <c r="J39" s="57">
        <f>SUM(J36:J38)</f>
        <v>0</v>
      </c>
      <c r="K39" s="48">
        <f>SUM(K36:K38)</f>
        <v>0</v>
      </c>
    </row>
    <row r="40" spans="1:11" ht="12.75">
      <c r="A40" s="423" t="s">
        <v>31</v>
      </c>
      <c r="B40" s="424"/>
      <c r="C40" s="424"/>
      <c r="D40" s="424"/>
      <c r="E40" s="424"/>
      <c r="F40" s="424"/>
      <c r="G40" s="424"/>
      <c r="H40" s="424"/>
      <c r="I40" s="1">
        <v>32</v>
      </c>
      <c r="J40" s="5"/>
      <c r="K40" s="7"/>
    </row>
    <row r="41" spans="1:11" ht="12.75">
      <c r="A41" s="423" t="s">
        <v>32</v>
      </c>
      <c r="B41" s="424"/>
      <c r="C41" s="424"/>
      <c r="D41" s="424"/>
      <c r="E41" s="424"/>
      <c r="F41" s="424"/>
      <c r="G41" s="424"/>
      <c r="H41" s="424"/>
      <c r="I41" s="1">
        <v>33</v>
      </c>
      <c r="J41" s="5"/>
      <c r="K41" s="7"/>
    </row>
    <row r="42" spans="1:11" ht="12.75">
      <c r="A42" s="423" t="s">
        <v>33</v>
      </c>
      <c r="B42" s="424"/>
      <c r="C42" s="424"/>
      <c r="D42" s="424"/>
      <c r="E42" s="424"/>
      <c r="F42" s="424"/>
      <c r="G42" s="424"/>
      <c r="H42" s="424"/>
      <c r="I42" s="1">
        <v>34</v>
      </c>
      <c r="J42" s="5"/>
      <c r="K42" s="7"/>
    </row>
    <row r="43" spans="1:11" ht="12.75">
      <c r="A43" s="423" t="s">
        <v>34</v>
      </c>
      <c r="B43" s="424"/>
      <c r="C43" s="424"/>
      <c r="D43" s="424"/>
      <c r="E43" s="424"/>
      <c r="F43" s="424"/>
      <c r="G43" s="424"/>
      <c r="H43" s="424"/>
      <c r="I43" s="1">
        <v>35</v>
      </c>
      <c r="J43" s="5"/>
      <c r="K43" s="7"/>
    </row>
    <row r="44" spans="1:11" ht="12.75">
      <c r="A44" s="423" t="s">
        <v>35</v>
      </c>
      <c r="B44" s="424"/>
      <c r="C44" s="424"/>
      <c r="D44" s="424"/>
      <c r="E44" s="424"/>
      <c r="F44" s="424"/>
      <c r="G44" s="424"/>
      <c r="H44" s="424"/>
      <c r="I44" s="1">
        <v>36</v>
      </c>
      <c r="J44" s="5"/>
      <c r="K44" s="7"/>
    </row>
    <row r="45" spans="1:11" ht="12.75">
      <c r="A45" s="420" t="s">
        <v>148</v>
      </c>
      <c r="B45" s="421"/>
      <c r="C45" s="421"/>
      <c r="D45" s="421"/>
      <c r="E45" s="421"/>
      <c r="F45" s="421"/>
      <c r="G45" s="421"/>
      <c r="H45" s="421"/>
      <c r="I45" s="1">
        <v>37</v>
      </c>
      <c r="J45" s="57">
        <f>SUM(J40:J44)</f>
        <v>0</v>
      </c>
      <c r="K45" s="48">
        <f>SUM(K40:K44)</f>
        <v>0</v>
      </c>
    </row>
    <row r="46" spans="1:11" ht="12.75">
      <c r="A46" s="420" t="s">
        <v>162</v>
      </c>
      <c r="B46" s="421"/>
      <c r="C46" s="421"/>
      <c r="D46" s="421"/>
      <c r="E46" s="421"/>
      <c r="F46" s="421"/>
      <c r="G46" s="421"/>
      <c r="H46" s="421"/>
      <c r="I46" s="1">
        <v>38</v>
      </c>
      <c r="J46" s="57">
        <f>IF(J39&gt;J45,J39-J45,0)</f>
        <v>0</v>
      </c>
      <c r="K46" s="48">
        <f>IF(K39&gt;K45,K39-K45,0)</f>
        <v>0</v>
      </c>
    </row>
    <row r="47" spans="1:11" ht="12.75">
      <c r="A47" s="420" t="s">
        <v>163</v>
      </c>
      <c r="B47" s="421"/>
      <c r="C47" s="421"/>
      <c r="D47" s="421"/>
      <c r="E47" s="421"/>
      <c r="F47" s="421"/>
      <c r="G47" s="421"/>
      <c r="H47" s="421"/>
      <c r="I47" s="1">
        <v>39</v>
      </c>
      <c r="J47" s="57">
        <f>IF(J45&gt;J39,J45-J39,0)</f>
        <v>0</v>
      </c>
      <c r="K47" s="48">
        <f>IF(K45&gt;K39,K45-K39,0)</f>
        <v>0</v>
      </c>
    </row>
    <row r="48" spans="1:11" ht="12.75">
      <c r="A48" s="420" t="s">
        <v>149</v>
      </c>
      <c r="B48" s="421"/>
      <c r="C48" s="421"/>
      <c r="D48" s="421"/>
      <c r="E48" s="421"/>
      <c r="F48" s="421"/>
      <c r="G48" s="421"/>
      <c r="H48" s="421"/>
      <c r="I48" s="1">
        <v>40</v>
      </c>
      <c r="J48" s="57">
        <f>IF(J20-J21+J33-J34+J46-J47&gt;0,J20-J21+J33-J34+J46-J47,0)</f>
        <v>0</v>
      </c>
      <c r="K48" s="48">
        <f>IF(K20-K21+K33-K34+K46-K47&gt;0,K20-K21+K33-K34+K46-K47,0)</f>
        <v>0</v>
      </c>
    </row>
    <row r="49" spans="1:11" ht="12.75">
      <c r="A49" s="420" t="s">
        <v>15</v>
      </c>
      <c r="B49" s="421"/>
      <c r="C49" s="421"/>
      <c r="D49" s="421"/>
      <c r="E49" s="421"/>
      <c r="F49" s="421"/>
      <c r="G49" s="421"/>
      <c r="H49" s="421"/>
      <c r="I49" s="1">
        <v>41</v>
      </c>
      <c r="J49" s="57">
        <f>IF(J21-J20+J34-J33+J47-J46&gt;0,J21-J20+J34-J33+J47-J46,0)</f>
        <v>0</v>
      </c>
      <c r="K49" s="48">
        <f>IF(K21-K20+K34-K33+K47-K46&gt;0,K21-K20+K34-K33+K47-K46,0)</f>
        <v>0</v>
      </c>
    </row>
    <row r="50" spans="1:11" ht="12.75">
      <c r="A50" s="420" t="s">
        <v>161</v>
      </c>
      <c r="B50" s="421"/>
      <c r="C50" s="421"/>
      <c r="D50" s="421"/>
      <c r="E50" s="421"/>
      <c r="F50" s="421"/>
      <c r="G50" s="421"/>
      <c r="H50" s="421"/>
      <c r="I50" s="1">
        <v>42</v>
      </c>
      <c r="J50" s="5"/>
      <c r="K50" s="7"/>
    </row>
    <row r="51" spans="1:11" ht="12.75">
      <c r="A51" s="420" t="s">
        <v>175</v>
      </c>
      <c r="B51" s="421"/>
      <c r="C51" s="421"/>
      <c r="D51" s="421"/>
      <c r="E51" s="421"/>
      <c r="F51" s="421"/>
      <c r="G51" s="421"/>
      <c r="H51" s="421"/>
      <c r="I51" s="1">
        <v>43</v>
      </c>
      <c r="J51" s="5"/>
      <c r="K51" s="7"/>
    </row>
    <row r="52" spans="1:11" ht="12.75">
      <c r="A52" s="420" t="s">
        <v>176</v>
      </c>
      <c r="B52" s="421"/>
      <c r="C52" s="421"/>
      <c r="D52" s="421"/>
      <c r="E52" s="421"/>
      <c r="F52" s="421"/>
      <c r="G52" s="421"/>
      <c r="H52" s="421"/>
      <c r="I52" s="1">
        <v>44</v>
      </c>
      <c r="J52" s="5"/>
      <c r="K52" s="7"/>
    </row>
    <row r="53" spans="1:11" ht="12.75">
      <c r="A53" s="460" t="s">
        <v>177</v>
      </c>
      <c r="B53" s="461"/>
      <c r="C53" s="461"/>
      <c r="D53" s="461"/>
      <c r="E53" s="461"/>
      <c r="F53" s="461"/>
      <c r="G53" s="461"/>
      <c r="H53" s="461"/>
      <c r="I53" s="4">
        <v>45</v>
      </c>
      <c r="J53" s="58">
        <f>J50+J51-J52</f>
        <v>0</v>
      </c>
      <c r="K53" s="55">
        <f>K50+K51-K52</f>
        <v>0</v>
      </c>
    </row>
    <row r="54" spans="1:11" ht="12.75">
      <c r="A54" s="63"/>
      <c r="B54" s="64"/>
      <c r="C54" s="64"/>
      <c r="D54" s="64"/>
      <c r="E54" s="64"/>
      <c r="F54" s="64"/>
      <c r="G54" s="64"/>
      <c r="H54" s="64"/>
      <c r="I54" s="64"/>
      <c r="J54" s="64"/>
      <c r="K54" s="64"/>
    </row>
  </sheetData>
  <sheetProtection/>
  <mergeCells count="53">
    <mergeCell ref="A45:H45"/>
    <mergeCell ref="A46:H46"/>
    <mergeCell ref="A47:H47"/>
    <mergeCell ref="A52:H52"/>
    <mergeCell ref="A53:H53"/>
    <mergeCell ref="A48:H48"/>
    <mergeCell ref="A49:H49"/>
    <mergeCell ref="A50:H50"/>
    <mergeCell ref="A51:H51"/>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J4" sqref="J4:K4"/>
    </sheetView>
  </sheetViews>
  <sheetFormatPr defaultColWidth="9.140625" defaultRowHeight="12.75"/>
  <cols>
    <col min="1" max="4" width="9.140625" style="68" customWidth="1"/>
    <col min="5" max="5" width="10.140625" style="68" bestFit="1" customWidth="1"/>
    <col min="6" max="9" width="9.140625" style="68" customWidth="1"/>
    <col min="10" max="10" width="13.421875" style="68" customWidth="1"/>
    <col min="11" max="11" width="12.28125" style="68" customWidth="1"/>
    <col min="12" max="16384" width="9.140625" style="68" customWidth="1"/>
  </cols>
  <sheetData>
    <row r="1" spans="1:12" ht="12.75">
      <c r="A1" s="501" t="s">
        <v>281</v>
      </c>
      <c r="B1" s="502"/>
      <c r="C1" s="502"/>
      <c r="D1" s="502"/>
      <c r="E1" s="502"/>
      <c r="F1" s="502"/>
      <c r="G1" s="502"/>
      <c r="H1" s="502"/>
      <c r="I1" s="502"/>
      <c r="J1" s="502"/>
      <c r="K1" s="502"/>
      <c r="L1" s="67"/>
    </row>
    <row r="2" spans="1:12" ht="15">
      <c r="A2" s="216"/>
      <c r="B2" s="215"/>
      <c r="C2" s="511" t="s">
        <v>282</v>
      </c>
      <c r="D2" s="511"/>
      <c r="E2" s="217">
        <v>41275</v>
      </c>
      <c r="F2" s="218" t="s">
        <v>250</v>
      </c>
      <c r="G2" s="512">
        <v>41455</v>
      </c>
      <c r="H2" s="513"/>
      <c r="I2" s="215"/>
      <c r="J2" s="215"/>
      <c r="K2" s="215"/>
      <c r="L2" s="69"/>
    </row>
    <row r="3" spans="1:11" ht="21.75">
      <c r="A3" s="514" t="s">
        <v>59</v>
      </c>
      <c r="B3" s="514"/>
      <c r="C3" s="514"/>
      <c r="D3" s="514"/>
      <c r="E3" s="514"/>
      <c r="F3" s="514"/>
      <c r="G3" s="514"/>
      <c r="H3" s="514"/>
      <c r="I3" s="72" t="s">
        <v>305</v>
      </c>
      <c r="J3" s="73" t="s">
        <v>150</v>
      </c>
      <c r="K3" s="73" t="s">
        <v>151</v>
      </c>
    </row>
    <row r="4" spans="1:11" ht="12.75">
      <c r="A4" s="515">
        <v>1</v>
      </c>
      <c r="B4" s="515"/>
      <c r="C4" s="515"/>
      <c r="D4" s="515"/>
      <c r="E4" s="515"/>
      <c r="F4" s="515"/>
      <c r="G4" s="515"/>
      <c r="H4" s="515"/>
      <c r="I4" s="75">
        <v>2</v>
      </c>
      <c r="J4" s="74" t="s">
        <v>283</v>
      </c>
      <c r="K4" s="74" t="s">
        <v>284</v>
      </c>
    </row>
    <row r="5" spans="1:11" ht="12.75">
      <c r="A5" s="503" t="s">
        <v>285</v>
      </c>
      <c r="B5" s="504"/>
      <c r="C5" s="504"/>
      <c r="D5" s="504"/>
      <c r="E5" s="504"/>
      <c r="F5" s="504"/>
      <c r="G5" s="504"/>
      <c r="H5" s="504"/>
      <c r="I5" s="39">
        <v>1</v>
      </c>
      <c r="J5" s="297">
        <v>28200700</v>
      </c>
      <c r="K5" s="219">
        <v>28200700</v>
      </c>
    </row>
    <row r="6" spans="1:11" ht="12.75">
      <c r="A6" s="503" t="s">
        <v>286</v>
      </c>
      <c r="B6" s="504"/>
      <c r="C6" s="504"/>
      <c r="D6" s="504"/>
      <c r="E6" s="504"/>
      <c r="F6" s="504"/>
      <c r="G6" s="504"/>
      <c r="H6" s="504"/>
      <c r="I6" s="39">
        <v>2</v>
      </c>
      <c r="J6" s="298">
        <v>194354000</v>
      </c>
      <c r="K6" s="220">
        <v>194354000</v>
      </c>
    </row>
    <row r="7" spans="1:11" ht="12.75">
      <c r="A7" s="503" t="s">
        <v>287</v>
      </c>
      <c r="B7" s="504"/>
      <c r="C7" s="504"/>
      <c r="D7" s="504"/>
      <c r="E7" s="504"/>
      <c r="F7" s="504"/>
      <c r="G7" s="504"/>
      <c r="H7" s="504"/>
      <c r="I7" s="39">
        <v>3</v>
      </c>
      <c r="J7" s="298">
        <v>0</v>
      </c>
      <c r="K7" s="41">
        <v>0</v>
      </c>
    </row>
    <row r="8" spans="1:11" ht="12.75">
      <c r="A8" s="503" t="s">
        <v>288</v>
      </c>
      <c r="B8" s="504"/>
      <c r="C8" s="504"/>
      <c r="D8" s="504"/>
      <c r="E8" s="504"/>
      <c r="F8" s="504"/>
      <c r="G8" s="504"/>
      <c r="H8" s="504"/>
      <c r="I8" s="39">
        <v>4</v>
      </c>
      <c r="J8" s="298">
        <v>-688761522</v>
      </c>
      <c r="K8" s="41">
        <v>-785106794</v>
      </c>
    </row>
    <row r="9" spans="1:11" ht="12.75">
      <c r="A9" s="503" t="s">
        <v>289</v>
      </c>
      <c r="B9" s="504"/>
      <c r="C9" s="504"/>
      <c r="D9" s="504"/>
      <c r="E9" s="504"/>
      <c r="F9" s="504"/>
      <c r="G9" s="504"/>
      <c r="H9" s="504"/>
      <c r="I9" s="39">
        <v>5</v>
      </c>
      <c r="J9" s="298">
        <v>-19200358</v>
      </c>
      <c r="K9" s="41">
        <v>-27028763</v>
      </c>
    </row>
    <row r="10" spans="1:11" ht="12.75">
      <c r="A10" s="503" t="s">
        <v>290</v>
      </c>
      <c r="B10" s="504"/>
      <c r="C10" s="504"/>
      <c r="D10" s="504"/>
      <c r="E10" s="504"/>
      <c r="F10" s="504"/>
      <c r="G10" s="504"/>
      <c r="H10" s="504"/>
      <c r="I10" s="39">
        <v>6</v>
      </c>
      <c r="J10" s="298">
        <v>0</v>
      </c>
      <c r="K10" s="298">
        <v>0</v>
      </c>
    </row>
    <row r="11" spans="1:11" ht="12.75">
      <c r="A11" s="503" t="s">
        <v>291</v>
      </c>
      <c r="B11" s="504"/>
      <c r="C11" s="504"/>
      <c r="D11" s="504"/>
      <c r="E11" s="504"/>
      <c r="F11" s="504"/>
      <c r="G11" s="504"/>
      <c r="H11" s="504"/>
      <c r="I11" s="39">
        <v>7</v>
      </c>
      <c r="J11" s="298">
        <v>0</v>
      </c>
      <c r="K11" s="298">
        <v>0</v>
      </c>
    </row>
    <row r="12" spans="1:11" ht="12.75">
      <c r="A12" s="503" t="s">
        <v>292</v>
      </c>
      <c r="B12" s="504"/>
      <c r="C12" s="504"/>
      <c r="D12" s="504"/>
      <c r="E12" s="504"/>
      <c r="F12" s="504"/>
      <c r="G12" s="504"/>
      <c r="H12" s="504"/>
      <c r="I12" s="39">
        <v>8</v>
      </c>
      <c r="J12" s="298">
        <v>0</v>
      </c>
      <c r="K12" s="298">
        <v>0</v>
      </c>
    </row>
    <row r="13" spans="1:11" ht="12.75">
      <c r="A13" s="503" t="s">
        <v>293</v>
      </c>
      <c r="B13" s="504"/>
      <c r="C13" s="504"/>
      <c r="D13" s="504"/>
      <c r="E13" s="504"/>
      <c r="F13" s="504"/>
      <c r="G13" s="504"/>
      <c r="H13" s="504"/>
      <c r="I13" s="39">
        <v>9</v>
      </c>
      <c r="J13" s="298">
        <v>0</v>
      </c>
      <c r="K13" s="298">
        <v>0</v>
      </c>
    </row>
    <row r="14" spans="1:11" ht="12.75">
      <c r="A14" s="505" t="s">
        <v>294</v>
      </c>
      <c r="B14" s="506"/>
      <c r="C14" s="506"/>
      <c r="D14" s="506"/>
      <c r="E14" s="506"/>
      <c r="F14" s="506"/>
      <c r="G14" s="506"/>
      <c r="H14" s="506"/>
      <c r="I14" s="39">
        <v>10</v>
      </c>
      <c r="J14" s="70">
        <f>SUM(J5:J13)</f>
        <v>-485407180</v>
      </c>
      <c r="K14" s="70">
        <f>SUM(K5:K13)</f>
        <v>-589580857</v>
      </c>
    </row>
    <row r="15" spans="1:11" ht="12.75">
      <c r="A15" s="503" t="s">
        <v>295</v>
      </c>
      <c r="B15" s="504"/>
      <c r="C15" s="504"/>
      <c r="D15" s="504"/>
      <c r="E15" s="504"/>
      <c r="F15" s="504"/>
      <c r="G15" s="504"/>
      <c r="H15" s="504"/>
      <c r="I15" s="39">
        <v>11</v>
      </c>
      <c r="J15" s="41">
        <v>0</v>
      </c>
      <c r="K15" s="41">
        <v>0</v>
      </c>
    </row>
    <row r="16" spans="1:11" ht="12.75">
      <c r="A16" s="503" t="s">
        <v>296</v>
      </c>
      <c r="B16" s="504"/>
      <c r="C16" s="504"/>
      <c r="D16" s="504"/>
      <c r="E16" s="504"/>
      <c r="F16" s="504"/>
      <c r="G16" s="504"/>
      <c r="H16" s="504"/>
      <c r="I16" s="39">
        <v>12</v>
      </c>
      <c r="J16" s="41">
        <v>0</v>
      </c>
      <c r="K16" s="41">
        <v>0</v>
      </c>
    </row>
    <row r="17" spans="1:11" ht="12.75">
      <c r="A17" s="503" t="s">
        <v>297</v>
      </c>
      <c r="B17" s="504"/>
      <c r="C17" s="504"/>
      <c r="D17" s="504"/>
      <c r="E17" s="504"/>
      <c r="F17" s="504"/>
      <c r="G17" s="504"/>
      <c r="H17" s="504"/>
      <c r="I17" s="39">
        <v>13</v>
      </c>
      <c r="J17" s="41">
        <v>0</v>
      </c>
      <c r="K17" s="41">
        <v>0</v>
      </c>
    </row>
    <row r="18" spans="1:11" ht="12.75">
      <c r="A18" s="503" t="s">
        <v>298</v>
      </c>
      <c r="B18" s="504"/>
      <c r="C18" s="504"/>
      <c r="D18" s="504"/>
      <c r="E18" s="504"/>
      <c r="F18" s="504"/>
      <c r="G18" s="504"/>
      <c r="H18" s="504"/>
      <c r="I18" s="39">
        <v>14</v>
      </c>
      <c r="J18" s="41">
        <v>0</v>
      </c>
      <c r="K18" s="41">
        <v>0</v>
      </c>
    </row>
    <row r="19" spans="1:11" ht="12.75">
      <c r="A19" s="503" t="s">
        <v>299</v>
      </c>
      <c r="B19" s="504"/>
      <c r="C19" s="504"/>
      <c r="D19" s="504"/>
      <c r="E19" s="504"/>
      <c r="F19" s="504"/>
      <c r="G19" s="504"/>
      <c r="H19" s="504"/>
      <c r="I19" s="39">
        <v>15</v>
      </c>
      <c r="J19" s="41">
        <v>0</v>
      </c>
      <c r="K19" s="41">
        <v>0</v>
      </c>
    </row>
    <row r="20" spans="1:11" ht="12.75">
      <c r="A20" s="503" t="s">
        <v>300</v>
      </c>
      <c r="B20" s="504"/>
      <c r="C20" s="504"/>
      <c r="D20" s="504"/>
      <c r="E20" s="504"/>
      <c r="F20" s="504"/>
      <c r="G20" s="504"/>
      <c r="H20" s="504"/>
      <c r="I20" s="39">
        <v>16</v>
      </c>
      <c r="J20" s="41">
        <v>0</v>
      </c>
      <c r="K20" s="41">
        <v>0</v>
      </c>
    </row>
    <row r="21" spans="1:11" ht="12.75">
      <c r="A21" s="505" t="s">
        <v>301</v>
      </c>
      <c r="B21" s="506"/>
      <c r="C21" s="506"/>
      <c r="D21" s="506"/>
      <c r="E21" s="506"/>
      <c r="F21" s="506"/>
      <c r="G21" s="506"/>
      <c r="H21" s="506"/>
      <c r="I21" s="39">
        <v>17</v>
      </c>
      <c r="J21" s="71">
        <f>SUM(J15:J20)</f>
        <v>0</v>
      </c>
      <c r="K21" s="71">
        <f>SUM(K15:K20)</f>
        <v>0</v>
      </c>
    </row>
    <row r="22" spans="1:11" ht="12.75">
      <c r="A22" s="507"/>
      <c r="B22" s="508"/>
      <c r="C22" s="508"/>
      <c r="D22" s="508"/>
      <c r="E22" s="508"/>
      <c r="F22" s="508"/>
      <c r="G22" s="508"/>
      <c r="H22" s="508"/>
      <c r="I22" s="509"/>
      <c r="J22" s="509"/>
      <c r="K22" s="510"/>
    </row>
    <row r="23" spans="1:11" ht="12.75">
      <c r="A23" s="495" t="s">
        <v>302</v>
      </c>
      <c r="B23" s="496"/>
      <c r="C23" s="496"/>
      <c r="D23" s="496"/>
      <c r="E23" s="496"/>
      <c r="F23" s="496"/>
      <c r="G23" s="496"/>
      <c r="H23" s="496"/>
      <c r="I23" s="42">
        <v>18</v>
      </c>
      <c r="J23" s="40">
        <v>0</v>
      </c>
      <c r="K23" s="40">
        <v>0</v>
      </c>
    </row>
    <row r="24" spans="1:11" ht="17.25" customHeight="1">
      <c r="A24" s="497" t="s">
        <v>303</v>
      </c>
      <c r="B24" s="498"/>
      <c r="C24" s="498"/>
      <c r="D24" s="498"/>
      <c r="E24" s="498"/>
      <c r="F24" s="498"/>
      <c r="G24" s="498"/>
      <c r="H24" s="498"/>
      <c r="I24" s="43">
        <v>19</v>
      </c>
      <c r="J24" s="71">
        <v>0</v>
      </c>
      <c r="K24" s="71">
        <v>0</v>
      </c>
    </row>
    <row r="25" spans="1:11" ht="30" customHeight="1">
      <c r="A25" s="499" t="s">
        <v>304</v>
      </c>
      <c r="B25" s="500"/>
      <c r="C25" s="500"/>
      <c r="D25" s="500"/>
      <c r="E25" s="500"/>
      <c r="F25" s="500"/>
      <c r="G25" s="500"/>
      <c r="H25" s="500"/>
      <c r="I25" s="500"/>
      <c r="J25" s="500"/>
      <c r="K25" s="500"/>
    </row>
  </sheetData>
  <sheetProtection/>
  <protectedRanges>
    <protectedRange sqref="E2" name="Range1_1_1"/>
    <protectedRange sqref="G2:H2" name="Range1_2"/>
  </protectedRanges>
  <mergeCells count="26">
    <mergeCell ref="A11:H11"/>
    <mergeCell ref="A12:H12"/>
    <mergeCell ref="A13:H13"/>
    <mergeCell ref="A14:H14"/>
    <mergeCell ref="C2:D2"/>
    <mergeCell ref="G2:H2"/>
    <mergeCell ref="A3:H3"/>
    <mergeCell ref="A4:H4"/>
    <mergeCell ref="A5:H5"/>
    <mergeCell ref="A6:H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s>
  <conditionalFormatting sqref="G2">
    <cfRule type="cellIs" priority="1" dxfId="0" operator="lessThan" stopIfTrue="1">
      <formula>PK!#REF!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M464"/>
  <sheetViews>
    <sheetView zoomScaleSheetLayoutView="100" zoomScalePageLayoutView="0" workbookViewId="0" topLeftCell="A340">
      <selection activeCell="A406" sqref="A406:I406"/>
    </sheetView>
  </sheetViews>
  <sheetFormatPr defaultColWidth="9.140625" defaultRowHeight="12.75"/>
  <cols>
    <col min="1" max="1" width="30.00390625" style="153" customWidth="1"/>
    <col min="2" max="2" width="12.7109375" style="153" customWidth="1"/>
    <col min="3" max="3" width="11.57421875" style="153" bestFit="1" customWidth="1"/>
    <col min="4" max="4" width="12.421875" style="153" customWidth="1"/>
    <col min="5" max="5" width="10.7109375" style="153" bestFit="1" customWidth="1"/>
    <col min="6" max="6" width="10.8515625" style="153" customWidth="1"/>
    <col min="7" max="7" width="10.140625" style="153" bestFit="1" customWidth="1"/>
    <col min="8" max="8" width="9.421875" style="153" bestFit="1" customWidth="1"/>
    <col min="9" max="9" width="9.57421875" style="153" bestFit="1" customWidth="1"/>
    <col min="10" max="10" width="11.140625" style="146" bestFit="1" customWidth="1"/>
    <col min="11" max="11" width="10.140625" style="168" bestFit="1" customWidth="1"/>
    <col min="12" max="12" width="11.140625" style="156" bestFit="1" customWidth="1"/>
    <col min="13" max="16384" width="9.140625" style="156" customWidth="1"/>
  </cols>
  <sheetData>
    <row r="1" spans="1:9" ht="21">
      <c r="A1" s="556" t="s">
        <v>280</v>
      </c>
      <c r="B1" s="556"/>
      <c r="C1" s="556"/>
      <c r="D1" s="556"/>
      <c r="E1" s="556"/>
      <c r="F1" s="556"/>
      <c r="G1" s="556"/>
      <c r="H1" s="556"/>
      <c r="I1" s="556"/>
    </row>
    <row r="2" spans="1:11" s="250" customFormat="1" ht="12.75">
      <c r="A2" s="159"/>
      <c r="B2" s="159"/>
      <c r="C2" s="159"/>
      <c r="D2" s="159"/>
      <c r="E2" s="159"/>
      <c r="F2" s="159"/>
      <c r="G2" s="159"/>
      <c r="H2" s="159"/>
      <c r="I2" s="159"/>
      <c r="J2" s="249"/>
      <c r="K2" s="252"/>
    </row>
    <row r="3" spans="1:11" s="250" customFormat="1" ht="12.75">
      <c r="A3" s="557" t="s">
        <v>576</v>
      </c>
      <c r="B3" s="557"/>
      <c r="C3" s="557"/>
      <c r="D3" s="557"/>
      <c r="E3" s="557"/>
      <c r="F3" s="557"/>
      <c r="G3" s="557"/>
      <c r="H3" s="557"/>
      <c r="I3" s="557"/>
      <c r="J3" s="249"/>
      <c r="K3" s="252"/>
    </row>
    <row r="4" spans="1:11" s="250" customFormat="1" ht="12.75">
      <c r="A4" s="159"/>
      <c r="B4" s="159"/>
      <c r="C4" s="159"/>
      <c r="D4" s="159"/>
      <c r="E4" s="159"/>
      <c r="F4" s="159"/>
      <c r="G4" s="159"/>
      <c r="H4" s="159"/>
      <c r="I4" s="159"/>
      <c r="J4" s="249"/>
      <c r="K4" s="252"/>
    </row>
    <row r="5" spans="1:11" s="250" customFormat="1" ht="85.5" customHeight="1">
      <c r="A5" s="558" t="s">
        <v>607</v>
      </c>
      <c r="B5" s="558"/>
      <c r="C5" s="558"/>
      <c r="D5" s="558"/>
      <c r="E5" s="558"/>
      <c r="F5" s="558"/>
      <c r="G5" s="558"/>
      <c r="H5" s="558"/>
      <c r="I5" s="558"/>
      <c r="J5" s="249"/>
      <c r="K5" s="252"/>
    </row>
    <row r="6" spans="1:11" s="250" customFormat="1" ht="12.75">
      <c r="A6" s="306"/>
      <c r="B6" s="306"/>
      <c r="C6" s="306"/>
      <c r="D6" s="306"/>
      <c r="E6" s="306"/>
      <c r="F6" s="306"/>
      <c r="G6" s="306"/>
      <c r="H6" s="306"/>
      <c r="I6" s="306"/>
      <c r="J6" s="249"/>
      <c r="K6" s="252"/>
    </row>
    <row r="7" spans="1:9" ht="12.75" customHeight="1">
      <c r="A7" s="538" t="s">
        <v>335</v>
      </c>
      <c r="B7" s="538"/>
      <c r="C7" s="538"/>
      <c r="D7" s="538"/>
      <c r="E7" s="538"/>
      <c r="F7" s="538"/>
      <c r="G7" s="538"/>
      <c r="H7" s="538"/>
      <c r="I7" s="538"/>
    </row>
    <row r="8" spans="1:9" ht="12.75" customHeight="1">
      <c r="A8" s="148"/>
      <c r="B8" s="148"/>
      <c r="C8" s="148"/>
      <c r="D8" s="148"/>
      <c r="E8" s="148"/>
      <c r="F8" s="148"/>
      <c r="G8" s="148"/>
      <c r="H8" s="148"/>
      <c r="I8" s="148"/>
    </row>
    <row r="9" spans="1:9" ht="12.75" customHeight="1">
      <c r="A9" s="538" t="s">
        <v>336</v>
      </c>
      <c r="B9" s="538"/>
      <c r="C9" s="538"/>
      <c r="D9" s="538"/>
      <c r="E9" s="538"/>
      <c r="F9" s="538"/>
      <c r="G9" s="538"/>
      <c r="H9" s="538"/>
      <c r="I9" s="538"/>
    </row>
    <row r="10" spans="1:9" ht="27.75" customHeight="1">
      <c r="A10" s="531" t="s">
        <v>337</v>
      </c>
      <c r="B10" s="531"/>
      <c r="C10" s="531"/>
      <c r="D10" s="531"/>
      <c r="E10" s="531"/>
      <c r="F10" s="531"/>
      <c r="G10" s="531"/>
      <c r="H10" s="531"/>
      <c r="I10" s="531"/>
    </row>
    <row r="11" spans="1:9" ht="39.75" customHeight="1">
      <c r="A11" s="531" t="s">
        <v>338</v>
      </c>
      <c r="B11" s="531"/>
      <c r="C11" s="531"/>
      <c r="D11" s="531"/>
      <c r="E11" s="531"/>
      <c r="F11" s="531"/>
      <c r="G11" s="531"/>
      <c r="H11" s="531"/>
      <c r="I11" s="531"/>
    </row>
    <row r="12" ht="12.75" customHeight="1">
      <c r="A12" s="157"/>
    </row>
    <row r="13" spans="1:9" ht="12.75">
      <c r="A13" s="538" t="s">
        <v>339</v>
      </c>
      <c r="B13" s="538"/>
      <c r="C13" s="538"/>
      <c r="D13" s="538"/>
      <c r="E13" s="538"/>
      <c r="F13" s="538"/>
      <c r="G13" s="538"/>
      <c r="H13" s="538"/>
      <c r="I13" s="538"/>
    </row>
    <row r="14" spans="1:9" ht="28.5" customHeight="1">
      <c r="A14" s="531" t="s">
        <v>340</v>
      </c>
      <c r="B14" s="531"/>
      <c r="C14" s="531"/>
      <c r="D14" s="531"/>
      <c r="E14" s="531"/>
      <c r="F14" s="531"/>
      <c r="G14" s="531"/>
      <c r="H14" s="531"/>
      <c r="I14" s="531"/>
    </row>
    <row r="15" spans="1:10" ht="27" customHeight="1">
      <c r="A15" s="531" t="s">
        <v>342</v>
      </c>
      <c r="B15" s="531"/>
      <c r="C15" s="531"/>
      <c r="D15" s="531"/>
      <c r="E15" s="531"/>
      <c r="F15" s="531"/>
      <c r="G15" s="531"/>
      <c r="H15" s="531"/>
      <c r="I15" s="531"/>
      <c r="J15" s="158"/>
    </row>
    <row r="16" spans="1:9" ht="67.5" customHeight="1">
      <c r="A16" s="531" t="s">
        <v>343</v>
      </c>
      <c r="B16" s="531"/>
      <c r="C16" s="531"/>
      <c r="D16" s="531"/>
      <c r="E16" s="531"/>
      <c r="F16" s="531"/>
      <c r="G16" s="531"/>
      <c r="H16" s="531"/>
      <c r="I16" s="531"/>
    </row>
    <row r="17" spans="1:9" ht="12.75">
      <c r="A17" s="149"/>
      <c r="B17" s="149"/>
      <c r="C17" s="149"/>
      <c r="D17" s="149"/>
      <c r="E17" s="149"/>
      <c r="F17" s="149"/>
      <c r="G17" s="149"/>
      <c r="H17" s="149"/>
      <c r="I17" s="149"/>
    </row>
    <row r="18" spans="1:9" ht="12.75">
      <c r="A18" s="538" t="s">
        <v>344</v>
      </c>
      <c r="B18" s="538"/>
      <c r="C18" s="538"/>
      <c r="D18" s="538"/>
      <c r="E18" s="538"/>
      <c r="F18" s="538"/>
      <c r="G18" s="538"/>
      <c r="H18" s="538"/>
      <c r="I18" s="538"/>
    </row>
    <row r="19" spans="1:9" ht="12.75" customHeight="1">
      <c r="A19" s="549" t="s">
        <v>600</v>
      </c>
      <c r="B19" s="549"/>
      <c r="C19" s="549"/>
      <c r="D19" s="549"/>
      <c r="E19" s="549"/>
      <c r="F19" s="549"/>
      <c r="G19" s="549"/>
      <c r="H19" s="549"/>
      <c r="I19" s="549"/>
    </row>
    <row r="20" spans="1:9" ht="12.75">
      <c r="A20" s="200"/>
      <c r="B20" s="163"/>
      <c r="C20" s="163"/>
      <c r="D20" s="163"/>
      <c r="E20" s="163"/>
      <c r="F20" s="163"/>
      <c r="G20" s="163"/>
      <c r="H20" s="163"/>
      <c r="I20" s="163"/>
    </row>
    <row r="21" spans="1:10" s="168" customFormat="1" ht="12.75">
      <c r="A21" s="551" t="s">
        <v>510</v>
      </c>
      <c r="B21" s="551"/>
      <c r="C21" s="551"/>
      <c r="D21" s="551"/>
      <c r="E21" s="551"/>
      <c r="F21" s="551"/>
      <c r="G21" s="551"/>
      <c r="H21" s="551"/>
      <c r="I21" s="551"/>
      <c r="J21" s="146"/>
    </row>
    <row r="22" spans="1:10" s="168" customFormat="1" ht="12.75">
      <c r="A22" s="201"/>
      <c r="B22" s="163"/>
      <c r="C22" s="163"/>
      <c r="D22" s="163"/>
      <c r="E22" s="163"/>
      <c r="F22" s="163"/>
      <c r="G22" s="163"/>
      <c r="H22" s="163"/>
      <c r="I22" s="163"/>
      <c r="J22" s="146"/>
    </row>
    <row r="23" spans="1:10" s="168" customFormat="1" ht="12.75">
      <c r="A23" s="551" t="s">
        <v>577</v>
      </c>
      <c r="B23" s="551"/>
      <c r="C23" s="551"/>
      <c r="D23" s="551"/>
      <c r="E23" s="551"/>
      <c r="F23" s="551"/>
      <c r="G23" s="551"/>
      <c r="H23" s="551"/>
      <c r="I23" s="551"/>
      <c r="J23" s="146"/>
    </row>
    <row r="24" spans="1:10" s="168" customFormat="1" ht="12.75">
      <c r="A24" s="223" t="s">
        <v>348</v>
      </c>
      <c r="B24" s="550" t="s">
        <v>535</v>
      </c>
      <c r="C24" s="550"/>
      <c r="D24" s="550"/>
      <c r="E24" s="550"/>
      <c r="F24" s="550"/>
      <c r="G24" s="550"/>
      <c r="H24" s="550"/>
      <c r="I24" s="550"/>
      <c r="J24" s="146"/>
    </row>
    <row r="25" spans="1:10" s="168" customFormat="1" ht="12.75">
      <c r="A25" s="223" t="s">
        <v>345</v>
      </c>
      <c r="B25" s="550" t="s">
        <v>536</v>
      </c>
      <c r="C25" s="550"/>
      <c r="D25" s="550"/>
      <c r="E25" s="550"/>
      <c r="F25" s="550"/>
      <c r="G25" s="550"/>
      <c r="H25" s="550"/>
      <c r="I25" s="550"/>
      <c r="J25" s="146"/>
    </row>
    <row r="26" spans="1:10" s="168" customFormat="1" ht="12.75">
      <c r="A26" s="223" t="s">
        <v>346</v>
      </c>
      <c r="B26" s="550" t="s">
        <v>347</v>
      </c>
      <c r="C26" s="550"/>
      <c r="D26" s="550"/>
      <c r="E26" s="550"/>
      <c r="F26" s="550"/>
      <c r="G26" s="550"/>
      <c r="H26" s="550"/>
      <c r="I26" s="550"/>
      <c r="J26" s="146"/>
    </row>
    <row r="27" spans="1:10" s="168" customFormat="1" ht="12.75">
      <c r="A27" s="222"/>
      <c r="B27" s="550"/>
      <c r="C27" s="550"/>
      <c r="D27" s="550"/>
      <c r="E27" s="550"/>
      <c r="F27" s="550"/>
      <c r="G27" s="550"/>
      <c r="H27" s="550"/>
      <c r="I27" s="550"/>
      <c r="J27" s="146"/>
    </row>
    <row r="28" spans="1:10" s="168" customFormat="1" ht="12.75">
      <c r="A28" s="222"/>
      <c r="B28" s="222"/>
      <c r="C28" s="222"/>
      <c r="D28" s="222"/>
      <c r="E28" s="222"/>
      <c r="F28" s="222"/>
      <c r="G28" s="222"/>
      <c r="H28" s="222"/>
      <c r="I28" s="222"/>
      <c r="J28" s="146"/>
    </row>
    <row r="29" spans="1:10" s="168" customFormat="1" ht="12.75">
      <c r="A29" s="551" t="s">
        <v>550</v>
      </c>
      <c r="B29" s="551"/>
      <c r="C29" s="551"/>
      <c r="D29" s="551"/>
      <c r="E29" s="551"/>
      <c r="F29" s="551"/>
      <c r="G29" s="551"/>
      <c r="H29" s="551"/>
      <c r="I29" s="551"/>
      <c r="J29" s="146"/>
    </row>
    <row r="30" spans="1:10" s="168" customFormat="1" ht="12.75">
      <c r="A30" s="223" t="s">
        <v>349</v>
      </c>
      <c r="B30" s="224" t="s">
        <v>537</v>
      </c>
      <c r="C30" s="224"/>
      <c r="D30" s="224"/>
      <c r="E30" s="224"/>
      <c r="F30" s="224"/>
      <c r="G30" s="224"/>
      <c r="H30" s="224"/>
      <c r="I30" s="224"/>
      <c r="J30" s="146"/>
    </row>
    <row r="31" spans="1:10" s="168" customFormat="1" ht="12.75">
      <c r="A31" s="223" t="s">
        <v>508</v>
      </c>
      <c r="B31" s="224" t="s">
        <v>568</v>
      </c>
      <c r="C31" s="224"/>
      <c r="D31" s="224"/>
      <c r="E31" s="224"/>
      <c r="F31" s="224"/>
      <c r="G31" s="224"/>
      <c r="H31" s="224"/>
      <c r="I31" s="224"/>
      <c r="J31" s="146"/>
    </row>
    <row r="32" spans="1:10" s="168" customFormat="1" ht="12.75">
      <c r="A32" s="223" t="s">
        <v>554</v>
      </c>
      <c r="B32" s="224" t="s">
        <v>569</v>
      </c>
      <c r="C32" s="224"/>
      <c r="D32" s="224"/>
      <c r="E32" s="224"/>
      <c r="F32" s="224"/>
      <c r="G32" s="224"/>
      <c r="H32" s="224"/>
      <c r="I32" s="224"/>
      <c r="J32" s="146"/>
    </row>
    <row r="33" spans="1:9" ht="12.75">
      <c r="A33" s="223" t="s">
        <v>555</v>
      </c>
      <c r="B33" s="224" t="s">
        <v>536</v>
      </c>
      <c r="C33" s="224"/>
      <c r="D33" s="224"/>
      <c r="E33" s="224"/>
      <c r="F33" s="224"/>
      <c r="G33" s="224"/>
      <c r="H33" s="224"/>
      <c r="I33" s="224"/>
    </row>
    <row r="34" spans="1:9" ht="12.75">
      <c r="A34" s="201"/>
      <c r="B34" s="163"/>
      <c r="C34" s="163"/>
      <c r="D34" s="163"/>
      <c r="E34" s="163"/>
      <c r="F34" s="163"/>
      <c r="G34" s="163"/>
      <c r="H34" s="163"/>
      <c r="I34" s="163"/>
    </row>
    <row r="35" spans="1:9" ht="12.75">
      <c r="A35" s="554" t="s">
        <v>350</v>
      </c>
      <c r="B35" s="554"/>
      <c r="C35" s="554"/>
      <c r="D35" s="554"/>
      <c r="E35" s="554"/>
      <c r="F35" s="554"/>
      <c r="G35" s="554"/>
      <c r="H35" s="554"/>
      <c r="I35" s="554"/>
    </row>
    <row r="36" spans="1:9" ht="12.75">
      <c r="A36" s="202"/>
      <c r="B36" s="202"/>
      <c r="C36" s="202"/>
      <c r="D36" s="202"/>
      <c r="E36" s="202"/>
      <c r="F36" s="202"/>
      <c r="G36" s="202"/>
      <c r="H36" s="202"/>
      <c r="I36" s="202"/>
    </row>
    <row r="37" spans="1:9" ht="12.75">
      <c r="A37" s="532" t="s">
        <v>351</v>
      </c>
      <c r="B37" s="532"/>
      <c r="C37" s="532"/>
      <c r="D37" s="532"/>
      <c r="E37" s="532"/>
      <c r="F37" s="532"/>
      <c r="G37" s="532"/>
      <c r="H37" s="532"/>
      <c r="I37" s="532"/>
    </row>
    <row r="38" ht="12.75">
      <c r="A38" s="157"/>
    </row>
    <row r="39" spans="1:10" ht="39" customHeight="1">
      <c r="A39" s="531" t="s">
        <v>352</v>
      </c>
      <c r="B39" s="531"/>
      <c r="C39" s="531"/>
      <c r="D39" s="531"/>
      <c r="E39" s="531"/>
      <c r="F39" s="531"/>
      <c r="G39" s="531"/>
      <c r="H39" s="531"/>
      <c r="I39" s="531"/>
      <c r="J39" s="160"/>
    </row>
    <row r="40" spans="1:9" ht="12.75">
      <c r="A40" s="159"/>
      <c r="B40" s="159"/>
      <c r="C40" s="159"/>
      <c r="D40" s="159"/>
      <c r="E40" s="159"/>
      <c r="F40" s="159"/>
      <c r="G40" s="159"/>
      <c r="H40" s="159"/>
      <c r="I40" s="159"/>
    </row>
    <row r="41" spans="1:9" ht="12.75">
      <c r="A41" s="532" t="s">
        <v>353</v>
      </c>
      <c r="B41" s="532"/>
      <c r="C41" s="532"/>
      <c r="D41" s="532"/>
      <c r="E41" s="532"/>
      <c r="F41" s="532"/>
      <c r="G41" s="532"/>
      <c r="H41" s="532"/>
      <c r="I41" s="532"/>
    </row>
    <row r="42" spans="1:9" ht="27" customHeight="1">
      <c r="A42" s="555" t="s">
        <v>589</v>
      </c>
      <c r="B42" s="555"/>
      <c r="C42" s="555"/>
      <c r="D42" s="555"/>
      <c r="E42" s="555"/>
      <c r="F42" s="555"/>
      <c r="G42" s="555"/>
      <c r="H42" s="555"/>
      <c r="I42" s="555"/>
    </row>
    <row r="43" spans="1:9" ht="12.75">
      <c r="A43" s="149"/>
      <c r="B43" s="149"/>
      <c r="C43" s="149"/>
      <c r="D43" s="149"/>
      <c r="E43" s="149"/>
      <c r="F43" s="149"/>
      <c r="G43" s="149"/>
      <c r="H43" s="149"/>
      <c r="I43" s="149"/>
    </row>
    <row r="44" spans="1:9" ht="12.75">
      <c r="A44" s="149"/>
      <c r="B44" s="149"/>
      <c r="C44" s="149"/>
      <c r="D44" s="149"/>
      <c r="E44" s="149"/>
      <c r="F44" s="149"/>
      <c r="G44" s="149"/>
      <c r="H44" s="149"/>
      <c r="I44" s="149"/>
    </row>
    <row r="45" ht="12.75">
      <c r="A45" s="151" t="s">
        <v>515</v>
      </c>
    </row>
    <row r="46" spans="1:10" ht="12.75">
      <c r="A46" s="121"/>
      <c r="B46" s="245" t="s">
        <v>590</v>
      </c>
      <c r="C46" s="245" t="s">
        <v>595</v>
      </c>
      <c r="D46" s="151"/>
      <c r="E46" s="151"/>
      <c r="J46" s="161"/>
    </row>
    <row r="47" spans="1:5" ht="12.75">
      <c r="A47" s="143" t="s">
        <v>354</v>
      </c>
      <c r="B47" s="171">
        <v>117214477</v>
      </c>
      <c r="C47" s="260">
        <v>148121384</v>
      </c>
      <c r="D47" s="191"/>
      <c r="E47" s="151"/>
    </row>
    <row r="48" spans="1:10" ht="12.75">
      <c r="A48" s="143" t="s">
        <v>355</v>
      </c>
      <c r="B48" s="171">
        <v>61961695</v>
      </c>
      <c r="C48" s="260">
        <v>62531578</v>
      </c>
      <c r="D48" s="191"/>
      <c r="F48" s="151"/>
      <c r="G48" s="151"/>
      <c r="J48" s="161"/>
    </row>
    <row r="49" spans="1:10" ht="12.75">
      <c r="A49" s="143" t="s">
        <v>542</v>
      </c>
      <c r="B49" s="171">
        <v>48491592</v>
      </c>
      <c r="C49" s="260">
        <v>40142933</v>
      </c>
      <c r="D49" s="191"/>
      <c r="G49" s="188"/>
      <c r="H49" s="188"/>
      <c r="J49" s="161"/>
    </row>
    <row r="50" spans="1:9" ht="12.75">
      <c r="A50" s="143" t="s">
        <v>356</v>
      </c>
      <c r="B50" s="171">
        <v>20063660</v>
      </c>
      <c r="C50" s="260">
        <v>10849373</v>
      </c>
      <c r="D50" s="191"/>
      <c r="G50" s="190"/>
      <c r="H50" s="190"/>
      <c r="I50" s="189"/>
    </row>
    <row r="51" spans="1:7" ht="12.75">
      <c r="A51" s="143" t="s">
        <v>357</v>
      </c>
      <c r="B51" s="171">
        <v>11530783</v>
      </c>
      <c r="C51" s="260">
        <v>7338286</v>
      </c>
      <c r="D51" s="191"/>
      <c r="F51" s="151"/>
      <c r="G51" s="151"/>
    </row>
    <row r="52" spans="1:7" ht="12.75">
      <c r="A52" s="143" t="s">
        <v>358</v>
      </c>
      <c r="B52" s="171">
        <v>2540021</v>
      </c>
      <c r="C52" s="260">
        <v>1967244</v>
      </c>
      <c r="D52" s="191"/>
      <c r="F52" s="151"/>
      <c r="G52" s="151"/>
    </row>
    <row r="53" spans="1:7" ht="13.5" thickBot="1">
      <c r="A53" s="143" t="s">
        <v>509</v>
      </c>
      <c r="B53" s="172">
        <v>1019319</v>
      </c>
      <c r="C53" s="261">
        <v>2638343</v>
      </c>
      <c r="D53" s="227"/>
      <c r="F53" s="151"/>
      <c r="G53" s="151"/>
    </row>
    <row r="54" spans="1:7" ht="13.5" thickBot="1">
      <c r="A54" s="152"/>
      <c r="B54" s="124">
        <f>SUM(B47:B53)</f>
        <v>262821547</v>
      </c>
      <c r="C54" s="124">
        <f>SUM(C47:C53)</f>
        <v>273589141</v>
      </c>
      <c r="D54" s="227"/>
      <c r="F54" s="189"/>
      <c r="G54" s="151"/>
    </row>
    <row r="55" spans="3:4" ht="12.75">
      <c r="C55" s="226"/>
      <c r="D55" s="222"/>
    </row>
    <row r="57" ht="12.75">
      <c r="A57" s="151" t="s">
        <v>516</v>
      </c>
    </row>
    <row r="58" spans="1:5" ht="12.75">
      <c r="A58" s="152"/>
      <c r="B58" s="245" t="s">
        <v>590</v>
      </c>
      <c r="C58" s="245" t="s">
        <v>595</v>
      </c>
      <c r="D58" s="125"/>
      <c r="E58" s="125"/>
    </row>
    <row r="59" spans="1:5" ht="26.25">
      <c r="A59" s="173" t="s">
        <v>565</v>
      </c>
      <c r="B59" s="174">
        <v>783603</v>
      </c>
      <c r="C59" s="277">
        <v>1854898</v>
      </c>
      <c r="D59" s="125"/>
      <c r="E59" s="125"/>
    </row>
    <row r="60" spans="1:11" s="250" customFormat="1" ht="12.75">
      <c r="A60" s="173" t="s">
        <v>582</v>
      </c>
      <c r="B60" s="277">
        <v>862651</v>
      </c>
      <c r="C60" s="277">
        <v>0</v>
      </c>
      <c r="D60" s="125"/>
      <c r="E60" s="125"/>
      <c r="F60" s="300"/>
      <c r="G60" s="300"/>
      <c r="H60" s="300"/>
      <c r="I60" s="300"/>
      <c r="J60" s="249"/>
      <c r="K60" s="252"/>
    </row>
    <row r="61" spans="1:5" ht="12.75">
      <c r="A61" s="173" t="s">
        <v>359</v>
      </c>
      <c r="B61" s="277">
        <v>589137</v>
      </c>
      <c r="C61" s="277">
        <v>778224</v>
      </c>
      <c r="D61" s="125"/>
      <c r="E61" s="125"/>
    </row>
    <row r="62" spans="1:5" ht="12.75">
      <c r="A62" s="173" t="s">
        <v>360</v>
      </c>
      <c r="B62" s="277">
        <v>183034</v>
      </c>
      <c r="C62" s="277">
        <v>193062</v>
      </c>
      <c r="D62" s="125"/>
      <c r="E62" s="125"/>
    </row>
    <row r="63" spans="1:11" s="250" customFormat="1" ht="12.75">
      <c r="A63" s="173" t="s">
        <v>609</v>
      </c>
      <c r="B63" s="313">
        <v>1657303.24</v>
      </c>
      <c r="C63" s="313">
        <v>0</v>
      </c>
      <c r="D63" s="125"/>
      <c r="E63" s="125"/>
      <c r="F63" s="351"/>
      <c r="G63" s="351"/>
      <c r="H63" s="351"/>
      <c r="I63" s="351"/>
      <c r="J63" s="249"/>
      <c r="K63" s="252"/>
    </row>
    <row r="64" spans="1:5" ht="13.5" thickBot="1">
      <c r="A64" s="173" t="s">
        <v>361</v>
      </c>
      <c r="B64" s="175">
        <v>831936.76</v>
      </c>
      <c r="C64" s="264">
        <v>739400</v>
      </c>
      <c r="D64" s="125"/>
      <c r="E64" s="125"/>
    </row>
    <row r="65" spans="1:5" ht="13.5" thickBot="1">
      <c r="A65" s="152"/>
      <c r="B65" s="124">
        <f>SUM(B59:B64)</f>
        <v>4907665</v>
      </c>
      <c r="C65" s="124">
        <f>SUM(C59:C64)</f>
        <v>3565584</v>
      </c>
      <c r="D65" s="125"/>
      <c r="E65" s="125"/>
    </row>
    <row r="66" spans="1:5" ht="12.75">
      <c r="A66" s="553"/>
      <c r="B66" s="553"/>
      <c r="C66" s="553"/>
      <c r="D66" s="154"/>
      <c r="E66" s="154"/>
    </row>
    <row r="67" spans="1:5" ht="12.75">
      <c r="A67" s="553"/>
      <c r="B67" s="553"/>
      <c r="C67" s="553"/>
      <c r="D67" s="154"/>
      <c r="E67" s="154"/>
    </row>
    <row r="68" spans="1:5" ht="12.75">
      <c r="A68" s="553" t="s">
        <v>586</v>
      </c>
      <c r="B68" s="553"/>
      <c r="C68" s="553"/>
      <c r="D68" s="154"/>
      <c r="E68" s="154"/>
    </row>
    <row r="69" spans="2:5" ht="12.75">
      <c r="B69" s="245" t="s">
        <v>590</v>
      </c>
      <c r="C69" s="245" t="s">
        <v>595</v>
      </c>
      <c r="D69" s="230"/>
      <c r="E69" s="154"/>
    </row>
    <row r="70" spans="1:5" ht="12.75">
      <c r="A70" s="143" t="s">
        <v>362</v>
      </c>
      <c r="B70" s="272">
        <v>7903457</v>
      </c>
      <c r="C70" s="272">
        <v>8465546</v>
      </c>
      <c r="D70" s="230"/>
      <c r="E70" s="154"/>
    </row>
    <row r="71" spans="1:5" ht="12.75">
      <c r="A71" s="143" t="s">
        <v>363</v>
      </c>
      <c r="B71" s="272">
        <v>1097047</v>
      </c>
      <c r="C71" s="272">
        <v>2672055</v>
      </c>
      <c r="D71" s="230"/>
      <c r="E71" s="154"/>
    </row>
    <row r="72" spans="1:8" ht="12.75">
      <c r="A72" s="143" t="s">
        <v>364</v>
      </c>
      <c r="B72" s="272">
        <v>2932500</v>
      </c>
      <c r="C72" s="272">
        <v>3931716</v>
      </c>
      <c r="D72" s="230"/>
      <c r="E72" s="154"/>
      <c r="H72" s="126"/>
    </row>
    <row r="73" spans="1:5" ht="12.75">
      <c r="A73" s="143" t="s">
        <v>365</v>
      </c>
      <c r="B73" s="272">
        <v>23847587</v>
      </c>
      <c r="C73" s="272">
        <v>20702251</v>
      </c>
      <c r="D73" s="230"/>
      <c r="E73" s="154"/>
    </row>
    <row r="74" spans="1:5" ht="12.75">
      <c r="A74" s="143" t="s">
        <v>366</v>
      </c>
      <c r="B74" s="272">
        <v>2418652</v>
      </c>
      <c r="C74" s="272">
        <v>1028027</v>
      </c>
      <c r="D74" s="230"/>
      <c r="E74" s="154"/>
    </row>
    <row r="75" spans="1:5" ht="12.75">
      <c r="A75" s="143" t="s">
        <v>367</v>
      </c>
      <c r="B75" s="272">
        <v>3997152</v>
      </c>
      <c r="C75" s="272">
        <v>4460167</v>
      </c>
      <c r="D75" s="230"/>
      <c r="E75" s="154"/>
    </row>
    <row r="76" spans="1:5" ht="12.75">
      <c r="A76" s="143" t="s">
        <v>368</v>
      </c>
      <c r="B76" s="272">
        <v>8435019</v>
      </c>
      <c r="C76" s="272">
        <v>11288717</v>
      </c>
      <c r="D76" s="230"/>
      <c r="E76" s="154"/>
    </row>
    <row r="77" spans="1:5" ht="12.75">
      <c r="A77" s="143" t="s">
        <v>369</v>
      </c>
      <c r="B77" s="272">
        <v>30982971</v>
      </c>
      <c r="C77" s="272">
        <v>30272189</v>
      </c>
      <c r="D77" s="230"/>
      <c r="E77" s="154"/>
    </row>
    <row r="78" spans="1:5" ht="12.75">
      <c r="A78" s="143" t="s">
        <v>370</v>
      </c>
      <c r="B78" s="136">
        <v>105194892</v>
      </c>
      <c r="C78" s="272">
        <v>113304712</v>
      </c>
      <c r="D78" s="230"/>
      <c r="E78" s="154"/>
    </row>
    <row r="79" spans="1:5" ht="12.75">
      <c r="A79" s="143" t="s">
        <v>371</v>
      </c>
      <c r="B79" s="272">
        <v>7023800</v>
      </c>
      <c r="C79" s="272">
        <v>9701950</v>
      </c>
      <c r="D79" s="230"/>
      <c r="E79" s="154"/>
    </row>
    <row r="80" spans="1:5" ht="13.5" thickBot="1">
      <c r="A80" s="143" t="s">
        <v>372</v>
      </c>
      <c r="B80" s="138">
        <v>891505</v>
      </c>
      <c r="C80" s="262">
        <v>941859</v>
      </c>
      <c r="D80" s="230"/>
      <c r="E80" s="154"/>
    </row>
    <row r="81" spans="2:5" ht="13.5" thickBot="1">
      <c r="B81" s="127">
        <f>SUM(B70:B80)</f>
        <v>194724582</v>
      </c>
      <c r="C81" s="155">
        <f>SUM(C70:C80)</f>
        <v>206769189</v>
      </c>
      <c r="D81" s="230"/>
      <c r="E81" s="154"/>
    </row>
    <row r="82" spans="1:5" ht="12.75">
      <c r="A82" s="552"/>
      <c r="B82" s="552"/>
      <c r="C82" s="552"/>
      <c r="D82" s="154"/>
      <c r="E82" s="154"/>
    </row>
    <row r="83" spans="1:5" ht="12.75">
      <c r="A83" s="552"/>
      <c r="B83" s="552"/>
      <c r="C83" s="552"/>
      <c r="D83" s="154"/>
      <c r="E83" s="154"/>
    </row>
    <row r="84" spans="1:6" ht="12.75">
      <c r="A84" s="516" t="s">
        <v>517</v>
      </c>
      <c r="B84" s="516"/>
      <c r="C84" s="516"/>
      <c r="D84" s="516"/>
      <c r="E84" s="516"/>
      <c r="F84" s="516"/>
    </row>
    <row r="85" spans="1:3" ht="12.75">
      <c r="A85" s="121"/>
      <c r="B85" s="245" t="s">
        <v>590</v>
      </c>
      <c r="C85" s="245" t="s">
        <v>595</v>
      </c>
    </row>
    <row r="86" spans="1:3" ht="12.75">
      <c r="A86" s="170" t="s">
        <v>373</v>
      </c>
      <c r="B86" s="271">
        <v>10364419</v>
      </c>
      <c r="C86" s="271">
        <v>9509168</v>
      </c>
    </row>
    <row r="87" spans="1:3" ht="12.75">
      <c r="A87" s="170" t="s">
        <v>374</v>
      </c>
      <c r="B87" s="271">
        <v>6149786</v>
      </c>
      <c r="C87" s="271">
        <v>5748316</v>
      </c>
    </row>
    <row r="88" spans="1:3" ht="13.5" thickBot="1">
      <c r="A88" s="170" t="s">
        <v>375</v>
      </c>
      <c r="B88" s="142">
        <v>2510651</v>
      </c>
      <c r="C88" s="263">
        <v>2523392</v>
      </c>
    </row>
    <row r="89" spans="1:8" ht="13.5" thickBot="1">
      <c r="A89" s="152"/>
      <c r="B89" s="124">
        <f>SUM(B86:B88)</f>
        <v>19024856</v>
      </c>
      <c r="C89" s="124">
        <f>SUM(C86:C88)</f>
        <v>17780876</v>
      </c>
      <c r="H89" s="162"/>
    </row>
    <row r="90" spans="1:6" ht="12.75">
      <c r="A90" s="517"/>
      <c r="B90" s="517"/>
      <c r="C90" s="517"/>
      <c r="D90" s="517"/>
      <c r="E90" s="517"/>
      <c r="F90" s="517"/>
    </row>
    <row r="91" spans="1:3" ht="26.25">
      <c r="A91" s="253" t="s">
        <v>596</v>
      </c>
      <c r="B91" s="253">
        <v>204</v>
      </c>
      <c r="C91" s="307">
        <v>180</v>
      </c>
    </row>
    <row r="92" spans="1:6" ht="12.75">
      <c r="A92" s="518"/>
      <c r="B92" s="518"/>
      <c r="C92" s="518"/>
      <c r="D92" s="518"/>
      <c r="E92" s="518"/>
      <c r="F92" s="518"/>
    </row>
    <row r="93" spans="1:6" ht="12.75">
      <c r="A93" s="518"/>
      <c r="B93" s="518"/>
      <c r="C93" s="518"/>
      <c r="D93" s="518"/>
      <c r="E93" s="518"/>
      <c r="F93" s="518"/>
    </row>
    <row r="94" spans="1:6" ht="12.75">
      <c r="A94" s="539" t="s">
        <v>518</v>
      </c>
      <c r="B94" s="539"/>
      <c r="C94" s="539"/>
      <c r="D94" s="539"/>
      <c r="E94" s="539"/>
      <c r="F94" s="539"/>
    </row>
    <row r="95" spans="1:3" ht="12.75">
      <c r="A95" s="128" t="s">
        <v>341</v>
      </c>
      <c r="B95" s="245" t="s">
        <v>590</v>
      </c>
      <c r="C95" s="245" t="s">
        <v>595</v>
      </c>
    </row>
    <row r="96" spans="1:3" ht="26.25">
      <c r="A96" s="173" t="s">
        <v>378</v>
      </c>
      <c r="B96" s="313">
        <v>2458443</v>
      </c>
      <c r="C96" s="277">
        <v>3270394</v>
      </c>
    </row>
    <row r="97" spans="1:3" ht="27" thickBot="1">
      <c r="A97" s="173" t="s">
        <v>377</v>
      </c>
      <c r="B97" s="175">
        <v>23982293</v>
      </c>
      <c r="C97" s="264">
        <v>23705605</v>
      </c>
    </row>
    <row r="98" spans="1:3" ht="13.5" thickBot="1">
      <c r="A98" s="152"/>
      <c r="B98" s="124">
        <f>SUM(B96:B97)</f>
        <v>26440736</v>
      </c>
      <c r="C98" s="124">
        <f>SUM(C96:C97)</f>
        <v>26975999</v>
      </c>
    </row>
    <row r="99" spans="1:6" ht="12.75">
      <c r="A99" s="517"/>
      <c r="B99" s="517"/>
      <c r="C99" s="517"/>
      <c r="D99" s="517"/>
      <c r="E99" s="517"/>
      <c r="F99" s="517"/>
    </row>
    <row r="100" ht="12.75">
      <c r="A100" s="128"/>
    </row>
    <row r="101" ht="12.75">
      <c r="A101" s="151" t="s">
        <v>519</v>
      </c>
    </row>
    <row r="102" spans="1:3" ht="12.75">
      <c r="A102" s="151"/>
      <c r="B102" s="245" t="s">
        <v>590</v>
      </c>
      <c r="C102" s="245" t="s">
        <v>595</v>
      </c>
    </row>
    <row r="103" spans="1:3" ht="12.75">
      <c r="A103" s="137" t="s">
        <v>543</v>
      </c>
      <c r="B103" s="174">
        <v>783733</v>
      </c>
      <c r="C103" s="310">
        <v>672848</v>
      </c>
    </row>
    <row r="104" spans="1:3" ht="12.75">
      <c r="A104" s="137" t="s">
        <v>379</v>
      </c>
      <c r="B104" s="130">
        <v>559875</v>
      </c>
      <c r="C104" s="308">
        <v>705209</v>
      </c>
    </row>
    <row r="105" spans="1:3" ht="12.75">
      <c r="A105" s="137" t="s">
        <v>380</v>
      </c>
      <c r="B105" s="130">
        <v>576885</v>
      </c>
      <c r="C105" s="308">
        <v>694075</v>
      </c>
    </row>
    <row r="106" spans="1:3" ht="12.75">
      <c r="A106" s="137" t="s">
        <v>381</v>
      </c>
      <c r="B106" s="130">
        <v>1284634</v>
      </c>
      <c r="C106" s="308">
        <v>1491295</v>
      </c>
    </row>
    <row r="107" spans="1:3" ht="12.75">
      <c r="A107" s="137" t="s">
        <v>382</v>
      </c>
      <c r="B107" s="130">
        <v>748289</v>
      </c>
      <c r="C107" s="308">
        <v>437514</v>
      </c>
    </row>
    <row r="108" spans="1:3" ht="26.25">
      <c r="A108" s="137" t="s">
        <v>383</v>
      </c>
      <c r="B108" s="270">
        <v>1065683</v>
      </c>
      <c r="C108" s="308">
        <v>55356</v>
      </c>
    </row>
    <row r="109" spans="1:3" ht="12.75">
      <c r="A109" s="137" t="s">
        <v>384</v>
      </c>
      <c r="B109" s="270">
        <v>279620</v>
      </c>
      <c r="C109" s="308">
        <v>457975</v>
      </c>
    </row>
    <row r="110" spans="1:3" ht="13.5" thickBot="1">
      <c r="A110" s="137" t="s">
        <v>385</v>
      </c>
      <c r="B110" s="165">
        <v>2076255</v>
      </c>
      <c r="C110" s="309">
        <v>836351</v>
      </c>
    </row>
    <row r="111" spans="2:3" ht="13.5" thickBot="1">
      <c r="B111" s="127">
        <f>SUM(B103:B110)</f>
        <v>7374974</v>
      </c>
      <c r="C111" s="127">
        <f>SUM(C103:C110)</f>
        <v>5350623</v>
      </c>
    </row>
    <row r="112" ht="12.75">
      <c r="A112" s="128"/>
    </row>
    <row r="113" spans="1:9" ht="27" customHeight="1">
      <c r="A113" s="531" t="s">
        <v>376</v>
      </c>
      <c r="B113" s="531"/>
      <c r="C113" s="531"/>
      <c r="D113" s="531"/>
      <c r="E113" s="531"/>
      <c r="F113" s="531"/>
      <c r="G113" s="531"/>
      <c r="H113" s="531"/>
      <c r="I113" s="531"/>
    </row>
    <row r="114" spans="1:11" s="250" customFormat="1" ht="12.75">
      <c r="A114" s="321"/>
      <c r="B114" s="321"/>
      <c r="C114" s="321"/>
      <c r="D114" s="321"/>
      <c r="E114" s="321"/>
      <c r="F114" s="321"/>
      <c r="G114" s="321"/>
      <c r="H114" s="321"/>
      <c r="I114" s="321"/>
      <c r="J114" s="249"/>
      <c r="K114" s="252"/>
    </row>
    <row r="115" ht="12.75">
      <c r="A115" s="151"/>
    </row>
    <row r="116" spans="1:9" ht="12.75">
      <c r="A116" s="532" t="s">
        <v>520</v>
      </c>
      <c r="B116" s="532"/>
      <c r="C116" s="532"/>
      <c r="D116" s="532"/>
      <c r="E116" s="532"/>
      <c r="F116" s="532"/>
      <c r="G116" s="532"/>
      <c r="H116" s="532"/>
      <c r="I116" s="532"/>
    </row>
    <row r="117" spans="1:9" ht="29.25" customHeight="1">
      <c r="A117" s="531" t="s">
        <v>386</v>
      </c>
      <c r="B117" s="531"/>
      <c r="C117" s="531"/>
      <c r="D117" s="531"/>
      <c r="E117" s="531"/>
      <c r="F117" s="531"/>
      <c r="G117" s="531"/>
      <c r="H117" s="531"/>
      <c r="I117" s="531"/>
    </row>
    <row r="118" spans="1:11" s="250" customFormat="1" ht="12.75">
      <c r="A118" s="321"/>
      <c r="B118" s="321"/>
      <c r="C118" s="321"/>
      <c r="D118" s="321"/>
      <c r="E118" s="321"/>
      <c r="F118" s="321"/>
      <c r="G118" s="321"/>
      <c r="H118" s="321"/>
      <c r="I118" s="321"/>
      <c r="J118" s="249"/>
      <c r="K118" s="252"/>
    </row>
    <row r="119" ht="12.75">
      <c r="A119" s="128"/>
    </row>
    <row r="120" ht="12.75">
      <c r="A120" s="151" t="s">
        <v>521</v>
      </c>
    </row>
    <row r="121" spans="1:4" ht="12.75">
      <c r="A121" s="154"/>
      <c r="B121" s="245" t="s">
        <v>590</v>
      </c>
      <c r="C121" s="245" t="s">
        <v>595</v>
      </c>
      <c r="D121" s="222"/>
    </row>
    <row r="122" spans="1:4" ht="26.25">
      <c r="A122" s="173" t="s">
        <v>511</v>
      </c>
      <c r="B122" s="277">
        <v>138014</v>
      </c>
      <c r="C122" s="311">
        <v>151901.92</v>
      </c>
      <c r="D122" s="222"/>
    </row>
    <row r="123" spans="1:7" ht="12.75">
      <c r="A123" s="173" t="s">
        <v>387</v>
      </c>
      <c r="B123" s="174">
        <v>3450130</v>
      </c>
      <c r="C123" s="311">
        <v>2719404.08</v>
      </c>
      <c r="D123" s="222"/>
      <c r="G123" s="162"/>
    </row>
    <row r="124" spans="1:4" ht="13.5" thickBot="1">
      <c r="A124" s="176" t="s">
        <v>388</v>
      </c>
      <c r="B124" s="175">
        <v>6254577</v>
      </c>
      <c r="C124" s="312">
        <v>1254069</v>
      </c>
      <c r="D124" s="222"/>
    </row>
    <row r="125" spans="1:4" ht="13.5" thickBot="1">
      <c r="A125" s="152"/>
      <c r="B125" s="124">
        <f>SUM(B122:B124)</f>
        <v>9842721</v>
      </c>
      <c r="C125" s="192">
        <f>SUM(C122:C124)</f>
        <v>4125375</v>
      </c>
      <c r="D125" s="222"/>
    </row>
    <row r="126" spans="1:6" ht="12.75">
      <c r="A126" s="151"/>
      <c r="C126" s="222"/>
      <c r="D126" s="222"/>
      <c r="F126" s="162"/>
    </row>
    <row r="127" spans="1:6" ht="12.75">
      <c r="A127" s="151"/>
      <c r="C127" s="222"/>
      <c r="D127" s="222"/>
      <c r="F127" s="162"/>
    </row>
    <row r="128" spans="1:4" ht="12.75">
      <c r="A128" s="151" t="s">
        <v>522</v>
      </c>
      <c r="C128" s="222"/>
      <c r="D128" s="222"/>
    </row>
    <row r="129" spans="1:4" ht="12.75">
      <c r="A129" s="154"/>
      <c r="B129" s="245" t="s">
        <v>590</v>
      </c>
      <c r="C129" s="245" t="s">
        <v>595</v>
      </c>
      <c r="D129" s="222"/>
    </row>
    <row r="130" spans="1:4" ht="12.75">
      <c r="A130" s="173" t="s">
        <v>389</v>
      </c>
      <c r="B130" s="174">
        <v>49900316</v>
      </c>
      <c r="C130" s="313">
        <v>37153496</v>
      </c>
      <c r="D130" s="222"/>
    </row>
    <row r="131" spans="1:4" ht="12.75">
      <c r="A131" s="173" t="s">
        <v>390</v>
      </c>
      <c r="B131" s="174">
        <v>263750</v>
      </c>
      <c r="C131" s="313">
        <v>419174</v>
      </c>
      <c r="D131" s="222"/>
    </row>
    <row r="132" spans="1:4" ht="13.5" thickBot="1">
      <c r="A132" s="176" t="s">
        <v>391</v>
      </c>
      <c r="B132" s="175">
        <v>240061</v>
      </c>
      <c r="C132" s="314">
        <v>74685</v>
      </c>
      <c r="D132" s="222"/>
    </row>
    <row r="133" spans="1:4" ht="13.5" thickBot="1">
      <c r="A133" s="152"/>
      <c r="B133" s="124">
        <f>SUM(B130:B132)</f>
        <v>50404127</v>
      </c>
      <c r="C133" s="124">
        <f>SUM(C130:C132)</f>
        <v>37647355</v>
      </c>
      <c r="D133" s="222"/>
    </row>
    <row r="134" ht="12.75">
      <c r="A134" s="128"/>
    </row>
    <row r="135" spans="1:9" ht="28.5" customHeight="1">
      <c r="A135" s="531" t="s">
        <v>392</v>
      </c>
      <c r="B135" s="531"/>
      <c r="C135" s="531"/>
      <c r="D135" s="531"/>
      <c r="E135" s="531"/>
      <c r="F135" s="531"/>
      <c r="G135" s="531"/>
      <c r="H135" s="531"/>
      <c r="I135" s="531"/>
    </row>
    <row r="136" spans="1:11" s="250" customFormat="1" ht="28.5" customHeight="1">
      <c r="A136" s="531" t="s">
        <v>601</v>
      </c>
      <c r="B136" s="531"/>
      <c r="C136" s="531"/>
      <c r="D136" s="531"/>
      <c r="E136" s="531"/>
      <c r="F136" s="531"/>
      <c r="G136" s="531"/>
      <c r="H136" s="531"/>
      <c r="I136" s="531"/>
      <c r="J136" s="249"/>
      <c r="K136" s="252"/>
    </row>
    <row r="137" spans="1:11" s="250" customFormat="1" ht="12.75">
      <c r="A137" s="255"/>
      <c r="B137" s="255"/>
      <c r="C137" s="255"/>
      <c r="D137" s="255"/>
      <c r="E137" s="255"/>
      <c r="F137" s="255"/>
      <c r="G137" s="255"/>
      <c r="H137" s="255"/>
      <c r="I137" s="255"/>
      <c r="J137" s="249"/>
      <c r="K137" s="252"/>
    </row>
    <row r="138" ht="12.75">
      <c r="A138" s="151"/>
    </row>
    <row r="139" spans="1:9" ht="12.75">
      <c r="A139" s="327" t="s">
        <v>393</v>
      </c>
      <c r="B139" s="328"/>
      <c r="C139" s="328"/>
      <c r="D139" s="328"/>
      <c r="E139" s="328"/>
      <c r="F139" s="326"/>
      <c r="G139" s="326"/>
      <c r="H139" s="326"/>
      <c r="I139" s="326"/>
    </row>
    <row r="140" spans="1:10" ht="20.25">
      <c r="A140" s="329"/>
      <c r="B140" s="330" t="s">
        <v>394</v>
      </c>
      <c r="C140" s="330" t="s">
        <v>395</v>
      </c>
      <c r="D140" s="330" t="s">
        <v>397</v>
      </c>
      <c r="E140" s="330" t="s">
        <v>398</v>
      </c>
      <c r="F140" s="326"/>
      <c r="G140" s="326"/>
      <c r="H140" s="326"/>
      <c r="I140" s="326"/>
      <c r="J140" s="168"/>
    </row>
    <row r="141" spans="1:10" ht="13.5" thickBot="1">
      <c r="A141" s="331" t="s">
        <v>399</v>
      </c>
      <c r="B141" s="327"/>
      <c r="C141" s="327"/>
      <c r="D141" s="327"/>
      <c r="E141" s="327"/>
      <c r="F141" s="326"/>
      <c r="G141" s="326"/>
      <c r="H141" s="326"/>
      <c r="I141" s="326"/>
      <c r="J141" s="168"/>
    </row>
    <row r="142" spans="1:10" ht="13.5" thickBot="1">
      <c r="A142" s="331" t="s">
        <v>578</v>
      </c>
      <c r="B142" s="332">
        <v>8187690</v>
      </c>
      <c r="C142" s="332">
        <v>80544157</v>
      </c>
      <c r="D142" s="333">
        <v>0</v>
      </c>
      <c r="E142" s="332">
        <f>SUM(B142:D142)</f>
        <v>88731847</v>
      </c>
      <c r="F142" s="326"/>
      <c r="G142" s="326"/>
      <c r="H142" s="326"/>
      <c r="I142" s="326"/>
      <c r="J142" s="168"/>
    </row>
    <row r="143" spans="1:10" ht="12.75">
      <c r="A143" s="334" t="s">
        <v>400</v>
      </c>
      <c r="B143" s="328"/>
      <c r="C143" s="335"/>
      <c r="D143" s="335">
        <v>444980</v>
      </c>
      <c r="E143" s="335">
        <f>SUM(B143:D143)</f>
        <v>444980</v>
      </c>
      <c r="F143" s="326"/>
      <c r="G143" s="326"/>
      <c r="H143" s="326"/>
      <c r="I143" s="326"/>
      <c r="J143" s="168"/>
    </row>
    <row r="144" spans="1:10" ht="12.75">
      <c r="A144" s="334" t="s">
        <v>401</v>
      </c>
      <c r="B144" s="328"/>
      <c r="C144" s="335">
        <v>444980</v>
      </c>
      <c r="D144" s="335">
        <v>-444980</v>
      </c>
      <c r="E144" s="335">
        <f>SUM(B144:D144)</f>
        <v>0</v>
      </c>
      <c r="F144" s="326"/>
      <c r="G144" s="326"/>
      <c r="H144" s="326"/>
      <c r="I144" s="326"/>
      <c r="J144" s="168"/>
    </row>
    <row r="145" spans="1:10" ht="13.5" thickBot="1">
      <c r="A145" s="334" t="s">
        <v>402</v>
      </c>
      <c r="B145" s="328"/>
      <c r="C145" s="335"/>
      <c r="D145" s="335"/>
      <c r="E145" s="328">
        <f>SUM(B145:D145)</f>
        <v>0</v>
      </c>
      <c r="F145" s="326"/>
      <c r="G145" s="326"/>
      <c r="H145" s="326"/>
      <c r="I145" s="326"/>
      <c r="J145" s="168"/>
    </row>
    <row r="146" spans="1:10" ht="13.5" thickBot="1">
      <c r="A146" s="331" t="s">
        <v>591</v>
      </c>
      <c r="B146" s="332">
        <f>SUM(B142:B145)</f>
        <v>8187690</v>
      </c>
      <c r="C146" s="332">
        <f>SUM(C142:C145)</f>
        <v>80989137</v>
      </c>
      <c r="D146" s="332">
        <f>SUM(D142:D145)</f>
        <v>0</v>
      </c>
      <c r="E146" s="332">
        <f>SUM(B146:D146)</f>
        <v>89176827</v>
      </c>
      <c r="F146" s="326"/>
      <c r="G146" s="326"/>
      <c r="H146" s="326"/>
      <c r="I146" s="276"/>
      <c r="J146" s="168"/>
    </row>
    <row r="147" spans="1:10" ht="12.75">
      <c r="A147" s="336"/>
      <c r="B147" s="327"/>
      <c r="C147" s="327"/>
      <c r="D147" s="327"/>
      <c r="E147" s="328"/>
      <c r="F147" s="326"/>
      <c r="G147" s="326"/>
      <c r="H147" s="326"/>
      <c r="I147" s="326"/>
      <c r="J147" s="168"/>
    </row>
    <row r="148" spans="1:10" ht="13.5" thickBot="1">
      <c r="A148" s="331" t="s">
        <v>403</v>
      </c>
      <c r="B148" s="327"/>
      <c r="C148" s="327"/>
      <c r="D148" s="327"/>
      <c r="E148" s="327"/>
      <c r="F148" s="326"/>
      <c r="G148" s="326"/>
      <c r="H148" s="326"/>
      <c r="I148" s="326"/>
      <c r="J148" s="168"/>
    </row>
    <row r="149" spans="1:10" ht="13.5" thickBot="1">
      <c r="A149" s="331" t="s">
        <v>578</v>
      </c>
      <c r="B149" s="332">
        <v>1930474</v>
      </c>
      <c r="C149" s="332">
        <v>65932602</v>
      </c>
      <c r="D149" s="333">
        <v>0</v>
      </c>
      <c r="E149" s="332">
        <f>SUM(B149:D149)</f>
        <v>67863076</v>
      </c>
      <c r="F149" s="326"/>
      <c r="G149" s="326"/>
      <c r="H149" s="326"/>
      <c r="I149" s="326"/>
      <c r="J149" s="168"/>
    </row>
    <row r="150" spans="1:10" ht="12.75">
      <c r="A150" s="334" t="s">
        <v>404</v>
      </c>
      <c r="B150" s="335">
        <v>136325</v>
      </c>
      <c r="C150" s="335">
        <v>2322118</v>
      </c>
      <c r="D150" s="328"/>
      <c r="E150" s="335">
        <f>SUM(B150:D150)</f>
        <v>2458443</v>
      </c>
      <c r="F150" s="326"/>
      <c r="G150" s="326"/>
      <c r="H150" s="326"/>
      <c r="I150" s="326"/>
      <c r="J150" s="168"/>
    </row>
    <row r="151" spans="1:10" ht="13.5" thickBot="1">
      <c r="A151" s="334" t="s">
        <v>402</v>
      </c>
      <c r="B151" s="337"/>
      <c r="C151" s="335"/>
      <c r="D151" s="337"/>
      <c r="E151" s="335">
        <f>SUM(B151:D151)</f>
        <v>0</v>
      </c>
      <c r="F151" s="326"/>
      <c r="G151" s="326"/>
      <c r="H151" s="326"/>
      <c r="I151" s="326"/>
      <c r="J151" s="168"/>
    </row>
    <row r="152" spans="1:10" ht="13.5" thickBot="1">
      <c r="A152" s="331" t="s">
        <v>592</v>
      </c>
      <c r="B152" s="332">
        <f>SUM(B149:B151)</f>
        <v>2066799</v>
      </c>
      <c r="C152" s="332">
        <f>SUM(C149:C151)</f>
        <v>68254720</v>
      </c>
      <c r="D152" s="338">
        <f>SUM(D149:D151)</f>
        <v>0</v>
      </c>
      <c r="E152" s="332">
        <f>SUM(B152:D152)</f>
        <v>70321519</v>
      </c>
      <c r="F152" s="326"/>
      <c r="G152" s="326"/>
      <c r="H152" s="326"/>
      <c r="I152" s="326"/>
      <c r="J152" s="168"/>
    </row>
    <row r="153" spans="1:10" ht="12.75">
      <c r="A153" s="334"/>
      <c r="B153" s="328"/>
      <c r="C153" s="328"/>
      <c r="D153" s="328"/>
      <c r="E153" s="328"/>
      <c r="F153" s="326"/>
      <c r="G153" s="326"/>
      <c r="H153" s="326"/>
      <c r="I153" s="326"/>
      <c r="J153" s="168"/>
    </row>
    <row r="154" spans="1:10" ht="13.5" thickBot="1">
      <c r="A154" s="331" t="s">
        <v>405</v>
      </c>
      <c r="B154" s="328"/>
      <c r="C154" s="328"/>
      <c r="D154" s="328"/>
      <c r="E154" s="328"/>
      <c r="F154" s="326"/>
      <c r="G154" s="326"/>
      <c r="H154" s="326"/>
      <c r="I154" s="326"/>
      <c r="J154" s="168"/>
    </row>
    <row r="155" spans="1:10" ht="13.5" thickBot="1">
      <c r="A155" s="331" t="s">
        <v>593</v>
      </c>
      <c r="B155" s="339">
        <f>B146-B152</f>
        <v>6120891</v>
      </c>
      <c r="C155" s="339">
        <f>C146-C152</f>
        <v>12734417</v>
      </c>
      <c r="D155" s="338">
        <f>D146-D152</f>
        <v>0</v>
      </c>
      <c r="E155" s="332">
        <f>SUM(B155:D155)</f>
        <v>18855308</v>
      </c>
      <c r="F155" s="326"/>
      <c r="G155" s="326"/>
      <c r="H155" s="326"/>
      <c r="I155" s="326"/>
      <c r="J155" s="168"/>
    </row>
    <row r="156" spans="1:9" ht="12.75">
      <c r="A156" s="322"/>
      <c r="B156" s="326"/>
      <c r="C156" s="326"/>
      <c r="D156" s="326"/>
      <c r="E156" s="326"/>
      <c r="F156" s="326"/>
      <c r="G156" s="326"/>
      <c r="H156" s="326"/>
      <c r="I156" s="326"/>
    </row>
    <row r="157" spans="1:9" ht="12.75">
      <c r="A157" s="323"/>
      <c r="B157" s="326"/>
      <c r="C157" s="326"/>
      <c r="D157" s="326"/>
      <c r="E157" s="326"/>
      <c r="F157" s="326"/>
      <c r="G157" s="326"/>
      <c r="H157" s="326"/>
      <c r="I157" s="326"/>
    </row>
    <row r="158" spans="1:9" ht="12.75">
      <c r="A158" s="323" t="s">
        <v>523</v>
      </c>
      <c r="B158" s="326"/>
      <c r="C158" s="326"/>
      <c r="D158" s="326"/>
      <c r="E158" s="326"/>
      <c r="F158" s="326"/>
      <c r="G158" s="326"/>
      <c r="H158" s="326"/>
      <c r="I158" s="326"/>
    </row>
    <row r="159" spans="1:11" ht="40.5">
      <c r="A159" s="340"/>
      <c r="B159" s="330" t="s">
        <v>406</v>
      </c>
      <c r="C159" s="330" t="s">
        <v>407</v>
      </c>
      <c r="D159" s="330" t="s">
        <v>551</v>
      </c>
      <c r="E159" s="330" t="s">
        <v>408</v>
      </c>
      <c r="F159" s="330" t="s">
        <v>409</v>
      </c>
      <c r="G159" s="330" t="s">
        <v>397</v>
      </c>
      <c r="H159" s="330" t="s">
        <v>396</v>
      </c>
      <c r="I159" s="330" t="s">
        <v>398</v>
      </c>
      <c r="J159" s="164"/>
      <c r="K159" s="164"/>
    </row>
    <row r="160" spans="1:11" ht="12.75">
      <c r="A160" s="331" t="s">
        <v>399</v>
      </c>
      <c r="B160" s="341"/>
      <c r="C160" s="341"/>
      <c r="D160" s="341"/>
      <c r="E160" s="341"/>
      <c r="F160" s="341"/>
      <c r="G160" s="341"/>
      <c r="H160" s="341"/>
      <c r="I160" s="341"/>
      <c r="J160" s="164"/>
      <c r="K160" s="164"/>
    </row>
    <row r="161" spans="1:11" ht="13.5" thickBot="1">
      <c r="A161" s="331" t="s">
        <v>578</v>
      </c>
      <c r="B161" s="342">
        <v>23269</v>
      </c>
      <c r="C161" s="342">
        <v>18100211</v>
      </c>
      <c r="D161" s="342">
        <v>578301900</v>
      </c>
      <c r="E161" s="342">
        <v>5005380</v>
      </c>
      <c r="F161" s="342">
        <v>46822</v>
      </c>
      <c r="G161" s="342">
        <v>9087578</v>
      </c>
      <c r="H161" s="342">
        <v>4444741</v>
      </c>
      <c r="I161" s="342">
        <f>SUM(B161:H161)</f>
        <v>615009901</v>
      </c>
      <c r="J161" s="164"/>
      <c r="K161" s="166"/>
    </row>
    <row r="162" spans="1:11" ht="12.75">
      <c r="A162" s="334" t="s">
        <v>400</v>
      </c>
      <c r="B162" s="343"/>
      <c r="C162" s="343"/>
      <c r="D162" s="343">
        <v>4121952</v>
      </c>
      <c r="E162" s="343">
        <v>643011</v>
      </c>
      <c r="F162" s="343"/>
      <c r="G162" s="343">
        <v>7907618</v>
      </c>
      <c r="H162" s="343">
        <v>36379</v>
      </c>
      <c r="I162" s="343">
        <f>SUM(B162:H162)</f>
        <v>12708960</v>
      </c>
      <c r="J162" s="164"/>
      <c r="K162" s="166"/>
    </row>
    <row r="163" spans="1:11" ht="12.75">
      <c r="A163" s="334" t="s">
        <v>401</v>
      </c>
      <c r="B163" s="343"/>
      <c r="C163" s="343"/>
      <c r="D163" s="343">
        <v>10671667</v>
      </c>
      <c r="E163" s="343"/>
      <c r="F163" s="343"/>
      <c r="G163" s="343">
        <v>-10671667</v>
      </c>
      <c r="H163" s="343"/>
      <c r="I163" s="343">
        <f>SUM(B163:H163)</f>
        <v>0</v>
      </c>
      <c r="J163" s="164"/>
      <c r="K163" s="166"/>
    </row>
    <row r="164" spans="1:11" ht="13.5" thickBot="1">
      <c r="A164" s="334" t="s">
        <v>410</v>
      </c>
      <c r="B164" s="344"/>
      <c r="C164" s="344"/>
      <c r="D164" s="344">
        <v>-8153150</v>
      </c>
      <c r="E164" s="344"/>
      <c r="F164" s="344"/>
      <c r="G164" s="344"/>
      <c r="H164" s="344"/>
      <c r="I164" s="344">
        <f>SUM(B164:H164)</f>
        <v>-8153150</v>
      </c>
      <c r="J164" s="164"/>
      <c r="K164" s="166"/>
    </row>
    <row r="165" spans="1:11" ht="13.5" thickBot="1">
      <c r="A165" s="331" t="s">
        <v>591</v>
      </c>
      <c r="B165" s="345">
        <f aca="true" t="shared" si="0" ref="B165:H165">SUM(B161:B164)</f>
        <v>23269</v>
      </c>
      <c r="C165" s="345">
        <f t="shared" si="0"/>
        <v>18100211</v>
      </c>
      <c r="D165" s="345">
        <f t="shared" si="0"/>
        <v>584942369</v>
      </c>
      <c r="E165" s="345">
        <f t="shared" si="0"/>
        <v>5648391</v>
      </c>
      <c r="F165" s="345">
        <f t="shared" si="0"/>
        <v>46822</v>
      </c>
      <c r="G165" s="345">
        <f t="shared" si="0"/>
        <v>6323529</v>
      </c>
      <c r="H165" s="345">
        <f t="shared" si="0"/>
        <v>4481120</v>
      </c>
      <c r="I165" s="345">
        <f>SUM(B165:H165)</f>
        <v>619565711</v>
      </c>
      <c r="J165" s="164"/>
      <c r="K165" s="166"/>
    </row>
    <row r="166" spans="1:11" ht="12.75">
      <c r="A166" s="336"/>
      <c r="B166" s="346"/>
      <c r="C166" s="346"/>
      <c r="D166" s="346"/>
      <c r="E166" s="346"/>
      <c r="F166" s="346"/>
      <c r="G166" s="346"/>
      <c r="H166" s="346"/>
      <c r="I166" s="346"/>
      <c r="J166" s="164"/>
      <c r="K166" s="164"/>
    </row>
    <row r="167" spans="1:11" ht="12.75">
      <c r="A167" s="331" t="s">
        <v>403</v>
      </c>
      <c r="B167" s="343"/>
      <c r="C167" s="343"/>
      <c r="D167" s="343"/>
      <c r="E167" s="343"/>
      <c r="F167" s="343"/>
      <c r="G167" s="343"/>
      <c r="H167" s="343"/>
      <c r="I167" s="343"/>
      <c r="J167" s="164"/>
      <c r="K167" s="164"/>
    </row>
    <row r="168" spans="1:11" ht="13.5" thickBot="1">
      <c r="A168" s="331" t="s">
        <v>578</v>
      </c>
      <c r="B168" s="342">
        <v>0</v>
      </c>
      <c r="C168" s="342">
        <v>3065446</v>
      </c>
      <c r="D168" s="342">
        <v>242655872</v>
      </c>
      <c r="E168" s="342">
        <v>4084031</v>
      </c>
      <c r="F168" s="342">
        <v>0</v>
      </c>
      <c r="G168" s="342">
        <v>0</v>
      </c>
      <c r="H168" s="342">
        <v>3751746</v>
      </c>
      <c r="I168" s="342">
        <f>SUM(B168:H168)</f>
        <v>253557095</v>
      </c>
      <c r="J168" s="166"/>
      <c r="K168" s="166"/>
    </row>
    <row r="169" spans="1:12" ht="12.75">
      <c r="A169" s="334" t="s">
        <v>404</v>
      </c>
      <c r="B169" s="343"/>
      <c r="C169" s="343">
        <v>226253</v>
      </c>
      <c r="D169" s="343">
        <v>23494309</v>
      </c>
      <c r="E169" s="343">
        <v>115908</v>
      </c>
      <c r="F169" s="343"/>
      <c r="G169" s="343"/>
      <c r="H169" s="343">
        <v>145823</v>
      </c>
      <c r="I169" s="343">
        <f>SUM(B169:H169)</f>
        <v>23982293</v>
      </c>
      <c r="J169" s="164"/>
      <c r="K169" s="166"/>
      <c r="L169" s="194"/>
    </row>
    <row r="170" spans="1:13" ht="12.75">
      <c r="A170" s="334" t="s">
        <v>402</v>
      </c>
      <c r="B170" s="343"/>
      <c r="C170" s="343"/>
      <c r="D170" s="343">
        <v>-2937264</v>
      </c>
      <c r="E170" s="343"/>
      <c r="F170" s="343"/>
      <c r="G170" s="343"/>
      <c r="H170" s="343"/>
      <c r="I170" s="343">
        <f>SUM(B170:H170)</f>
        <v>-2937264</v>
      </c>
      <c r="J170" s="164"/>
      <c r="K170" s="166"/>
      <c r="L170" s="194"/>
      <c r="M170" s="194"/>
    </row>
    <row r="171" spans="1:11" ht="13.5" thickBot="1">
      <c r="A171" s="331" t="s">
        <v>592</v>
      </c>
      <c r="B171" s="342">
        <f>SUM(B168:B170)</f>
        <v>0</v>
      </c>
      <c r="C171" s="342">
        <f aca="true" t="shared" si="1" ref="C171:H171">SUM(C168:C170)</f>
        <v>3291699</v>
      </c>
      <c r="D171" s="342">
        <f t="shared" si="1"/>
        <v>263212917</v>
      </c>
      <c r="E171" s="342">
        <f t="shared" si="1"/>
        <v>4199939</v>
      </c>
      <c r="F171" s="342">
        <f t="shared" si="1"/>
        <v>0</v>
      </c>
      <c r="G171" s="342">
        <f t="shared" si="1"/>
        <v>0</v>
      </c>
      <c r="H171" s="342">
        <f t="shared" si="1"/>
        <v>3897569</v>
      </c>
      <c r="I171" s="342">
        <f>SUM(B171:H171)</f>
        <v>274602124</v>
      </c>
      <c r="J171" s="164"/>
      <c r="K171" s="166"/>
    </row>
    <row r="172" spans="1:11" ht="12.75">
      <c r="A172" s="334"/>
      <c r="B172" s="343"/>
      <c r="C172" s="343"/>
      <c r="D172" s="343"/>
      <c r="E172" s="343"/>
      <c r="F172" s="343"/>
      <c r="G172" s="343"/>
      <c r="H172" s="343"/>
      <c r="I172" s="343"/>
      <c r="J172" s="164"/>
      <c r="K172" s="166"/>
    </row>
    <row r="173" spans="1:11" ht="12.75">
      <c r="A173" s="331" t="s">
        <v>411</v>
      </c>
      <c r="B173" s="343"/>
      <c r="C173" s="343"/>
      <c r="D173" s="343"/>
      <c r="E173" s="343"/>
      <c r="F173" s="343"/>
      <c r="G173" s="343"/>
      <c r="H173" s="343"/>
      <c r="I173" s="343"/>
      <c r="J173" s="164"/>
      <c r="K173" s="164"/>
    </row>
    <row r="174" spans="1:11" ht="13.5" thickBot="1">
      <c r="A174" s="331" t="s">
        <v>593</v>
      </c>
      <c r="B174" s="342">
        <f>B165-B171</f>
        <v>23269</v>
      </c>
      <c r="C174" s="342">
        <f aca="true" t="shared" si="2" ref="C174:H174">C165-C171</f>
        <v>14808512</v>
      </c>
      <c r="D174" s="342">
        <f t="shared" si="2"/>
        <v>321729452</v>
      </c>
      <c r="E174" s="342">
        <f t="shared" si="2"/>
        <v>1448452</v>
      </c>
      <c r="F174" s="342">
        <f t="shared" si="2"/>
        <v>46822</v>
      </c>
      <c r="G174" s="342">
        <f t="shared" si="2"/>
        <v>6323529</v>
      </c>
      <c r="H174" s="342">
        <f t="shared" si="2"/>
        <v>583551</v>
      </c>
      <c r="I174" s="342">
        <f>SUM(B174:H174)</f>
        <v>344963587</v>
      </c>
      <c r="J174" s="164"/>
      <c r="K174" s="166"/>
    </row>
    <row r="175" spans="1:10" ht="12.75">
      <c r="A175" s="347"/>
      <c r="B175" s="348"/>
      <c r="C175" s="348"/>
      <c r="D175" s="348"/>
      <c r="E175" s="348"/>
      <c r="F175" s="348"/>
      <c r="G175" s="348"/>
      <c r="H175" s="349"/>
      <c r="I175" s="350"/>
      <c r="J175" s="164"/>
    </row>
    <row r="177" spans="1:7" ht="12.75">
      <c r="A177" s="151" t="s">
        <v>524</v>
      </c>
      <c r="C177" s="162"/>
      <c r="D177" s="162"/>
      <c r="G177" s="162"/>
    </row>
    <row r="178" spans="1:4" ht="12.75">
      <c r="A178" s="154"/>
      <c r="B178" s="245" t="s">
        <v>590</v>
      </c>
      <c r="C178" s="228"/>
      <c r="D178" s="222"/>
    </row>
    <row r="179" spans="1:11" s="168" customFormat="1" ht="12.75">
      <c r="A179" s="118" t="s">
        <v>412</v>
      </c>
      <c r="B179" s="278">
        <v>5491379</v>
      </c>
      <c r="C179" s="231"/>
      <c r="D179" s="232"/>
      <c r="E179" s="167"/>
      <c r="F179" s="167"/>
      <c r="G179" s="167"/>
      <c r="H179" s="167"/>
      <c r="I179" s="167"/>
      <c r="J179" s="146"/>
      <c r="K179" s="146"/>
    </row>
    <row r="180" spans="1:11" s="168" customFormat="1" ht="26.25">
      <c r="A180" s="118" t="s">
        <v>413</v>
      </c>
      <c r="B180" s="177">
        <v>36777680</v>
      </c>
      <c r="C180" s="231"/>
      <c r="D180" s="232"/>
      <c r="E180" s="167"/>
      <c r="F180" s="167"/>
      <c r="G180" s="167"/>
      <c r="H180" s="167"/>
      <c r="I180" s="167"/>
      <c r="J180" s="146"/>
      <c r="K180" s="146"/>
    </row>
    <row r="181" spans="1:11" s="168" customFormat="1" ht="13.5" thickBot="1">
      <c r="A181" s="118" t="s">
        <v>414</v>
      </c>
      <c r="B181" s="181">
        <v>3398867</v>
      </c>
      <c r="C181" s="231"/>
      <c r="D181" s="232"/>
      <c r="E181" s="167"/>
      <c r="F181" s="167"/>
      <c r="G181" s="167"/>
      <c r="H181" s="167"/>
      <c r="I181" s="167"/>
      <c r="J181" s="146"/>
      <c r="K181" s="146"/>
    </row>
    <row r="182" spans="1:11" s="168" customFormat="1" ht="12.75">
      <c r="A182" s="119"/>
      <c r="B182" s="178">
        <f>SUM(B179:B181)</f>
        <v>45667926</v>
      </c>
      <c r="C182" s="233"/>
      <c r="D182" s="232"/>
      <c r="E182" s="167"/>
      <c r="F182" s="167"/>
      <c r="G182" s="167"/>
      <c r="H182" s="167"/>
      <c r="I182" s="167"/>
      <c r="J182" s="146"/>
      <c r="K182" s="146"/>
    </row>
    <row r="183" spans="1:11" s="168" customFormat="1" ht="13.5" thickBot="1">
      <c r="A183" s="118" t="s">
        <v>415</v>
      </c>
      <c r="B183" s="179">
        <v>-42269059</v>
      </c>
      <c r="C183" s="234"/>
      <c r="D183" s="232"/>
      <c r="E183" s="167"/>
      <c r="F183" s="167"/>
      <c r="G183" s="167"/>
      <c r="H183" s="167"/>
      <c r="I183" s="167"/>
      <c r="J183" s="146"/>
      <c r="K183" s="146"/>
    </row>
    <row r="184" spans="1:11" s="168" customFormat="1" ht="12.75">
      <c r="A184" s="119"/>
      <c r="B184" s="180">
        <f>B182+B183</f>
        <v>3398867</v>
      </c>
      <c r="C184" s="235"/>
      <c r="D184" s="232"/>
      <c r="E184" s="167"/>
      <c r="F184" s="167"/>
      <c r="G184" s="167"/>
      <c r="H184" s="167"/>
      <c r="I184" s="167"/>
      <c r="J184" s="146"/>
      <c r="K184" s="146"/>
    </row>
    <row r="185" spans="1:11" s="168" customFormat="1" ht="13.5" thickBot="1">
      <c r="A185" s="118" t="s">
        <v>416</v>
      </c>
      <c r="B185" s="181">
        <v>5192371</v>
      </c>
      <c r="C185" s="236"/>
      <c r="D185" s="232"/>
      <c r="E185" s="167"/>
      <c r="F185" s="167"/>
      <c r="G185" s="167"/>
      <c r="H185" s="167"/>
      <c r="I185" s="167"/>
      <c r="J185" s="146"/>
      <c r="K185" s="146"/>
    </row>
    <row r="186" spans="1:11" s="168" customFormat="1" ht="12.75">
      <c r="A186" s="119" t="s">
        <v>417</v>
      </c>
      <c r="B186" s="180">
        <f>SUM(B184:B185)</f>
        <v>8591238</v>
      </c>
      <c r="C186" s="237"/>
      <c r="D186" s="232"/>
      <c r="E186" s="167"/>
      <c r="F186" s="167"/>
      <c r="G186" s="167"/>
      <c r="H186" s="167"/>
      <c r="I186" s="167"/>
      <c r="J186" s="146"/>
      <c r="K186" s="146"/>
    </row>
    <row r="187" spans="1:11" s="168" customFormat="1" ht="12.75">
      <c r="A187" s="118" t="s">
        <v>418</v>
      </c>
      <c r="B187" s="278">
        <v>19301573</v>
      </c>
      <c r="C187" s="231"/>
      <c r="D187" s="232"/>
      <c r="E187" s="167"/>
      <c r="F187" s="167"/>
      <c r="G187" s="167"/>
      <c r="H187" s="167"/>
      <c r="I187" s="167"/>
      <c r="J187" s="146"/>
      <c r="K187" s="146"/>
    </row>
    <row r="188" spans="1:11" s="252" customFormat="1" ht="13.5" thickBot="1">
      <c r="A188" s="118" t="s">
        <v>573</v>
      </c>
      <c r="B188" s="289">
        <v>35000</v>
      </c>
      <c r="C188" s="231"/>
      <c r="D188" s="232"/>
      <c r="E188" s="167"/>
      <c r="F188" s="167"/>
      <c r="G188" s="167"/>
      <c r="H188" s="167"/>
      <c r="I188" s="167"/>
      <c r="J188" s="249"/>
      <c r="K188" s="249"/>
    </row>
    <row r="189" spans="1:11" s="168" customFormat="1" ht="13.5" thickBot="1">
      <c r="A189" s="120"/>
      <c r="B189" s="155">
        <f>SUM(B186:B188)</f>
        <v>27927811</v>
      </c>
      <c r="C189" s="238"/>
      <c r="D189" s="232"/>
      <c r="E189" s="167"/>
      <c r="F189" s="167"/>
      <c r="G189" s="167"/>
      <c r="H189" s="167"/>
      <c r="I189" s="167"/>
      <c r="J189" s="146"/>
      <c r="K189" s="146"/>
    </row>
    <row r="190" spans="1:3" ht="12.75">
      <c r="A190" s="132"/>
      <c r="B190" s="133"/>
      <c r="C190" s="133"/>
    </row>
    <row r="191" spans="1:11" s="252" customFormat="1" ht="27.75" customHeight="1">
      <c r="A191" s="531" t="s">
        <v>610</v>
      </c>
      <c r="B191" s="531"/>
      <c r="C191" s="531"/>
      <c r="D191" s="531"/>
      <c r="E191" s="531"/>
      <c r="F191" s="531"/>
      <c r="G191" s="531"/>
      <c r="H191" s="531"/>
      <c r="I191" s="531"/>
      <c r="J191" s="249"/>
      <c r="K191" s="249"/>
    </row>
    <row r="192" spans="1:11" s="252" customFormat="1" ht="12.75">
      <c r="A192" s="531" t="s">
        <v>575</v>
      </c>
      <c r="B192" s="531"/>
      <c r="C192" s="531"/>
      <c r="D192" s="531"/>
      <c r="E192" s="531"/>
      <c r="F192" s="531"/>
      <c r="G192" s="531"/>
      <c r="H192" s="531"/>
      <c r="I192" s="531"/>
      <c r="J192" s="249"/>
      <c r="K192" s="249"/>
    </row>
    <row r="193" spans="1:11" s="252" customFormat="1" ht="12.75">
      <c r="A193" s="299"/>
      <c r="B193" s="299"/>
      <c r="C193" s="299"/>
      <c r="D193" s="299"/>
      <c r="E193" s="299"/>
      <c r="F193" s="299"/>
      <c r="G193" s="299"/>
      <c r="H193" s="299"/>
      <c r="I193" s="299"/>
      <c r="J193" s="249"/>
      <c r="K193" s="249"/>
    </row>
    <row r="194" spans="1:9" s="250" customFormat="1" ht="12.75">
      <c r="A194" s="531" t="s">
        <v>584</v>
      </c>
      <c r="B194" s="531"/>
      <c r="C194" s="531"/>
      <c r="D194" s="531"/>
      <c r="E194" s="531"/>
      <c r="F194" s="531"/>
      <c r="G194" s="531"/>
      <c r="H194" s="531"/>
      <c r="I194" s="531"/>
    </row>
    <row r="195" spans="1:9" s="250" customFormat="1" ht="12.75">
      <c r="A195" s="121"/>
      <c r="B195" s="303" t="s">
        <v>590</v>
      </c>
      <c r="C195" s="228"/>
      <c r="D195" s="300"/>
      <c r="E195" s="300"/>
      <c r="F195" s="300"/>
      <c r="G195" s="300"/>
      <c r="H195" s="300"/>
      <c r="I195" s="300"/>
    </row>
    <row r="196" spans="1:9" s="250" customFormat="1" ht="12.75">
      <c r="A196" s="170" t="s">
        <v>583</v>
      </c>
      <c r="B196" s="279">
        <v>40633325</v>
      </c>
      <c r="C196" s="279"/>
      <c r="D196" s="300"/>
      <c r="E196" s="300"/>
      <c r="F196" s="300"/>
      <c r="G196" s="300"/>
      <c r="H196" s="300"/>
      <c r="I196" s="276"/>
    </row>
    <row r="197" spans="1:9" s="250" customFormat="1" ht="12.75">
      <c r="A197" s="170" t="s">
        <v>437</v>
      </c>
      <c r="B197" s="279">
        <v>0</v>
      </c>
      <c r="C197" s="279"/>
      <c r="D197" s="300"/>
      <c r="E197" s="300"/>
      <c r="F197" s="300"/>
      <c r="G197" s="300"/>
      <c r="H197" s="300"/>
      <c r="I197" s="300"/>
    </row>
    <row r="198" spans="1:9" s="250" customFormat="1" ht="12.75" customHeight="1" thickBot="1">
      <c r="A198" s="170" t="s">
        <v>439</v>
      </c>
      <c r="B198" s="294">
        <v>1635734.0000000019</v>
      </c>
      <c r="C198" s="279"/>
      <c r="D198" s="300"/>
      <c r="E198" s="300"/>
      <c r="F198" s="300"/>
      <c r="G198" s="300"/>
      <c r="H198" s="300"/>
      <c r="I198" s="300"/>
    </row>
    <row r="199" spans="1:9" s="250" customFormat="1" ht="13.5" thickBot="1">
      <c r="A199" s="196" t="s">
        <v>440</v>
      </c>
      <c r="B199" s="302">
        <f>SUM(B196:B198)</f>
        <v>42269059</v>
      </c>
      <c r="C199" s="134"/>
      <c r="D199" s="300"/>
      <c r="E199" s="300"/>
      <c r="F199" s="300"/>
      <c r="G199" s="300"/>
      <c r="H199" s="300"/>
      <c r="I199" s="300"/>
    </row>
    <row r="200" spans="1:9" s="250" customFormat="1" ht="12.75">
      <c r="A200" s="196"/>
      <c r="B200" s="134"/>
      <c r="C200" s="134"/>
      <c r="D200" s="300"/>
      <c r="E200" s="300"/>
      <c r="F200" s="300"/>
      <c r="G200" s="300"/>
      <c r="H200" s="300"/>
      <c r="I200" s="300"/>
    </row>
    <row r="201" spans="1:8" ht="12.75">
      <c r="A201" s="157"/>
      <c r="H201" s="162"/>
    </row>
    <row r="202" spans="1:8" ht="12.75">
      <c r="A202" s="157"/>
      <c r="H202" s="162"/>
    </row>
    <row r="203" spans="1:8" ht="12.75">
      <c r="A203" s="169" t="s">
        <v>525</v>
      </c>
      <c r="H203" s="162"/>
    </row>
    <row r="204" spans="1:9" ht="27" customHeight="1">
      <c r="A204" s="531" t="s">
        <v>538</v>
      </c>
      <c r="B204" s="531"/>
      <c r="C204" s="531"/>
      <c r="D204" s="531"/>
      <c r="E204" s="531"/>
      <c r="F204" s="531"/>
      <c r="G204" s="531"/>
      <c r="H204" s="531"/>
      <c r="I204" s="531"/>
    </row>
    <row r="205" spans="1:9" ht="12.75">
      <c r="A205" s="531" t="s">
        <v>419</v>
      </c>
      <c r="B205" s="531"/>
      <c r="C205" s="531"/>
      <c r="D205" s="531"/>
      <c r="E205" s="531"/>
      <c r="F205" s="531"/>
      <c r="G205" s="531"/>
      <c r="H205" s="531"/>
      <c r="I205" s="531"/>
    </row>
    <row r="206" spans="1:9" ht="24.75" customHeight="1">
      <c r="A206" s="531" t="s">
        <v>420</v>
      </c>
      <c r="B206" s="531"/>
      <c r="C206" s="531"/>
      <c r="D206" s="531"/>
      <c r="E206" s="531"/>
      <c r="F206" s="531"/>
      <c r="G206" s="531"/>
      <c r="H206" s="531"/>
      <c r="I206" s="531"/>
    </row>
    <row r="207" spans="1:9" ht="12.75">
      <c r="A207" s="531"/>
      <c r="B207" s="531"/>
      <c r="C207" s="531"/>
      <c r="D207" s="531"/>
      <c r="E207" s="531"/>
      <c r="F207" s="531"/>
      <c r="G207" s="531"/>
      <c r="H207" s="531"/>
      <c r="I207" s="531"/>
    </row>
    <row r="208" spans="1:9" ht="12.75" customHeight="1">
      <c r="A208" s="531" t="s">
        <v>421</v>
      </c>
      <c r="B208" s="531"/>
      <c r="C208" s="531"/>
      <c r="D208" s="531"/>
      <c r="E208" s="531"/>
      <c r="F208" s="531"/>
      <c r="G208" s="531"/>
      <c r="H208" s="531"/>
      <c r="I208" s="531"/>
    </row>
    <row r="209" spans="1:9" ht="25.5" customHeight="1">
      <c r="A209" s="531" t="s">
        <v>572</v>
      </c>
      <c r="B209" s="531"/>
      <c r="C209" s="531"/>
      <c r="D209" s="531"/>
      <c r="E209" s="531"/>
      <c r="F209" s="531"/>
      <c r="G209" s="531"/>
      <c r="H209" s="531"/>
      <c r="I209" s="531"/>
    </row>
    <row r="210" spans="1:9" ht="12.75">
      <c r="A210" s="208"/>
      <c r="B210" s="208"/>
      <c r="C210" s="208"/>
      <c r="D210" s="208"/>
      <c r="E210" s="208"/>
      <c r="F210" s="208"/>
      <c r="G210" s="208"/>
      <c r="H210" s="208"/>
      <c r="I210" s="208"/>
    </row>
    <row r="211" spans="1:9" ht="12.75">
      <c r="A211" s="533" t="s">
        <v>594</v>
      </c>
      <c r="B211" s="533"/>
      <c r="C211" s="182"/>
      <c r="D211" s="182"/>
      <c r="E211" s="182"/>
      <c r="F211" s="182"/>
      <c r="G211" s="182"/>
      <c r="H211" s="182"/>
      <c r="I211" s="182"/>
    </row>
    <row r="212" spans="1:9" ht="26.25">
      <c r="A212" s="207" t="s">
        <v>422</v>
      </c>
      <c r="B212" s="206" t="s">
        <v>423</v>
      </c>
      <c r="C212" s="535"/>
      <c r="D212" s="535"/>
      <c r="E212" s="535"/>
      <c r="F212" s="535"/>
      <c r="G212" s="535"/>
      <c r="H212" s="535"/>
      <c r="I212" s="535"/>
    </row>
    <row r="213" spans="1:2" ht="12.75">
      <c r="A213" s="157" t="s">
        <v>424</v>
      </c>
      <c r="B213" s="205">
        <v>1</v>
      </c>
    </row>
    <row r="214" spans="1:2" ht="12.75">
      <c r="A214" s="157" t="s">
        <v>425</v>
      </c>
      <c r="B214" s="205">
        <v>1</v>
      </c>
    </row>
    <row r="215" spans="1:9" ht="26.25">
      <c r="A215" s="204" t="s">
        <v>559</v>
      </c>
      <c r="B215" s="205">
        <v>1</v>
      </c>
      <c r="C215" s="534"/>
      <c r="D215" s="534"/>
      <c r="E215" s="534"/>
      <c r="F215" s="534"/>
      <c r="G215" s="534"/>
      <c r="H215" s="534"/>
      <c r="I215" s="534"/>
    </row>
    <row r="216" spans="1:2" ht="12.75">
      <c r="A216" s="157"/>
      <c r="B216" s="157"/>
    </row>
    <row r="217" spans="1:9" ht="12.75">
      <c r="A217" s="531" t="s">
        <v>426</v>
      </c>
      <c r="B217" s="531"/>
      <c r="C217" s="531"/>
      <c r="D217" s="531"/>
      <c r="E217" s="531"/>
      <c r="F217" s="531"/>
      <c r="G217" s="531"/>
      <c r="H217" s="531"/>
      <c r="I217" s="531"/>
    </row>
    <row r="218" spans="1:11" s="250" customFormat="1" ht="12.75">
      <c r="A218" s="295"/>
      <c r="B218" s="295"/>
      <c r="C218" s="295"/>
      <c r="D218" s="295"/>
      <c r="E218" s="295"/>
      <c r="F218" s="295"/>
      <c r="G218" s="295"/>
      <c r="H218" s="295"/>
      <c r="I218" s="295"/>
      <c r="J218" s="249"/>
      <c r="K218" s="252"/>
    </row>
    <row r="219" spans="1:7" ht="12.75">
      <c r="A219" s="128"/>
      <c r="G219" s="162"/>
    </row>
    <row r="220" ht="12.75">
      <c r="A220" s="151" t="s">
        <v>526</v>
      </c>
    </row>
    <row r="221" spans="2:3" ht="12.75">
      <c r="B221" s="245" t="s">
        <v>590</v>
      </c>
      <c r="C221" s="228"/>
    </row>
    <row r="222" spans="1:3" ht="26.25">
      <c r="A222" s="137" t="s">
        <v>605</v>
      </c>
      <c r="B222" s="270">
        <v>383591</v>
      </c>
      <c r="C222" s="225"/>
    </row>
    <row r="223" spans="1:11" s="250" customFormat="1" ht="12.75">
      <c r="A223" s="253" t="s">
        <v>427</v>
      </c>
      <c r="B223" s="308">
        <v>94653508</v>
      </c>
      <c r="C223" s="254"/>
      <c r="D223" s="320"/>
      <c r="E223" s="320"/>
      <c r="F223" s="320"/>
      <c r="G223" s="320"/>
      <c r="H223" s="320"/>
      <c r="I223" s="320"/>
      <c r="J223" s="249"/>
      <c r="K223" s="252"/>
    </row>
    <row r="224" spans="1:8" ht="12.75">
      <c r="A224" s="173" t="s">
        <v>428</v>
      </c>
      <c r="B224" s="270">
        <v>42503</v>
      </c>
      <c r="C224" s="225"/>
      <c r="H224" s="126"/>
    </row>
    <row r="225" spans="1:3" ht="26.25">
      <c r="A225" s="173" t="s">
        <v>429</v>
      </c>
      <c r="B225" s="270">
        <v>194273</v>
      </c>
      <c r="C225" s="229"/>
    </row>
    <row r="226" spans="1:7" ht="13.5" thickBot="1">
      <c r="A226" s="173" t="s">
        <v>432</v>
      </c>
      <c r="B226" s="175">
        <v>8017030</v>
      </c>
      <c r="C226" s="229"/>
      <c r="G226" s="162"/>
    </row>
    <row r="227" spans="2:3" ht="13.5" thickBot="1">
      <c r="B227" s="155">
        <f>SUM(B222:B226)</f>
        <v>103290905</v>
      </c>
      <c r="C227" s="133"/>
    </row>
    <row r="228" spans="1:3" ht="12.75">
      <c r="A228" s="128"/>
      <c r="C228" s="221"/>
    </row>
    <row r="229" spans="1:11" s="250" customFormat="1" ht="12.75">
      <c r="A229" s="305"/>
      <c r="B229" s="304"/>
      <c r="C229" s="304"/>
      <c r="D229" s="304"/>
      <c r="E229" s="304"/>
      <c r="F229" s="304"/>
      <c r="G229" s="304"/>
      <c r="H229" s="304"/>
      <c r="I229" s="304"/>
      <c r="J229" s="249"/>
      <c r="K229" s="252"/>
    </row>
    <row r="230" ht="12.75">
      <c r="A230" s="151" t="s">
        <v>527</v>
      </c>
    </row>
    <row r="231" spans="2:3" ht="12.75">
      <c r="B231" s="245" t="s">
        <v>590</v>
      </c>
      <c r="C231" s="239"/>
    </row>
    <row r="232" spans="1:3" ht="12.75">
      <c r="A232" s="137" t="s">
        <v>433</v>
      </c>
      <c r="B232" s="130">
        <v>107380872</v>
      </c>
      <c r="C232" s="225"/>
    </row>
    <row r="233" spans="1:3" ht="26.25">
      <c r="A233" s="137" t="s">
        <v>434</v>
      </c>
      <c r="B233" s="254">
        <v>14891009</v>
      </c>
      <c r="C233" s="225"/>
    </row>
    <row r="234" spans="1:11" s="250" customFormat="1" ht="13.5" thickBot="1">
      <c r="A234" s="253" t="s">
        <v>570</v>
      </c>
      <c r="B234" s="165">
        <v>16405</v>
      </c>
      <c r="C234" s="254"/>
      <c r="D234" s="248"/>
      <c r="E234" s="248"/>
      <c r="F234" s="248"/>
      <c r="G234" s="248"/>
      <c r="H234" s="248"/>
      <c r="I234" s="248"/>
      <c r="J234" s="249"/>
      <c r="K234" s="252"/>
    </row>
    <row r="235" spans="1:5" ht="12.75">
      <c r="A235" s="137"/>
      <c r="B235" s="183">
        <f>SUM(B232:B234)</f>
        <v>122288286</v>
      </c>
      <c r="C235" s="240"/>
      <c r="E235" s="162"/>
    </row>
    <row r="236" spans="1:7" ht="27" thickBot="1">
      <c r="A236" s="137" t="s">
        <v>435</v>
      </c>
      <c r="B236" s="184">
        <v>-27634778</v>
      </c>
      <c r="C236" s="241"/>
      <c r="D236" s="276"/>
      <c r="G236" s="162"/>
    </row>
    <row r="237" spans="2:5" ht="13.5" thickBot="1">
      <c r="B237" s="155">
        <f>SUM(B235:B236)</f>
        <v>94653508</v>
      </c>
      <c r="C237" s="238"/>
      <c r="E237" s="162"/>
    </row>
    <row r="238" ht="12.75">
      <c r="C238" s="222"/>
    </row>
    <row r="239" spans="1:9" ht="12.75">
      <c r="A239" s="195" t="s">
        <v>341</v>
      </c>
      <c r="B239" s="195"/>
      <c r="C239" s="195"/>
      <c r="D239" s="195"/>
      <c r="E239" s="195"/>
      <c r="F239" s="195"/>
      <c r="G239" s="195"/>
      <c r="H239" s="195"/>
      <c r="I239" s="162"/>
    </row>
    <row r="240" spans="1:9" ht="12.75" customHeight="1">
      <c r="A240" s="531" t="s">
        <v>436</v>
      </c>
      <c r="B240" s="531"/>
      <c r="C240" s="531"/>
      <c r="D240" s="531"/>
      <c r="E240" s="531"/>
      <c r="F240" s="531"/>
      <c r="G240" s="531"/>
      <c r="H240" s="531"/>
      <c r="I240" s="531"/>
    </row>
    <row r="241" spans="1:9" ht="12.75">
      <c r="A241" s="121"/>
      <c r="B241" s="245" t="s">
        <v>590</v>
      </c>
      <c r="C241" s="195"/>
      <c r="D241" s="195"/>
      <c r="E241" s="195"/>
      <c r="F241" s="195"/>
      <c r="G241" s="195"/>
      <c r="H241" s="195"/>
      <c r="I241" s="195"/>
    </row>
    <row r="242" spans="1:9" ht="12.75">
      <c r="A242" s="170" t="s">
        <v>579</v>
      </c>
      <c r="B242" s="279">
        <v>26592556</v>
      </c>
      <c r="C242" s="195"/>
      <c r="D242" s="195"/>
      <c r="E242" s="195"/>
      <c r="F242" s="195"/>
      <c r="G242" s="195"/>
      <c r="H242" s="195"/>
      <c r="I242" s="162"/>
    </row>
    <row r="243" spans="1:9" ht="12.75">
      <c r="A243" s="170" t="s">
        <v>437</v>
      </c>
      <c r="B243" s="279">
        <v>1597352</v>
      </c>
      <c r="C243" s="195"/>
      <c r="D243" s="195"/>
      <c r="E243" s="195"/>
      <c r="F243" s="195"/>
      <c r="G243" s="195"/>
      <c r="H243" s="195"/>
      <c r="I243" s="195"/>
    </row>
    <row r="244" spans="1:9" ht="12.75">
      <c r="A244" s="170" t="s">
        <v>438</v>
      </c>
      <c r="B244" s="279">
        <v>668789</v>
      </c>
      <c r="C244" s="195"/>
      <c r="D244" s="195"/>
      <c r="E244" s="195"/>
      <c r="F244" s="195"/>
      <c r="G244" s="195"/>
      <c r="H244" s="195"/>
      <c r="I244" s="195"/>
    </row>
    <row r="245" spans="1:9" ht="13.5" thickBot="1">
      <c r="A245" s="170" t="s">
        <v>439</v>
      </c>
      <c r="B245" s="123">
        <v>3308362</v>
      </c>
      <c r="C245" s="195"/>
      <c r="D245" s="195"/>
      <c r="E245" s="195"/>
      <c r="F245" s="195"/>
      <c r="G245" s="195"/>
      <c r="H245" s="195"/>
      <c r="I245" s="195"/>
    </row>
    <row r="246" spans="1:9" ht="13.5" thickBot="1">
      <c r="A246" s="196" t="s">
        <v>440</v>
      </c>
      <c r="B246" s="124">
        <f>SUM(B242:B245)</f>
        <v>32167059</v>
      </c>
      <c r="C246" s="195"/>
      <c r="D246" s="195"/>
      <c r="E246" s="195"/>
      <c r="F246" s="195"/>
      <c r="G246" s="195"/>
      <c r="H246" s="195"/>
      <c r="I246" s="195"/>
    </row>
    <row r="247" spans="1:9" ht="12.75">
      <c r="A247" s="195"/>
      <c r="B247" s="195"/>
      <c r="C247" s="195"/>
      <c r="D247" s="195"/>
      <c r="E247" s="195"/>
      <c r="F247" s="195"/>
      <c r="G247" s="195"/>
      <c r="H247" s="195"/>
      <c r="I247" s="195"/>
    </row>
    <row r="248" spans="1:9" ht="12.75">
      <c r="A248" s="195"/>
      <c r="B248" s="195"/>
      <c r="C248" s="195"/>
      <c r="D248" s="195"/>
      <c r="E248" s="195"/>
      <c r="F248" s="195"/>
      <c r="G248" s="162"/>
      <c r="H248" s="195"/>
      <c r="I248" s="195"/>
    </row>
    <row r="249" spans="1:9" ht="12.75">
      <c r="A249" s="531" t="s">
        <v>574</v>
      </c>
      <c r="B249" s="531"/>
      <c r="C249" s="531"/>
      <c r="D249" s="531"/>
      <c r="E249" s="531"/>
      <c r="F249" s="531"/>
      <c r="G249" s="531"/>
      <c r="H249" s="531"/>
      <c r="I249" s="531"/>
    </row>
    <row r="250" spans="1:9" ht="12.75">
      <c r="A250" s="121"/>
      <c r="B250" s="245" t="s">
        <v>590</v>
      </c>
      <c r="C250" s="195"/>
      <c r="D250" s="195"/>
      <c r="E250" s="195"/>
      <c r="F250" s="195"/>
      <c r="G250" s="195"/>
      <c r="H250" s="195"/>
      <c r="I250" s="195"/>
    </row>
    <row r="251" spans="1:9" ht="12.75">
      <c r="A251" s="170" t="s">
        <v>441</v>
      </c>
      <c r="B251" s="271">
        <v>64096057</v>
      </c>
      <c r="C251" s="195"/>
      <c r="D251" s="195"/>
      <c r="E251" s="195"/>
      <c r="F251" s="162"/>
      <c r="G251" s="195"/>
      <c r="H251" s="162"/>
      <c r="I251" s="195"/>
    </row>
    <row r="252" spans="1:9" ht="12.75">
      <c r="A252" s="170" t="s">
        <v>442</v>
      </c>
      <c r="B252" s="271">
        <v>24370775</v>
      </c>
      <c r="C252" s="195"/>
      <c r="D252" s="195"/>
      <c r="E252" s="195"/>
      <c r="F252" s="195"/>
      <c r="G252" s="195"/>
      <c r="H252" s="195"/>
      <c r="I252" s="195"/>
    </row>
    <row r="253" spans="1:9" ht="12.75">
      <c r="A253" s="170" t="s">
        <v>443</v>
      </c>
      <c r="B253" s="271">
        <v>7000806</v>
      </c>
      <c r="C253" s="195"/>
      <c r="D253" s="195"/>
      <c r="E253" s="195"/>
      <c r="F253" s="195"/>
      <c r="G253" s="195"/>
      <c r="H253" s="195"/>
      <c r="I253" s="195"/>
    </row>
    <row r="254" spans="1:9" ht="13.5" thickBot="1">
      <c r="A254" s="170" t="s">
        <v>444</v>
      </c>
      <c r="B254" s="142">
        <v>26804243</v>
      </c>
      <c r="C254" s="195"/>
      <c r="D254" s="195"/>
      <c r="E254" s="195"/>
      <c r="F254" s="195"/>
      <c r="G254" s="195"/>
      <c r="H254" s="195"/>
      <c r="I254" s="195"/>
    </row>
    <row r="255" spans="1:10" ht="13.5" thickBot="1">
      <c r="A255" s="325"/>
      <c r="B255" s="124">
        <f>SUM(B251:B254)</f>
        <v>122271881</v>
      </c>
      <c r="C255" s="195"/>
      <c r="D255" s="195"/>
      <c r="E255" s="195"/>
      <c r="F255" s="195"/>
      <c r="G255" s="195"/>
      <c r="H255" s="195"/>
      <c r="I255" s="195"/>
      <c r="J255" s="161"/>
    </row>
    <row r="256" spans="1:10" ht="12.75">
      <c r="A256" s="213"/>
      <c r="B256" s="134"/>
      <c r="C256" s="214"/>
      <c r="D256" s="214"/>
      <c r="E256" s="214"/>
      <c r="F256" s="214"/>
      <c r="G256" s="214"/>
      <c r="H256" s="214"/>
      <c r="I256" s="214"/>
      <c r="J256" s="161"/>
    </row>
    <row r="257" spans="1:10" ht="12.75">
      <c r="A257" s="213"/>
      <c r="B257" s="134"/>
      <c r="C257" s="214"/>
      <c r="D257" s="214"/>
      <c r="E257" s="214"/>
      <c r="F257" s="214"/>
      <c r="G257" s="214"/>
      <c r="H257" s="214"/>
      <c r="I257" s="214"/>
      <c r="J257" s="161"/>
    </row>
    <row r="258" spans="1:9" ht="12.75">
      <c r="A258" s="212" t="s">
        <v>566</v>
      </c>
      <c r="B258" s="214"/>
      <c r="C258" s="214"/>
      <c r="D258" s="214"/>
      <c r="E258" s="214"/>
      <c r="F258" s="214"/>
      <c r="G258" s="214"/>
      <c r="H258" s="214"/>
      <c r="I258" s="214"/>
    </row>
    <row r="259" spans="1:9" ht="12.75">
      <c r="A259" s="122"/>
      <c r="B259" s="245" t="s">
        <v>590</v>
      </c>
      <c r="C259" s="228"/>
      <c r="D259" s="214"/>
      <c r="E259" s="214"/>
      <c r="F259" s="214"/>
      <c r="G259" s="214"/>
      <c r="H259" s="214"/>
      <c r="I259" s="214"/>
    </row>
    <row r="260" spans="1:9" ht="26.25">
      <c r="A260" s="173" t="s">
        <v>430</v>
      </c>
      <c r="B260" s="174">
        <v>1268132</v>
      </c>
      <c r="C260" s="229"/>
      <c r="D260" s="214"/>
      <c r="E260" s="214"/>
      <c r="F260" s="214"/>
      <c r="G260" s="214"/>
      <c r="H260" s="214"/>
      <c r="I260" s="214"/>
    </row>
    <row r="261" spans="1:9" ht="12.75">
      <c r="A261" s="173" t="s">
        <v>431</v>
      </c>
      <c r="B261" s="130">
        <v>6746091</v>
      </c>
      <c r="C261" s="229"/>
      <c r="D261" s="214"/>
      <c r="E261" s="214"/>
      <c r="F261" s="214"/>
      <c r="G261" s="214"/>
      <c r="H261" s="214"/>
      <c r="I261" s="214"/>
    </row>
    <row r="262" spans="1:9" ht="13.5" thickBot="1">
      <c r="A262" s="173" t="s">
        <v>432</v>
      </c>
      <c r="B262" s="175">
        <v>2807</v>
      </c>
      <c r="C262" s="229"/>
      <c r="D262" s="214"/>
      <c r="E262" s="214"/>
      <c r="F262" s="214"/>
      <c r="G262" s="214"/>
      <c r="H262" s="214"/>
      <c r="I262" s="214"/>
    </row>
    <row r="263" spans="1:9" ht="13.5" thickBot="1">
      <c r="A263" s="214"/>
      <c r="B263" s="155">
        <f>SUM(B260:B262)</f>
        <v>8017030</v>
      </c>
      <c r="C263" s="133"/>
      <c r="D263" s="214"/>
      <c r="E263" s="214"/>
      <c r="F263" s="214"/>
      <c r="G263" s="214"/>
      <c r="H263" s="214"/>
      <c r="I263" s="214"/>
    </row>
    <row r="264" spans="1:9" ht="12.75">
      <c r="A264" s="195"/>
      <c r="B264" s="195"/>
      <c r="C264" s="222"/>
      <c r="D264" s="195"/>
      <c r="E264" s="195"/>
      <c r="F264" s="195"/>
      <c r="G264" s="195"/>
      <c r="H264" s="195"/>
      <c r="I264" s="195"/>
    </row>
    <row r="266" ht="12.75">
      <c r="A266" s="151" t="s">
        <v>528</v>
      </c>
    </row>
    <row r="267" spans="1:3" ht="12.75">
      <c r="A267" s="154"/>
      <c r="B267" s="245" t="s">
        <v>590</v>
      </c>
      <c r="C267" s="228"/>
    </row>
    <row r="268" spans="1:3" ht="12.75">
      <c r="A268" s="173" t="s">
        <v>445</v>
      </c>
      <c r="B268" s="174">
        <v>29469987</v>
      </c>
      <c r="C268" s="229"/>
    </row>
    <row r="269" spans="1:3" ht="12.75">
      <c r="A269" s="173" t="s">
        <v>446</v>
      </c>
      <c r="B269" s="174">
        <v>2828769</v>
      </c>
      <c r="C269" s="229"/>
    </row>
    <row r="270" spans="1:3" ht="13.5" thickBot="1">
      <c r="A270" s="173" t="s">
        <v>447</v>
      </c>
      <c r="B270" s="175">
        <v>5193</v>
      </c>
      <c r="C270" s="229"/>
    </row>
    <row r="271" spans="1:3" ht="13.5" thickBot="1">
      <c r="A271" s="152"/>
      <c r="B271" s="129">
        <f>SUM(B268:B270)</f>
        <v>32303949</v>
      </c>
      <c r="C271" s="134"/>
    </row>
    <row r="272" ht="12.75">
      <c r="C272" s="222"/>
    </row>
    <row r="273" ht="12.75">
      <c r="A273" s="151"/>
    </row>
    <row r="274" ht="12.75">
      <c r="A274" s="151" t="s">
        <v>529</v>
      </c>
    </row>
    <row r="275" spans="1:3" ht="12.75">
      <c r="A275" s="122"/>
      <c r="B275" s="245" t="s">
        <v>590</v>
      </c>
      <c r="C275" s="228"/>
    </row>
    <row r="276" spans="1:3" ht="26.25">
      <c r="A276" s="173" t="s">
        <v>448</v>
      </c>
      <c r="B276" s="174">
        <v>29639016</v>
      </c>
      <c r="C276" s="229"/>
    </row>
    <row r="277" spans="1:3" ht="12.75">
      <c r="A277" s="173" t="s">
        <v>449</v>
      </c>
      <c r="B277" s="174">
        <v>638997</v>
      </c>
      <c r="C277" s="229"/>
    </row>
    <row r="278" spans="1:3" ht="13.5" thickBot="1">
      <c r="A278" s="173" t="s">
        <v>450</v>
      </c>
      <c r="B278" s="175">
        <v>16043125</v>
      </c>
      <c r="C278" s="229"/>
    </row>
    <row r="279" spans="1:3" ht="13.5" thickBot="1">
      <c r="A279" s="152"/>
      <c r="B279" s="124">
        <f>SUM(B276:B278)</f>
        <v>46321138</v>
      </c>
      <c r="C279" s="134"/>
    </row>
    <row r="280" spans="1:3" ht="12.75">
      <c r="A280" s="128"/>
      <c r="C280" s="222"/>
    </row>
    <row r="281" ht="12.75">
      <c r="A281" s="151"/>
    </row>
    <row r="282" ht="12.75">
      <c r="A282" s="151" t="s">
        <v>530</v>
      </c>
    </row>
    <row r="283" spans="1:9" ht="53.25" customHeight="1">
      <c r="A283" s="531" t="s">
        <v>541</v>
      </c>
      <c r="B283" s="531"/>
      <c r="C283" s="531"/>
      <c r="D283" s="531"/>
      <c r="E283" s="531"/>
      <c r="F283" s="531"/>
      <c r="G283" s="531"/>
      <c r="H283" s="531"/>
      <c r="I283" s="531"/>
    </row>
    <row r="284" spans="1:9" ht="12.75">
      <c r="A284" s="531"/>
      <c r="B284" s="531"/>
      <c r="C284" s="531"/>
      <c r="D284" s="531"/>
      <c r="E284" s="531"/>
      <c r="F284" s="531"/>
      <c r="G284" s="531"/>
      <c r="H284" s="531"/>
      <c r="I284" s="531"/>
    </row>
    <row r="285" spans="1:9" ht="39" customHeight="1">
      <c r="A285" s="531" t="s">
        <v>540</v>
      </c>
      <c r="B285" s="531"/>
      <c r="C285" s="531"/>
      <c r="D285" s="531"/>
      <c r="E285" s="531"/>
      <c r="F285" s="531"/>
      <c r="G285" s="531"/>
      <c r="H285" s="531"/>
      <c r="I285" s="531"/>
    </row>
    <row r="286" spans="1:9" ht="12.75">
      <c r="A286" s="531"/>
      <c r="B286" s="531"/>
      <c r="C286" s="531"/>
      <c r="D286" s="531"/>
      <c r="E286" s="531"/>
      <c r="F286" s="531"/>
      <c r="G286" s="531"/>
      <c r="H286" s="531"/>
      <c r="I286" s="531"/>
    </row>
    <row r="287" spans="1:9" ht="12.75" customHeight="1">
      <c r="A287" s="531" t="s">
        <v>597</v>
      </c>
      <c r="B287" s="531"/>
      <c r="C287" s="531"/>
      <c r="D287" s="531"/>
      <c r="E287" s="531"/>
      <c r="F287" s="531"/>
      <c r="G287" s="531"/>
      <c r="H287" s="531"/>
      <c r="I287" s="531"/>
    </row>
    <row r="288" spans="1:9" ht="12.75">
      <c r="A288" s="149"/>
      <c r="B288" s="149"/>
      <c r="C288" s="149"/>
      <c r="D288" s="149"/>
      <c r="E288" s="149"/>
      <c r="F288" s="149"/>
      <c r="G288" s="149"/>
      <c r="H288" s="149"/>
      <c r="I288" s="149"/>
    </row>
    <row r="289" spans="1:9" ht="12.75">
      <c r="A289" s="274" t="s">
        <v>549</v>
      </c>
      <c r="B289" s="210">
        <v>27028763</v>
      </c>
      <c r="C289" s="149"/>
      <c r="D289" s="149"/>
      <c r="E289" s="149"/>
      <c r="F289" s="149"/>
      <c r="G289" s="149"/>
      <c r="H289" s="149"/>
      <c r="I289" s="149"/>
    </row>
    <row r="290" spans="1:9" ht="12.75">
      <c r="A290" s="149" t="s">
        <v>451</v>
      </c>
      <c r="B290" s="210">
        <v>2820070</v>
      </c>
      <c r="C290" s="149"/>
      <c r="D290" s="149"/>
      <c r="E290" s="149"/>
      <c r="F290" s="149"/>
      <c r="G290" s="149"/>
      <c r="H290" s="149"/>
      <c r="I290" s="149"/>
    </row>
    <row r="291" spans="1:9" ht="12.75">
      <c r="A291" s="149" t="s">
        <v>452</v>
      </c>
      <c r="B291" s="211">
        <f>B289/B290</f>
        <v>9.584429819117965</v>
      </c>
      <c r="C291" s="149"/>
      <c r="D291" s="149"/>
      <c r="E291" s="149"/>
      <c r="F291" s="149"/>
      <c r="G291" s="149"/>
      <c r="H291" s="149"/>
      <c r="I291" s="149"/>
    </row>
    <row r="292" spans="1:12" ht="12.75">
      <c r="A292" s="149"/>
      <c r="B292" s="149"/>
      <c r="C292" s="149"/>
      <c r="D292" s="149"/>
      <c r="E292" s="149"/>
      <c r="F292" s="149"/>
      <c r="G292" s="149"/>
      <c r="H292" s="149"/>
      <c r="I292" s="149"/>
      <c r="L292" s="194"/>
    </row>
    <row r="293" spans="1:9" ht="12.75" customHeight="1">
      <c r="A293" s="531" t="s">
        <v>602</v>
      </c>
      <c r="B293" s="531"/>
      <c r="C293" s="531"/>
      <c r="D293" s="531"/>
      <c r="E293" s="531"/>
      <c r="F293" s="531"/>
      <c r="G293" s="531"/>
      <c r="H293" s="531"/>
      <c r="I293" s="531"/>
    </row>
    <row r="294" spans="1:6" ht="12.75">
      <c r="A294" s="570"/>
      <c r="B294" s="570"/>
      <c r="C294" s="570"/>
      <c r="D294" s="570"/>
      <c r="E294" s="570"/>
      <c r="F294" s="139"/>
    </row>
    <row r="295" spans="1:9" ht="27" customHeight="1">
      <c r="A295" s="531" t="s">
        <v>608</v>
      </c>
      <c r="B295" s="531"/>
      <c r="C295" s="531"/>
      <c r="D295" s="531"/>
      <c r="E295" s="531"/>
      <c r="F295" s="531"/>
      <c r="G295" s="531"/>
      <c r="H295" s="531"/>
      <c r="I295" s="531"/>
    </row>
    <row r="296" spans="1:9" ht="12.75" customHeight="1">
      <c r="A296" s="531" t="s">
        <v>599</v>
      </c>
      <c r="B296" s="531"/>
      <c r="C296" s="531"/>
      <c r="D296" s="531"/>
      <c r="E296" s="531"/>
      <c r="F296" s="531"/>
      <c r="G296" s="531"/>
      <c r="H296" s="531"/>
      <c r="I296" s="531"/>
    </row>
    <row r="297" spans="1:6" ht="12.75">
      <c r="A297" s="570"/>
      <c r="B297" s="570"/>
      <c r="C297" s="570"/>
      <c r="D297" s="570"/>
      <c r="E297" s="570"/>
      <c r="F297" s="139"/>
    </row>
    <row r="298" spans="1:9" ht="13.5" thickBot="1">
      <c r="A298" s="319" t="s">
        <v>598</v>
      </c>
      <c r="B298" s="319"/>
      <c r="C298" s="319"/>
      <c r="D298" s="319"/>
      <c r="E298" s="319"/>
      <c r="F298" s="139"/>
      <c r="G298" s="319"/>
      <c r="H298" s="319"/>
      <c r="I298" s="300"/>
    </row>
    <row r="299" spans="1:9" s="209" customFormat="1" ht="12">
      <c r="A299" s="571"/>
      <c r="B299" s="572"/>
      <c r="C299" s="572"/>
      <c r="D299" s="572"/>
      <c r="E299" s="566" t="s">
        <v>561</v>
      </c>
      <c r="F299" s="567"/>
      <c r="G299" s="568" t="s">
        <v>562</v>
      </c>
      <c r="H299" s="567"/>
      <c r="I299" s="280"/>
    </row>
    <row r="300" spans="1:9" s="209" customFormat="1" ht="15.75" customHeight="1">
      <c r="A300" s="544" t="s">
        <v>563</v>
      </c>
      <c r="B300" s="545"/>
      <c r="C300" s="545"/>
      <c r="D300" s="545"/>
      <c r="E300" s="540">
        <v>18595.69</v>
      </c>
      <c r="F300" s="541"/>
      <c r="G300" s="525">
        <v>65.9405</v>
      </c>
      <c r="H300" s="526"/>
      <c r="I300" s="280"/>
    </row>
    <row r="301" spans="1:9" s="209" customFormat="1" ht="15.75" customHeight="1">
      <c r="A301" s="562"/>
      <c r="B301" s="563"/>
      <c r="C301" s="563"/>
      <c r="D301" s="563"/>
      <c r="E301" s="560">
        <v>18595.69</v>
      </c>
      <c r="F301" s="561"/>
      <c r="G301" s="573">
        <v>65.9405</v>
      </c>
      <c r="H301" s="574"/>
      <c r="I301" s="280"/>
    </row>
    <row r="302" spans="1:9" s="209" customFormat="1" ht="25.5" customHeight="1">
      <c r="A302" s="564" t="s">
        <v>539</v>
      </c>
      <c r="B302" s="565"/>
      <c r="C302" s="565"/>
      <c r="D302" s="565"/>
      <c r="E302" s="521">
        <v>1605</v>
      </c>
      <c r="F302" s="522"/>
      <c r="G302" s="527">
        <v>5.69</v>
      </c>
      <c r="H302" s="528"/>
      <c r="I302" s="280"/>
    </row>
    <row r="303" spans="1:9" s="209" customFormat="1" ht="25.5" customHeight="1">
      <c r="A303" s="519" t="s">
        <v>558</v>
      </c>
      <c r="B303" s="520"/>
      <c r="C303" s="520"/>
      <c r="D303" s="520"/>
      <c r="E303" s="523">
        <v>1385</v>
      </c>
      <c r="F303" s="524"/>
      <c r="G303" s="529">
        <v>4.91</v>
      </c>
      <c r="H303" s="530"/>
      <c r="I303" s="280"/>
    </row>
    <row r="304" spans="1:9" s="209" customFormat="1" ht="25.5" customHeight="1">
      <c r="A304" s="519" t="s">
        <v>453</v>
      </c>
      <c r="B304" s="520"/>
      <c r="C304" s="520"/>
      <c r="D304" s="548"/>
      <c r="E304" s="523">
        <v>766</v>
      </c>
      <c r="F304" s="524"/>
      <c r="G304" s="559">
        <v>2.72</v>
      </c>
      <c r="H304" s="530"/>
      <c r="I304" s="280"/>
    </row>
    <row r="305" spans="1:9" s="209" customFormat="1" ht="12.75" customHeight="1">
      <c r="A305" s="519" t="s">
        <v>603</v>
      </c>
      <c r="B305" s="520"/>
      <c r="C305" s="520"/>
      <c r="D305" s="548"/>
      <c r="E305" s="523">
        <v>481</v>
      </c>
      <c r="F305" s="524"/>
      <c r="G305" s="559">
        <v>1.71</v>
      </c>
      <c r="H305" s="530"/>
      <c r="I305" s="280"/>
    </row>
    <row r="306" spans="1:9" s="209" customFormat="1" ht="12.75" customHeight="1">
      <c r="A306" s="519" t="s">
        <v>454</v>
      </c>
      <c r="B306" s="520"/>
      <c r="C306" s="520"/>
      <c r="D306" s="548"/>
      <c r="E306" s="523">
        <v>428</v>
      </c>
      <c r="F306" s="524"/>
      <c r="G306" s="559">
        <v>1.52</v>
      </c>
      <c r="H306" s="530"/>
      <c r="I306" s="280"/>
    </row>
    <row r="307" spans="1:9" s="209" customFormat="1" ht="12">
      <c r="A307" s="519" t="s">
        <v>455</v>
      </c>
      <c r="B307" s="520"/>
      <c r="C307" s="520"/>
      <c r="D307" s="548"/>
      <c r="E307" s="523">
        <v>303</v>
      </c>
      <c r="F307" s="524"/>
      <c r="G307" s="559">
        <v>1.07</v>
      </c>
      <c r="H307" s="530"/>
      <c r="I307" s="280"/>
    </row>
    <row r="308" spans="1:9" s="209" customFormat="1" ht="12">
      <c r="A308" s="519" t="s">
        <v>604</v>
      </c>
      <c r="B308" s="520"/>
      <c r="C308" s="520"/>
      <c r="D308" s="548"/>
      <c r="E308" s="523">
        <v>207</v>
      </c>
      <c r="F308" s="524"/>
      <c r="G308" s="529">
        <v>0.73</v>
      </c>
      <c r="H308" s="530"/>
      <c r="I308" s="280"/>
    </row>
    <row r="309" spans="1:9" s="209" customFormat="1" ht="12">
      <c r="A309" s="519" t="s">
        <v>556</v>
      </c>
      <c r="B309" s="520"/>
      <c r="C309" s="520"/>
      <c r="D309" s="548"/>
      <c r="E309" s="523">
        <v>202</v>
      </c>
      <c r="F309" s="524"/>
      <c r="G309" s="529">
        <v>0.72</v>
      </c>
      <c r="H309" s="530"/>
      <c r="I309" s="280"/>
    </row>
    <row r="310" spans="1:9" s="209" customFormat="1" ht="12">
      <c r="A310" s="519" t="s">
        <v>571</v>
      </c>
      <c r="B310" s="520"/>
      <c r="C310" s="520"/>
      <c r="D310" s="520"/>
      <c r="E310" s="523">
        <v>164</v>
      </c>
      <c r="F310" s="524"/>
      <c r="G310" s="529">
        <v>0.58</v>
      </c>
      <c r="H310" s="530"/>
      <c r="I310" s="280"/>
    </row>
    <row r="311" spans="1:9" s="209" customFormat="1" ht="12">
      <c r="A311" s="544"/>
      <c r="B311" s="545"/>
      <c r="C311" s="545"/>
      <c r="D311" s="545"/>
      <c r="E311" s="540">
        <f>SUM(E302:F310)</f>
        <v>5541</v>
      </c>
      <c r="F311" s="541"/>
      <c r="G311" s="525">
        <f>SUM(G302:H310)</f>
        <v>19.65</v>
      </c>
      <c r="H311" s="526"/>
      <c r="I311" s="280"/>
    </row>
    <row r="312" spans="1:9" s="209" customFormat="1" ht="15.75" customHeight="1">
      <c r="A312" s="544" t="s">
        <v>564</v>
      </c>
      <c r="B312" s="545"/>
      <c r="C312" s="545"/>
      <c r="D312" s="545"/>
      <c r="E312" s="540">
        <v>4064</v>
      </c>
      <c r="F312" s="541"/>
      <c r="G312" s="525">
        <v>14.41</v>
      </c>
      <c r="H312" s="526"/>
      <c r="I312" s="280"/>
    </row>
    <row r="313" spans="1:9" s="209" customFormat="1" ht="15.75" customHeight="1" thickBot="1">
      <c r="A313" s="546"/>
      <c r="B313" s="547"/>
      <c r="C313" s="547"/>
      <c r="D313" s="547"/>
      <c r="E313" s="575">
        <f>E312+E301+E311</f>
        <v>28200.69</v>
      </c>
      <c r="F313" s="576"/>
      <c r="G313" s="536">
        <f>G312+G301+G311</f>
        <v>100.00049999999999</v>
      </c>
      <c r="H313" s="537"/>
      <c r="I313" s="281"/>
    </row>
    <row r="314" spans="1:9" ht="12.75">
      <c r="A314" s="301"/>
      <c r="B314" s="301"/>
      <c r="C314" s="301"/>
      <c r="D314" s="301"/>
      <c r="E314" s="301"/>
      <c r="F314" s="139"/>
      <c r="G314" s="300"/>
      <c r="H314" s="300"/>
      <c r="I314" s="276"/>
    </row>
    <row r="315" spans="1:6" ht="12.75">
      <c r="A315" s="151"/>
      <c r="B315" s="151"/>
      <c r="C315" s="151"/>
      <c r="D315" s="151"/>
      <c r="E315" s="151"/>
      <c r="F315" s="139"/>
    </row>
    <row r="316" ht="12.75">
      <c r="A316" s="139"/>
    </row>
    <row r="317" ht="12.75">
      <c r="A317" s="151" t="s">
        <v>531</v>
      </c>
    </row>
    <row r="318" spans="2:6" ht="12.75">
      <c r="B318" s="245" t="s">
        <v>590</v>
      </c>
      <c r="C318" s="228"/>
      <c r="F318" s="162"/>
    </row>
    <row r="319" spans="1:6" ht="12.75">
      <c r="A319" s="137" t="s">
        <v>457</v>
      </c>
      <c r="B319" s="130">
        <v>2902951</v>
      </c>
      <c r="C319" s="225"/>
      <c r="F319" s="162"/>
    </row>
    <row r="320" spans="1:4" ht="26.25">
      <c r="A320" s="137" t="s">
        <v>456</v>
      </c>
      <c r="B320" s="258">
        <v>530415669</v>
      </c>
      <c r="C320" s="258"/>
      <c r="D320" s="130"/>
    </row>
    <row r="321" spans="1:10" ht="26.25">
      <c r="A321" s="137" t="s">
        <v>458</v>
      </c>
      <c r="B321" s="258">
        <v>69081527</v>
      </c>
      <c r="C321" s="225"/>
      <c r="J321" s="161"/>
    </row>
    <row r="322" spans="1:4" ht="12.75">
      <c r="A322" s="137" t="s">
        <v>544</v>
      </c>
      <c r="B322" s="193">
        <v>281550625</v>
      </c>
      <c r="C322" s="225"/>
      <c r="D322" s="162"/>
    </row>
    <row r="323" spans="1:3" ht="12.75">
      <c r="A323" s="137" t="s">
        <v>459</v>
      </c>
      <c r="B323" s="130">
        <v>223229834</v>
      </c>
      <c r="C323" s="225"/>
    </row>
    <row r="324" spans="1:3" ht="12.75">
      <c r="A324" s="173" t="s">
        <v>465</v>
      </c>
      <c r="B324" s="130">
        <v>1832864</v>
      </c>
      <c r="C324" s="229"/>
    </row>
    <row r="325" spans="1:3" ht="26.25">
      <c r="A325" s="173" t="s">
        <v>545</v>
      </c>
      <c r="B325" s="130">
        <v>10156867</v>
      </c>
      <c r="C325" s="229"/>
    </row>
    <row r="326" spans="1:3" ht="13.5" thickBot="1">
      <c r="A326" s="173" t="s">
        <v>466</v>
      </c>
      <c r="B326" s="165">
        <v>176192</v>
      </c>
      <c r="C326" s="225"/>
    </row>
    <row r="327" spans="2:3" ht="13.5" thickBot="1">
      <c r="B327" s="127">
        <f>SUM(B319:B326)</f>
        <v>1119346529</v>
      </c>
      <c r="C327" s="238"/>
    </row>
    <row r="328" spans="1:3" ht="12.75">
      <c r="A328" s="139"/>
      <c r="C328" s="222"/>
    </row>
    <row r="329" spans="1:11" s="250" customFormat="1" ht="24.75" customHeight="1">
      <c r="A329" s="531" t="s">
        <v>585</v>
      </c>
      <c r="B329" s="531"/>
      <c r="C329" s="531"/>
      <c r="D329" s="531"/>
      <c r="E329" s="531"/>
      <c r="F329" s="531"/>
      <c r="G329" s="531"/>
      <c r="H329" s="531"/>
      <c r="I329" s="531"/>
      <c r="J329" s="249"/>
      <c r="K329" s="252"/>
    </row>
    <row r="330" spans="1:11" s="250" customFormat="1" ht="12.75">
      <c r="A330" s="139"/>
      <c r="B330" s="300"/>
      <c r="C330" s="222"/>
      <c r="D330" s="300"/>
      <c r="E330" s="300"/>
      <c r="F330" s="300"/>
      <c r="G330" s="300"/>
      <c r="H330" s="300"/>
      <c r="I330" s="300"/>
      <c r="J330" s="249"/>
      <c r="K330" s="252"/>
    </row>
    <row r="331" spans="1:3" ht="12.75">
      <c r="A331" s="139"/>
      <c r="C331" s="222"/>
    </row>
    <row r="332" ht="12.75">
      <c r="A332" s="151" t="s">
        <v>533</v>
      </c>
    </row>
    <row r="333" spans="1:3" ht="12.75">
      <c r="A333" s="154"/>
      <c r="B333" s="245" t="s">
        <v>590</v>
      </c>
      <c r="C333" s="228"/>
    </row>
    <row r="334" spans="1:3" ht="26.25">
      <c r="A334" s="131" t="s">
        <v>463</v>
      </c>
      <c r="B334" s="174">
        <v>216151243</v>
      </c>
      <c r="C334" s="229"/>
    </row>
    <row r="335" spans="1:3" ht="27" thickBot="1">
      <c r="A335" s="131" t="s">
        <v>464</v>
      </c>
      <c r="B335" s="175">
        <v>7078591</v>
      </c>
      <c r="C335" s="229"/>
    </row>
    <row r="336" spans="1:3" ht="13.5" thickBot="1">
      <c r="A336" s="152"/>
      <c r="B336" s="124">
        <f>SUM(B334:B335)</f>
        <v>223229834</v>
      </c>
      <c r="C336" s="134"/>
    </row>
    <row r="337" spans="1:3" ht="12.75">
      <c r="A337" s="152"/>
      <c r="B337" s="134"/>
      <c r="C337" s="134"/>
    </row>
    <row r="338" ht="12.75">
      <c r="A338" s="128"/>
    </row>
    <row r="339" spans="1:5" ht="12.75">
      <c r="A339" s="539" t="s">
        <v>532</v>
      </c>
      <c r="B339" s="539"/>
      <c r="C339" s="539"/>
      <c r="D339" s="539"/>
      <c r="E339" s="539"/>
    </row>
    <row r="340" spans="1:9" ht="41.25" customHeight="1">
      <c r="A340" s="531" t="s">
        <v>581</v>
      </c>
      <c r="B340" s="531"/>
      <c r="C340" s="531"/>
      <c r="D340" s="531"/>
      <c r="E340" s="531"/>
      <c r="F340" s="531"/>
      <c r="G340" s="531"/>
      <c r="H340" s="531"/>
      <c r="I340" s="531"/>
    </row>
    <row r="341" ht="12.75">
      <c r="A341" s="139"/>
    </row>
    <row r="342" spans="1:10" ht="12.75">
      <c r="A342" s="139"/>
      <c r="B342" s="245" t="s">
        <v>590</v>
      </c>
      <c r="C342" s="228"/>
      <c r="J342" s="147"/>
    </row>
    <row r="343" spans="1:10" ht="12.75">
      <c r="A343" s="185" t="s">
        <v>460</v>
      </c>
      <c r="B343" s="186">
        <v>250000000</v>
      </c>
      <c r="C343" s="242"/>
      <c r="D343" s="140"/>
      <c r="E343" s="140"/>
      <c r="F343" s="140"/>
      <c r="G343" s="140"/>
      <c r="H343" s="140"/>
      <c r="I343" s="140"/>
      <c r="J343" s="147"/>
    </row>
    <row r="344" spans="1:10" ht="12.75">
      <c r="A344" s="185" t="s">
        <v>461</v>
      </c>
      <c r="B344" s="246">
        <v>-730625</v>
      </c>
      <c r="C344" s="242"/>
      <c r="D344" s="140"/>
      <c r="E344" s="140"/>
      <c r="F344" s="140"/>
      <c r="G344" s="140"/>
      <c r="H344" s="140"/>
      <c r="I344" s="140"/>
      <c r="J344" s="147"/>
    </row>
    <row r="345" spans="1:10" ht="27" thickBot="1">
      <c r="A345" s="185" t="s">
        <v>462</v>
      </c>
      <c r="B345" s="187">
        <v>32281250</v>
      </c>
      <c r="C345" s="242"/>
      <c r="D345" s="140"/>
      <c r="E345" s="140"/>
      <c r="F345" s="140"/>
      <c r="G345" s="140"/>
      <c r="H345" s="140"/>
      <c r="I345" s="140"/>
      <c r="J345" s="147"/>
    </row>
    <row r="346" spans="1:10" ht="13.5" thickBot="1">
      <c r="A346" s="128"/>
      <c r="B346" s="135">
        <f>SUM(B343:B345)</f>
        <v>281550625</v>
      </c>
      <c r="C346" s="243"/>
      <c r="D346" s="140"/>
      <c r="E346" s="140"/>
      <c r="F346" s="140"/>
      <c r="G346" s="140"/>
      <c r="H346" s="140"/>
      <c r="I346" s="140"/>
      <c r="J346" s="147"/>
    </row>
    <row r="347" spans="1:9" ht="12.75">
      <c r="A347" s="128"/>
      <c r="B347" s="141"/>
      <c r="C347" s="244"/>
      <c r="D347" s="140"/>
      <c r="E347" s="140"/>
      <c r="F347" s="140"/>
      <c r="G347" s="140"/>
      <c r="H347" s="140"/>
      <c r="I347" s="140"/>
    </row>
    <row r="348" spans="1:3" ht="12.75">
      <c r="A348" s="128"/>
      <c r="C348" s="222"/>
    </row>
    <row r="349" ht="12.75">
      <c r="A349" s="151" t="s">
        <v>546</v>
      </c>
    </row>
    <row r="350" spans="1:3" ht="12.75">
      <c r="A350" s="154"/>
      <c r="B350" s="245" t="s">
        <v>590</v>
      </c>
      <c r="C350" s="228"/>
    </row>
    <row r="351" spans="1:3" ht="26.25">
      <c r="A351" s="131" t="s">
        <v>512</v>
      </c>
      <c r="B351" s="174">
        <v>8030944</v>
      </c>
      <c r="C351" s="229"/>
    </row>
    <row r="352" spans="1:3" ht="26.25">
      <c r="A352" s="131" t="s">
        <v>513</v>
      </c>
      <c r="B352" s="174">
        <v>1458424</v>
      </c>
      <c r="C352" s="229"/>
    </row>
    <row r="353" spans="1:3" ht="27" thickBot="1">
      <c r="A353" s="131" t="s">
        <v>514</v>
      </c>
      <c r="B353" s="175">
        <v>667499</v>
      </c>
      <c r="C353" s="229"/>
    </row>
    <row r="354" spans="1:10" ht="13.5" thickBot="1">
      <c r="A354" s="152"/>
      <c r="B354" s="124">
        <f>SUM(B351:B353)</f>
        <v>10156867</v>
      </c>
      <c r="C354" s="134"/>
      <c r="J354" s="161"/>
    </row>
    <row r="355" ht="12.75">
      <c r="A355" s="151"/>
    </row>
    <row r="356" ht="12.75">
      <c r="A356" s="151"/>
    </row>
    <row r="357" ht="12.75">
      <c r="A357" s="151" t="s">
        <v>534</v>
      </c>
    </row>
    <row r="358" spans="2:3" ht="12.75">
      <c r="B358" s="245" t="s">
        <v>590</v>
      </c>
      <c r="C358" s="228"/>
    </row>
    <row r="359" spans="1:3" ht="39">
      <c r="A359" s="137" t="s">
        <v>547</v>
      </c>
      <c r="B359" s="130">
        <v>10533325</v>
      </c>
      <c r="C359" s="225"/>
    </row>
    <row r="360" spans="1:3" ht="39">
      <c r="A360" s="137" t="s">
        <v>548</v>
      </c>
      <c r="B360" s="130">
        <v>4679240</v>
      </c>
      <c r="C360" s="225"/>
    </row>
    <row r="361" spans="1:9" ht="12.75">
      <c r="A361" s="137" t="s">
        <v>560</v>
      </c>
      <c r="B361" s="130">
        <v>13000000</v>
      </c>
      <c r="C361" s="225"/>
      <c r="D361" s="203"/>
      <c r="E361" s="203"/>
      <c r="F361" s="203"/>
      <c r="G361" s="203"/>
      <c r="H361" s="203"/>
      <c r="I361" s="203"/>
    </row>
    <row r="362" spans="1:3" ht="27" thickBot="1">
      <c r="A362" s="137" t="s">
        <v>467</v>
      </c>
      <c r="B362" s="165">
        <v>3278478</v>
      </c>
      <c r="C362" s="225"/>
    </row>
    <row r="363" spans="2:3" ht="13.5" thickBot="1">
      <c r="B363" s="127">
        <f>SUM(B359:B362)</f>
        <v>31491043</v>
      </c>
      <c r="C363" s="133"/>
    </row>
    <row r="364" spans="1:3" ht="12.75">
      <c r="A364" s="151"/>
      <c r="C364" s="222"/>
    </row>
    <row r="365" ht="12.75">
      <c r="A365" s="128"/>
    </row>
    <row r="366" ht="12.75">
      <c r="A366" s="151" t="s">
        <v>468</v>
      </c>
    </row>
    <row r="367" spans="1:9" ht="41.25" customHeight="1">
      <c r="A367" s="531" t="s">
        <v>469</v>
      </c>
      <c r="B367" s="531"/>
      <c r="C367" s="531"/>
      <c r="D367" s="531"/>
      <c r="E367" s="531"/>
      <c r="F367" s="531"/>
      <c r="G367" s="531"/>
      <c r="H367" s="531"/>
      <c r="I367" s="531"/>
    </row>
    <row r="368" ht="12.75">
      <c r="A368" s="150"/>
    </row>
    <row r="369" ht="12.75">
      <c r="A369" s="150"/>
    </row>
    <row r="370" spans="1:9" ht="12.75">
      <c r="A370" s="538" t="s">
        <v>470</v>
      </c>
      <c r="B370" s="538"/>
      <c r="C370" s="538"/>
      <c r="D370" s="538"/>
      <c r="E370" s="538"/>
      <c r="F370" s="538"/>
      <c r="G370" s="538"/>
      <c r="H370" s="538"/>
      <c r="I370" s="538"/>
    </row>
    <row r="371" spans="1:9" ht="52.5" customHeight="1">
      <c r="A371" s="531" t="s">
        <v>471</v>
      </c>
      <c r="B371" s="531"/>
      <c r="C371" s="531"/>
      <c r="D371" s="531"/>
      <c r="E371" s="531"/>
      <c r="F371" s="531"/>
      <c r="G371" s="531"/>
      <c r="H371" s="531"/>
      <c r="I371" s="531"/>
    </row>
    <row r="372" spans="1:9" ht="12.75">
      <c r="A372" s="531"/>
      <c r="B372" s="531"/>
      <c r="C372" s="531"/>
      <c r="D372" s="531"/>
      <c r="E372" s="531"/>
      <c r="F372" s="531"/>
      <c r="G372" s="531"/>
      <c r="H372" s="531"/>
      <c r="I372" s="531"/>
    </row>
    <row r="373" spans="1:9" ht="12.75" customHeight="1">
      <c r="A373" s="531" t="s">
        <v>472</v>
      </c>
      <c r="B373" s="531"/>
      <c r="C373" s="531"/>
      <c r="D373" s="531"/>
      <c r="E373" s="531"/>
      <c r="F373" s="531"/>
      <c r="G373" s="531"/>
      <c r="H373" s="531"/>
      <c r="I373" s="531"/>
    </row>
    <row r="374" ht="12.75">
      <c r="A374" s="157"/>
    </row>
    <row r="375" spans="1:5" ht="12.75">
      <c r="A375" s="251"/>
      <c r="B375" s="542" t="s">
        <v>473</v>
      </c>
      <c r="C375" s="542"/>
      <c r="D375" s="542" t="s">
        <v>474</v>
      </c>
      <c r="E375" s="542"/>
    </row>
    <row r="376" spans="1:9" ht="12.75">
      <c r="A376" s="267"/>
      <c r="B376" s="282" t="s">
        <v>590</v>
      </c>
      <c r="C376" s="282" t="s">
        <v>595</v>
      </c>
      <c r="D376" s="282" t="s">
        <v>590</v>
      </c>
      <c r="E376" s="282" t="s">
        <v>595</v>
      </c>
      <c r="F376" s="275"/>
      <c r="G376" s="275"/>
      <c r="H376" s="275"/>
      <c r="I376" s="275"/>
    </row>
    <row r="377" spans="1:9" ht="12.75">
      <c r="A377" s="267"/>
      <c r="B377" s="265" t="s">
        <v>475</v>
      </c>
      <c r="C377" s="265" t="s">
        <v>475</v>
      </c>
      <c r="D377" s="265" t="s">
        <v>475</v>
      </c>
      <c r="E377" s="265" t="s">
        <v>475</v>
      </c>
      <c r="F377" s="275"/>
      <c r="G377" s="275"/>
      <c r="H377" s="275"/>
      <c r="I377" s="275"/>
    </row>
    <row r="378" spans="1:9" ht="12.75">
      <c r="A378" s="267"/>
      <c r="B378" s="282"/>
      <c r="C378" s="282"/>
      <c r="D378" s="282"/>
      <c r="E378" s="282"/>
      <c r="F378" s="275"/>
      <c r="G378" s="275"/>
      <c r="H378" s="275"/>
      <c r="I378" s="275"/>
    </row>
    <row r="379" spans="1:9" ht="12.75">
      <c r="A379" s="283" t="s">
        <v>476</v>
      </c>
      <c r="B379" s="284">
        <v>610410</v>
      </c>
      <c r="C379" s="285">
        <v>598436</v>
      </c>
      <c r="D379" s="284">
        <v>-27093</v>
      </c>
      <c r="E379" s="285">
        <v>-27786</v>
      </c>
      <c r="F379" s="275"/>
      <c r="G379" s="275"/>
      <c r="H379" s="275"/>
      <c r="I379" s="275"/>
    </row>
    <row r="380" spans="1:9" ht="12.75">
      <c r="A380" s="283" t="s">
        <v>477</v>
      </c>
      <c r="B380" s="284">
        <v>1334</v>
      </c>
      <c r="C380" s="285">
        <v>2782</v>
      </c>
      <c r="D380" s="283">
        <v>0</v>
      </c>
      <c r="E380" s="122">
        <v>-22</v>
      </c>
      <c r="F380" s="275"/>
      <c r="G380" s="275"/>
      <c r="H380" s="275"/>
      <c r="I380" s="275"/>
    </row>
    <row r="381" spans="1:9" ht="12.75">
      <c r="A381" s="283" t="s">
        <v>478</v>
      </c>
      <c r="B381" s="283"/>
      <c r="C381" s="275"/>
      <c r="D381" s="284"/>
      <c r="E381" s="283"/>
      <c r="F381" s="275"/>
      <c r="G381" s="275"/>
      <c r="H381" s="275"/>
      <c r="I381" s="275"/>
    </row>
    <row r="382" spans="1:9" ht="13.5" thickBot="1">
      <c r="A382" s="283" t="s">
        <v>479</v>
      </c>
      <c r="B382" s="286"/>
      <c r="C382" s="287"/>
      <c r="D382" s="287"/>
      <c r="E382" s="287"/>
      <c r="F382" s="275"/>
      <c r="G382" s="275"/>
      <c r="H382" s="275"/>
      <c r="I382" s="275"/>
    </row>
    <row r="383" spans="1:9" ht="13.5" thickBot="1">
      <c r="A383" s="275"/>
      <c r="B383" s="288">
        <f>SUM(B379:B382)</f>
        <v>611744</v>
      </c>
      <c r="C383" s="288">
        <f>SUM(C379:C382)</f>
        <v>601218</v>
      </c>
      <c r="D383" s="288">
        <f>SUM(D379:D382)</f>
        <v>-27093</v>
      </c>
      <c r="E383" s="288">
        <f>SUM(E379:E382)</f>
        <v>-27808</v>
      </c>
      <c r="F383" s="275"/>
      <c r="G383" s="275"/>
      <c r="H383" s="275"/>
      <c r="I383" s="275"/>
    </row>
    <row r="384" spans="1:9" ht="12.75">
      <c r="A384" s="266"/>
      <c r="B384" s="275"/>
      <c r="C384" s="222"/>
      <c r="D384" s="275"/>
      <c r="E384" s="222"/>
      <c r="F384" s="275"/>
      <c r="G384" s="275"/>
      <c r="H384" s="275"/>
      <c r="I384" s="275"/>
    </row>
    <row r="385" spans="1:9" ht="12.75">
      <c r="A385" s="266"/>
      <c r="B385" s="275"/>
      <c r="C385" s="275"/>
      <c r="D385" s="275"/>
      <c r="E385" s="275"/>
      <c r="F385" s="275"/>
      <c r="G385" s="275"/>
      <c r="H385" s="275"/>
      <c r="I385" s="275"/>
    </row>
    <row r="386" spans="1:9" ht="12.75" customHeight="1">
      <c r="A386" s="538" t="s">
        <v>480</v>
      </c>
      <c r="B386" s="538"/>
      <c r="C386" s="538"/>
      <c r="D386" s="538"/>
      <c r="E386" s="538"/>
      <c r="F386" s="538"/>
      <c r="G386" s="538"/>
      <c r="H386" s="538"/>
      <c r="I386" s="538"/>
    </row>
    <row r="387" ht="12.75">
      <c r="A387" s="157"/>
    </row>
    <row r="388" spans="1:9" ht="12.75" customHeight="1">
      <c r="A388" s="543" t="s">
        <v>481</v>
      </c>
      <c r="B388" s="543"/>
      <c r="C388" s="543"/>
      <c r="D388" s="543"/>
      <c r="E388" s="543"/>
      <c r="F388" s="543"/>
      <c r="G388" s="543"/>
      <c r="H388" s="543"/>
      <c r="I388" s="543"/>
    </row>
    <row r="389" spans="1:9" ht="12" customHeight="1">
      <c r="A389" s="531" t="s">
        <v>482</v>
      </c>
      <c r="B389" s="531"/>
      <c r="C389" s="531"/>
      <c r="D389" s="531"/>
      <c r="E389" s="531"/>
      <c r="F389" s="531"/>
      <c r="G389" s="531"/>
      <c r="H389" s="531"/>
      <c r="I389" s="531"/>
    </row>
    <row r="390" spans="1:9" ht="68.25" customHeight="1">
      <c r="A390" s="531" t="s">
        <v>580</v>
      </c>
      <c r="B390" s="531"/>
      <c r="C390" s="531"/>
      <c r="D390" s="531"/>
      <c r="E390" s="531"/>
      <c r="F390" s="531"/>
      <c r="G390" s="531"/>
      <c r="H390" s="531"/>
      <c r="I390" s="531"/>
    </row>
    <row r="391" ht="12.75">
      <c r="A391" s="157"/>
    </row>
    <row r="392" spans="1:9" ht="12.75">
      <c r="A392" s="267"/>
      <c r="B392" s="542" t="s">
        <v>473</v>
      </c>
      <c r="C392" s="542"/>
      <c r="D392" s="542" t="s">
        <v>474</v>
      </c>
      <c r="E392" s="542"/>
      <c r="F392" s="275"/>
      <c r="G392" s="275"/>
      <c r="H392" s="275"/>
      <c r="I392" s="275"/>
    </row>
    <row r="393" spans="1:9" ht="12.75">
      <c r="A393" s="267"/>
      <c r="B393" s="282" t="s">
        <v>590</v>
      </c>
      <c r="C393" s="282" t="s">
        <v>595</v>
      </c>
      <c r="D393" s="282" t="s">
        <v>590</v>
      </c>
      <c r="E393" s="282" t="s">
        <v>595</v>
      </c>
      <c r="F393" s="275"/>
      <c r="G393" s="275"/>
      <c r="H393" s="275"/>
      <c r="I393" s="275"/>
    </row>
    <row r="394" spans="1:9" ht="12.75">
      <c r="A394" s="267"/>
      <c r="B394" s="265" t="s">
        <v>475</v>
      </c>
      <c r="C394" s="265" t="s">
        <v>475</v>
      </c>
      <c r="D394" s="265" t="s">
        <v>475</v>
      </c>
      <c r="E394" s="265" t="s">
        <v>475</v>
      </c>
      <c r="F394" s="275"/>
      <c r="G394" s="275"/>
      <c r="H394" s="275"/>
      <c r="I394" s="275"/>
    </row>
    <row r="395" spans="1:9" ht="12.75">
      <c r="A395" s="267"/>
      <c r="B395" s="282"/>
      <c r="C395" s="282"/>
      <c r="D395" s="282"/>
      <c r="E395" s="282"/>
      <c r="F395" s="275"/>
      <c r="G395" s="275"/>
      <c r="H395" s="275"/>
      <c r="I395" s="275"/>
    </row>
    <row r="396" spans="1:9" ht="12.75">
      <c r="A396" s="283" t="s">
        <v>476</v>
      </c>
      <c r="B396" s="284">
        <v>61041</v>
      </c>
      <c r="C396" s="285">
        <v>59844</v>
      </c>
      <c r="D396" s="284">
        <v>-2709.3</v>
      </c>
      <c r="E396" s="285">
        <v>-2779</v>
      </c>
      <c r="F396" s="275"/>
      <c r="G396" s="275"/>
      <c r="H396" s="275"/>
      <c r="I396" s="275"/>
    </row>
    <row r="397" spans="1:9" ht="12.75">
      <c r="A397" s="283" t="s">
        <v>477</v>
      </c>
      <c r="B397" s="284">
        <v>133.4</v>
      </c>
      <c r="C397" s="285">
        <v>278</v>
      </c>
      <c r="D397" s="284">
        <v>0</v>
      </c>
      <c r="E397" s="285">
        <v>-1</v>
      </c>
      <c r="F397" s="275"/>
      <c r="G397" s="275"/>
      <c r="H397" s="275"/>
      <c r="I397" s="275"/>
    </row>
    <row r="398" spans="1:9" ht="12.75">
      <c r="A398" s="283" t="s">
        <v>478</v>
      </c>
      <c r="B398" s="283"/>
      <c r="C398" s="275"/>
      <c r="D398" s="284"/>
      <c r="E398" s="283"/>
      <c r="F398" s="275"/>
      <c r="G398" s="275"/>
      <c r="H398" s="275"/>
      <c r="I398" s="275"/>
    </row>
    <row r="399" spans="1:9" ht="13.5" thickBot="1">
      <c r="A399" s="283" t="s">
        <v>479</v>
      </c>
      <c r="B399" s="286"/>
      <c r="C399" s="287"/>
      <c r="D399" s="287"/>
      <c r="E399" s="287"/>
      <c r="F399" s="275"/>
      <c r="G399" s="275"/>
      <c r="H399" s="275"/>
      <c r="I399" s="275"/>
    </row>
    <row r="400" spans="1:9" ht="13.5" thickBot="1">
      <c r="A400" s="275"/>
      <c r="B400" s="288">
        <f>SUM(B396:B399)</f>
        <v>61174.4</v>
      </c>
      <c r="C400" s="288">
        <f>SUM(C396:C399)</f>
        <v>60122</v>
      </c>
      <c r="D400" s="288">
        <f>SUM(D396:D399)</f>
        <v>-2709.3</v>
      </c>
      <c r="E400" s="288">
        <f>SUM(E396:E399)</f>
        <v>-2780</v>
      </c>
      <c r="F400" s="275"/>
      <c r="G400" s="275"/>
      <c r="H400" s="275"/>
      <c r="I400" s="275"/>
    </row>
    <row r="401" spans="1:5" ht="12.75">
      <c r="A401" s="154"/>
      <c r="B401" s="134"/>
      <c r="C401" s="134"/>
      <c r="D401" s="134"/>
      <c r="E401" s="134"/>
    </row>
    <row r="402" spans="1:9" ht="30" customHeight="1">
      <c r="A402" s="531" t="s">
        <v>483</v>
      </c>
      <c r="B402" s="531"/>
      <c r="C402" s="531"/>
      <c r="D402" s="531"/>
      <c r="E402" s="531"/>
      <c r="F402" s="531"/>
      <c r="G402" s="531"/>
      <c r="H402" s="531"/>
      <c r="I402" s="531"/>
    </row>
    <row r="403" ht="12.75">
      <c r="A403" s="157"/>
    </row>
    <row r="404" spans="1:9" ht="12.75">
      <c r="A404" s="538" t="s">
        <v>484</v>
      </c>
      <c r="B404" s="538"/>
      <c r="C404" s="538"/>
      <c r="D404" s="538"/>
      <c r="E404" s="538"/>
      <c r="F404" s="538"/>
      <c r="G404" s="538"/>
      <c r="H404" s="538"/>
      <c r="I404" s="538"/>
    </row>
    <row r="405" spans="1:9" ht="12.75">
      <c r="A405" s="531" t="s">
        <v>611</v>
      </c>
      <c r="B405" s="531"/>
      <c r="C405" s="531"/>
      <c r="D405" s="531"/>
      <c r="E405" s="531"/>
      <c r="F405" s="531"/>
      <c r="G405" s="531"/>
      <c r="H405" s="531"/>
      <c r="I405" s="531"/>
    </row>
    <row r="406" spans="1:9" ht="12.75" customHeight="1">
      <c r="A406" s="531" t="s">
        <v>485</v>
      </c>
      <c r="B406" s="531"/>
      <c r="C406" s="531"/>
      <c r="D406" s="531"/>
      <c r="E406" s="531"/>
      <c r="F406" s="531"/>
      <c r="G406" s="531"/>
      <c r="H406" s="531"/>
      <c r="I406" s="531"/>
    </row>
    <row r="407" ht="12.75">
      <c r="A407" s="150"/>
    </row>
    <row r="408" ht="12.75">
      <c r="A408" s="150"/>
    </row>
    <row r="409" spans="1:9" ht="12.75">
      <c r="A409" s="538" t="s">
        <v>486</v>
      </c>
      <c r="B409" s="538"/>
      <c r="C409" s="538"/>
      <c r="D409" s="538"/>
      <c r="E409" s="538"/>
      <c r="F409" s="538"/>
      <c r="G409" s="538"/>
      <c r="H409" s="538"/>
      <c r="I409" s="538"/>
    </row>
    <row r="410" spans="1:9" ht="39" customHeight="1">
      <c r="A410" s="531" t="s">
        <v>487</v>
      </c>
      <c r="B410" s="531"/>
      <c r="C410" s="531"/>
      <c r="D410" s="531"/>
      <c r="E410" s="531"/>
      <c r="F410" s="531"/>
      <c r="G410" s="531"/>
      <c r="H410" s="531"/>
      <c r="I410" s="531"/>
    </row>
    <row r="411" spans="1:9" ht="29.25" customHeight="1">
      <c r="A411" s="531" t="s">
        <v>488</v>
      </c>
      <c r="B411" s="531"/>
      <c r="C411" s="531"/>
      <c r="D411" s="531"/>
      <c r="E411" s="531"/>
      <c r="F411" s="531"/>
      <c r="G411" s="531"/>
      <c r="H411" s="531"/>
      <c r="I411" s="531"/>
    </row>
    <row r="412" spans="1:9" ht="27.75" customHeight="1">
      <c r="A412" s="531" t="s">
        <v>489</v>
      </c>
      <c r="B412" s="531"/>
      <c r="C412" s="531"/>
      <c r="D412" s="531"/>
      <c r="E412" s="531"/>
      <c r="F412" s="531"/>
      <c r="G412" s="531"/>
      <c r="H412" s="531"/>
      <c r="I412" s="531"/>
    </row>
    <row r="413" spans="1:9" ht="12.75">
      <c r="A413" s="149"/>
      <c r="B413" s="149"/>
      <c r="C413" s="149"/>
      <c r="D413" s="149"/>
      <c r="E413" s="149"/>
      <c r="F413" s="149"/>
      <c r="G413" s="149"/>
      <c r="H413" s="149"/>
      <c r="I413" s="149"/>
    </row>
    <row r="414" ht="12.75">
      <c r="A414" s="150"/>
    </row>
    <row r="415" spans="1:9" ht="12.75">
      <c r="A415" s="538" t="s">
        <v>490</v>
      </c>
      <c r="B415" s="538"/>
      <c r="C415" s="538"/>
      <c r="D415" s="538"/>
      <c r="E415" s="538"/>
      <c r="F415" s="538"/>
      <c r="G415" s="538"/>
      <c r="H415" s="538"/>
      <c r="I415" s="538"/>
    </row>
    <row r="416" spans="1:9" ht="42" customHeight="1">
      <c r="A416" s="531" t="s">
        <v>491</v>
      </c>
      <c r="B416" s="531"/>
      <c r="C416" s="531"/>
      <c r="D416" s="531"/>
      <c r="E416" s="531"/>
      <c r="F416" s="531"/>
      <c r="G416" s="531"/>
      <c r="H416" s="531"/>
      <c r="I416" s="531"/>
    </row>
    <row r="417" spans="1:9" ht="12.75">
      <c r="A417" s="531"/>
      <c r="B417" s="531"/>
      <c r="C417" s="531"/>
      <c r="D417" s="531"/>
      <c r="E417" s="531"/>
      <c r="F417" s="531"/>
      <c r="G417" s="531"/>
      <c r="H417" s="531"/>
      <c r="I417" s="531"/>
    </row>
    <row r="418" spans="1:9" ht="12.75" customHeight="1">
      <c r="A418" s="543" t="s">
        <v>492</v>
      </c>
      <c r="B418" s="543"/>
      <c r="C418" s="543"/>
      <c r="D418" s="543"/>
      <c r="E418" s="543"/>
      <c r="F418" s="543"/>
      <c r="G418" s="543"/>
      <c r="H418" s="543"/>
      <c r="I418" s="543"/>
    </row>
    <row r="419" spans="1:9" ht="12.75" customHeight="1">
      <c r="A419" s="531" t="s">
        <v>493</v>
      </c>
      <c r="B419" s="531"/>
      <c r="C419" s="531"/>
      <c r="D419" s="531"/>
      <c r="E419" s="531"/>
      <c r="F419" s="531"/>
      <c r="G419" s="531"/>
      <c r="H419" s="531"/>
      <c r="I419" s="531"/>
    </row>
    <row r="420" spans="1:9" ht="26.25" customHeight="1">
      <c r="A420" s="531" t="s">
        <v>494</v>
      </c>
      <c r="B420" s="531"/>
      <c r="C420" s="531"/>
      <c r="D420" s="531"/>
      <c r="E420" s="531"/>
      <c r="F420" s="531"/>
      <c r="G420" s="531"/>
      <c r="H420" s="531"/>
      <c r="I420" s="531"/>
    </row>
    <row r="421" ht="12.75">
      <c r="A421" s="157"/>
    </row>
    <row r="422" spans="1:10" ht="12.75">
      <c r="A422" s="128"/>
      <c r="J422" s="161"/>
    </row>
    <row r="423" spans="1:9" ht="26.25">
      <c r="A423" s="291" t="s">
        <v>495</v>
      </c>
      <c r="B423" s="292" t="s">
        <v>496</v>
      </c>
      <c r="C423" s="292" t="s">
        <v>497</v>
      </c>
      <c r="D423" s="292" t="s">
        <v>498</v>
      </c>
      <c r="E423" s="292" t="s">
        <v>499</v>
      </c>
      <c r="F423" s="290"/>
      <c r="G423" s="290"/>
      <c r="H423" s="290"/>
      <c r="I423" s="290"/>
    </row>
    <row r="424" spans="1:9" ht="12.75">
      <c r="A424" s="291"/>
      <c r="B424" s="122"/>
      <c r="C424" s="291"/>
      <c r="D424" s="291"/>
      <c r="E424" s="291"/>
      <c r="F424" s="290"/>
      <c r="G424" s="290"/>
      <c r="H424" s="290"/>
      <c r="I424" s="290"/>
    </row>
    <row r="425" spans="1:9" ht="12.75">
      <c r="A425" s="293" t="s">
        <v>590</v>
      </c>
      <c r="B425" s="122"/>
      <c r="C425" s="291"/>
      <c r="D425" s="291"/>
      <c r="E425" s="291"/>
      <c r="F425" s="290"/>
      <c r="G425" s="290"/>
      <c r="H425" s="290"/>
      <c r="I425" s="290"/>
    </row>
    <row r="426" spans="1:9" ht="12.75">
      <c r="A426" s="291" t="s">
        <v>500</v>
      </c>
      <c r="B426" s="317">
        <v>225239</v>
      </c>
      <c r="C426" s="324"/>
      <c r="D426" s="324"/>
      <c r="E426" s="285">
        <f>SUM(B426:D426)</f>
        <v>225239</v>
      </c>
      <c r="F426" s="290"/>
      <c r="G426" s="290"/>
      <c r="H426" s="290"/>
      <c r="I426" s="290"/>
    </row>
    <row r="427" spans="1:9" ht="13.5" thickBot="1">
      <c r="A427" s="291" t="s">
        <v>501</v>
      </c>
      <c r="B427" s="123">
        <v>612282</v>
      </c>
      <c r="C427" s="123">
        <v>283906</v>
      </c>
      <c r="D427" s="123">
        <v>1686</v>
      </c>
      <c r="E427" s="123">
        <f>SUM(B427:D427)</f>
        <v>897874</v>
      </c>
      <c r="F427" s="290"/>
      <c r="G427" s="290"/>
      <c r="H427" s="290"/>
      <c r="I427" s="290"/>
    </row>
    <row r="428" spans="1:9" ht="13.5" thickBot="1">
      <c r="A428" s="291"/>
      <c r="B428" s="124">
        <f>SUM(B426:B427)</f>
        <v>837521</v>
      </c>
      <c r="C428" s="124">
        <f>SUM(C426:C427)</f>
        <v>283906</v>
      </c>
      <c r="D428" s="124">
        <f>SUM(D426:D427)</f>
        <v>1686</v>
      </c>
      <c r="E428" s="124">
        <f>SUM(B428:D428)</f>
        <v>1123113</v>
      </c>
      <c r="F428" s="290"/>
      <c r="G428" s="290"/>
      <c r="H428" s="290"/>
      <c r="I428" s="290"/>
    </row>
    <row r="429" spans="1:9" ht="12.75">
      <c r="A429" s="291"/>
      <c r="B429" s="122"/>
      <c r="C429" s="291"/>
      <c r="D429" s="291"/>
      <c r="E429" s="291"/>
      <c r="F429" s="290"/>
      <c r="G429" s="290"/>
      <c r="H429" s="290"/>
      <c r="I429" s="290"/>
    </row>
    <row r="430" spans="1:9" ht="12.75">
      <c r="A430" s="293" t="s">
        <v>595</v>
      </c>
      <c r="B430" s="122"/>
      <c r="C430" s="291"/>
      <c r="D430" s="291"/>
      <c r="E430" s="291"/>
      <c r="F430" s="290"/>
      <c r="G430" s="290"/>
      <c r="H430" s="290"/>
      <c r="I430" s="290"/>
    </row>
    <row r="431" spans="1:9" ht="12.75">
      <c r="A431" s="291" t="s">
        <v>500</v>
      </c>
      <c r="B431" s="284">
        <v>219244.726</v>
      </c>
      <c r="C431" s="296"/>
      <c r="D431" s="296"/>
      <c r="E431" s="285">
        <f>SUM(B431:D431)</f>
        <v>219244.726</v>
      </c>
      <c r="F431" s="290"/>
      <c r="G431" s="290"/>
      <c r="H431" s="290"/>
      <c r="I431" s="290"/>
    </row>
    <row r="432" spans="1:9" ht="13.5" thickBot="1">
      <c r="A432" s="291" t="s">
        <v>501</v>
      </c>
      <c r="B432" s="294">
        <v>81679.95245</v>
      </c>
      <c r="C432" s="294">
        <v>743398.06856</v>
      </c>
      <c r="D432" s="294">
        <v>2066.50675</v>
      </c>
      <c r="E432" s="294">
        <f>SUM(B432:D432)</f>
        <v>827144.52776</v>
      </c>
      <c r="F432" s="290"/>
      <c r="G432" s="290"/>
      <c r="H432" s="290"/>
      <c r="I432" s="290"/>
    </row>
    <row r="433" spans="1:9" ht="13.5" thickBot="1">
      <c r="A433" s="291"/>
      <c r="B433" s="124">
        <f>SUM(B431:B432)</f>
        <v>300924.67845</v>
      </c>
      <c r="C433" s="124">
        <f>SUM(C431:C432)</f>
        <v>743398.06856</v>
      </c>
      <c r="D433" s="124">
        <f>SUM(D431:D432)</f>
        <v>2066.50675</v>
      </c>
      <c r="E433" s="124">
        <f>SUM(B433:D433)</f>
        <v>1046389.25376</v>
      </c>
      <c r="F433" s="290"/>
      <c r="G433" s="290"/>
      <c r="H433" s="290"/>
      <c r="I433" s="290"/>
    </row>
    <row r="434" ht="12.75">
      <c r="A434" s="157"/>
    </row>
    <row r="435" spans="1:9" ht="26.25" customHeight="1">
      <c r="A435" s="531" t="s">
        <v>606</v>
      </c>
      <c r="B435" s="531"/>
      <c r="C435" s="531"/>
      <c r="D435" s="531"/>
      <c r="E435" s="531"/>
      <c r="F435" s="531"/>
      <c r="G435" s="531"/>
      <c r="H435" s="531"/>
      <c r="I435" s="531"/>
    </row>
    <row r="436" spans="1:9" ht="12.75" customHeight="1">
      <c r="A436" s="531" t="s">
        <v>502</v>
      </c>
      <c r="B436" s="531"/>
      <c r="C436" s="531"/>
      <c r="D436" s="531"/>
      <c r="E436" s="531"/>
      <c r="F436" s="531"/>
      <c r="G436" s="531"/>
      <c r="H436" s="531"/>
      <c r="I436" s="531"/>
    </row>
    <row r="437" spans="1:9" ht="12.75" customHeight="1">
      <c r="A437" s="531" t="s">
        <v>503</v>
      </c>
      <c r="B437" s="531"/>
      <c r="C437" s="531"/>
      <c r="D437" s="531"/>
      <c r="E437" s="531"/>
      <c r="F437" s="531"/>
      <c r="G437" s="531"/>
      <c r="H437" s="531"/>
      <c r="I437" s="531"/>
    </row>
    <row r="438" spans="1:9" ht="26.25" customHeight="1">
      <c r="A438" s="531" t="s">
        <v>504</v>
      </c>
      <c r="B438" s="531"/>
      <c r="C438" s="531"/>
      <c r="D438" s="531"/>
      <c r="E438" s="531"/>
      <c r="F438" s="531"/>
      <c r="G438" s="531"/>
      <c r="H438" s="531"/>
      <c r="I438" s="531"/>
    </row>
    <row r="439" ht="12.75">
      <c r="A439" s="157"/>
    </row>
    <row r="440" ht="12.75">
      <c r="A440" s="157"/>
    </row>
    <row r="441" ht="12.75">
      <c r="A441" s="157"/>
    </row>
    <row r="442" spans="1:9" ht="26.25">
      <c r="A442" s="291" t="s">
        <v>495</v>
      </c>
      <c r="B442" s="292" t="s">
        <v>496</v>
      </c>
      <c r="C442" s="292" t="s">
        <v>497</v>
      </c>
      <c r="D442" s="292" t="s">
        <v>498</v>
      </c>
      <c r="E442" s="292" t="s">
        <v>499</v>
      </c>
      <c r="F442" s="290"/>
      <c r="G442" s="290"/>
      <c r="H442" s="290"/>
      <c r="I442" s="290"/>
    </row>
    <row r="443" spans="1:9" ht="12.75">
      <c r="A443" s="291"/>
      <c r="B443" s="122"/>
      <c r="C443" s="291"/>
      <c r="D443" s="291"/>
      <c r="E443" s="291"/>
      <c r="F443" s="290"/>
      <c r="G443" s="290"/>
      <c r="H443" s="290"/>
      <c r="I443" s="290"/>
    </row>
    <row r="444" spans="1:9" ht="12.75">
      <c r="A444" s="293" t="s">
        <v>590</v>
      </c>
      <c r="B444" s="122"/>
      <c r="C444" s="291"/>
      <c r="D444" s="291"/>
      <c r="E444" s="291"/>
      <c r="F444" s="290"/>
      <c r="G444" s="290"/>
      <c r="H444" s="290"/>
      <c r="I444" s="290"/>
    </row>
    <row r="445" spans="1:9" ht="12.75">
      <c r="A445" s="291" t="s">
        <v>505</v>
      </c>
      <c r="B445" s="317">
        <v>135401</v>
      </c>
      <c r="C445" s="324"/>
      <c r="D445" s="324"/>
      <c r="E445" s="285">
        <f>SUM(B445:D445)</f>
        <v>135401</v>
      </c>
      <c r="F445" s="290"/>
      <c r="G445" s="290"/>
      <c r="H445" s="290"/>
      <c r="I445" s="290"/>
    </row>
    <row r="446" spans="1:9" ht="13.5" thickBot="1">
      <c r="A446" s="291" t="s">
        <v>506</v>
      </c>
      <c r="B446" s="123">
        <v>1080</v>
      </c>
      <c r="C446" s="123">
        <v>8591</v>
      </c>
      <c r="D446" s="123">
        <v>0</v>
      </c>
      <c r="E446" s="123">
        <f>SUM(B446:D446)</f>
        <v>9671</v>
      </c>
      <c r="F446" s="290"/>
      <c r="G446" s="290"/>
      <c r="H446" s="290"/>
      <c r="I446" s="290"/>
    </row>
    <row r="447" spans="1:9" ht="13.5" thickBot="1">
      <c r="A447" s="291"/>
      <c r="B447" s="124">
        <f>SUM(B445:B446)</f>
        <v>136481</v>
      </c>
      <c r="C447" s="124">
        <f>SUM(C445:C446)</f>
        <v>8591</v>
      </c>
      <c r="D447" s="124">
        <f>SUM(D445:D446)</f>
        <v>0</v>
      </c>
      <c r="E447" s="124">
        <f>SUM(B447:D447)</f>
        <v>145072</v>
      </c>
      <c r="F447" s="290"/>
      <c r="G447" s="290"/>
      <c r="H447" s="290"/>
      <c r="I447" s="290"/>
    </row>
    <row r="448" spans="1:9" ht="12.75">
      <c r="A448" s="291"/>
      <c r="B448" s="122"/>
      <c r="C448" s="291"/>
      <c r="D448" s="291"/>
      <c r="E448" s="291"/>
      <c r="F448" s="290"/>
      <c r="G448" s="290"/>
      <c r="H448" s="290"/>
      <c r="I448" s="290"/>
    </row>
    <row r="449" spans="1:9" ht="12.75">
      <c r="A449" s="293" t="s">
        <v>595</v>
      </c>
      <c r="B449" s="122"/>
      <c r="C449" s="291"/>
      <c r="D449" s="291"/>
      <c r="E449" s="291"/>
      <c r="F449" s="290"/>
      <c r="G449" s="290"/>
      <c r="H449" s="290"/>
      <c r="I449" s="290"/>
    </row>
    <row r="450" spans="1:9" ht="12.75">
      <c r="A450" s="291" t="s">
        <v>505</v>
      </c>
      <c r="B450" s="317">
        <v>100728.484</v>
      </c>
      <c r="C450" s="316"/>
      <c r="D450" s="316"/>
      <c r="E450" s="285">
        <f>SUM(B450:D450)</f>
        <v>100728.484</v>
      </c>
      <c r="F450" s="290"/>
      <c r="G450" s="290"/>
      <c r="H450" s="290"/>
      <c r="I450" s="290"/>
    </row>
    <row r="451" spans="1:9" ht="13.5" thickBot="1">
      <c r="A451" s="291" t="s">
        <v>506</v>
      </c>
      <c r="B451" s="315">
        <v>36002.89475</v>
      </c>
      <c r="C451" s="315">
        <v>7414.28952</v>
      </c>
      <c r="D451" s="315">
        <v>5071.12288</v>
      </c>
      <c r="E451" s="294">
        <f>SUM(B451:D451)</f>
        <v>48488.30715</v>
      </c>
      <c r="F451" s="290"/>
      <c r="G451" s="290"/>
      <c r="H451" s="290"/>
      <c r="I451" s="290"/>
    </row>
    <row r="452" spans="1:9" ht="13.5" thickBot="1">
      <c r="A452" s="291"/>
      <c r="B452" s="124">
        <f>SUM(B450:B451)</f>
        <v>136731.37875</v>
      </c>
      <c r="C452" s="124">
        <f>SUM(C450:C451)</f>
        <v>7414.28952</v>
      </c>
      <c r="D452" s="124">
        <f>SUM(D450:D451)</f>
        <v>5071.12288</v>
      </c>
      <c r="E452" s="124">
        <f>SUM(B452:D452)</f>
        <v>149216.79115</v>
      </c>
      <c r="F452" s="290"/>
      <c r="G452" s="290"/>
      <c r="H452" s="290"/>
      <c r="I452" s="290"/>
    </row>
    <row r="453" ht="12.75">
      <c r="A453" s="157"/>
    </row>
    <row r="454" ht="12.75">
      <c r="A454" s="128"/>
    </row>
    <row r="455" spans="1:9" ht="12.75" customHeight="1">
      <c r="A455" s="531" t="s">
        <v>507</v>
      </c>
      <c r="B455" s="531"/>
      <c r="C455" s="531"/>
      <c r="D455" s="531"/>
      <c r="E455" s="531"/>
      <c r="F455" s="531"/>
      <c r="G455" s="531"/>
      <c r="H455" s="531"/>
      <c r="I455" s="531"/>
    </row>
    <row r="456" spans="1:9" ht="12.75">
      <c r="A456" s="149"/>
      <c r="B456" s="149"/>
      <c r="C456" s="149"/>
      <c r="D456" s="149"/>
      <c r="E456" s="149"/>
      <c r="F456" s="149"/>
      <c r="G456" s="149"/>
      <c r="H456" s="149"/>
      <c r="I456" s="149"/>
    </row>
    <row r="457" spans="1:9" ht="12.75">
      <c r="A457" s="149"/>
      <c r="B457" s="149"/>
      <c r="C457" s="149"/>
      <c r="D457" s="149"/>
      <c r="E457" s="149"/>
      <c r="F457" s="149"/>
      <c r="G457" s="149"/>
      <c r="H457" s="149"/>
      <c r="I457" s="149"/>
    </row>
    <row r="458" ht="12.75">
      <c r="A458" s="157"/>
    </row>
    <row r="459" spans="1:9" ht="12.75">
      <c r="A459" s="569" t="s">
        <v>552</v>
      </c>
      <c r="B459" s="569"/>
      <c r="C459" s="569"/>
      <c r="D459" s="569"/>
      <c r="E459" s="569"/>
      <c r="F459" s="569"/>
      <c r="G459" s="569"/>
      <c r="H459" s="569"/>
      <c r="I459" s="569"/>
    </row>
    <row r="463" ht="12.75">
      <c r="A463" s="128"/>
    </row>
    <row r="464" ht="12.75">
      <c r="A464" s="128"/>
    </row>
  </sheetData>
  <sheetProtection/>
  <mergeCells count="147">
    <mergeCell ref="A459:I459"/>
    <mergeCell ref="A294:E294"/>
    <mergeCell ref="A297:E297"/>
    <mergeCell ref="B375:C375"/>
    <mergeCell ref="D375:E375"/>
    <mergeCell ref="A295:I295"/>
    <mergeCell ref="A296:I296"/>
    <mergeCell ref="A340:I340"/>
    <mergeCell ref="A367:I367"/>
    <mergeCell ref="A371:I371"/>
    <mergeCell ref="A372:I372"/>
    <mergeCell ref="A373:I373"/>
    <mergeCell ref="A388:I388"/>
    <mergeCell ref="A437:I437"/>
    <mergeCell ref="A438:I438"/>
    <mergeCell ref="A455:I455"/>
    <mergeCell ref="E300:F300"/>
    <mergeCell ref="A299:D299"/>
    <mergeCell ref="G301:H301"/>
    <mergeCell ref="A436:I436"/>
    <mergeCell ref="E313:F313"/>
    <mergeCell ref="G310:H310"/>
    <mergeCell ref="E304:F304"/>
    <mergeCell ref="E305:F305"/>
    <mergeCell ref="A309:D309"/>
    <mergeCell ref="E309:F309"/>
    <mergeCell ref="G309:H309"/>
    <mergeCell ref="E301:F301"/>
    <mergeCell ref="A301:D301"/>
    <mergeCell ref="A300:D300"/>
    <mergeCell ref="A302:D302"/>
    <mergeCell ref="A93:F93"/>
    <mergeCell ref="A94:F94"/>
    <mergeCell ref="E299:F299"/>
    <mergeCell ref="G299:H299"/>
    <mergeCell ref="A285:I285"/>
    <mergeCell ref="A286:I286"/>
    <mergeCell ref="A293:I293"/>
    <mergeCell ref="A205:I205"/>
    <mergeCell ref="A206:I206"/>
    <mergeCell ref="A207:I207"/>
    <mergeCell ref="A208:I208"/>
    <mergeCell ref="A217:I217"/>
    <mergeCell ref="A191:I191"/>
    <mergeCell ref="A192:I192"/>
    <mergeCell ref="A136:I136"/>
    <mergeCell ref="G304:H304"/>
    <mergeCell ref="G305:H305"/>
    <mergeCell ref="G306:H306"/>
    <mergeCell ref="G307:H307"/>
    <mergeCell ref="E308:F308"/>
    <mergeCell ref="G308:H308"/>
    <mergeCell ref="A287:I287"/>
    <mergeCell ref="A304:D304"/>
    <mergeCell ref="A305:D305"/>
    <mergeCell ref="A306:D306"/>
    <mergeCell ref="A308:D308"/>
    <mergeCell ref="A1:I1"/>
    <mergeCell ref="A7:I7"/>
    <mergeCell ref="A9:I9"/>
    <mergeCell ref="A13:I13"/>
    <mergeCell ref="A10:I10"/>
    <mergeCell ref="A11:I11"/>
    <mergeCell ref="A14:I14"/>
    <mergeCell ref="A15:I15"/>
    <mergeCell ref="A16:I16"/>
    <mergeCell ref="A3:I3"/>
    <mergeCell ref="A5:I5"/>
    <mergeCell ref="A19:I19"/>
    <mergeCell ref="A18:I18"/>
    <mergeCell ref="B25:I25"/>
    <mergeCell ref="B26:I26"/>
    <mergeCell ref="B27:I27"/>
    <mergeCell ref="A21:I21"/>
    <mergeCell ref="A23:I23"/>
    <mergeCell ref="B24:I24"/>
    <mergeCell ref="A83:C83"/>
    <mergeCell ref="A66:C66"/>
    <mergeCell ref="A67:C67"/>
    <mergeCell ref="A82:C82"/>
    <mergeCell ref="A35:I35"/>
    <mergeCell ref="A37:I37"/>
    <mergeCell ref="A29:I29"/>
    <mergeCell ref="A68:C68"/>
    <mergeCell ref="A39:I39"/>
    <mergeCell ref="A41:I41"/>
    <mergeCell ref="A42:I42"/>
    <mergeCell ref="A435:I435"/>
    <mergeCell ref="A409:I409"/>
    <mergeCell ref="A410:I410"/>
    <mergeCell ref="B392:C392"/>
    <mergeCell ref="D392:E392"/>
    <mergeCell ref="E306:F306"/>
    <mergeCell ref="E307:F307"/>
    <mergeCell ref="A416:I416"/>
    <mergeCell ref="A417:I417"/>
    <mergeCell ref="A418:I418"/>
    <mergeCell ref="A311:D311"/>
    <mergeCell ref="A312:D312"/>
    <mergeCell ref="A313:D313"/>
    <mergeCell ref="A307:D307"/>
    <mergeCell ref="A310:D310"/>
    <mergeCell ref="A406:I406"/>
    <mergeCell ref="E310:F310"/>
    <mergeCell ref="A390:I390"/>
    <mergeCell ref="A420:I420"/>
    <mergeCell ref="A415:I415"/>
    <mergeCell ref="A405:I405"/>
    <mergeCell ref="A419:I419"/>
    <mergeCell ref="A412:I412"/>
    <mergeCell ref="A411:I411"/>
    <mergeCell ref="A329:I329"/>
    <mergeCell ref="G311:H311"/>
    <mergeCell ref="G312:H312"/>
    <mergeCell ref="G313:H313"/>
    <mergeCell ref="A404:I404"/>
    <mergeCell ref="A402:I402"/>
    <mergeCell ref="A370:I370"/>
    <mergeCell ref="A386:I386"/>
    <mergeCell ref="A389:I389"/>
    <mergeCell ref="A339:E339"/>
    <mergeCell ref="E312:F312"/>
    <mergeCell ref="E311:F311"/>
    <mergeCell ref="A84:F84"/>
    <mergeCell ref="A90:F90"/>
    <mergeCell ref="A92:F92"/>
    <mergeCell ref="A303:D303"/>
    <mergeCell ref="E302:F302"/>
    <mergeCell ref="E303:F303"/>
    <mergeCell ref="G300:H300"/>
    <mergeCell ref="G302:H302"/>
    <mergeCell ref="G303:H303"/>
    <mergeCell ref="A117:I117"/>
    <mergeCell ref="A99:F99"/>
    <mergeCell ref="A116:I116"/>
    <mergeCell ref="A135:I135"/>
    <mergeCell ref="A283:I283"/>
    <mergeCell ref="A284:I284"/>
    <mergeCell ref="A240:I240"/>
    <mergeCell ref="A249:I249"/>
    <mergeCell ref="A211:B211"/>
    <mergeCell ref="C215:I215"/>
    <mergeCell ref="C212:I212"/>
    <mergeCell ref="A209:I209"/>
    <mergeCell ref="A113:I113"/>
    <mergeCell ref="A204:I204"/>
    <mergeCell ref="A194:I194"/>
  </mergeCells>
  <printOptions/>
  <pageMargins left="0.75" right="0.75" top="1" bottom="1" header="0.5" footer="0.5"/>
  <pageSetup orientation="portrait" paperSize="9" scale="72" r:id="rId1"/>
  <rowBreaks count="7" manualBreakCount="7">
    <brk id="56" max="255" man="1"/>
    <brk id="125" max="8" man="1"/>
    <brk id="190" max="255" man="1"/>
    <brk id="256" max="255" man="1"/>
    <brk id="316" max="255" man="1"/>
    <brk id="369" max="255" man="1"/>
    <brk id="4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Morana Culo</cp:lastModifiedBy>
  <cp:lastPrinted>2013-07-22T13:05:19Z</cp:lastPrinted>
  <dcterms:created xsi:type="dcterms:W3CDTF">2008-10-17T11:51:54Z</dcterms:created>
  <dcterms:modified xsi:type="dcterms:W3CDTF">2013-07-30T06:49:24Z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