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88" windowWidth="21060" windowHeight="6312"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'Bilanca'!$A$1:$K$120</definedName>
    <definedName name="_xlnm.Print_Area" localSheetId="6">'Bilješke'!$A$1:$I$457</definedName>
    <definedName name="_xlnm.Print_Area" localSheetId="3">'NT_I'!$A$1:$K$52</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<sst xmlns="http://schemas.openxmlformats.org/spreadsheetml/2006/main" count="749" uniqueCount="621">
  <si>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</si>
  <si>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</si>
  <si>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</si>
  <si>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</si>
  <si>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</si>
  <si>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</si>
  <si>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</si>
  <si>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</si>
  <si>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</si>
  <si>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</si>
  <si>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</si>
  <si>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</si>
  <si>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</si>
  <si>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</si>
  <si>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</si>
  <si>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</si>
  <si>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</si>
  <si>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</si>
  <si>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</si>
  <si>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</si>
  <si>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</si>
  <si>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</si>
  <si>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</si>
  <si>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</si>
  <si>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</si>
  <si>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</si>
  <si>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</si>
  <si>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</si>
  <si>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</si>
  <si>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</si>
  <si>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</si>
  <si>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</si>
  <si>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</si>
  <si>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</si>
  <si>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</si>
  <si>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</si>
  <si>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</si>
  <si>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</si>
  <si>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</si>
  <si>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</si>
  <si>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</si>
  <si>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</si>
  <si>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</si>
  <si>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</si>
  <si>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</si>
  <si>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</si>
  <si>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</si>
  <si>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</si>
  <si>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</si>
  <si>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</si>
  <si>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</si>
  <si>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</si>
  <si>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</si>
  <si>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</si>
  <si>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</si>
  <si>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</si>
  <si>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</si>
  <si>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</si>
  <si>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</si>
  <si>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</si>
  <si>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</si>
  <si>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</si>
  <si>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</si>
  <si>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</si>
  <si>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</si>
  <si>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</si>
  <si>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</si>
  <si>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</si>
  <si>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</si>
  <si>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</si>
  <si>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</si>
  <si>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</si>
  <si>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</si>
  <si>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</si>
  <si>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</si>
  <si>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</si>
  <si>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</si>
  <si>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</si>
  <si>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</si>
  <si>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</si>
  <si>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</si>
  <si>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</si>
  <si>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</si>
  <si>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</si>
  <si>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</si>
  <si>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</si>
  <si>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</si>
  <si>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</si>
  <si>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</si>
  <si>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</si>
  <si>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</si>
  <si>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</si>
  <si>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</si>
  <si>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</si>
  <si>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</si>
  <si>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</si>
  <si>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</si>
  <si>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</si>
  <si>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</si>
  <si>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</si>
  <si>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</si>
  <si>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</si>
  <si>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</si>
  <si>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</si>
  <si>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</si>
  <si>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</si>
  <si>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</si>
  <si>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</si>
  <si>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</si>
  <si>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</si>
  <si>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</si>
  <si>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</si>
  <si>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</si>
  <si>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</si>
  <si>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</si>
  <si>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</si>
  <si>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</si>
  <si>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</si>
  <si>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</si>
  <si>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</si>
  <si>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</si>
  <si>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</si>
  <si>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</si>
  <si>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</si>
  <si>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</si>
  <si>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</si>
  <si>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</si>
  <si>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</si>
  <si>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</si>
  <si>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</si>
  <si>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</si>
  <si>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</si>
  <si>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</si>
  <si>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</si>
  <si>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</si>
  <si>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</si>
  <si>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</si>
  <si>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</si>
  <si>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</si>
  <si>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</si>
  <si>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</si>
  <si>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</si>
  <si>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</si>
  <si>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</si>
  <si>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</si>
  <si>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</si>
  <si>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</si>
  <si>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</si>
  <si>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</si>
  <si>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</si>
  <si>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</si>
  <si>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</si>
  <si>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</si>
  <si>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</si>
  <si>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</si>
  <si>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</si>
  <si>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</si>
  <si>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</si>
  <si>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</si>
  <si>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</si>
  <si>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</si>
  <si>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</si>
  <si>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</si>
  <si>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</si>
  <si>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</si>
  <si>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</si>
  <si>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</si>
  <si>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</si>
  <si>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</si>
  <si>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</si>
  <si>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</si>
  <si>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</si>
  <si>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</si>
  <si>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</si>
  <si>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</si>
  <si>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</si>
  <si>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</si>
  <si>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</si>
  <si>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</si>
  <si>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</si>
  <si>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</si>
  <si>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</si>
  <si>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</si>
  <si>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</si>
  <si>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</si>
  <si>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</si>
  <si>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</si>
  <si>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</si>
  <si>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</si>
  <si>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</si>
  <si>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</si>
  <si>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</si>
  <si>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</si>
  <si>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</si>
  <si>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</si>
  <si>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</si>
  <si>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</si>
  <si>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</si>
  <si>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</si>
  <si>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</si>
  <si>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</si>
  <si>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</si>
  <si>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</si>
  <si>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</si>
  <si>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</si>
  <si>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</si>
  <si>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</si>
  <si>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</si>
  <si>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</si>
  <si>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</si>
  <si>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</si>
  <si>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</si>
  <si>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</si>
  <si>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</si>
  <si>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</si>
  <si>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</si>
  <si>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</si>
  <si>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</si>
  <si>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</si>
  <si>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</si>
  <si>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</si>
  <si>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</si>
  <si>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</si>
  <si>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</si>
  <si>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</si>
  <si>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</si>
  <si>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</si>
  <si>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</si>
  <si>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</si>
  <si>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</si>
  <si>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</si>
  <si>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</si>
  <si>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</si>
  <si>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</si>
  <si>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</si>
  <si>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</si>
  <si>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</si>
  <si>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</si>
  <si>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</si>
  <si>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</si>
  <si>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</si>
  <si>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</si>
  <si>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</si>
  <si>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</si>
  <si>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</si>
  <si>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</si>
  <si>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</si>
  <si>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</si>
  <si>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</si>
  <si>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</si>
  <si>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</si>
  <si>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</si>
  <si>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</si>
  <si>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</si>
  <si>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</si>
  <si>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</si>
  <si>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</si>
  <si>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</si>
  <si>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</si>
  <si>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</si>
  <si>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</si>
  <si>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</si>
  <si>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</si>
  <si>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</si>
  <si>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</si>
  <si>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</si>
  <si>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</si>
  <si>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</si>
  <si>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</si>
  <si>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</si>
  <si>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</si>
  <si>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</si>
  <si>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</si>
  <si>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</si>
  <si>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</si>
  <si>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</si>
  <si>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</si>
  <si>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</si>
  <si>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</si>
  <si>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</si>
  <si>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</si>
  <si>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</si>
  <si>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</si>
  <si>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</si>
  <si>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</si>
  <si>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</si>
  <si>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</si>
  <si>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</si>
  <si>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</si>
  <si>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</si>
  <si>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</si>
  <si>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</si>
  <si>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</si>
  <si>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</si>
  <si>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</si>
  <si>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</si>
  <si>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</si>
  <si>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</si>
  <si>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</si>
  <si>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</si>
  <si>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</si>
  <si>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</si>
  <si>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</si>
  <si>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</si>
  <si>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</si>
  <si>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</si>
  <si>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</si>
  <si>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</si>
  <si>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</si>
  <si>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</si>
  <si>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</si>
  <si>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</si>
  <si>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</si>
  <si>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</si>
  <si>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</si>
  <si>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</si>
  <si>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</si>
  <si>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</si>
  <si>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</si>
  <si>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</si>
  <si>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</si>
  <si>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</si>
  <si>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</si>
  <si>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</si>
  <si>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</si>
  <si>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</si>
  <si>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</si>
  <si>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</si>
  <si>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</si>
  <si>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</si>
  <si>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</si>
  <si>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</si>
  <si>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</si>
  <si>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Obveznik: OT - Optima Telekom d.d.</t>
  </si>
  <si>
    <t>DA</t>
  </si>
  <si>
    <t>OPTIMA DIRECT d.o.o.</t>
  </si>
  <si>
    <t>Buje</t>
  </si>
  <si>
    <t>03806014</t>
  </si>
  <si>
    <t>02236133</t>
  </si>
  <si>
    <t>Koper, Republika Slovenija</t>
  </si>
  <si>
    <t>OPTIMA TELEKOM d.o.o.</t>
  </si>
  <si>
    <t>01/5492 019</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</si>
  <si>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</si>
  <si>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</si>
  <si>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</si>
  <si>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</si>
  <si>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</si>
  <si>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</si>
  <si>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</si>
  <si>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</si>
  <si>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</si>
  <si>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</si>
  <si>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</si>
  <si>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</si>
  <si>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</si>
  <si>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</si>
  <si>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</si>
  <si>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</si>
  <si>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</si>
  <si>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</si>
  <si>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</si>
  <si>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</si>
  <si>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</si>
  <si>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</si>
  <si>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</si>
  <si>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</si>
  <si>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</si>
  <si>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</si>
  <si>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</si>
  <si>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</si>
  <si>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</si>
  <si>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</si>
  <si>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</si>
  <si>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Ostale usluge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</si>
  <si>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</si>
  <si>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</si>
  <si>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</si>
  <si>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</si>
  <si>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</si>
  <si>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</si>
  <si>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</si>
  <si>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</si>
  <si>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</si>
  <si>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</si>
  <si>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</si>
  <si>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</si>
  <si>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</si>
  <si>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</si>
  <si>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</si>
  <si>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</si>
  <si>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</si>
  <si>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nematerijalne imovine</t>
  </si>
  <si>
    <t>Amortizacija dugotrajne 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</si>
  <si>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</si>
  <si>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</si>
  <si>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</si>
  <si>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</si>
  <si>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</si>
  <si>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</si>
  <si>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</si>
  <si>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</si>
  <si>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</si>
  <si>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</si>
  <si>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</si>
  <si>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</si>
  <si>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</si>
  <si>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</si>
  <si>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</si>
  <si>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</si>
  <si>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</si>
  <si>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</si>
  <si>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</si>
  <si>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</si>
  <si>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</si>
  <si>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</si>
  <si>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</si>
  <si>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</si>
  <si>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</si>
  <si>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</si>
  <si>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</si>
  <si>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</si>
  <si>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</si>
  <si>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</si>
  <si>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</si>
  <si>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NETO KNJIGOVODSTVENA VRIJEDNOST</t>
  </si>
  <si>
    <t>Krediti odobreni vlasniku društva</t>
  </si>
  <si>
    <t>Krediti odobreni trgovačkim društvima</t>
  </si>
  <si>
    <t>Dugoročni depoziti</t>
  </si>
  <si>
    <t>Vrijednosno usklađenje</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</si>
  <si>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</si>
  <si>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</si>
  <si>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</si>
  <si>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</si>
  <si>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</si>
  <si>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</si>
  <si>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</si>
  <si>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</si>
  <si>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</si>
  <si>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</si>
  <si>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</si>
  <si>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</si>
  <si>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</si>
  <si>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</si>
  <si>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</si>
  <si>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</si>
  <si>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</si>
  <si>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</si>
  <si>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</si>
  <si>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Novac u blagajni</t>
  </si>
  <si>
    <t>Razgraničeni troškovi privlačenja korisnika</t>
  </si>
  <si>
    <t>Troškovi izdavanja obveznica</t>
  </si>
  <si>
    <t>Unaprijed plaćeni troškovi</t>
  </si>
  <si>
    <t>Broj dionica</t>
  </si>
  <si>
    <t>Gubitak po dionici</t>
  </si>
  <si>
    <t>SOCIETE GENERALE-SPLITSKA BANKA D.D./ AZ OBVEZNI MIROVINSKI FOND (1/1)</t>
  </si>
  <si>
    <t>ZAGREBAČKA BANKA D.D. (1/1)</t>
  </si>
  <si>
    <t>ŽUVANIĆ ROLAND (1/1)</t>
  </si>
  <si>
    <t>Obveze s osnova zajmova</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</si>
  <si>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</si>
  <si>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</si>
  <si>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</si>
  <si>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</si>
  <si>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</si>
  <si>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</si>
  <si>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</si>
  <si>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</si>
  <si>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</si>
  <si>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</si>
  <si>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</si>
  <si>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</si>
  <si>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</si>
  <si>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</si>
  <si>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</si>
  <si>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</si>
  <si>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</si>
  <si>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</si>
  <si>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</si>
  <si>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</si>
  <si>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</si>
  <si>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</si>
  <si>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</si>
  <si>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</si>
  <si>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</si>
  <si>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</si>
  <si>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</si>
  <si>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</si>
  <si>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</si>
  <si>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</si>
  <si>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</si>
  <si>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</si>
  <si>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</si>
  <si>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</si>
  <si>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</si>
  <si>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</si>
  <si>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</si>
  <si>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</si>
  <si>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</si>
  <si>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</si>
  <si>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</si>
  <si>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</si>
  <si>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</si>
  <si>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</si>
  <si>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</si>
  <si>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</si>
  <si>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</si>
  <si>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</si>
  <si>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</si>
  <si>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</si>
  <si>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</si>
  <si>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</si>
  <si>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</si>
  <si>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Prihodi od trgovinskog zastupanja</t>
  </si>
  <si>
    <t>UPRAVA I NADZORNI ODBOR</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</si>
  <si>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</si>
  <si>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</si>
  <si>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</si>
  <si>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</si>
  <si>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</si>
  <si>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</si>
  <si>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</si>
  <si>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</si>
  <si>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</si>
  <si>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</si>
  <si>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</si>
  <si>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</si>
  <si>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</si>
  <si>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</si>
  <si>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</si>
  <si>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</si>
  <si>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</si>
  <si>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</si>
  <si>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</si>
  <si>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</si>
  <si>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</si>
  <si>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</si>
  <si>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</si>
  <si>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Prihodi od prodaje roba i usluga</t>
  </si>
  <si>
    <t>Prihodi od naplate starih potraživanja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</si>
  <si>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</si>
  <si>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</si>
  <si>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</si>
  <si>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</si>
  <si>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</si>
  <si>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POSTROJENJA, OPREMA, ALATI I POGONSKI INVENTAR</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</si>
  <si>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</si>
  <si>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</si>
  <si>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</si>
  <si>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</si>
  <si>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</si>
  <si>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</si>
  <si>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</si>
  <si>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</si>
  <si>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</si>
  <si>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</si>
  <si>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t>Matija Martić                                   Jadranka Suručić</t>
  </si>
  <si>
    <t>MATIJA MARTIĆ, JADRANKA SURUČIĆ</t>
  </si>
  <si>
    <r>
      <t>Članovi Nadzornog odbora Društva</t>
    </r>
    <r>
      <rPr>
        <sz val="10"/>
        <rFont val="Arial"/>
        <family val="2"/>
      </rPr>
      <t xml:space="preserve">: </t>
    </r>
  </si>
  <si>
    <t>Zrinka Vuković Berić</t>
  </si>
  <si>
    <t>Duško Grabovac</t>
  </si>
  <si>
    <t>JOVIČIĆ GORAN (1/1)</t>
  </si>
  <si>
    <t>6110</t>
  </si>
  <si>
    <t>ZAGREBAČKA BANKA D.D./ZBIRNI SKRBNIČKI RAČUN ZAGREBAČKA BANKA D.D./DF</t>
  </si>
  <si>
    <t>Optima telekom za upravljanje nekretninama i savjetovanje d.o.o.</t>
  </si>
  <si>
    <t>Prodaja i rashodi (tečajne razlike)</t>
  </si>
  <si>
    <t>Odgođeni prihodi</t>
  </si>
  <si>
    <t>Društvo je kao jedini vlasnik dana 16. kolovoza 2011. godine osnovalo društvo Optima telekom za upravljanje nekretninama i savjetovanje d.o.o., koje u izvještajnom periodu nije poslovalo, odnosno trenutno je u mirovanju</t>
  </si>
  <si>
    <t>OPTIMA TELEKOM za upravljanje nekretninama i savjetovanje d.o.o.</t>
  </si>
  <si>
    <t>Kuzminečka 8, Zagreb</t>
  </si>
  <si>
    <t>21017859228</t>
  </si>
  <si>
    <t>u 000 HRK</t>
  </si>
  <si>
    <t>%</t>
  </si>
  <si>
    <t xml:space="preserve">MARTIĆ MATIJA </t>
  </si>
  <si>
    <t>MALI DIONIČARI</t>
  </si>
  <si>
    <t>049. OSTALA POTRAŽIVANJA</t>
  </si>
  <si>
    <t xml:space="preserve">Ispravak vrijednosti ostalih potraživanja </t>
  </si>
  <si>
    <t>Obračunate kamate</t>
  </si>
  <si>
    <t>Član i Zamjenik Predsjednice</t>
  </si>
  <si>
    <t>Članica</t>
  </si>
  <si>
    <t>Potraživanja za kamate</t>
  </si>
  <si>
    <t xml:space="preserve">Stanje na deviznim računima          </t>
  </si>
  <si>
    <t>HRVATSKA POŠTANSKA BANKA D.D./ZBIRNI RAČUN ZA KLIJENTE BANKE</t>
  </si>
  <si>
    <t>Sudjelujući interesi (udjeli)</t>
  </si>
  <si>
    <t>U kolovozu 2008.god. Društvo je  povećalo temeljni kapital Optime Direct d.o.o. za 15.888 tisuća kuna unosom prava potraživanja za dane kredite  i obračunate kamate u temeljni kapital.</t>
  </si>
  <si>
    <t>Sudjelujući interesi odnose se na na udjele u tvrci Pevec d.d., stečene nenaplaćenim potraživanja od iste.</t>
  </si>
  <si>
    <t xml:space="preserve">Starosna struktura potraživanja Društva bez potraživanja za kamate: </t>
  </si>
  <si>
    <t>Sukladno uputama HANFA-e iznosi u bilanci pod pozicijama prethodnog razdoblja predstavljaju stanje na dan 31.12.2012. godine</t>
  </si>
  <si>
    <t xml:space="preserve">Članovi Uprave Društva u 2013. godini: </t>
  </si>
  <si>
    <t>Stanje na dan 01.01. 2013.</t>
  </si>
  <si>
    <t xml:space="preserve"> 01. siječanj 2013. godine</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</si>
  <si>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</si>
  <si>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U idućoj tablici analizirana je osjetljivost Društva na smanjenje tečaja kune od 10% u 2013.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</si>
  <si>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Prihodi od najma - sustav naplate</t>
  </si>
  <si>
    <t>Prihodi od naplaćenih penala</t>
  </si>
  <si>
    <t>Kretanje vrijednosnog usklađenja dugotrajne imovine</t>
  </si>
  <si>
    <t>Obveze za poreze</t>
  </si>
  <si>
    <t>119. OSTALI MATERIJALNI TROŠKOVI</t>
  </si>
  <si>
    <t>u razdoblju 01.01.2013. do 30.06.2013.</t>
  </si>
  <si>
    <t>stanje na dan 30.06.2013.</t>
  </si>
  <si>
    <t>Ulaganja u pridružena društva na 30.06.2013. godine:</t>
  </si>
  <si>
    <t>30.06.2013.</t>
  </si>
  <si>
    <t xml:space="preserve">Broj zaposlenih na dan 30. lipnja 2013.              </t>
  </si>
  <si>
    <t>Stanje na dan 30.06.2013.</t>
  </si>
  <si>
    <t>Amortizacija na dan 30.06.2013.</t>
  </si>
  <si>
    <t>Na dan 30.06.2013.</t>
  </si>
  <si>
    <t xml:space="preserve">Gubitak po dionici na 30. lipnja 2013. godine iznosila je: </t>
  </si>
  <si>
    <t>U razdoblju siječanj - lipanj 2013. Društvo nije otkupljivalo izdane dionice, odnosno ne posjeduje trezorske dionice.</t>
  </si>
  <si>
    <t>Struktura dioničara na dan 30. lipnja 2013. godine:</t>
  </si>
  <si>
    <t>30.06.2012.</t>
  </si>
  <si>
    <t>Financijski izvještaji Društva  pripremljeni su u kunama. Važeći tečaj hrvatske valute na dan 30. lipnja 2013. godine bio je 7,451344 kuna za 1 EUR i 5,706344 kuna za 1 USD.</t>
  </si>
  <si>
    <t>01. siječnja 2013.</t>
  </si>
  <si>
    <t xml:space="preserve">Društvo  je na dan 30. lipnja 2013. godine imala 391 zaposlenika.  </t>
  </si>
  <si>
    <t>Gubitak po dionici u istom razdoblju prethodne godine iznosio je 5,93 kuna.</t>
  </si>
  <si>
    <t>Veliko povećanje financijskih troškova posljedica je otvaranja predstečajne nagodbe kojom su najvećim dijelom krediti dospjeli, pa se stoga ne obračunavaju redovne već zatezne kamate čija je stopa veća</t>
  </si>
  <si>
    <t>KONEČNY ZORAN (1/1)</t>
  </si>
  <si>
    <t>ČERNOŠEK KRUNOSLAV (1/1)</t>
  </si>
  <si>
    <t>OT – Optima Telekom d.d. (u daljnjem tekstu: Optima) je uslijed prezaduženosti, nelikvidnosti i nesolventnosti do trenutka objave ovog izvješća sukladno Zakonu o financijskom poslovanju i predstečajnoj nagodbi (NN 108/2012 i 11/2012) pokrenula proces predstečajne nagodbe sa ciljem operativnog i financijskog restrukturiranja poslovanja. Provođenjem plana financijskog i operativnog restrukturiranja Optima bi u narednom vremenskom razdoblju trebala postati likvidna i solventna. Dana 11.04.2013. Optima je dobila rješenje o otvaranju postupka predstečajne nagodbe, te je održano prvo (ispitno) ročište dana 21.06.2013. godine. Sve informacije u vezi sa tijekom postupka predstečajne nagodbe javno se objavljuju sukladno Zakonu o financijskom poslovanju i predstečajnoj nagodbi na Internet stranicama Fina-e, www.fina.hr.</t>
  </si>
  <si>
    <t>Beskamatne obveze Društva do godine dana najvećim dijelom sastoje se od obveza prema dobavljačima u iznosu od 227.757 tisuća kuna za razdoblje siječanj – lipanj 2013. godine (193.602 tisuće kuna na dan 31.12.2012. godine).</t>
  </si>
  <si>
    <t>Cijena dionica  kojima se trguje na burzi  u tekućem tromjesečju kretala se od 6,55 kune  (najniža cijena) do 8,81 kuna  (najviša cijena). Tržišna kapitalizacija u tisućama kuna na dan 30. lipanj  2013. god. iznosi  23.576  tisuće kuna.</t>
  </si>
  <si>
    <t>Prihodi od prodaje imovine</t>
  </si>
  <si>
    <t>Dugoročni depoziti uključuju dva garantna devizna depozita  u Zagrebačkoj banci d.d. po osnovi izdavanje bankarske garancije i dospijevaju 16.02.2015.god. i 23.02.2015.godine</t>
  </si>
  <si>
    <t xml:space="preserve">Obveze po kreditima i zajmovima sa varijabilnim kamatnim stopama iznose 333,92 mio kn, te je izloženost Društvo kamatnom riziku značajna.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</si>
</sst>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8"/>
      <name val="Verdana"/>
      <family val="2"/>
    </font>
    <font>
      <b/>
      <sz val="10"/>
      <color indexed="10"/>
      <name val="Arial"/>
      <family val="2"/>
    </font>
    <font>
      <i/>
      <sz val="10"/>
      <name val="Arial"/>
      <family val="2"/>
    </font>
    <font>
      <sz val="8"/>
      <color indexed="12"/>
      <name val="Arial"/>
      <family val="2"/>
    </font>
    <font>
      <b/>
      <sz val="18"/>
      <color indexed="62"/>
      <name val="Cambria"/>
      <family val="2"/>
    </font>
    <font>
      <b/>
      <sz val="10"/>
      <name val="Times New Roman"/>
      <family val="1"/>
    </font>
    <font>
      <b/>
      <sz val="10"/>
      <name val="Verdana"/>
      <family val="2"/>
    </font>
    <font>
      <sz val="10"/>
      <color indexed="8"/>
      <name val="Verdana"/>
      <family val="2"/>
    </font>
    <font>
      <sz val="10"/>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
      <left/>
      <right/>
      <top style="medium"/>
      <bottom style="medium"/>
    </border>
    <border>
      <left/>
      <right/>
      <top style="medium"/>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style="thin"/>
      <bottom style="thin"/>
    </border>
    <border>
      <left style="medium"/>
      <right/>
      <top/>
      <bottom style="medium"/>
    </border>
    <border>
      <left style="medium"/>
      <right/>
      <top/>
      <bottom/>
    </border>
    <border>
      <left/>
      <right style="medium"/>
      <top/>
      <bottom/>
    </border>
    <border>
      <left/>
      <right style="medium"/>
      <top/>
      <bottom style="medium"/>
    </border>
    <border>
      <left/>
      <right style="medium"/>
      <top style="thin"/>
      <bottom style="thin"/>
    </border>
    <border>
      <left/>
      <right style="medium"/>
      <top style="thin"/>
      <bottom/>
    </border>
    <border>
      <left style="medium"/>
      <right/>
      <top style="thin"/>
      <bottom/>
    </border>
    <border>
      <left style="medium"/>
      <right/>
      <top style="medium"/>
      <bottom/>
    </border>
    <border>
      <left/>
      <right style="medium"/>
      <top style="medium"/>
      <bottom/>
    </border>
  </borders>
  <cellStyleXfs count="24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0" fillId="27" borderId="1"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0" fillId="29" borderId="3" applyNumberFormat="0" applyAlignment="0" applyProtection="0"/>
    <xf numFmtId="0" fontId="51"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2" fillId="0" borderId="0" applyNumberFormat="0" applyFill="0" applyBorder="0" applyAlignment="0" applyProtection="0"/>
    <xf numFmtId="0" fontId="53" fillId="32"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7" fillId="33" borderId="3" applyNumberFormat="0" applyAlignment="0" applyProtection="0"/>
    <xf numFmtId="0" fontId="32" fillId="34" borderId="8" applyNumberFormat="0" applyAlignment="0" applyProtection="0"/>
    <xf numFmtId="0" fontId="58" fillId="0" borderId="9" applyNumberFormat="0" applyFill="0" applyAlignment="0" applyProtection="0"/>
    <xf numFmtId="0" fontId="41" fillId="0" borderId="0" applyNumberFormat="0" applyFill="0" applyBorder="0" applyAlignment="0" applyProtection="0"/>
    <xf numFmtId="0" fontId="59" fillId="35"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7"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0"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30"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0" applyNumberForma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cellStyleXfs>
  <cellXfs count="610">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2130" applyFont="1" applyAlignment="1">
      <alignment/>
      <protection/>
    </xf>
    <xf numFmtId="0" fontId="0" fillId="0" borderId="0" xfId="2130" applyFont="1" applyAlignment="1">
      <alignment/>
      <protection/>
    </xf>
    <xf numFmtId="0" fontId="4" fillId="0" borderId="18" xfId="2130" applyFont="1" applyFill="1" applyBorder="1" applyAlignment="1" applyProtection="1">
      <alignment horizontal="center" vertical="center"/>
      <protection hidden="1" locked="0"/>
    </xf>
    <xf numFmtId="0" fontId="3" fillId="0" borderId="0" xfId="2130" applyFont="1" applyFill="1" applyBorder="1" applyAlignment="1" applyProtection="1">
      <alignment horizontal="left" vertical="center"/>
      <protection hidden="1"/>
    </xf>
    <xf numFmtId="0" fontId="4" fillId="0" borderId="0" xfId="2130" applyFont="1" applyFill="1" applyBorder="1" applyAlignment="1" applyProtection="1">
      <alignment vertical="center"/>
      <protection hidden="1"/>
    </xf>
    <xf numFmtId="0" fontId="4" fillId="0" borderId="0" xfId="2130" applyFont="1" applyFill="1" applyBorder="1" applyAlignment="1" applyProtection="1">
      <alignment horizontal="center" vertical="center" wrapText="1"/>
      <protection hidden="1"/>
    </xf>
    <xf numFmtId="0" fontId="4" fillId="0" borderId="0" xfId="2130" applyFont="1" applyBorder="1" applyAlignment="1" applyProtection="1">
      <alignment/>
      <protection hidden="1"/>
    </xf>
    <xf numFmtId="0" fontId="12" fillId="0" borderId="0" xfId="2130" applyFont="1" applyBorder="1" applyAlignment="1" applyProtection="1">
      <alignment horizontal="right" vertical="center" wrapText="1"/>
      <protection hidden="1"/>
    </xf>
    <xf numFmtId="0" fontId="12" fillId="0" borderId="0" xfId="2130" applyNumberFormat="1" applyFont="1" applyFill="1" applyBorder="1" applyAlignment="1" applyProtection="1">
      <alignment horizontal="right" vertical="center" shrinkToFit="1"/>
      <protection hidden="1" locked="0"/>
    </xf>
    <xf numFmtId="0" fontId="12" fillId="0" borderId="0" xfId="2130" applyFont="1" applyFill="1" applyBorder="1" applyAlignment="1" applyProtection="1">
      <alignment horizontal="left" vertical="center"/>
      <protection hidden="1"/>
    </xf>
    <xf numFmtId="0" fontId="4" fillId="0" borderId="0" xfId="2130" applyFont="1" applyBorder="1" applyAlignment="1" applyProtection="1">
      <alignment horizontal="left"/>
      <protection hidden="1"/>
    </xf>
    <xf numFmtId="0" fontId="4" fillId="0" borderId="0" xfId="2130" applyFont="1" applyBorder="1" applyAlignment="1" applyProtection="1">
      <alignment vertical="top"/>
      <protection hidden="1"/>
    </xf>
    <xf numFmtId="0" fontId="4" fillId="0" borderId="0" xfId="2130" applyFont="1" applyBorder="1" applyAlignment="1" applyProtection="1">
      <alignment horizontal="right"/>
      <protection hidden="1"/>
    </xf>
    <xf numFmtId="0" fontId="3" fillId="0" borderId="0" xfId="2130" applyFont="1" applyFill="1" applyBorder="1" applyAlignment="1" applyProtection="1">
      <alignment horizontal="right" vertical="center"/>
      <protection hidden="1" locked="0"/>
    </xf>
    <xf numFmtId="0" fontId="4" fillId="0" borderId="0" xfId="2130" applyFont="1" applyBorder="1" applyAlignment="1" applyProtection="1">
      <alignment/>
      <protection hidden="1"/>
    </xf>
    <xf numFmtId="0" fontId="3" fillId="0" borderId="0" xfId="2130" applyFont="1" applyBorder="1" applyAlignment="1" applyProtection="1">
      <alignment vertical="top"/>
      <protection hidden="1"/>
    </xf>
    <xf numFmtId="0" fontId="4" fillId="0" borderId="0" xfId="2130" applyFont="1" applyFill="1" applyBorder="1" applyAlignment="1" applyProtection="1">
      <alignment/>
      <protection hidden="1"/>
    </xf>
    <xf numFmtId="0" fontId="4" fillId="0" borderId="0" xfId="2130" applyFont="1" applyBorder="1" applyAlignment="1" applyProtection="1">
      <alignment horizontal="center" vertical="center"/>
      <protection hidden="1" locked="0"/>
    </xf>
    <xf numFmtId="0" fontId="4" fillId="0" borderId="0" xfId="2130" applyFont="1" applyBorder="1" applyAlignment="1" applyProtection="1">
      <alignment vertical="top" wrapText="1"/>
      <protection hidden="1"/>
    </xf>
    <xf numFmtId="0" fontId="4" fillId="0" borderId="0" xfId="2130" applyFont="1" applyBorder="1" applyAlignment="1" applyProtection="1">
      <alignment wrapText="1"/>
      <protection hidden="1"/>
    </xf>
    <xf numFmtId="0" fontId="4" fillId="0" borderId="0" xfId="2130" applyFont="1" applyBorder="1" applyAlignment="1" applyProtection="1">
      <alignment horizontal="right" vertical="top"/>
      <protection hidden="1"/>
    </xf>
    <xf numFmtId="0" fontId="4" fillId="0" borderId="0" xfId="2130" applyFont="1" applyBorder="1" applyAlignment="1" applyProtection="1">
      <alignment horizontal="center" vertical="top"/>
      <protection hidden="1"/>
    </xf>
    <xf numFmtId="0" fontId="4" fillId="0" borderId="0" xfId="2130" applyFont="1" applyBorder="1" applyAlignment="1" applyProtection="1">
      <alignment horizontal="center"/>
      <protection hidden="1"/>
    </xf>
    <xf numFmtId="0" fontId="4" fillId="0" borderId="0" xfId="2130" applyFont="1" applyBorder="1" applyAlignment="1">
      <alignment/>
      <protection/>
    </xf>
    <xf numFmtId="0" fontId="4" fillId="0" borderId="0" xfId="2130" applyFont="1" applyBorder="1" applyAlignment="1" applyProtection="1">
      <alignment horizontal="left" vertical="top"/>
      <protection hidden="1"/>
    </xf>
    <xf numFmtId="0" fontId="4" fillId="0" borderId="19" xfId="2130" applyFont="1" applyBorder="1" applyAlignment="1" applyProtection="1">
      <alignment/>
      <protection hidden="1"/>
    </xf>
    <xf numFmtId="0" fontId="4" fillId="0" borderId="0" xfId="2130" applyFont="1" applyBorder="1" applyAlignment="1" applyProtection="1">
      <alignment vertical="center"/>
      <protection hidden="1"/>
    </xf>
    <xf numFmtId="0" fontId="4" fillId="0" borderId="20" xfId="2130" applyFont="1" applyBorder="1" applyAlignment="1" applyProtection="1">
      <alignment/>
      <protection hidden="1"/>
    </xf>
    <xf numFmtId="0" fontId="4" fillId="0" borderId="20" xfId="2130" applyFont="1" applyBorder="1" applyAlignment="1">
      <alignment/>
      <protection/>
    </xf>
    <xf numFmtId="0" fontId="10" fillId="0" borderId="0" xfId="2294" applyFont="1" applyFill="1" applyBorder="1" applyAlignment="1">
      <alignment horizontal="center" vertical="center" wrapText="1"/>
      <protection/>
    </xf>
    <xf numFmtId="0" fontId="7" fillId="0" borderId="0" xfId="2294" applyFont="1" applyFill="1" applyBorder="1" applyAlignment="1" applyProtection="1">
      <alignment horizontal="center" vertical="center"/>
      <protection hidden="1"/>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2294" applyFont="1" applyBorder="1" applyAlignment="1" applyProtection="1">
      <alignment vertical="center"/>
      <protection hidden="1"/>
    </xf>
    <xf numFmtId="0" fontId="4" fillId="0" borderId="0" xfId="2130" applyFont="1" applyBorder="1" applyAlignment="1" applyProtection="1">
      <alignment horizontal="right" wrapText="1"/>
      <protection hidden="1"/>
    </xf>
    <xf numFmtId="0" fontId="4" fillId="0" borderId="0" xfId="2130"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2294" applyFont="1" applyFill="1" applyAlignment="1">
      <alignment wrapText="1"/>
      <protection/>
    </xf>
    <xf numFmtId="0" fontId="0" fillId="0" borderId="0" xfId="0" applyFont="1" applyFill="1" applyAlignment="1">
      <alignment/>
    </xf>
    <xf numFmtId="14" fontId="7" fillId="0" borderId="0" xfId="2294" applyNumberFormat="1" applyFont="1" applyFill="1" applyBorder="1" applyAlignment="1" applyProtection="1">
      <alignment horizontal="center" vertical="center"/>
      <protection hidden="1" locked="0"/>
    </xf>
    <xf numFmtId="0" fontId="0" fillId="0" borderId="0" xfId="2294"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2130" applyFont="1" applyBorder="1" applyAlignment="1">
      <alignment/>
      <protection/>
    </xf>
    <xf numFmtId="0" fontId="4" fillId="0" borderId="25" xfId="2130" applyFont="1" applyBorder="1" applyAlignment="1">
      <alignment/>
      <protection/>
    </xf>
    <xf numFmtId="0" fontId="4" fillId="0" borderId="26" xfId="2130" applyFont="1" applyFill="1" applyBorder="1" applyAlignment="1" applyProtection="1">
      <alignment horizontal="left" vertical="center" wrapText="1"/>
      <protection hidden="1"/>
    </xf>
    <xf numFmtId="0" fontId="4" fillId="0" borderId="18" xfId="2130" applyFont="1" applyFill="1" applyBorder="1" applyAlignment="1" applyProtection="1">
      <alignment vertical="center"/>
      <protection hidden="1"/>
    </xf>
    <xf numFmtId="0" fontId="4" fillId="0" borderId="26" xfId="2130" applyFont="1" applyBorder="1" applyAlignment="1" applyProtection="1">
      <alignment horizontal="left" vertical="center" wrapText="1"/>
      <protection hidden="1"/>
    </xf>
    <xf numFmtId="0" fontId="4" fillId="0" borderId="18" xfId="2130" applyFont="1" applyBorder="1" applyAlignment="1" applyProtection="1">
      <alignment/>
      <protection hidden="1"/>
    </xf>
    <xf numFmtId="0" fontId="12" fillId="0" borderId="0" xfId="2130" applyFont="1" applyBorder="1" applyAlignment="1" applyProtection="1">
      <alignment horizontal="right"/>
      <protection hidden="1"/>
    </xf>
    <xf numFmtId="0" fontId="4" fillId="0" borderId="26" xfId="2130" applyFont="1" applyFill="1" applyBorder="1" applyAlignment="1" applyProtection="1">
      <alignment/>
      <protection hidden="1"/>
    </xf>
    <xf numFmtId="0" fontId="4" fillId="0" borderId="26" xfId="2130" applyFont="1" applyBorder="1" applyAlignment="1" applyProtection="1">
      <alignment wrapText="1"/>
      <protection hidden="1"/>
    </xf>
    <xf numFmtId="0" fontId="4" fillId="0" borderId="18" xfId="2130" applyFont="1" applyBorder="1" applyAlignment="1" applyProtection="1">
      <alignment horizontal="right"/>
      <protection hidden="1"/>
    </xf>
    <xf numFmtId="0" fontId="4" fillId="0" borderId="26" xfId="2130" applyFont="1" applyBorder="1" applyAlignment="1" applyProtection="1">
      <alignment/>
      <protection hidden="1"/>
    </xf>
    <xf numFmtId="0" fontId="4" fillId="0" borderId="18" xfId="2130" applyFont="1" applyBorder="1" applyAlignment="1" applyProtection="1">
      <alignment horizontal="right" wrapText="1"/>
      <protection hidden="1"/>
    </xf>
    <xf numFmtId="0" fontId="3" fillId="0" borderId="26" xfId="2130" applyFont="1" applyFill="1" applyBorder="1" applyAlignment="1" applyProtection="1">
      <alignment horizontal="right" vertical="center"/>
      <protection hidden="1" locked="0"/>
    </xf>
    <xf numFmtId="0" fontId="4" fillId="0" borderId="26" xfId="2130" applyFont="1" applyBorder="1" applyAlignment="1" applyProtection="1">
      <alignment vertical="top"/>
      <protection hidden="1"/>
    </xf>
    <xf numFmtId="0" fontId="4" fillId="0" borderId="26" xfId="2130" applyFont="1" applyBorder="1" applyAlignment="1" applyProtection="1">
      <alignment horizontal="left" vertical="top" wrapText="1"/>
      <protection hidden="1"/>
    </xf>
    <xf numFmtId="0" fontId="4" fillId="0" borderId="18" xfId="2130" applyFont="1" applyBorder="1" applyAlignment="1">
      <alignment/>
      <protection/>
    </xf>
    <xf numFmtId="0" fontId="4" fillId="0" borderId="26" xfId="2130" applyFont="1" applyBorder="1" applyAlignment="1" applyProtection="1">
      <alignment horizontal="left" vertical="top" indent="2"/>
      <protection hidden="1"/>
    </xf>
    <xf numFmtId="0" fontId="4" fillId="0" borderId="26" xfId="2130" applyFont="1" applyBorder="1" applyAlignment="1" applyProtection="1">
      <alignment horizontal="left" vertical="top" wrapText="1" indent="2"/>
      <protection hidden="1"/>
    </xf>
    <xf numFmtId="0" fontId="4" fillId="0" borderId="18" xfId="2130" applyFont="1" applyBorder="1" applyAlignment="1" applyProtection="1">
      <alignment horizontal="right" vertical="top"/>
      <protection hidden="1"/>
    </xf>
    <xf numFmtId="49" fontId="3" fillId="0" borderId="26" xfId="2130" applyNumberFormat="1" applyFont="1" applyBorder="1" applyAlignment="1" applyProtection="1">
      <alignment horizontal="center" vertical="center"/>
      <protection hidden="1" locked="0"/>
    </xf>
    <xf numFmtId="0" fontId="4" fillId="0" borderId="18" xfId="2130" applyFont="1" applyBorder="1" applyAlignment="1" applyProtection="1">
      <alignment horizontal="left" vertical="top"/>
      <protection hidden="1"/>
    </xf>
    <xf numFmtId="0" fontId="4" fillId="0" borderId="26" xfId="2130" applyFont="1" applyBorder="1" applyAlignment="1" applyProtection="1">
      <alignment horizontal="left"/>
      <protection hidden="1"/>
    </xf>
    <xf numFmtId="0" fontId="4" fillId="0" borderId="25" xfId="2130" applyFont="1" applyBorder="1" applyAlignment="1" applyProtection="1">
      <alignment/>
      <protection hidden="1"/>
    </xf>
    <xf numFmtId="0" fontId="4" fillId="0" borderId="18" xfId="2130" applyFont="1" applyBorder="1" applyAlignment="1" applyProtection="1">
      <alignment horizontal="left"/>
      <protection hidden="1"/>
    </xf>
    <xf numFmtId="0" fontId="4" fillId="0" borderId="26" xfId="2130" applyFont="1" applyFill="1" applyBorder="1" applyAlignment="1" applyProtection="1">
      <alignment vertical="center"/>
      <protection hidden="1"/>
    </xf>
    <xf numFmtId="0" fontId="13" fillId="0" borderId="26" xfId="2294" applyFont="1" applyFill="1" applyBorder="1" applyAlignment="1" applyProtection="1">
      <alignment vertical="center"/>
      <protection hidden="1"/>
    </xf>
    <xf numFmtId="0" fontId="13" fillId="0" borderId="0" xfId="2294" applyFont="1" applyBorder="1" applyAlignment="1" applyProtection="1">
      <alignment horizontal="left"/>
      <protection hidden="1"/>
    </xf>
    <xf numFmtId="0" fontId="9" fillId="0" borderId="0" xfId="2294" applyBorder="1" applyAlignment="1">
      <alignment/>
      <protection/>
    </xf>
    <xf numFmtId="0" fontId="9" fillId="0" borderId="26" xfId="2294" applyBorder="1" applyAlignment="1">
      <alignment/>
      <protection/>
    </xf>
    <xf numFmtId="0" fontId="3" fillId="0" borderId="18" xfId="2130" applyFont="1" applyBorder="1" applyAlignment="1" applyProtection="1">
      <alignment vertical="center"/>
      <protection hidden="1"/>
    </xf>
    <xf numFmtId="0" fontId="4" fillId="0" borderId="27" xfId="2130" applyFont="1" applyBorder="1" applyAlignment="1" applyProtection="1">
      <alignment/>
      <protection hidden="1"/>
    </xf>
    <xf numFmtId="0" fontId="4" fillId="0" borderId="28" xfId="2130" applyFont="1" applyFill="1" applyBorder="1" applyAlignment="1" applyProtection="1">
      <alignment horizontal="right" vertical="top" wrapText="1"/>
      <protection hidden="1"/>
    </xf>
    <xf numFmtId="0" fontId="4" fillId="0" borderId="29" xfId="2130" applyFont="1" applyFill="1" applyBorder="1" applyAlignment="1" applyProtection="1">
      <alignment horizontal="right" vertical="top" wrapText="1"/>
      <protection hidden="1"/>
    </xf>
    <xf numFmtId="0" fontId="4" fillId="0" borderId="29" xfId="2130" applyFont="1" applyFill="1" applyBorder="1" applyAlignment="1" applyProtection="1">
      <alignment/>
      <protection hidden="1"/>
    </xf>
    <xf numFmtId="0" fontId="4" fillId="0" borderId="30" xfId="2130" applyFont="1" applyFill="1" applyBorder="1" applyAlignment="1" applyProtection="1">
      <alignment/>
      <protection hidden="1"/>
    </xf>
    <xf numFmtId="14" fontId="3" fillId="0" borderId="22" xfId="2130" applyNumberFormat="1" applyFont="1" applyFill="1" applyBorder="1" applyAlignment="1" applyProtection="1">
      <alignment horizontal="center" vertical="center"/>
      <protection hidden="1" locked="0"/>
    </xf>
    <xf numFmtId="1" fontId="3" fillId="0" borderId="21" xfId="2130" applyNumberFormat="1" applyFont="1" applyFill="1" applyBorder="1" applyAlignment="1" applyProtection="1">
      <alignment horizontal="center" vertical="center"/>
      <protection hidden="1" locked="0"/>
    </xf>
    <xf numFmtId="0" fontId="3" fillId="0" borderId="21" xfId="2130" applyFont="1" applyFill="1" applyBorder="1" applyAlignment="1" applyProtection="1">
      <alignment horizontal="center" vertical="center"/>
      <protection hidden="1" locked="0"/>
    </xf>
    <xf numFmtId="49" fontId="3" fillId="0" borderId="21" xfId="2130" applyNumberFormat="1" applyFont="1" applyFill="1" applyBorder="1" applyAlignment="1" applyProtection="1">
      <alignment horizontal="right" vertical="center"/>
      <protection hidden="1" locked="0"/>
    </xf>
    <xf numFmtId="0" fontId="3" fillId="0" borderId="18" xfId="2130" applyFont="1" applyFill="1" applyBorder="1" applyAlignment="1" applyProtection="1">
      <alignment horizontal="right" vertical="center"/>
      <protection hidden="1" locked="0"/>
    </xf>
    <xf numFmtId="0" fontId="4" fillId="0" borderId="0" xfId="2130" applyFont="1" applyFill="1" applyBorder="1" applyAlignment="1">
      <alignment/>
      <protection/>
    </xf>
    <xf numFmtId="49" fontId="3" fillId="0" borderId="0" xfId="2130" applyNumberFormat="1" applyFont="1" applyFill="1" applyBorder="1" applyAlignment="1" applyProtection="1">
      <alignment horizontal="center" vertical="center"/>
      <protection hidden="1" locked="0"/>
    </xf>
    <xf numFmtId="0" fontId="64" fillId="0" borderId="0" xfId="0" applyFont="1" applyFill="1" applyAlignment="1">
      <alignment/>
    </xf>
    <xf numFmtId="3" fontId="64" fillId="0" borderId="0" xfId="0" applyNumberFormat="1" applyFont="1" applyFill="1" applyAlignment="1">
      <alignment/>
    </xf>
    <xf numFmtId="0" fontId="9" fillId="36" borderId="0" xfId="0" applyFont="1" applyFill="1" applyAlignment="1">
      <alignment horizontal="justify" vertical="top"/>
    </xf>
    <xf numFmtId="0" fontId="16" fillId="36" borderId="0" xfId="0" applyFont="1" applyFill="1" applyAlignment="1">
      <alignment horizontal="center" vertical="top"/>
    </xf>
    <xf numFmtId="0" fontId="9" fillId="36" borderId="0" xfId="0" applyFont="1" applyFill="1" applyAlignment="1">
      <alignment horizontal="right" vertical="top"/>
    </xf>
    <xf numFmtId="0" fontId="16" fillId="36" borderId="0" xfId="0" applyFont="1" applyFill="1" applyAlignment="1">
      <alignment vertical="top"/>
    </xf>
    <xf numFmtId="0" fontId="35" fillId="36" borderId="0" xfId="0" applyFont="1" applyFill="1" applyAlignment="1">
      <alignment vertical="top"/>
    </xf>
    <xf numFmtId="3" fontId="7" fillId="36" borderId="31" xfId="0" applyNumberFormat="1" applyFont="1" applyFill="1" applyBorder="1" applyAlignment="1">
      <alignment horizontal="right" vertical="center" wrapText="1"/>
    </xf>
    <xf numFmtId="3" fontId="7" fillId="36" borderId="0" xfId="0" applyNumberFormat="1" applyFont="1" applyFill="1" applyBorder="1" applyAlignment="1">
      <alignment/>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36" borderId="0" xfId="0" applyFont="1" applyFill="1" applyAlignment="1">
      <alignment vertical="center"/>
    </xf>
    <xf numFmtId="0" fontId="0" fillId="36" borderId="0" xfId="0" applyFont="1" applyFill="1" applyAlignment="1">
      <alignment vertical="center" wrapText="1"/>
    </xf>
    <xf numFmtId="3" fontId="0" fillId="36" borderId="20" xfId="0" applyNumberFormat="1" applyFont="1" applyFill="1" applyBorder="1" applyAlignment="1">
      <alignment horizontal="right" vertical="center"/>
    </xf>
    <xf numFmtId="0" fontId="0" fillId="36" borderId="0" xfId="0" applyFont="1" applyFill="1" applyAlignment="1">
      <alignment vertical="top" wrapText="1"/>
    </xf>
    <xf numFmtId="3" fontId="9" fillId="36" borderId="0" xfId="0" applyNumberFormat="1" applyFont="1" applyFill="1" applyAlignment="1">
      <alignment horizontal="right" vertical="center"/>
    </xf>
    <xf numFmtId="0" fontId="9" fillId="36" borderId="0" xfId="0" applyFont="1" applyFill="1" applyAlignment="1">
      <alignment vertical="center"/>
    </xf>
    <xf numFmtId="3" fontId="0" fillId="36" borderId="0" xfId="0" applyNumberFormat="1" applyFont="1" applyFill="1" applyAlignment="1">
      <alignment horizontal="right" vertical="center" wrapText="1"/>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3" fontId="0" fillId="0" borderId="0" xfId="0" applyNumberFormat="1" applyFont="1" applyFill="1" applyAlignment="1">
      <alignment/>
    </xf>
    <xf numFmtId="0" fontId="7" fillId="36" borderId="0" xfId="0" applyFont="1" applyFill="1" applyAlignment="1">
      <alignment horizontal="left" vertical="top" wrapText="1"/>
    </xf>
    <xf numFmtId="0" fontId="7" fillId="36" borderId="0" xfId="0" applyFont="1" applyFill="1" applyAlignment="1">
      <alignment horizontal="left" vertical="top"/>
    </xf>
    <xf numFmtId="0" fontId="16" fillId="36" borderId="0" xfId="0" applyFont="1" applyFill="1" applyAlignment="1">
      <alignment horizontal="justify" vertical="top"/>
    </xf>
    <xf numFmtId="0" fontId="0" fillId="36" borderId="0" xfId="0" applyFont="1" applyFill="1" applyAlignment="1">
      <alignment horizontal="left" vertical="top" wrapText="1"/>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vertical="top"/>
    </xf>
    <xf numFmtId="0" fontId="0" fillId="36" borderId="0" xfId="0" applyFont="1" applyFill="1" applyAlignment="1">
      <alignmen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36" borderId="0" xfId="0" applyFont="1" applyFill="1" applyAlignment="1">
      <alignment horizontal="lef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0" borderId="0" xfId="0" applyFont="1" applyFill="1" applyBorder="1" applyAlignment="1">
      <alignment vertical="top"/>
    </xf>
    <xf numFmtId="3" fontId="0" fillId="36" borderId="20" xfId="0" applyNumberFormat="1" applyFont="1" applyFill="1" applyBorder="1" applyAlignment="1">
      <alignment horizontal="right" vertical="center" wrapText="1"/>
    </xf>
    <xf numFmtId="0" fontId="0" fillId="36" borderId="0" xfId="0" applyFont="1" applyFill="1" applyAlignment="1">
      <alignment horizontal="justify" vertical="top"/>
    </xf>
    <xf numFmtId="0" fontId="7"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0" fontId="7" fillId="0" borderId="0" xfId="0" applyFont="1" applyFill="1" applyAlignment="1">
      <alignment horizontal="justify" vertical="top" wrapText="1"/>
    </xf>
    <xf numFmtId="0" fontId="65" fillId="0" borderId="0" xfId="0" applyFont="1" applyFill="1" applyAlignment="1">
      <alignment horizontal="justify" vertical="top" wrapText="1"/>
    </xf>
    <xf numFmtId="0" fontId="9" fillId="36" borderId="0" xfId="0" applyFont="1" applyFill="1" applyAlignment="1">
      <alignment horizontal="justify" vertical="center"/>
    </xf>
    <xf numFmtId="0" fontId="16" fillId="36" borderId="0" xfId="0" applyFont="1" applyFill="1" applyAlignment="1">
      <alignment horizontal="justify" vertical="center"/>
    </xf>
    <xf numFmtId="3" fontId="16" fillId="36" borderId="20" xfId="0" applyNumberFormat="1" applyFont="1" applyFill="1" applyBorder="1" applyAlignment="1">
      <alignment horizontal="right" vertical="center"/>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0" fontId="16" fillId="36" borderId="0" xfId="0" applyFont="1" applyFill="1" applyAlignment="1">
      <alignment vertical="center"/>
    </xf>
    <xf numFmtId="3" fontId="16" fillId="36" borderId="20" xfId="0" applyNumberFormat="1" applyFont="1" applyFill="1" applyBorder="1" applyAlignment="1">
      <alignment vertical="center"/>
    </xf>
    <xf numFmtId="0" fontId="9" fillId="36" borderId="0" xfId="0" applyFont="1" applyFill="1" applyAlignment="1">
      <alignmen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16" fillId="36" borderId="0" xfId="0" applyFont="1" applyFill="1" applyAlignment="1">
      <alignment horizontal="justify" vertical="center" wrapText="1"/>
    </xf>
    <xf numFmtId="3" fontId="16" fillId="36" borderId="20" xfId="0" applyNumberFormat="1" applyFont="1" applyFill="1" applyBorder="1" applyAlignment="1">
      <alignment horizontal="right" vertical="center" wrapText="1"/>
    </xf>
    <xf numFmtId="3" fontId="7" fillId="36" borderId="20" xfId="0" applyNumberFormat="1" applyFont="1" applyFill="1" applyBorder="1" applyAlignment="1">
      <alignment horizontal="right" vertical="center"/>
    </xf>
    <xf numFmtId="3" fontId="7" fillId="36" borderId="20" xfId="0" applyNumberFormat="1" applyFont="1" applyFill="1" applyBorder="1" applyAlignment="1">
      <alignment horizontal="right" vertical="center" wrapText="1"/>
    </xf>
    <xf numFmtId="0" fontId="9" fillId="36" borderId="0" xfId="0" applyFont="1" applyFill="1" applyAlignment="1">
      <alignment horizontal="justify" vertical="center" wrapText="1"/>
    </xf>
    <xf numFmtId="0" fontId="7" fillId="0" borderId="0" xfId="0" applyFont="1" applyFill="1" applyAlignment="1">
      <alignment vertical="top"/>
    </xf>
    <xf numFmtId="0" fontId="0" fillId="0" borderId="0" xfId="0" applyFont="1" applyFill="1" applyAlignment="1">
      <alignment/>
    </xf>
    <xf numFmtId="3" fontId="16" fillId="36" borderId="0" xfId="0" applyNumberFormat="1" applyFont="1" applyFill="1" applyAlignment="1">
      <alignment horizontal="right" vertical="center" wrapText="1"/>
    </xf>
    <xf numFmtId="3" fontId="7" fillId="36" borderId="0" xfId="0" applyNumberFormat="1" applyFont="1" applyFill="1" applyAlignment="1">
      <alignment horizontal="right" vertical="center" wrapText="1"/>
    </xf>
    <xf numFmtId="3" fontId="16" fillId="36" borderId="0" xfId="0" applyNumberFormat="1" applyFont="1" applyFill="1" applyBorder="1" applyAlignment="1">
      <alignment horizontal="right" vertical="center" wrapText="1"/>
    </xf>
    <xf numFmtId="0" fontId="0" fillId="36" borderId="0" xfId="0" applyFont="1" applyFill="1" applyAlignment="1">
      <alignment horizontal="justify" vertical="center" wrapText="1"/>
    </xf>
    <xf numFmtId="3" fontId="7" fillId="36" borderId="32" xfId="0" applyNumberFormat="1" applyFont="1" applyFill="1" applyBorder="1" applyAlignment="1">
      <alignment vertical="center" wrapText="1"/>
    </xf>
    <xf numFmtId="3" fontId="16" fillId="36" borderId="32" xfId="0" applyNumberFormat="1" applyFont="1" applyFill="1" applyBorder="1" applyAlignment="1">
      <alignment horizontal="right" vertical="center" wrapText="1"/>
    </xf>
    <xf numFmtId="0" fontId="0" fillId="36" borderId="0" xfId="0" applyFont="1" applyFill="1" applyAlignment="1">
      <alignment wrapText="1"/>
    </xf>
    <xf numFmtId="3" fontId="7" fillId="36" borderId="20" xfId="0" applyNumberFormat="1" applyFont="1" applyFill="1" applyBorder="1" applyAlignment="1">
      <alignment horizontal="right" wrapText="1"/>
    </xf>
    <xf numFmtId="3" fontId="0" fillId="36" borderId="0" xfId="0" applyNumberFormat="1" applyFont="1" applyFill="1" applyBorder="1" applyAlignment="1">
      <alignment horizontal="right" vertical="center" wrapText="1"/>
    </xf>
    <xf numFmtId="0" fontId="65" fillId="36" borderId="0" xfId="0" applyFont="1" applyFill="1" applyAlignment="1">
      <alignment horizontal="justify" vertical="top"/>
    </xf>
    <xf numFmtId="0" fontId="65" fillId="36" borderId="0" xfId="0" applyFont="1" applyFill="1" applyAlignment="1">
      <alignment vertical="top"/>
    </xf>
    <xf numFmtId="0" fontId="65" fillId="0" borderId="0" xfId="0" applyFont="1" applyFill="1" applyAlignment="1">
      <alignment vertical="top"/>
    </xf>
    <xf numFmtId="0" fontId="65" fillId="0" borderId="0" xfId="0" applyFont="1" applyFill="1" applyAlignment="1">
      <alignment/>
    </xf>
    <xf numFmtId="0" fontId="65" fillId="0" borderId="0" xfId="0" applyFont="1" applyAlignment="1">
      <alignment/>
    </xf>
    <xf numFmtId="0" fontId="6" fillId="0" borderId="22" xfId="0" applyFont="1" applyFill="1" applyBorder="1" applyAlignment="1" applyProtection="1">
      <alignment horizontal="center" vertical="center" wrapText="1"/>
      <protection hidden="1"/>
    </xf>
    <xf numFmtId="0" fontId="0" fillId="36" borderId="0" xfId="0" applyFont="1" applyFill="1" applyAlignment="1">
      <alignment vertical="top"/>
    </xf>
    <xf numFmtId="0" fontId="66" fillId="36" borderId="0" xfId="0" applyFont="1" applyFill="1" applyAlignment="1">
      <alignment horizontal="justify" vertical="top"/>
    </xf>
    <xf numFmtId="3" fontId="66" fillId="36" borderId="0" xfId="0" applyNumberFormat="1" applyFont="1" applyFill="1" applyBorder="1" applyAlignment="1">
      <alignment horizontal="right" vertical="top"/>
    </xf>
    <xf numFmtId="3" fontId="0" fillId="0" borderId="0" xfId="0" applyNumberFormat="1" applyFont="1" applyFill="1" applyBorder="1" applyAlignment="1">
      <alignment vertical="top"/>
    </xf>
    <xf numFmtId="14" fontId="0" fillId="36" borderId="0" xfId="0" applyNumberFormat="1" applyFont="1" applyFill="1" applyBorder="1" applyAlignment="1">
      <alignment/>
    </xf>
    <xf numFmtId="0" fontId="0" fillId="36" borderId="0" xfId="0" applyFont="1" applyFill="1" applyAlignment="1">
      <alignment horizontal="justify" vertical="center"/>
    </xf>
    <xf numFmtId="0" fontId="7" fillId="36" borderId="0" xfId="0" applyFont="1" applyFill="1" applyAlignment="1">
      <alignment horizontal="justify" vertical="center"/>
    </xf>
    <xf numFmtId="0" fontId="7" fillId="36" borderId="0" xfId="0" applyFont="1" applyFill="1" applyAlignment="1">
      <alignment horizontal="center" vertical="center" wrapText="1"/>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horizontal="left" vertical="top" wrapText="1"/>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7" fillId="36" borderId="20" xfId="0" applyNumberFormat="1" applyFont="1" applyFill="1" applyBorder="1" applyAlignment="1">
      <alignment horizontal="right" vertical="top"/>
    </xf>
    <xf numFmtId="0" fontId="7" fillId="36" borderId="0" xfId="0" applyFont="1" applyFill="1" applyAlignment="1">
      <alignment horizontal="right" vertical="top"/>
    </xf>
    <xf numFmtId="0" fontId="0" fillId="36" borderId="0" xfId="0" applyFont="1" applyFill="1" applyAlignment="1">
      <alignment horizontal="center" vertical="top"/>
    </xf>
    <xf numFmtId="0" fontId="0" fillId="36" borderId="20" xfId="0" applyFont="1" applyFill="1" applyBorder="1" applyAlignment="1">
      <alignment horizontal="right" vertical="top"/>
    </xf>
    <xf numFmtId="0" fontId="0" fillId="36" borderId="20" xfId="0" applyFont="1" applyFill="1" applyBorder="1" applyAlignment="1">
      <alignment vertical="top"/>
    </xf>
    <xf numFmtId="3" fontId="7" fillId="36" borderId="32" xfId="0" applyNumberFormat="1" applyFont="1" applyFill="1" applyBorder="1" applyAlignment="1">
      <alignment horizontal="righ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center" vertical="top" wrapText="1"/>
    </xf>
    <xf numFmtId="9" fontId="0" fillId="36" borderId="0" xfId="0" applyNumberFormat="1" applyFont="1" applyFill="1" applyAlignment="1">
      <alignment horizontal="center" vertical="center"/>
    </xf>
    <xf numFmtId="0" fontId="0" fillId="36" borderId="0" xfId="0" applyFont="1" applyFill="1" applyAlignment="1">
      <alignment vertical="top"/>
    </xf>
    <xf numFmtId="0" fontId="0" fillId="36" borderId="0" xfId="0" applyFont="1" applyFill="1" applyAlignment="1">
      <alignment horizontal="justify" vertical="top"/>
    </xf>
    <xf numFmtId="3" fontId="2" fillId="0" borderId="16" xfId="0" applyNumberFormat="1" applyFont="1" applyFill="1" applyBorder="1" applyAlignment="1" applyProtection="1">
      <alignment vertical="center"/>
      <protection locked="0"/>
    </xf>
    <xf numFmtId="3" fontId="16" fillId="0" borderId="20" xfId="0" applyNumberFormat="1" applyFont="1" applyFill="1" applyBorder="1" applyAlignment="1">
      <alignment vertical="center"/>
    </xf>
    <xf numFmtId="3" fontId="7" fillId="0" borderId="20" xfId="0" applyNumberFormat="1" applyFont="1" applyFill="1" applyBorder="1" applyAlignment="1">
      <alignment horizontal="right" vertical="center"/>
    </xf>
    <xf numFmtId="0" fontId="67" fillId="0" borderId="0" xfId="0" applyFont="1" applyAlignment="1">
      <alignment/>
    </xf>
    <xf numFmtId="0" fontId="0" fillId="36" borderId="0" xfId="0" applyFont="1" applyFill="1" applyAlignment="1">
      <alignment horizontal="left" vertical="top" wrapText="1"/>
    </xf>
    <xf numFmtId="165" fontId="0" fillId="0" borderId="0" xfId="2290" applyNumberFormat="1" applyFont="1" applyFill="1" applyAlignment="1">
      <alignment/>
    </xf>
    <xf numFmtId="165" fontId="7" fillId="36" borderId="0" xfId="2290" applyNumberFormat="1"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0" fontId="0" fillId="36" borderId="0" xfId="0" applyFont="1" applyFill="1" applyAlignment="1">
      <alignment vertical="top"/>
    </xf>
    <xf numFmtId="3" fontId="9" fillId="36" borderId="0" xfId="0" applyNumberFormat="1" applyFont="1" applyFill="1" applyBorder="1" applyAlignment="1">
      <alignment horizontal="right" vertical="center" wrapText="1"/>
    </xf>
    <xf numFmtId="3" fontId="16" fillId="36" borderId="33" xfId="0" applyNumberFormat="1" applyFont="1" applyFill="1" applyBorder="1" applyAlignment="1">
      <alignment horizontal="right" vertical="center" wrapText="1"/>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xf>
    <xf numFmtId="0" fontId="16" fillId="36" borderId="0" xfId="0" applyFont="1" applyFill="1" applyBorder="1" applyAlignment="1">
      <alignment horizontal="center" vertical="top"/>
    </xf>
    <xf numFmtId="3" fontId="7" fillId="36" borderId="0" xfId="0" applyNumberFormat="1" applyFont="1" applyFill="1" applyBorder="1" applyAlignment="1">
      <alignment horizontal="right" vertical="center" wrapText="1"/>
    </xf>
    <xf numFmtId="3" fontId="65"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65" fillId="36" borderId="0" xfId="0" applyNumberFormat="1" applyFont="1" applyFill="1" applyBorder="1" applyAlignment="1" quotePrefix="1">
      <alignment horizontal="right" vertical="center" wrapText="1"/>
    </xf>
    <xf numFmtId="3" fontId="7" fillId="36" borderId="0" xfId="0" applyNumberFormat="1" applyFont="1" applyFill="1" applyBorder="1" applyAlignment="1">
      <alignment vertical="center" wrapText="1"/>
    </xf>
    <xf numFmtId="3" fontId="0" fillId="36" borderId="0" xfId="0" applyNumberFormat="1" applyFont="1" applyFill="1" applyBorder="1" applyAlignment="1">
      <alignment horizontal="right" wrapText="1"/>
    </xf>
    <xf numFmtId="3" fontId="7" fillId="36" borderId="0" xfId="0" applyNumberFormat="1" applyFont="1" applyFill="1" applyBorder="1" applyAlignment="1">
      <alignment horizontal="right" wrapText="1"/>
    </xf>
    <xf numFmtId="3" fontId="0" fillId="0" borderId="0" xfId="0" applyNumberFormat="1" applyFont="1" applyFill="1" applyBorder="1" applyAlignment="1">
      <alignment horizontal="right" vertical="center" wrapText="1"/>
    </xf>
    <xf numFmtId="3" fontId="0" fillId="36" borderId="0" xfId="0" applyNumberFormat="1" applyFont="1" applyFill="1" applyBorder="1" applyAlignment="1">
      <alignment vertical="center" wrapText="1"/>
    </xf>
    <xf numFmtId="3" fontId="16" fillId="0" borderId="0" xfId="0" applyNumberFormat="1" applyFont="1" applyFill="1" applyBorder="1" applyAlignment="1">
      <alignment horizontal="right" vertical="center" wrapText="1"/>
    </xf>
    <xf numFmtId="0" fontId="0" fillId="36" borderId="0" xfId="0" applyFont="1" applyFill="1" applyAlignment="1">
      <alignment vertical="top"/>
    </xf>
    <xf numFmtId="0" fontId="0" fillId="36" borderId="0" xfId="0" applyFont="1" applyFill="1" applyAlignment="1">
      <alignment horizontal="justify" vertical="top" wrapText="1"/>
    </xf>
    <xf numFmtId="3" fontId="0" fillId="36" borderId="0" xfId="0" applyNumberFormat="1" applyFont="1" applyFill="1" applyBorder="1" applyAlignment="1">
      <alignment/>
    </xf>
    <xf numFmtId="0" fontId="0" fillId="36" borderId="0" xfId="0" applyFont="1" applyFill="1" applyBorder="1" applyAlignment="1">
      <alignment vertical="top"/>
    </xf>
    <xf numFmtId="3" fontId="2" fillId="0" borderId="12" xfId="0" applyNumberFormat="1" applyFont="1" applyFill="1" applyBorder="1" applyAlignment="1" applyProtection="1">
      <alignment vertical="center"/>
      <protection hidden="1"/>
    </xf>
    <xf numFmtId="3" fontId="2" fillId="0" borderId="12" xfId="0" applyNumberFormat="1" applyFont="1" applyFill="1" applyBorder="1" applyAlignment="1" applyProtection="1">
      <alignment vertical="center"/>
      <protection locked="0"/>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0" fillId="36" borderId="0" xfId="0" applyNumberFormat="1" applyFont="1" applyFill="1" applyAlignment="1">
      <alignment vertical="center" wrapText="1"/>
    </xf>
    <xf numFmtId="3" fontId="65" fillId="36" borderId="0" xfId="0" applyNumberFormat="1" applyFont="1" applyFill="1" applyAlignment="1">
      <alignment vertical="center" wrapText="1"/>
    </xf>
    <xf numFmtId="3" fontId="0" fillId="36" borderId="20" xfId="0" applyNumberFormat="1" applyFont="1" applyFill="1" applyBorder="1" applyAlignment="1">
      <alignment vertical="center" wrapText="1"/>
    </xf>
    <xf numFmtId="3" fontId="2" fillId="0" borderId="15" xfId="0" applyNumberFormat="1" applyFont="1" applyFill="1" applyBorder="1" applyAlignment="1" applyProtection="1">
      <alignment vertical="center"/>
      <protection hidden="1"/>
    </xf>
    <xf numFmtId="3" fontId="2" fillId="0" borderId="12" xfId="0" applyNumberFormat="1" applyFont="1" applyFill="1" applyBorder="1" applyAlignment="1" applyProtection="1">
      <alignment vertical="center"/>
      <protection locked="0"/>
    </xf>
    <xf numFmtId="0" fontId="0" fillId="36" borderId="0" xfId="0" applyFont="1" applyFill="1" applyAlignment="1">
      <alignment horizontal="right" vertical="top"/>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0" fontId="9" fillId="36" borderId="0" xfId="0" applyFont="1" applyFill="1" applyAlignment="1">
      <alignment horizontal="left" vertical="center" wrapText="1"/>
    </xf>
    <xf numFmtId="3" fontId="9" fillId="36" borderId="0" xfId="0" applyNumberFormat="1" applyFont="1" applyFill="1" applyAlignment="1">
      <alignment horizontal="right" vertical="center"/>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0" fillId="36" borderId="0" xfId="0" applyFont="1" applyFill="1" applyAlignment="1">
      <alignment vertical="top"/>
    </xf>
    <xf numFmtId="3" fontId="9" fillId="36" borderId="0" xfId="0" applyNumberFormat="1" applyFont="1" applyFill="1" applyAlignment="1">
      <alignment vertical="center"/>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0" fillId="0" borderId="0" xfId="0" applyFont="1" applyFill="1" applyAlignment="1">
      <alignment/>
    </xf>
    <xf numFmtId="3" fontId="65"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wrapText="1"/>
    </xf>
    <xf numFmtId="3" fontId="9" fillId="0" borderId="0"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65" fillId="36" borderId="2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0" fontId="42" fillId="36" borderId="0" xfId="0" applyFont="1" applyFill="1" applyAlignment="1">
      <alignment vertical="top"/>
    </xf>
    <xf numFmtId="3" fontId="0" fillId="0" borderId="0" xfId="0" applyNumberFormat="1" applyFill="1" applyAlignment="1">
      <alignment/>
    </xf>
    <xf numFmtId="0" fontId="0" fillId="36" borderId="0" xfId="0" applyFont="1" applyFill="1" applyAlignment="1">
      <alignment vertical="top"/>
    </xf>
    <xf numFmtId="3" fontId="0" fillId="36" borderId="20" xfId="0" applyNumberFormat="1" applyFont="1" applyFill="1" applyBorder="1" applyAlignment="1">
      <alignment horizontal="right" vertical="center" wrapText="1"/>
    </xf>
    <xf numFmtId="0" fontId="67" fillId="36" borderId="0" xfId="0" applyFont="1" applyFill="1" applyAlignment="1">
      <alignment/>
    </xf>
    <xf numFmtId="3" fontId="0" fillId="36" borderId="0" xfId="0" applyNumberFormat="1" applyFont="1" applyFill="1" applyAlignment="1">
      <alignment horizontal="right" vertical="top"/>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3" fontId="0" fillId="36" borderId="20" xfId="0" applyNumberFormat="1" applyFont="1" applyFill="1" applyBorder="1" applyAlignment="1">
      <alignment horizontal="right" vertical="top"/>
    </xf>
    <xf numFmtId="0" fontId="0" fillId="0" borderId="0" xfId="0" applyFont="1" applyFill="1" applyAlignment="1">
      <alignment horizontal="justify" vertical="top" wrapText="1"/>
    </xf>
    <xf numFmtId="0" fontId="0" fillId="36" borderId="0" xfId="0" applyFont="1" applyFill="1" applyAlignment="1">
      <alignment horizontal="justify" vertical="top"/>
    </xf>
    <xf numFmtId="0" fontId="0" fillId="36" borderId="0" xfId="0" applyFont="1" applyFill="1" applyAlignment="1">
      <alignment vertical="top"/>
    </xf>
    <xf numFmtId="0" fontId="0" fillId="36" borderId="0" xfId="2128" applyFont="1" applyFill="1" applyAlignment="1">
      <alignment horizontal="justify" vertical="top" wrapText="1"/>
      <protection/>
    </xf>
    <xf numFmtId="0" fontId="0" fillId="36" borderId="0" xfId="0" applyFont="1" applyFill="1" applyAlignment="1">
      <alignment vertical="top"/>
    </xf>
    <xf numFmtId="0" fontId="7" fillId="36" borderId="0" xfId="0" applyFont="1" applyFill="1" applyAlignment="1">
      <alignment vertical="top"/>
    </xf>
    <xf numFmtId="0" fontId="7" fillId="36" borderId="0" xfId="0" applyFont="1" applyFill="1" applyAlignment="1">
      <alignment horizontal="center" vertical="top"/>
    </xf>
    <xf numFmtId="3" fontId="0" fillId="36" borderId="0" xfId="2128" applyNumberFormat="1" applyFont="1" applyFill="1" applyAlignment="1">
      <alignment horizontal="justify" vertical="top" wrapText="1"/>
      <protection/>
    </xf>
    <xf numFmtId="0" fontId="2" fillId="36" borderId="0" xfId="0" applyFont="1" applyFill="1" applyAlignment="1">
      <alignment horizontal="center" vertical="center" wrapText="1"/>
    </xf>
    <xf numFmtId="0" fontId="6" fillId="36" borderId="0" xfId="0" applyFont="1" applyFill="1" applyAlignment="1">
      <alignment vertical="center" wrapText="1"/>
    </xf>
    <xf numFmtId="0" fontId="6" fillId="36" borderId="0" xfId="0" applyFont="1" applyFill="1" applyAlignment="1">
      <alignment vertical="top"/>
    </xf>
    <xf numFmtId="3" fontId="6" fillId="36" borderId="32" xfId="0" applyNumberFormat="1" applyFont="1" applyFill="1" applyBorder="1" applyAlignment="1">
      <alignment horizontal="right" vertical="center"/>
    </xf>
    <xf numFmtId="0" fontId="6" fillId="36" borderId="32"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40" fillId="36" borderId="0" xfId="0" applyFont="1" applyFill="1" applyAlignment="1">
      <alignment vertical="center" wrapText="1"/>
    </xf>
    <xf numFmtId="0" fontId="6" fillId="36" borderId="0" xfId="0" applyFont="1" applyFill="1" applyAlignment="1">
      <alignment vertical="center"/>
    </xf>
    <xf numFmtId="0" fontId="2" fillId="36" borderId="20" xfId="0" applyFont="1" applyFill="1" applyBorder="1" applyAlignment="1">
      <alignment vertical="center"/>
    </xf>
    <xf numFmtId="3" fontId="2" fillId="36" borderId="20" xfId="0" applyNumberFormat="1" applyFont="1" applyFill="1" applyBorder="1" applyAlignment="1">
      <alignment vertical="center"/>
    </xf>
    <xf numFmtId="0" fontId="6" fillId="36" borderId="32"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0" xfId="0" applyNumberFormat="1" applyFont="1" applyFill="1" applyBorder="1" applyAlignment="1">
      <alignment horizontal="right" vertical="center" wrapText="1"/>
    </xf>
    <xf numFmtId="3" fontId="6" fillId="36" borderId="32"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0" fontId="7" fillId="36" borderId="0" xfId="0" applyFont="1" applyFill="1" applyAlignment="1">
      <alignment horizontal="justify" vertical="center" wrapText="1"/>
    </xf>
    <xf numFmtId="0" fontId="0" fillId="0" borderId="0" xfId="0" applyFont="1" applyFill="1" applyAlignment="1">
      <alignment horizontal="justify" vertical="top" wrapText="1"/>
    </xf>
    <xf numFmtId="0" fontId="0" fillId="36" borderId="0" xfId="2128" applyFont="1" applyFill="1" applyAlignment="1">
      <alignment horizontal="justify" vertical="top" wrapText="1"/>
      <protection/>
    </xf>
    <xf numFmtId="0" fontId="0" fillId="36" borderId="0" xfId="0" applyFont="1" applyFill="1" applyAlignment="1">
      <alignment horizontal="left" vertical="top"/>
    </xf>
    <xf numFmtId="0" fontId="7" fillId="36" borderId="0" xfId="0" applyFont="1" applyFill="1" applyAlignment="1">
      <alignment vertical="top"/>
    </xf>
    <xf numFmtId="14" fontId="16" fillId="36" borderId="0" xfId="0" applyNumberFormat="1" applyFont="1" applyFill="1" applyAlignment="1">
      <alignment horizontal="center" vertical="top"/>
    </xf>
    <xf numFmtId="3" fontId="0" fillId="36" borderId="0" xfId="0" applyNumberFormat="1" applyFont="1" applyFill="1" applyBorder="1" applyAlignment="1">
      <alignment horizontal="right" vertical="center"/>
    </xf>
    <xf numFmtId="0" fontId="0" fillId="36" borderId="0" xfId="0" applyFont="1" applyFill="1" applyAlignment="1">
      <alignment horizontal="justify" vertical="top" wrapText="1"/>
    </xf>
    <xf numFmtId="0" fontId="0" fillId="36" borderId="0" xfId="2128" applyFont="1" applyFill="1" applyAlignment="1">
      <alignment horizontal="justify" vertical="top" wrapText="1"/>
      <protection/>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3" fontId="0" fillId="36" borderId="0" xfId="0" applyNumberFormat="1" applyFont="1" applyFill="1" applyAlignment="1">
      <alignment horizontal="right" vertical="center"/>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xf>
    <xf numFmtId="0" fontId="0" fillId="0" borderId="0" xfId="0"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0" fontId="0" fillId="36" borderId="20" xfId="0" applyFont="1" applyFill="1" applyBorder="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0" fontId="0" fillId="36" borderId="20" xfId="0" applyFont="1" applyFill="1" applyBorder="1" applyAlignment="1">
      <alignmen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0" fontId="0" fillId="36" borderId="0" xfId="0" applyFont="1" applyFill="1" applyAlignment="1">
      <alignment vertical="top"/>
    </xf>
    <xf numFmtId="3" fontId="0" fillId="36" borderId="0" xfId="0" applyNumberFormat="1" applyFont="1" applyFill="1" applyAlignment="1">
      <alignment horizontal="right" vertical="top"/>
    </xf>
    <xf numFmtId="3" fontId="0" fillId="36" borderId="20" xfId="0" applyNumberFormat="1" applyFont="1" applyFill="1" applyBorder="1" applyAlignment="1">
      <alignment horizontal="right" vertical="top"/>
    </xf>
    <xf numFmtId="0" fontId="0" fillId="36" borderId="0" xfId="0" applyFont="1" applyFill="1" applyAlignment="1">
      <alignment vertical="top"/>
    </xf>
    <xf numFmtId="3" fontId="0" fillId="36" borderId="0" xfId="0" applyNumberFormat="1" applyFont="1" applyFill="1" applyAlignment="1">
      <alignment horizontal="right" vertical="top"/>
    </xf>
    <xf numFmtId="3" fontId="0" fillId="36" borderId="20" xfId="0" applyNumberFormat="1" applyFont="1" applyFill="1" applyBorder="1" applyAlignment="1">
      <alignment horizontal="right" vertical="top"/>
    </xf>
    <xf numFmtId="3" fontId="3" fillId="36" borderId="21" xfId="2130" applyNumberFormat="1" applyFont="1" applyFill="1" applyBorder="1" applyAlignment="1" applyProtection="1">
      <alignment horizontal="right" vertical="center"/>
      <protection hidden="1" locked="0"/>
    </xf>
    <xf numFmtId="0" fontId="0" fillId="36" borderId="0" xfId="0" applyFont="1" applyFill="1" applyAlignment="1">
      <alignment/>
    </xf>
    <xf numFmtId="14" fontId="7" fillId="36" borderId="0" xfId="2128" applyNumberFormat="1" applyFont="1" applyFill="1" applyAlignment="1">
      <alignment horizontal="justify" vertical="top" wrapText="1"/>
      <protection/>
    </xf>
    <xf numFmtId="0" fontId="7" fillId="36" borderId="0" xfId="0" applyFont="1" applyFill="1" applyAlignment="1">
      <alignment vertical="center" wrapText="1"/>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0" fontId="7" fillId="36" borderId="0" xfId="0" applyFont="1" applyFill="1" applyAlignment="1">
      <alignment vertical="top"/>
    </xf>
    <xf numFmtId="0" fontId="0" fillId="36" borderId="0" xfId="0" applyFont="1" applyFill="1" applyAlignment="1">
      <alignment vertical="top"/>
    </xf>
    <xf numFmtId="0" fontId="7" fillId="36" borderId="0" xfId="0" applyFont="1" applyFill="1" applyBorder="1" applyAlignment="1">
      <alignment vertical="top"/>
    </xf>
    <xf numFmtId="0" fontId="0" fillId="36" borderId="0" xfId="0" applyFont="1" applyFill="1" applyAlignment="1">
      <alignment vertical="top"/>
    </xf>
    <xf numFmtId="0" fontId="0" fillId="36" borderId="0" xfId="0" applyFont="1" applyFill="1" applyAlignment="1">
      <alignment horizontal="justify" vertical="top" wrapText="1"/>
    </xf>
    <xf numFmtId="0" fontId="0" fillId="36" borderId="0" xfId="0" applyFont="1" applyFill="1" applyAlignment="1">
      <alignment vertical="top"/>
    </xf>
    <xf numFmtId="0" fontId="4" fillId="0" borderId="29" xfId="2130" applyFont="1" applyFill="1" applyBorder="1" applyAlignment="1" applyProtection="1">
      <alignment horizontal="center" vertical="top"/>
      <protection hidden="1"/>
    </xf>
    <xf numFmtId="0" fontId="4" fillId="0" borderId="29" xfId="2130" applyFont="1" applyFill="1" applyBorder="1" applyAlignment="1" applyProtection="1">
      <alignment horizontal="center"/>
      <protection hidden="1"/>
    </xf>
    <xf numFmtId="0" fontId="4" fillId="0" borderId="18" xfId="2130" applyFont="1" applyBorder="1" applyAlignment="1" applyProtection="1">
      <alignment horizontal="right" vertical="center" wrapText="1"/>
      <protection hidden="1"/>
    </xf>
    <xf numFmtId="0" fontId="4" fillId="0" borderId="26" xfId="2130" applyFont="1" applyBorder="1" applyAlignment="1" applyProtection="1">
      <alignment horizontal="right" wrapText="1"/>
      <protection hidden="1"/>
    </xf>
    <xf numFmtId="49" fontId="5" fillId="0" borderId="28" xfId="1836" applyNumberFormat="1" applyFill="1" applyBorder="1" applyAlignment="1" applyProtection="1">
      <alignment horizontal="left" vertical="center"/>
      <protection hidden="1" locked="0"/>
    </xf>
    <xf numFmtId="49" fontId="3" fillId="0" borderId="29" xfId="2130" applyNumberFormat="1" applyFont="1" applyFill="1" applyBorder="1" applyAlignment="1" applyProtection="1">
      <alignment horizontal="left" vertical="center"/>
      <protection hidden="1" locked="0"/>
    </xf>
    <xf numFmtId="49" fontId="3" fillId="0" borderId="30" xfId="2130" applyNumberFormat="1" applyFont="1" applyFill="1" applyBorder="1" applyAlignment="1" applyProtection="1">
      <alignment horizontal="left" vertical="center"/>
      <protection hidden="1" locked="0"/>
    </xf>
    <xf numFmtId="0" fontId="4" fillId="0" borderId="18" xfId="2130" applyFont="1" applyBorder="1" applyAlignment="1" applyProtection="1">
      <alignment horizontal="right" vertical="center"/>
      <protection hidden="1"/>
    </xf>
    <xf numFmtId="0" fontId="4" fillId="0" borderId="26" xfId="2130" applyFont="1" applyBorder="1" applyAlignment="1" applyProtection="1">
      <alignment horizontal="right"/>
      <protection hidden="1"/>
    </xf>
    <xf numFmtId="49" fontId="3" fillId="0" borderId="28" xfId="2130" applyNumberFormat="1" applyFont="1" applyFill="1" applyBorder="1" applyAlignment="1" applyProtection="1">
      <alignment horizontal="left" vertical="center"/>
      <protection hidden="1" locked="0"/>
    </xf>
    <xf numFmtId="0" fontId="4" fillId="0" borderId="30" xfId="2130" applyFont="1" applyFill="1" applyBorder="1" applyAlignment="1">
      <alignment horizontal="left" vertical="center"/>
      <protection/>
    </xf>
    <xf numFmtId="0" fontId="15" fillId="0" borderId="0" xfId="2294" applyFont="1" applyBorder="1" applyAlignment="1" applyProtection="1">
      <alignment horizontal="left"/>
      <protection hidden="1"/>
    </xf>
    <xf numFmtId="0" fontId="16" fillId="0" borderId="0" xfId="2294" applyFont="1" applyBorder="1" applyAlignment="1">
      <alignment/>
      <protection/>
    </xf>
    <xf numFmtId="0" fontId="13" fillId="0" borderId="0" xfId="2294" applyFont="1" applyBorder="1" applyAlignment="1" applyProtection="1">
      <alignment horizontal="left"/>
      <protection hidden="1"/>
    </xf>
    <xf numFmtId="0" fontId="9" fillId="0" borderId="0" xfId="2294" applyBorder="1" applyAlignment="1">
      <alignment/>
      <protection/>
    </xf>
    <xf numFmtId="0" fontId="9" fillId="0" borderId="26" xfId="2294" applyBorder="1" applyAlignment="1">
      <alignment/>
      <protection/>
    </xf>
    <xf numFmtId="0" fontId="4" fillId="0" borderId="33" xfId="2130" applyFont="1" applyBorder="1" applyAlignment="1" applyProtection="1">
      <alignment horizontal="center" vertical="top"/>
      <protection hidden="1"/>
    </xf>
    <xf numFmtId="0" fontId="4" fillId="0" borderId="33" xfId="2130" applyFont="1" applyBorder="1" applyAlignment="1">
      <alignment horizontal="center"/>
      <protection/>
    </xf>
    <xf numFmtId="0" fontId="4" fillId="0" borderId="34" xfId="2130" applyFont="1" applyBorder="1" applyAlignment="1">
      <alignment/>
      <protection/>
    </xf>
    <xf numFmtId="0" fontId="10" fillId="0" borderId="35" xfId="2130" applyFont="1" applyBorder="1" applyAlignment="1">
      <alignment/>
      <protection/>
    </xf>
    <xf numFmtId="0" fontId="10" fillId="0" borderId="19" xfId="2130" applyFont="1" applyBorder="1" applyAlignment="1">
      <alignment/>
      <protection/>
    </xf>
    <xf numFmtId="0" fontId="4" fillId="0" borderId="0" xfId="2130" applyFont="1" applyBorder="1" applyAlignment="1" applyProtection="1">
      <alignment vertical="center"/>
      <protection hidden="1"/>
    </xf>
    <xf numFmtId="49" fontId="3" fillId="0" borderId="28" xfId="2130" applyNumberFormat="1" applyFont="1" applyFill="1" applyBorder="1" applyAlignment="1" applyProtection="1">
      <alignment horizontal="center" vertical="center"/>
      <protection hidden="1" locked="0"/>
    </xf>
    <xf numFmtId="49" fontId="3" fillId="0" borderId="30" xfId="2130" applyNumberFormat="1" applyFont="1" applyFill="1" applyBorder="1" applyAlignment="1" applyProtection="1">
      <alignment horizontal="center" vertical="center"/>
      <protection hidden="1" locked="0"/>
    </xf>
    <xf numFmtId="0" fontId="3" fillId="0" borderId="28" xfId="2130" applyFont="1" applyFill="1" applyBorder="1" applyAlignment="1" applyProtection="1">
      <alignment horizontal="left" vertical="center"/>
      <protection hidden="1" locked="0"/>
    </xf>
    <xf numFmtId="0" fontId="4" fillId="0" borderId="29" xfId="2130" applyFont="1" applyFill="1" applyBorder="1" applyAlignment="1">
      <alignment/>
      <protection/>
    </xf>
    <xf numFmtId="0" fontId="4" fillId="0" borderId="30" xfId="2130" applyFont="1" applyFill="1" applyBorder="1" applyAlignment="1">
      <alignment/>
      <protection/>
    </xf>
    <xf numFmtId="0" fontId="4" fillId="0" borderId="0" xfId="2130" applyFont="1" applyBorder="1" applyAlignment="1" applyProtection="1">
      <alignment horizontal="center" vertical="top"/>
      <protection hidden="1"/>
    </xf>
    <xf numFmtId="0" fontId="4" fillId="0" borderId="0" xfId="2130" applyFont="1" applyBorder="1" applyAlignment="1" applyProtection="1">
      <alignment horizontal="center"/>
      <protection hidden="1"/>
    </xf>
    <xf numFmtId="0" fontId="4" fillId="0" borderId="19" xfId="2130" applyFont="1" applyBorder="1" applyAlignment="1" applyProtection="1">
      <alignment horizontal="center"/>
      <protection hidden="1"/>
    </xf>
    <xf numFmtId="0" fontId="3" fillId="0" borderId="29" xfId="2130" applyFont="1" applyFill="1" applyBorder="1" applyAlignment="1" applyProtection="1">
      <alignment horizontal="left" vertical="center"/>
      <protection hidden="1" locked="0"/>
    </xf>
    <xf numFmtId="0" fontId="3" fillId="0" borderId="30" xfId="2130" applyFont="1" applyFill="1" applyBorder="1" applyAlignment="1" applyProtection="1">
      <alignment horizontal="left" vertical="center"/>
      <protection hidden="1" locked="0"/>
    </xf>
    <xf numFmtId="0" fontId="3" fillId="0" borderId="28" xfId="2130" applyFont="1" applyFill="1" applyBorder="1" applyAlignment="1" applyProtection="1">
      <alignment horizontal="right" vertical="center"/>
      <protection hidden="1" locked="0"/>
    </xf>
    <xf numFmtId="0" fontId="3" fillId="0" borderId="28" xfId="2130" applyFont="1" applyFill="1" applyBorder="1" applyAlignment="1" applyProtection="1">
      <alignment horizontal="right" vertical="center" wrapText="1"/>
      <protection hidden="1" locked="0"/>
    </xf>
    <xf numFmtId="0" fontId="4" fillId="0" borderId="29" xfId="2130" applyFont="1" applyFill="1" applyBorder="1" applyAlignment="1">
      <alignment wrapText="1"/>
      <protection/>
    </xf>
    <xf numFmtId="0" fontId="4" fillId="0" borderId="30" xfId="2130" applyFont="1" applyFill="1" applyBorder="1" applyAlignment="1">
      <alignment wrapText="1"/>
      <protection/>
    </xf>
    <xf numFmtId="0" fontId="4" fillId="0" borderId="29" xfId="2130" applyFont="1" applyFill="1" applyBorder="1" applyAlignment="1">
      <alignment/>
      <protection/>
    </xf>
    <xf numFmtId="0" fontId="4" fillId="0" borderId="0" xfId="2130" applyFont="1" applyBorder="1" applyAlignment="1" applyProtection="1">
      <alignment vertical="top" wrapText="1"/>
      <protection hidden="1"/>
    </xf>
    <xf numFmtId="0" fontId="4" fillId="0" borderId="0" xfId="2130" applyFont="1" applyBorder="1" applyAlignment="1" applyProtection="1">
      <alignment wrapText="1"/>
      <protection hidden="1"/>
    </xf>
    <xf numFmtId="0" fontId="4" fillId="0" borderId="29" xfId="2130" applyFont="1" applyFill="1" applyBorder="1" applyAlignment="1">
      <alignment horizontal="left"/>
      <protection/>
    </xf>
    <xf numFmtId="0" fontId="4" fillId="0" borderId="30" xfId="2130" applyFont="1" applyFill="1" applyBorder="1" applyAlignment="1">
      <alignment horizontal="left"/>
      <protection/>
    </xf>
    <xf numFmtId="0" fontId="4" fillId="0" borderId="0" xfId="2130" applyFont="1" applyBorder="1" applyAlignment="1" applyProtection="1">
      <alignment horizontal="right" vertical="center"/>
      <protection hidden="1"/>
    </xf>
    <xf numFmtId="0" fontId="4" fillId="0" borderId="18" xfId="2130" applyFont="1" applyBorder="1" applyAlignment="1" applyProtection="1">
      <alignment horizontal="center" vertical="center"/>
      <protection hidden="1"/>
    </xf>
    <xf numFmtId="0" fontId="4" fillId="0" borderId="0" xfId="2130" applyFont="1" applyBorder="1" applyAlignment="1">
      <alignment horizontal="center" vertical="center"/>
      <protection/>
    </xf>
    <xf numFmtId="0" fontId="4" fillId="0" borderId="0" xfId="2130" applyFont="1" applyBorder="1" applyAlignment="1">
      <alignment horizontal="center"/>
      <protection/>
    </xf>
    <xf numFmtId="0" fontId="4" fillId="0" borderId="0" xfId="2130" applyFont="1" applyBorder="1" applyAlignment="1">
      <alignment horizontal="center" vertical="center"/>
      <protection/>
    </xf>
    <xf numFmtId="0" fontId="4" fillId="0" borderId="0" xfId="2130" applyFont="1" applyBorder="1" applyAlignment="1">
      <alignment vertical="center"/>
      <protection/>
    </xf>
    <xf numFmtId="0" fontId="4" fillId="0" borderId="0" xfId="2130" applyFont="1" applyBorder="1" applyAlignment="1">
      <alignment horizontal="center"/>
      <protection/>
    </xf>
    <xf numFmtId="0" fontId="4" fillId="0" borderId="26" xfId="2130" applyFont="1" applyBorder="1" applyAlignment="1">
      <alignment horizontal="center"/>
      <protection/>
    </xf>
    <xf numFmtId="0" fontId="5" fillId="0" borderId="28" xfId="1836" applyFill="1" applyBorder="1" applyAlignment="1" applyProtection="1">
      <alignment/>
      <protection hidden="1" locked="0"/>
    </xf>
    <xf numFmtId="0" fontId="3" fillId="0" borderId="29" xfId="2130" applyFont="1" applyFill="1" applyBorder="1" applyAlignment="1" applyProtection="1">
      <alignment/>
      <protection hidden="1" locked="0"/>
    </xf>
    <xf numFmtId="0" fontId="3" fillId="0" borderId="30" xfId="2130" applyFont="1" applyFill="1" applyBorder="1" applyAlignment="1" applyProtection="1">
      <alignment/>
      <protection hidden="1" locked="0"/>
    </xf>
    <xf numFmtId="0" fontId="4" fillId="0" borderId="0" xfId="2130" applyFont="1" applyBorder="1" applyAlignment="1" applyProtection="1">
      <alignment horizontal="right"/>
      <protection hidden="1"/>
    </xf>
    <xf numFmtId="0" fontId="4" fillId="0" borderId="29" xfId="2130" applyFont="1" applyFill="1" applyBorder="1" applyAlignment="1">
      <alignment horizontal="left" vertical="center"/>
      <protection/>
    </xf>
    <xf numFmtId="0" fontId="4" fillId="0" borderId="0" xfId="2130" applyFont="1" applyBorder="1" applyAlignment="1" applyProtection="1">
      <alignment horizontal="right" wrapText="1"/>
      <protection hidden="1"/>
    </xf>
    <xf numFmtId="0" fontId="4" fillId="0" borderId="18" xfId="2130" applyFont="1" applyBorder="1" applyAlignment="1" applyProtection="1">
      <alignment horizontal="right" wrapText="1"/>
      <protection hidden="1"/>
    </xf>
    <xf numFmtId="0" fontId="3" fillId="0" borderId="18" xfId="2130" applyFont="1" applyFill="1" applyBorder="1" applyAlignment="1" applyProtection="1">
      <alignment horizontal="left" vertical="center" wrapText="1"/>
      <protection hidden="1"/>
    </xf>
    <xf numFmtId="0" fontId="3" fillId="0" borderId="0" xfId="2130" applyFont="1" applyFill="1" applyBorder="1" applyAlignment="1" applyProtection="1">
      <alignment horizontal="left" vertical="center" wrapText="1"/>
      <protection hidden="1"/>
    </xf>
    <xf numFmtId="0" fontId="3" fillId="0" borderId="26" xfId="2130" applyFont="1" applyFill="1" applyBorder="1" applyAlignment="1" applyProtection="1">
      <alignment horizontal="left" vertical="center" wrapText="1"/>
      <protection hidden="1"/>
    </xf>
    <xf numFmtId="0" fontId="11" fillId="0" borderId="18" xfId="2130" applyFont="1" applyFill="1" applyBorder="1" applyAlignment="1" applyProtection="1">
      <alignment horizontal="center" vertical="center" wrapText="1"/>
      <protection hidden="1"/>
    </xf>
    <xf numFmtId="0" fontId="11" fillId="0" borderId="0" xfId="2130" applyFont="1" applyFill="1" applyBorder="1" applyAlignment="1" applyProtection="1">
      <alignment horizontal="center" vertical="center" wrapText="1"/>
      <protection hidden="1"/>
    </xf>
    <xf numFmtId="0" fontId="11" fillId="0" borderId="26" xfId="2130" applyFont="1" applyFill="1" applyBorder="1" applyAlignment="1" applyProtection="1">
      <alignment horizontal="center" vertical="center" wrapText="1"/>
      <protection hidden="1"/>
    </xf>
    <xf numFmtId="0" fontId="2" fillId="0" borderId="18" xfId="2130" applyFont="1" applyBorder="1" applyAlignment="1" applyProtection="1">
      <alignment horizontal="right" vertical="center" wrapText="1"/>
      <protection hidden="1"/>
    </xf>
    <xf numFmtId="0" fontId="2" fillId="0" borderId="26" xfId="2130" applyFont="1" applyBorder="1" applyAlignment="1" applyProtection="1">
      <alignment horizontal="right" wrapText="1"/>
      <protection hidden="1"/>
    </xf>
    <xf numFmtId="1" fontId="3" fillId="0" borderId="28" xfId="2130" applyNumberFormat="1" applyFont="1" applyFill="1" applyBorder="1" applyAlignment="1" applyProtection="1">
      <alignment horizontal="center" vertical="center"/>
      <protection hidden="1" locked="0"/>
    </xf>
    <xf numFmtId="1" fontId="3" fillId="0" borderId="30" xfId="2130"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3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1"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1"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1" xfId="0" applyFont="1" applyFill="1" applyBorder="1" applyAlignment="1">
      <alignment vertical="center"/>
    </xf>
    <xf numFmtId="0" fontId="0" fillId="0" borderId="47"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39" xfId="0" applyFont="1" applyFill="1" applyBorder="1" applyAlignment="1">
      <alignment/>
    </xf>
    <xf numFmtId="0" fontId="0" fillId="0" borderId="40"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229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7" fillId="0" borderId="0" xfId="2294" applyFont="1" applyFill="1" applyBorder="1" applyAlignment="1" applyProtection="1">
      <alignment horizontal="center" vertical="center"/>
      <protection hidden="1"/>
    </xf>
    <xf numFmtId="0" fontId="7" fillId="0" borderId="0" xfId="2294" applyFont="1" applyFill="1" applyBorder="1" applyAlignment="1" applyProtection="1">
      <alignment horizontal="center" vertical="center"/>
      <protection hidden="1"/>
    </xf>
    <xf numFmtId="14" fontId="7" fillId="0" borderId="0" xfId="2294" applyNumberFormat="1" applyFont="1" applyFill="1" applyBorder="1" applyAlignment="1" applyProtection="1">
      <alignment horizontal="center" vertical="center"/>
      <protection hidden="1" locked="0"/>
    </xf>
    <xf numFmtId="0" fontId="0" fillId="0" borderId="0" xfId="2294"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7" fillId="36" borderId="0" xfId="0" applyFont="1" applyFill="1" applyAlignment="1">
      <alignment horizontal="center" vertical="center"/>
    </xf>
    <xf numFmtId="0" fontId="0" fillId="36" borderId="0" xfId="0" applyFont="1" applyFill="1" applyAlignment="1">
      <alignment horizontal="center" vertical="center"/>
    </xf>
    <xf numFmtId="0" fontId="16" fillId="36" borderId="0" xfId="0" applyFont="1" applyFill="1" applyAlignment="1">
      <alignment horizontal="justify" vertical="top"/>
    </xf>
    <xf numFmtId="0" fontId="0" fillId="36" borderId="0" xfId="0" applyFont="1" applyFill="1" applyAlignment="1">
      <alignment horizontal="justify" vertical="top"/>
    </xf>
    <xf numFmtId="0" fontId="9" fillId="36" borderId="0" xfId="0" applyFont="1" applyFill="1" applyAlignment="1">
      <alignment vertical="top"/>
    </xf>
    <xf numFmtId="0" fontId="0" fillId="36" borderId="0" xfId="0" applyFont="1" applyFill="1" applyAlignment="1">
      <alignment horizontal="justify" vertical="top" wrapText="1"/>
    </xf>
    <xf numFmtId="0" fontId="0" fillId="36" borderId="0" xfId="0" applyFont="1" applyFill="1" applyAlignment="1">
      <alignment vertical="top"/>
    </xf>
    <xf numFmtId="0" fontId="0" fillId="36" borderId="0" xfId="0" applyFont="1" applyFill="1" applyAlignment="1">
      <alignment horizontal="left" vertical="top"/>
    </xf>
    <xf numFmtId="0" fontId="0" fillId="0" borderId="0" xfId="2128" applyFont="1" applyFill="1" applyAlignment="1">
      <alignment horizontal="left" vertical="top" wrapText="1"/>
      <protection/>
    </xf>
    <xf numFmtId="0" fontId="7" fillId="36" borderId="0" xfId="0" applyFont="1" applyFill="1" applyAlignment="1">
      <alignment vertical="top"/>
    </xf>
    <xf numFmtId="0" fontId="7" fillId="36" borderId="0" xfId="0" applyFont="1" applyFill="1" applyAlignment="1">
      <alignment horizontal="center" vertical="top"/>
    </xf>
    <xf numFmtId="0" fontId="45" fillId="36" borderId="48" xfId="0" applyFont="1" applyFill="1" applyBorder="1" applyAlignment="1">
      <alignment horizontal="left"/>
    </xf>
    <xf numFmtId="0" fontId="45" fillId="36" borderId="41" xfId="0" applyFont="1" applyFill="1" applyBorder="1" applyAlignment="1">
      <alignment horizontal="left"/>
    </xf>
    <xf numFmtId="0" fontId="45" fillId="36" borderId="49" xfId="0" applyFont="1" applyFill="1" applyBorder="1" applyAlignment="1">
      <alignment horizontal="left"/>
    </xf>
    <xf numFmtId="0" fontId="45" fillId="36" borderId="20" xfId="0" applyFont="1" applyFill="1" applyBorder="1" applyAlignment="1">
      <alignment horizontal="left"/>
    </xf>
    <xf numFmtId="0" fontId="45" fillId="36" borderId="50" xfId="0" applyFont="1" applyFill="1" applyBorder="1" applyAlignment="1">
      <alignment horizontal="left" vertical="center" wrapText="1"/>
    </xf>
    <xf numFmtId="0" fontId="45" fillId="36" borderId="0" xfId="0" applyFont="1" applyFill="1" applyBorder="1" applyAlignment="1">
      <alignment horizontal="left" vertical="center" wrapText="1"/>
    </xf>
    <xf numFmtId="0" fontId="45" fillId="36" borderId="51" xfId="0" applyFont="1" applyFill="1" applyBorder="1" applyAlignment="1">
      <alignment horizontal="left" vertical="center" wrapText="1"/>
    </xf>
    <xf numFmtId="3" fontId="45" fillId="36" borderId="49" xfId="0" applyNumberFormat="1" applyFont="1" applyFill="1" applyBorder="1" applyAlignment="1">
      <alignment horizontal="right"/>
    </xf>
    <xf numFmtId="3" fontId="45" fillId="36" borderId="52" xfId="0" applyNumberFormat="1" applyFont="1" applyFill="1" applyBorder="1" applyAlignment="1">
      <alignment horizontal="right"/>
    </xf>
    <xf numFmtId="4" fontId="45" fillId="36" borderId="20" xfId="0" applyNumberFormat="1" applyFont="1" applyFill="1" applyBorder="1" applyAlignment="1">
      <alignment horizontal="right"/>
    </xf>
    <xf numFmtId="4" fontId="45" fillId="36" borderId="52" xfId="0" applyNumberFormat="1" applyFont="1" applyFill="1" applyBorder="1" applyAlignment="1">
      <alignment horizontal="right"/>
    </xf>
    <xf numFmtId="3" fontId="45" fillId="36" borderId="50" xfId="0" applyNumberFormat="1" applyFont="1" applyFill="1" applyBorder="1" applyAlignment="1">
      <alignment horizontal="right"/>
    </xf>
    <xf numFmtId="3" fontId="45" fillId="36" borderId="51" xfId="0" applyNumberFormat="1" applyFont="1" applyFill="1" applyBorder="1" applyAlignment="1">
      <alignment horizontal="right"/>
    </xf>
    <xf numFmtId="3" fontId="45" fillId="36" borderId="48" xfId="0" applyNumberFormat="1" applyFont="1" applyFill="1" applyBorder="1" applyAlignment="1">
      <alignment horizontal="right"/>
    </xf>
    <xf numFmtId="3" fontId="45" fillId="36" borderId="53" xfId="0" applyNumberFormat="1" applyFont="1" applyFill="1" applyBorder="1" applyAlignment="1">
      <alignment horizontal="right"/>
    </xf>
    <xf numFmtId="4" fontId="45" fillId="36" borderId="0" xfId="0" applyNumberFormat="1" applyFont="1" applyFill="1" applyBorder="1" applyAlignment="1">
      <alignment horizontal="right"/>
    </xf>
    <xf numFmtId="4" fontId="45" fillId="36" borderId="51" xfId="0" applyNumberFormat="1" applyFont="1" applyFill="1" applyBorder="1" applyAlignment="1">
      <alignment horizontal="right"/>
    </xf>
    <xf numFmtId="4" fontId="45" fillId="36" borderId="41" xfId="0" applyNumberFormat="1" applyFont="1" applyFill="1" applyBorder="1" applyAlignment="1">
      <alignment horizontal="right"/>
    </xf>
    <xf numFmtId="4" fontId="45" fillId="36" borderId="53" xfId="0" applyNumberFormat="1" applyFont="1" applyFill="1" applyBorder="1" applyAlignment="1">
      <alignment horizontal="right"/>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horizontal="center" vertical="top"/>
    </xf>
    <xf numFmtId="0" fontId="39" fillId="36" borderId="0" xfId="0" applyFont="1" applyFill="1" applyAlignment="1">
      <alignment horizontal="justify" vertical="top" wrapText="1"/>
    </xf>
    <xf numFmtId="0" fontId="7" fillId="36" borderId="0" xfId="0" applyFont="1" applyFill="1" applyAlignment="1">
      <alignment horizontal="justify" vertical="top" wrapText="1"/>
    </xf>
    <xf numFmtId="0" fontId="7" fillId="36" borderId="0" xfId="0" applyFont="1" applyFill="1" applyAlignment="1">
      <alignment horizontal="justify" vertical="top"/>
    </xf>
    <xf numFmtId="0" fontId="0" fillId="36" borderId="0" xfId="2128" applyFont="1" applyFill="1" applyAlignment="1">
      <alignment horizontal="left" vertical="top" wrapText="1"/>
      <protection/>
    </xf>
    <xf numFmtId="0" fontId="0" fillId="36" borderId="0" xfId="2128" applyFont="1" applyFill="1" applyAlignment="1">
      <alignment horizontal="justify" vertical="top" wrapText="1"/>
      <protection/>
    </xf>
    <xf numFmtId="4" fontId="45" fillId="36" borderId="50" xfId="0" applyNumberFormat="1" applyFont="1" applyFill="1" applyBorder="1" applyAlignment="1">
      <alignment horizontal="right"/>
    </xf>
    <xf numFmtId="4" fontId="43" fillId="36" borderId="0" xfId="0" applyNumberFormat="1" applyFont="1" applyFill="1" applyBorder="1" applyAlignment="1">
      <alignment horizontal="right"/>
    </xf>
    <xf numFmtId="4" fontId="43" fillId="36" borderId="51" xfId="0" applyNumberFormat="1" applyFont="1" applyFill="1" applyBorder="1" applyAlignment="1">
      <alignment horizontal="right"/>
    </xf>
    <xf numFmtId="4" fontId="45" fillId="36" borderId="19" xfId="0" applyNumberFormat="1" applyFont="1" applyFill="1" applyBorder="1" applyAlignment="1">
      <alignment horizontal="right"/>
    </xf>
    <xf numFmtId="4" fontId="45" fillId="36" borderId="54" xfId="0" applyNumberFormat="1" applyFont="1" applyFill="1" applyBorder="1" applyAlignment="1">
      <alignment horizontal="right"/>
    </xf>
    <xf numFmtId="0" fontId="7" fillId="36" borderId="0" xfId="0" applyFont="1" applyFill="1" applyBorder="1" applyAlignment="1">
      <alignment vertical="top"/>
    </xf>
    <xf numFmtId="3" fontId="46" fillId="36" borderId="50" xfId="0" applyNumberFormat="1" applyFont="1" applyFill="1" applyBorder="1" applyAlignment="1">
      <alignment horizontal="right"/>
    </xf>
    <xf numFmtId="3" fontId="46" fillId="36" borderId="51" xfId="0" applyNumberFormat="1" applyFont="1" applyFill="1" applyBorder="1" applyAlignment="1">
      <alignment horizontal="right"/>
    </xf>
    <xf numFmtId="3" fontId="45" fillId="36" borderId="55" xfId="0" applyNumberFormat="1" applyFont="1" applyFill="1" applyBorder="1" applyAlignment="1">
      <alignment horizontal="right"/>
    </xf>
    <xf numFmtId="3" fontId="45" fillId="36" borderId="54" xfId="0" applyNumberFormat="1" applyFont="1" applyFill="1" applyBorder="1" applyAlignment="1">
      <alignment horizontal="right"/>
    </xf>
    <xf numFmtId="0" fontId="36" fillId="36" borderId="0" xfId="0" applyFont="1" applyFill="1" applyAlignment="1">
      <alignment horizontal="left" vertical="top"/>
    </xf>
    <xf numFmtId="0" fontId="0" fillId="36" borderId="0" xfId="0" applyFont="1" applyFill="1" applyAlignment="1">
      <alignment horizontal="left" vertical="center" wrapText="1"/>
    </xf>
    <xf numFmtId="0" fontId="0" fillId="36" borderId="0" xfId="0" applyFont="1" applyFill="1" applyAlignment="1">
      <alignment horizontal="justify" vertical="center" wrapText="1"/>
    </xf>
    <xf numFmtId="0" fontId="7" fillId="36" borderId="0" xfId="0" applyFont="1" applyFill="1" applyAlignment="1">
      <alignment horizontal="left" vertical="top"/>
    </xf>
    <xf numFmtId="0" fontId="43" fillId="36" borderId="56" xfId="0" applyFont="1" applyFill="1" applyBorder="1" applyAlignment="1">
      <alignment horizontal="left" vertical="center"/>
    </xf>
    <xf numFmtId="0" fontId="43" fillId="36" borderId="33" xfId="0" applyFont="1" applyFill="1" applyBorder="1" applyAlignment="1">
      <alignment horizontal="left" vertical="center"/>
    </xf>
    <xf numFmtId="0" fontId="45" fillId="36" borderId="50" xfId="0" applyFont="1" applyFill="1" applyBorder="1" applyAlignment="1">
      <alignment horizontal="left"/>
    </xf>
    <xf numFmtId="0" fontId="45" fillId="36" borderId="0" xfId="0" applyFont="1" applyFill="1" applyBorder="1" applyAlignment="1">
      <alignment horizontal="left"/>
    </xf>
    <xf numFmtId="0" fontId="45" fillId="36" borderId="55" xfId="0" applyFont="1" applyFill="1" applyBorder="1" applyAlignment="1">
      <alignment horizontal="left" vertical="center" wrapText="1"/>
    </xf>
    <xf numFmtId="0" fontId="45" fillId="36" borderId="19" xfId="0" applyFont="1" applyFill="1" applyBorder="1" applyAlignment="1">
      <alignment horizontal="left" vertical="center" wrapText="1"/>
    </xf>
    <xf numFmtId="3" fontId="43" fillId="36" borderId="33" xfId="0" applyNumberFormat="1" applyFont="1" applyFill="1" applyBorder="1" applyAlignment="1">
      <alignment horizontal="center"/>
    </xf>
    <xf numFmtId="3" fontId="43" fillId="36" borderId="57" xfId="0" applyNumberFormat="1" applyFont="1" applyFill="1" applyBorder="1" applyAlignment="1">
      <alignment horizontal="center"/>
    </xf>
    <xf numFmtId="3" fontId="43" fillId="36" borderId="56" xfId="0" applyNumberFormat="1" applyFont="1" applyFill="1" applyBorder="1" applyAlignment="1">
      <alignment horizontal="center"/>
    </xf>
  </cellXfs>
  <cellStyles count="2425">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2" xfId="22"/>
    <cellStyle name="20% - Accent1 2 2" xfId="23"/>
    <cellStyle name="20% - Accent1 2 2 2" xfId="24"/>
    <cellStyle name="20% - Accent1 2 2 2 2" xfId="25"/>
    <cellStyle name="20% - Accent1 2 2 2 3" xfId="26"/>
    <cellStyle name="20% - Accent1 2 2 3" xfId="27"/>
    <cellStyle name="20% - Accent1 2 2 3 2" xfId="28"/>
    <cellStyle name="20% - Accent1 2 2 3 3" xfId="29"/>
    <cellStyle name="20% - Accent1 2 2 4" xfId="30"/>
    <cellStyle name="20% - Accent1 2 2 4 2" xfId="31"/>
    <cellStyle name="20% - Accent1 2 2 5" xfId="32"/>
    <cellStyle name="20% - Accent1 2 2 6" xfId="33"/>
    <cellStyle name="20% - Accent1 2 3" xfId="34"/>
    <cellStyle name="20% - Accent1 2 3 2" xfId="35"/>
    <cellStyle name="20% - Accent1 2 3 2 2" xfId="36"/>
    <cellStyle name="20% - Accent1 2 3 2 3" xfId="37"/>
    <cellStyle name="20% - Accent1 2 3 3" xfId="38"/>
    <cellStyle name="20% - Accent1 2 3 3 2" xfId="39"/>
    <cellStyle name="20% - Accent1 2 3 4" xfId="40"/>
    <cellStyle name="20% - Accent1 2 4" xfId="41"/>
    <cellStyle name="20% - Accent1 2 4 2" xfId="42"/>
    <cellStyle name="20% - Accent1 2 4 3" xfId="43"/>
    <cellStyle name="20% - Accent1 2 4 4" xfId="44"/>
    <cellStyle name="20% - Accent1 2 5" xfId="45"/>
    <cellStyle name="20% - Accent1 2 5 2" xfId="46"/>
    <cellStyle name="20% - Accent1 2 5 3" xfId="47"/>
    <cellStyle name="20% - Accent1 2 6" xfId="48"/>
    <cellStyle name="20% - Accent1 2 6 2" xfId="49"/>
    <cellStyle name="20% - Accent1 2 7" xfId="50"/>
    <cellStyle name="20% - Accent1 2 7 2" xfId="51"/>
    <cellStyle name="20% - Accent1 2 8" xfId="52"/>
    <cellStyle name="20% - Accent1 2 9" xfId="53"/>
    <cellStyle name="20% - Accent1 3" xfId="54"/>
    <cellStyle name="20% - Accent1 3 2" xfId="55"/>
    <cellStyle name="20% - Accent1 3 2 2" xfId="56"/>
    <cellStyle name="20% - Accent1 3 2 2 2" xfId="57"/>
    <cellStyle name="20% - Accent1 3 2 2 3" xfId="58"/>
    <cellStyle name="20% - Accent1 3 2 3" xfId="59"/>
    <cellStyle name="20% - Accent1 3 2 3 2" xfId="60"/>
    <cellStyle name="20% - Accent1 3 2 3 3" xfId="61"/>
    <cellStyle name="20% - Accent1 3 2 4" xfId="62"/>
    <cellStyle name="20% - Accent1 3 2 4 2" xfId="63"/>
    <cellStyle name="20% - Accent1 3 2 5" xfId="64"/>
    <cellStyle name="20% - Accent1 3 2 6" xfId="65"/>
    <cellStyle name="20% - Accent1 3 3" xfId="66"/>
    <cellStyle name="20% - Accent1 3 3 2" xfId="67"/>
    <cellStyle name="20% - Accent1 3 3 2 2" xfId="68"/>
    <cellStyle name="20% - Accent1 3 3 2 3" xfId="69"/>
    <cellStyle name="20% - Accent1 3 3 3" xfId="70"/>
    <cellStyle name="20% - Accent1 3 3 3 2" xfId="71"/>
    <cellStyle name="20% - Accent1 3 3 4" xfId="72"/>
    <cellStyle name="20% - Accent1 3 4" xfId="73"/>
    <cellStyle name="20% - Accent1 3 4 2" xfId="74"/>
    <cellStyle name="20% - Accent1 3 4 3" xfId="75"/>
    <cellStyle name="20% - Accent1 3 4 4" xfId="76"/>
    <cellStyle name="20% - Accent1 3 5" xfId="77"/>
    <cellStyle name="20% - Accent1 3 5 2" xfId="78"/>
    <cellStyle name="20% - Accent1 3 5 3" xfId="79"/>
    <cellStyle name="20% - Accent1 3 6" xfId="80"/>
    <cellStyle name="20% - Accent1 3 6 2" xfId="81"/>
    <cellStyle name="20% - Accent1 3 7" xfId="82"/>
    <cellStyle name="20% - Accent1 3 7 2" xfId="83"/>
    <cellStyle name="20% - Accent1 3 8" xfId="84"/>
    <cellStyle name="20% - Accent1 3 9" xfId="85"/>
    <cellStyle name="20% - Accent1 4" xfId="86"/>
    <cellStyle name="20% - Accent1 4 2" xfId="87"/>
    <cellStyle name="20% - Accent1 4 2 2" xfId="88"/>
    <cellStyle name="20% - Accent1 4 2 2 2" xfId="89"/>
    <cellStyle name="20% - Accent1 4 2 2 3" xfId="90"/>
    <cellStyle name="20% - Accent1 4 2 3" xfId="91"/>
    <cellStyle name="20% - Accent1 4 2 3 2" xfId="92"/>
    <cellStyle name="20% - Accent1 4 2 4" xfId="93"/>
    <cellStyle name="20% - Accent1 4 2 4 2" xfId="94"/>
    <cellStyle name="20% - Accent1 4 2 5" xfId="95"/>
    <cellStyle name="20% - Accent1 4 2 6" xfId="96"/>
    <cellStyle name="20% - Accent1 4 3" xfId="97"/>
    <cellStyle name="20% - Accent1 4 3 2" xfId="98"/>
    <cellStyle name="20% - Accent1 4 3 3" xfId="99"/>
    <cellStyle name="20% - Accent1 4 4" xfId="100"/>
    <cellStyle name="20% - Accent1 4 4 2" xfId="101"/>
    <cellStyle name="20% - Accent1 4 4 3" xfId="102"/>
    <cellStyle name="20% - Accent1 4 5" xfId="103"/>
    <cellStyle name="20% - Accent1 4 5 2" xfId="104"/>
    <cellStyle name="20% - Accent1 4 6" xfId="105"/>
    <cellStyle name="20% - Accent1 4 6 2" xfId="106"/>
    <cellStyle name="20% - Accent1 4 7" xfId="107"/>
    <cellStyle name="20% - Accent1 4 7 2" xfId="108"/>
    <cellStyle name="20% - Accent1 4 8" xfId="109"/>
    <cellStyle name="20% - Accent1 4 9" xfId="110"/>
    <cellStyle name="20% - Accent1 5" xfId="111"/>
    <cellStyle name="20% - Accent1 5 2" xfId="112"/>
    <cellStyle name="20% - Accent1 5 2 2" xfId="113"/>
    <cellStyle name="20% - Accent1 5 2 2 2" xfId="114"/>
    <cellStyle name="20% - Accent1 5 2 3" xfId="115"/>
    <cellStyle name="20% - Accent1 5 2 4" xfId="116"/>
    <cellStyle name="20% - Accent1 5 2 5" xfId="117"/>
    <cellStyle name="20% - Accent1 5 3" xfId="118"/>
    <cellStyle name="20% - Accent1 5 3 2" xfId="119"/>
    <cellStyle name="20% - Accent1 5 3 3" xfId="120"/>
    <cellStyle name="20% - Accent1 5 4" xfId="121"/>
    <cellStyle name="20% - Accent1 5 4 2" xfId="122"/>
    <cellStyle name="20% - Accent1 5 5" xfId="123"/>
    <cellStyle name="20% - Accent1 5 5 2" xfId="124"/>
    <cellStyle name="20% - Accent1 5 6" xfId="125"/>
    <cellStyle name="20% - Accent1 5 7" xfId="126"/>
    <cellStyle name="20% - Accent1 6" xfId="127"/>
    <cellStyle name="20% - Accent1 6 2" xfId="128"/>
    <cellStyle name="20% - Accent1 6 2 2" xfId="129"/>
    <cellStyle name="20% - Accent1 6 2 3" xfId="130"/>
    <cellStyle name="20% - Accent1 6 3" xfId="131"/>
    <cellStyle name="20% - Accent1 6 3 2" xfId="132"/>
    <cellStyle name="20% - Accent1 6 3 3" xfId="133"/>
    <cellStyle name="20% - Accent1 6 4" xfId="134"/>
    <cellStyle name="20% - Accent1 6 4 2" xfId="135"/>
    <cellStyle name="20% - Accent1 6 5" xfId="136"/>
    <cellStyle name="20% - Accent1 6 6" xfId="137"/>
    <cellStyle name="20% - Accent1 7" xfId="138"/>
    <cellStyle name="20% - Accent1 7 2" xfId="139"/>
    <cellStyle name="20% - Accent1 7 2 2" xfId="140"/>
    <cellStyle name="20% - Accent1 7 2 3" xfId="141"/>
    <cellStyle name="20% - Accent1 7 3" xfId="142"/>
    <cellStyle name="20% - Accent1 7 3 2" xfId="143"/>
    <cellStyle name="20% - Accent1 7 4" xfId="144"/>
    <cellStyle name="20% - Accent1 8" xfId="145"/>
    <cellStyle name="20% - Accent1 8 2" xfId="146"/>
    <cellStyle name="20% - Accent1 8 3" xfId="147"/>
    <cellStyle name="20% - Accent1 8 4" xfId="148"/>
    <cellStyle name="20% - Accent1 9" xfId="149"/>
    <cellStyle name="20% - Accent1 9 2" xfId="150"/>
    <cellStyle name="20% - Accent1 9 3" xfId="151"/>
    <cellStyle name="20% - Accent1 9 4" xfId="152"/>
    <cellStyle name="20% - Accent2" xfId="153"/>
    <cellStyle name="20% - Accent2 10" xfId="154"/>
    <cellStyle name="20% - Accent2 10 2" xfId="155"/>
    <cellStyle name="20% - Accent2 11" xfId="156"/>
    <cellStyle name="20% - Accent2 11 2" xfId="157"/>
    <cellStyle name="20% - Accent2 12" xfId="158"/>
    <cellStyle name="20% - Accent2 13" xfId="159"/>
    <cellStyle name="20% - Accent2 2" xfId="160"/>
    <cellStyle name="20% - Accent2 2 2" xfId="161"/>
    <cellStyle name="20% - Accent2 2 2 2" xfId="162"/>
    <cellStyle name="20% - Accent2 2 2 2 2" xfId="163"/>
    <cellStyle name="20% - Accent2 2 2 2 3" xfId="164"/>
    <cellStyle name="20% - Accent2 2 2 3" xfId="165"/>
    <cellStyle name="20% - Accent2 2 2 3 2" xfId="166"/>
    <cellStyle name="20% - Accent2 2 2 3 3" xfId="167"/>
    <cellStyle name="20% - Accent2 2 2 4" xfId="168"/>
    <cellStyle name="20% - Accent2 2 2 4 2" xfId="169"/>
    <cellStyle name="20% - Accent2 2 2 5" xfId="170"/>
    <cellStyle name="20% - Accent2 2 2 6" xfId="171"/>
    <cellStyle name="20% - Accent2 2 3" xfId="172"/>
    <cellStyle name="20% - Accent2 2 3 2" xfId="173"/>
    <cellStyle name="20% - Accent2 2 3 2 2" xfId="174"/>
    <cellStyle name="20% - Accent2 2 3 2 3" xfId="175"/>
    <cellStyle name="20% - Accent2 2 3 3" xfId="176"/>
    <cellStyle name="20% - Accent2 2 3 3 2" xfId="177"/>
    <cellStyle name="20% - Accent2 2 3 4" xfId="178"/>
    <cellStyle name="20% - Accent2 2 4" xfId="179"/>
    <cellStyle name="20% - Accent2 2 4 2" xfId="180"/>
    <cellStyle name="20% - Accent2 2 4 3" xfId="181"/>
    <cellStyle name="20% - Accent2 2 4 4" xfId="182"/>
    <cellStyle name="20% - Accent2 2 5" xfId="183"/>
    <cellStyle name="20% - Accent2 2 5 2" xfId="184"/>
    <cellStyle name="20% - Accent2 2 5 3" xfId="185"/>
    <cellStyle name="20% - Accent2 2 6" xfId="186"/>
    <cellStyle name="20% - Accent2 2 6 2" xfId="187"/>
    <cellStyle name="20% - Accent2 2 7" xfId="188"/>
    <cellStyle name="20% - Accent2 2 7 2" xfId="189"/>
    <cellStyle name="20% - Accent2 2 8" xfId="190"/>
    <cellStyle name="20% - Accent2 2 9" xfId="191"/>
    <cellStyle name="20% - Accent2 3" xfId="192"/>
    <cellStyle name="20% - Accent2 3 2" xfId="193"/>
    <cellStyle name="20% - Accent2 3 2 2" xfId="194"/>
    <cellStyle name="20% - Accent2 3 2 2 2" xfId="195"/>
    <cellStyle name="20% - Accent2 3 2 2 3" xfId="196"/>
    <cellStyle name="20% - Accent2 3 2 3" xfId="197"/>
    <cellStyle name="20% - Accent2 3 2 3 2" xfId="198"/>
    <cellStyle name="20% - Accent2 3 2 3 3" xfId="199"/>
    <cellStyle name="20% - Accent2 3 2 4" xfId="200"/>
    <cellStyle name="20% - Accent2 3 2 4 2" xfId="201"/>
    <cellStyle name="20% - Accent2 3 2 5" xfId="202"/>
    <cellStyle name="20% - Accent2 3 2 6" xfId="203"/>
    <cellStyle name="20% - Accent2 3 3" xfId="204"/>
    <cellStyle name="20% - Accent2 3 3 2" xfId="205"/>
    <cellStyle name="20% - Accent2 3 3 2 2" xfId="206"/>
    <cellStyle name="20% - Accent2 3 3 2 3" xfId="207"/>
    <cellStyle name="20% - Accent2 3 3 3" xfId="208"/>
    <cellStyle name="20% - Accent2 3 3 3 2" xfId="209"/>
    <cellStyle name="20% - Accent2 3 3 4" xfId="210"/>
    <cellStyle name="20% - Accent2 3 4" xfId="211"/>
    <cellStyle name="20% - Accent2 3 4 2" xfId="212"/>
    <cellStyle name="20% - Accent2 3 4 3" xfId="213"/>
    <cellStyle name="20% - Accent2 3 4 4" xfId="214"/>
    <cellStyle name="20% - Accent2 3 5" xfId="215"/>
    <cellStyle name="20% - Accent2 3 5 2" xfId="216"/>
    <cellStyle name="20% - Accent2 3 5 3" xfId="217"/>
    <cellStyle name="20% - Accent2 3 6" xfId="218"/>
    <cellStyle name="20% - Accent2 3 6 2" xfId="219"/>
    <cellStyle name="20% - Accent2 3 7" xfId="220"/>
    <cellStyle name="20% - Accent2 3 7 2" xfId="221"/>
    <cellStyle name="20% - Accent2 3 8" xfId="222"/>
    <cellStyle name="20% - Accent2 3 9" xfId="223"/>
    <cellStyle name="20% - Accent2 4" xfId="224"/>
    <cellStyle name="20% - Accent2 4 2" xfId="225"/>
    <cellStyle name="20% - Accent2 4 2 2" xfId="226"/>
    <cellStyle name="20% - Accent2 4 2 2 2" xfId="227"/>
    <cellStyle name="20% - Accent2 4 2 2 3" xfId="228"/>
    <cellStyle name="20% - Accent2 4 2 3" xfId="229"/>
    <cellStyle name="20% - Accent2 4 2 3 2" xfId="230"/>
    <cellStyle name="20% - Accent2 4 2 4" xfId="231"/>
    <cellStyle name="20% - Accent2 4 2 4 2" xfId="232"/>
    <cellStyle name="20% - Accent2 4 2 5" xfId="233"/>
    <cellStyle name="20% - Accent2 4 2 6" xfId="234"/>
    <cellStyle name="20% - Accent2 4 3" xfId="235"/>
    <cellStyle name="20% - Accent2 4 3 2" xfId="236"/>
    <cellStyle name="20% - Accent2 4 3 3" xfId="237"/>
    <cellStyle name="20% - Accent2 4 4" xfId="238"/>
    <cellStyle name="20% - Accent2 4 4 2" xfId="239"/>
    <cellStyle name="20% - Accent2 4 4 3" xfId="240"/>
    <cellStyle name="20% - Accent2 4 5" xfId="241"/>
    <cellStyle name="20% - Accent2 4 5 2" xfId="242"/>
    <cellStyle name="20% - Accent2 4 6" xfId="243"/>
    <cellStyle name="20% - Accent2 4 6 2" xfId="244"/>
    <cellStyle name="20% - Accent2 4 7" xfId="245"/>
    <cellStyle name="20% - Accent2 4 7 2" xfId="246"/>
    <cellStyle name="20% - Accent2 4 8" xfId="247"/>
    <cellStyle name="20% - Accent2 4 9" xfId="248"/>
    <cellStyle name="20% - Accent2 5" xfId="249"/>
    <cellStyle name="20% - Accent2 5 2" xfId="250"/>
    <cellStyle name="20% - Accent2 5 2 2" xfId="251"/>
    <cellStyle name="20% - Accent2 5 2 2 2" xfId="252"/>
    <cellStyle name="20% - Accent2 5 2 3" xfId="253"/>
    <cellStyle name="20% - Accent2 5 2 4" xfId="254"/>
    <cellStyle name="20% - Accent2 5 2 5" xfId="255"/>
    <cellStyle name="20% - Accent2 5 3" xfId="256"/>
    <cellStyle name="20% - Accent2 5 3 2" xfId="257"/>
    <cellStyle name="20% - Accent2 5 3 3" xfId="258"/>
    <cellStyle name="20% - Accent2 5 4" xfId="259"/>
    <cellStyle name="20% - Accent2 5 4 2" xfId="260"/>
    <cellStyle name="20% - Accent2 5 5" xfId="261"/>
    <cellStyle name="20% - Accent2 5 5 2" xfId="262"/>
    <cellStyle name="20% - Accent2 5 6" xfId="263"/>
    <cellStyle name="20% - Accent2 5 7" xfId="264"/>
    <cellStyle name="20% - Accent2 6" xfId="265"/>
    <cellStyle name="20% - Accent2 6 2" xfId="266"/>
    <cellStyle name="20% - Accent2 6 2 2" xfId="267"/>
    <cellStyle name="20% - Accent2 6 2 3" xfId="268"/>
    <cellStyle name="20% - Accent2 6 3" xfId="269"/>
    <cellStyle name="20% - Accent2 6 3 2" xfId="270"/>
    <cellStyle name="20% - Accent2 6 3 3" xfId="271"/>
    <cellStyle name="20% - Accent2 6 4" xfId="272"/>
    <cellStyle name="20% - Accent2 6 4 2" xfId="273"/>
    <cellStyle name="20% - Accent2 6 5" xfId="274"/>
    <cellStyle name="20% - Accent2 6 6" xfId="275"/>
    <cellStyle name="20% - Accent2 7" xfId="276"/>
    <cellStyle name="20% - Accent2 7 2" xfId="277"/>
    <cellStyle name="20% - Accent2 7 2 2" xfId="278"/>
    <cellStyle name="20% - Accent2 7 2 3" xfId="279"/>
    <cellStyle name="20% - Accent2 7 3" xfId="280"/>
    <cellStyle name="20% - Accent2 7 3 2" xfId="281"/>
    <cellStyle name="20% - Accent2 7 4" xfId="282"/>
    <cellStyle name="20% - Accent2 8" xfId="283"/>
    <cellStyle name="20% - Accent2 8 2" xfId="284"/>
    <cellStyle name="20% - Accent2 8 3" xfId="285"/>
    <cellStyle name="20% - Accent2 8 4" xfId="286"/>
    <cellStyle name="20% - Accent2 9" xfId="287"/>
    <cellStyle name="20% - Accent2 9 2" xfId="288"/>
    <cellStyle name="20% - Accent2 9 3" xfId="289"/>
    <cellStyle name="20% - Accent2 9 4" xfId="290"/>
    <cellStyle name="20% - Accent3" xfId="291"/>
    <cellStyle name="20% - Accent3 10" xfId="292"/>
    <cellStyle name="20% - Accent3 10 2" xfId="293"/>
    <cellStyle name="20% - Accent3 11" xfId="294"/>
    <cellStyle name="20% - Accent3 11 2" xfId="295"/>
    <cellStyle name="20% - Accent3 12" xfId="296"/>
    <cellStyle name="20% - Accent3 13" xfId="297"/>
    <cellStyle name="20% - Accent3 2" xfId="298"/>
    <cellStyle name="20% - Accent3 2 2" xfId="299"/>
    <cellStyle name="20% - Accent3 2 2 2" xfId="300"/>
    <cellStyle name="20% - Accent3 2 2 2 2" xfId="301"/>
    <cellStyle name="20% - Accent3 2 2 2 3" xfId="302"/>
    <cellStyle name="20% - Accent3 2 2 3" xfId="303"/>
    <cellStyle name="20% - Accent3 2 2 3 2" xfId="304"/>
    <cellStyle name="20% - Accent3 2 2 3 3" xfId="305"/>
    <cellStyle name="20% - Accent3 2 2 4" xfId="306"/>
    <cellStyle name="20% - Accent3 2 2 4 2" xfId="307"/>
    <cellStyle name="20% - Accent3 2 2 5" xfId="308"/>
    <cellStyle name="20% - Accent3 2 2 6" xfId="309"/>
    <cellStyle name="20% - Accent3 2 3" xfId="310"/>
    <cellStyle name="20% - Accent3 2 3 2" xfId="311"/>
    <cellStyle name="20% - Accent3 2 3 2 2" xfId="312"/>
    <cellStyle name="20% - Accent3 2 3 2 3" xfId="313"/>
    <cellStyle name="20% - Accent3 2 3 3" xfId="314"/>
    <cellStyle name="20% - Accent3 2 3 3 2" xfId="315"/>
    <cellStyle name="20% - Accent3 2 3 4" xfId="316"/>
    <cellStyle name="20% - Accent3 2 4" xfId="317"/>
    <cellStyle name="20% - Accent3 2 4 2" xfId="318"/>
    <cellStyle name="20% - Accent3 2 4 3" xfId="319"/>
    <cellStyle name="20% - Accent3 2 4 4" xfId="320"/>
    <cellStyle name="20% - Accent3 2 5" xfId="321"/>
    <cellStyle name="20% - Accent3 2 5 2" xfId="322"/>
    <cellStyle name="20% - Accent3 2 5 3" xfId="323"/>
    <cellStyle name="20% - Accent3 2 6" xfId="324"/>
    <cellStyle name="20% - Accent3 2 6 2" xfId="325"/>
    <cellStyle name="20% - Accent3 2 7" xfId="326"/>
    <cellStyle name="20% - Accent3 2 7 2" xfId="327"/>
    <cellStyle name="20% - Accent3 2 8" xfId="328"/>
    <cellStyle name="20% - Accent3 2 9" xfId="329"/>
    <cellStyle name="20% - Accent3 3" xfId="330"/>
    <cellStyle name="20% - Accent3 3 2" xfId="331"/>
    <cellStyle name="20% - Accent3 3 2 2" xfId="332"/>
    <cellStyle name="20% - Accent3 3 2 2 2" xfId="333"/>
    <cellStyle name="20% - Accent3 3 2 2 3" xfId="334"/>
    <cellStyle name="20% - Accent3 3 2 3" xfId="335"/>
    <cellStyle name="20% - Accent3 3 2 3 2" xfId="336"/>
    <cellStyle name="20% - Accent3 3 2 3 3" xfId="337"/>
    <cellStyle name="20% - Accent3 3 2 4" xfId="338"/>
    <cellStyle name="20% - Accent3 3 2 4 2" xfId="339"/>
    <cellStyle name="20% - Accent3 3 2 5" xfId="340"/>
    <cellStyle name="20% - Accent3 3 2 6" xfId="341"/>
    <cellStyle name="20% - Accent3 3 3" xfId="342"/>
    <cellStyle name="20% - Accent3 3 3 2" xfId="343"/>
    <cellStyle name="20% - Accent3 3 3 2 2" xfId="344"/>
    <cellStyle name="20% - Accent3 3 3 2 3" xfId="345"/>
    <cellStyle name="20% - Accent3 3 3 3" xfId="346"/>
    <cellStyle name="20% - Accent3 3 3 3 2" xfId="347"/>
    <cellStyle name="20% - Accent3 3 3 4" xfId="348"/>
    <cellStyle name="20% - Accent3 3 4" xfId="349"/>
    <cellStyle name="20% - Accent3 3 4 2" xfId="350"/>
    <cellStyle name="20% - Accent3 3 4 3" xfId="351"/>
    <cellStyle name="20% - Accent3 3 4 4" xfId="352"/>
    <cellStyle name="20% - Accent3 3 5" xfId="353"/>
    <cellStyle name="20% - Accent3 3 5 2" xfId="354"/>
    <cellStyle name="20% - Accent3 3 5 3" xfId="355"/>
    <cellStyle name="20% - Accent3 3 6" xfId="356"/>
    <cellStyle name="20% - Accent3 3 6 2" xfId="357"/>
    <cellStyle name="20% - Accent3 3 7" xfId="358"/>
    <cellStyle name="20% - Accent3 3 7 2" xfId="359"/>
    <cellStyle name="20% - Accent3 3 8" xfId="360"/>
    <cellStyle name="20% - Accent3 3 9" xfId="361"/>
    <cellStyle name="20% - Accent3 4" xfId="362"/>
    <cellStyle name="20% - Accent3 4 2" xfId="363"/>
    <cellStyle name="20% - Accent3 4 2 2" xfId="364"/>
    <cellStyle name="20% - Accent3 4 2 2 2" xfId="365"/>
    <cellStyle name="20% - Accent3 4 2 2 3" xfId="366"/>
    <cellStyle name="20% - Accent3 4 2 3" xfId="367"/>
    <cellStyle name="20% - Accent3 4 2 3 2" xfId="368"/>
    <cellStyle name="20% - Accent3 4 2 4" xfId="369"/>
    <cellStyle name="20% - Accent3 4 2 4 2" xfId="370"/>
    <cellStyle name="20% - Accent3 4 2 5" xfId="371"/>
    <cellStyle name="20% - Accent3 4 2 6" xfId="372"/>
    <cellStyle name="20% - Accent3 4 3" xfId="373"/>
    <cellStyle name="20% - Accent3 4 3 2" xfId="374"/>
    <cellStyle name="20% - Accent3 4 3 3" xfId="375"/>
    <cellStyle name="20% - Accent3 4 4" xfId="376"/>
    <cellStyle name="20% - Accent3 4 4 2" xfId="377"/>
    <cellStyle name="20% - Accent3 4 4 3" xfId="378"/>
    <cellStyle name="20% - Accent3 4 5" xfId="379"/>
    <cellStyle name="20% - Accent3 4 5 2" xfId="380"/>
    <cellStyle name="20% - Accent3 4 6" xfId="381"/>
    <cellStyle name="20% - Accent3 4 6 2" xfId="382"/>
    <cellStyle name="20% - Accent3 4 7" xfId="383"/>
    <cellStyle name="20% - Accent3 4 7 2" xfId="384"/>
    <cellStyle name="20% - Accent3 4 8" xfId="385"/>
    <cellStyle name="20% - Accent3 4 9" xfId="386"/>
    <cellStyle name="20% - Accent3 5" xfId="387"/>
    <cellStyle name="20% - Accent3 5 2" xfId="388"/>
    <cellStyle name="20% - Accent3 5 2 2" xfId="389"/>
    <cellStyle name="20% - Accent3 5 2 2 2" xfId="390"/>
    <cellStyle name="20% - Accent3 5 2 3" xfId="391"/>
    <cellStyle name="20% - Accent3 5 2 4" xfId="392"/>
    <cellStyle name="20% - Accent3 5 2 5" xfId="393"/>
    <cellStyle name="20% - Accent3 5 3" xfId="394"/>
    <cellStyle name="20% - Accent3 5 3 2" xfId="395"/>
    <cellStyle name="20% - Accent3 5 3 3" xfId="396"/>
    <cellStyle name="20% - Accent3 5 4" xfId="397"/>
    <cellStyle name="20% - Accent3 5 4 2" xfId="398"/>
    <cellStyle name="20% - Accent3 5 5" xfId="399"/>
    <cellStyle name="20% - Accent3 5 5 2" xfId="400"/>
    <cellStyle name="20% - Accent3 5 6" xfId="401"/>
    <cellStyle name="20% - Accent3 5 7" xfId="402"/>
    <cellStyle name="20% - Accent3 6" xfId="403"/>
    <cellStyle name="20% - Accent3 6 2" xfId="404"/>
    <cellStyle name="20% - Accent3 6 2 2" xfId="405"/>
    <cellStyle name="20% - Accent3 6 2 3" xfId="406"/>
    <cellStyle name="20% - Accent3 6 3" xfId="407"/>
    <cellStyle name="20% - Accent3 6 3 2" xfId="408"/>
    <cellStyle name="20% - Accent3 6 3 3" xfId="409"/>
    <cellStyle name="20% - Accent3 6 4" xfId="410"/>
    <cellStyle name="20% - Accent3 6 4 2" xfId="411"/>
    <cellStyle name="20% - Accent3 6 5" xfId="412"/>
    <cellStyle name="20% - Accent3 6 6" xfId="413"/>
    <cellStyle name="20% - Accent3 7" xfId="414"/>
    <cellStyle name="20% - Accent3 7 2" xfId="415"/>
    <cellStyle name="20% - Accent3 7 2 2" xfId="416"/>
    <cellStyle name="20% - Accent3 7 2 3" xfId="417"/>
    <cellStyle name="20% - Accent3 7 3" xfId="418"/>
    <cellStyle name="20% - Accent3 7 3 2" xfId="419"/>
    <cellStyle name="20% - Accent3 7 4" xfId="420"/>
    <cellStyle name="20% - Accent3 8" xfId="421"/>
    <cellStyle name="20% - Accent3 8 2" xfId="422"/>
    <cellStyle name="20% - Accent3 8 3" xfId="423"/>
    <cellStyle name="20% - Accent3 8 4" xfId="424"/>
    <cellStyle name="20% - Accent3 9" xfId="425"/>
    <cellStyle name="20% - Accent3 9 2" xfId="426"/>
    <cellStyle name="20% - Accent3 9 3" xfId="427"/>
    <cellStyle name="20% - Accent3 9 4" xfId="428"/>
    <cellStyle name="20% - Accent4" xfId="429"/>
    <cellStyle name="20% - Accent4 10" xfId="430"/>
    <cellStyle name="20% - Accent4 10 2" xfId="431"/>
    <cellStyle name="20% - Accent4 11" xfId="432"/>
    <cellStyle name="20% - Accent4 11 2" xfId="433"/>
    <cellStyle name="20% - Accent4 12" xfId="434"/>
    <cellStyle name="20% - Accent4 13" xfId="435"/>
    <cellStyle name="20% - Accent4 2" xfId="436"/>
    <cellStyle name="20% - Accent4 2 2" xfId="437"/>
    <cellStyle name="20% - Accent4 2 2 2" xfId="438"/>
    <cellStyle name="20% - Accent4 2 2 2 2" xfId="439"/>
    <cellStyle name="20% - Accent4 2 2 2 3" xfId="440"/>
    <cellStyle name="20% - Accent4 2 2 3" xfId="441"/>
    <cellStyle name="20% - Accent4 2 2 3 2" xfId="442"/>
    <cellStyle name="20% - Accent4 2 2 3 3" xfId="443"/>
    <cellStyle name="20% - Accent4 2 2 4" xfId="444"/>
    <cellStyle name="20% - Accent4 2 2 4 2" xfId="445"/>
    <cellStyle name="20% - Accent4 2 2 5" xfId="446"/>
    <cellStyle name="20% - Accent4 2 2 6" xfId="447"/>
    <cellStyle name="20% - Accent4 2 3" xfId="448"/>
    <cellStyle name="20% - Accent4 2 3 2" xfId="449"/>
    <cellStyle name="20% - Accent4 2 3 2 2" xfId="450"/>
    <cellStyle name="20% - Accent4 2 3 2 3" xfId="451"/>
    <cellStyle name="20% - Accent4 2 3 3" xfId="452"/>
    <cellStyle name="20% - Accent4 2 3 3 2" xfId="453"/>
    <cellStyle name="20% - Accent4 2 3 4" xfId="454"/>
    <cellStyle name="20% - Accent4 2 4" xfId="455"/>
    <cellStyle name="20% - Accent4 2 4 2" xfId="456"/>
    <cellStyle name="20% - Accent4 2 4 3" xfId="457"/>
    <cellStyle name="20% - Accent4 2 4 4" xfId="458"/>
    <cellStyle name="20% - Accent4 2 5" xfId="459"/>
    <cellStyle name="20% - Accent4 2 5 2" xfId="460"/>
    <cellStyle name="20% - Accent4 2 5 3" xfId="461"/>
    <cellStyle name="20% - Accent4 2 6" xfId="462"/>
    <cellStyle name="20% - Accent4 2 6 2" xfId="463"/>
    <cellStyle name="20% - Accent4 2 7" xfId="464"/>
    <cellStyle name="20% - Accent4 2 7 2" xfId="465"/>
    <cellStyle name="20% - Accent4 2 8" xfId="466"/>
    <cellStyle name="20% - Accent4 2 9" xfId="467"/>
    <cellStyle name="20% - Accent4 3" xfId="468"/>
    <cellStyle name="20% - Accent4 3 2" xfId="469"/>
    <cellStyle name="20% - Accent4 3 2 2" xfId="470"/>
    <cellStyle name="20% - Accent4 3 2 2 2" xfId="471"/>
    <cellStyle name="20% - Accent4 3 2 2 3" xfId="472"/>
    <cellStyle name="20% - Accent4 3 2 3" xfId="473"/>
    <cellStyle name="20% - Accent4 3 2 3 2" xfId="474"/>
    <cellStyle name="20% - Accent4 3 2 3 3" xfId="475"/>
    <cellStyle name="20% - Accent4 3 2 4" xfId="476"/>
    <cellStyle name="20% - Accent4 3 2 4 2" xfId="477"/>
    <cellStyle name="20% - Accent4 3 2 5" xfId="478"/>
    <cellStyle name="20% - Accent4 3 2 6" xfId="479"/>
    <cellStyle name="20% - Accent4 3 3" xfId="480"/>
    <cellStyle name="20% - Accent4 3 3 2" xfId="481"/>
    <cellStyle name="20% - Accent4 3 3 2 2" xfId="482"/>
    <cellStyle name="20% - Accent4 3 3 2 3" xfId="483"/>
    <cellStyle name="20% - Accent4 3 3 3" xfId="484"/>
    <cellStyle name="20% - Accent4 3 3 3 2" xfId="485"/>
    <cellStyle name="20% - Accent4 3 3 4" xfId="486"/>
    <cellStyle name="20% - Accent4 3 4" xfId="487"/>
    <cellStyle name="20% - Accent4 3 4 2" xfId="488"/>
    <cellStyle name="20% - Accent4 3 4 3" xfId="489"/>
    <cellStyle name="20% - Accent4 3 4 4" xfId="490"/>
    <cellStyle name="20% - Accent4 3 5" xfId="491"/>
    <cellStyle name="20% - Accent4 3 5 2" xfId="492"/>
    <cellStyle name="20% - Accent4 3 5 3" xfId="493"/>
    <cellStyle name="20% - Accent4 3 6" xfId="494"/>
    <cellStyle name="20% - Accent4 3 6 2" xfId="495"/>
    <cellStyle name="20% - Accent4 3 7" xfId="496"/>
    <cellStyle name="20% - Accent4 3 7 2" xfId="497"/>
    <cellStyle name="20% - Accent4 3 8" xfId="498"/>
    <cellStyle name="20% - Accent4 3 9" xfId="499"/>
    <cellStyle name="20% - Accent4 4" xfId="500"/>
    <cellStyle name="20% - Accent4 4 2" xfId="501"/>
    <cellStyle name="20% - Accent4 4 2 2" xfId="502"/>
    <cellStyle name="20% - Accent4 4 2 2 2" xfId="503"/>
    <cellStyle name="20% - Accent4 4 2 2 3" xfId="504"/>
    <cellStyle name="20% - Accent4 4 2 3" xfId="505"/>
    <cellStyle name="20% - Accent4 4 2 3 2" xfId="506"/>
    <cellStyle name="20% - Accent4 4 2 4" xfId="507"/>
    <cellStyle name="20% - Accent4 4 2 4 2" xfId="508"/>
    <cellStyle name="20% - Accent4 4 2 5" xfId="509"/>
    <cellStyle name="20% - Accent4 4 2 6" xfId="510"/>
    <cellStyle name="20% - Accent4 4 3" xfId="511"/>
    <cellStyle name="20% - Accent4 4 3 2" xfId="512"/>
    <cellStyle name="20% - Accent4 4 3 3" xfId="513"/>
    <cellStyle name="20% - Accent4 4 4" xfId="514"/>
    <cellStyle name="20% - Accent4 4 4 2" xfId="515"/>
    <cellStyle name="20% - Accent4 4 4 3" xfId="516"/>
    <cellStyle name="20% - Accent4 4 5" xfId="517"/>
    <cellStyle name="20% - Accent4 4 5 2" xfId="518"/>
    <cellStyle name="20% - Accent4 4 6" xfId="519"/>
    <cellStyle name="20% - Accent4 4 6 2" xfId="520"/>
    <cellStyle name="20% - Accent4 4 7" xfId="521"/>
    <cellStyle name="20% - Accent4 4 7 2" xfId="522"/>
    <cellStyle name="20% - Accent4 4 8" xfId="523"/>
    <cellStyle name="20% - Accent4 4 9" xfId="524"/>
    <cellStyle name="20% - Accent4 5" xfId="525"/>
    <cellStyle name="20% - Accent4 5 2" xfId="526"/>
    <cellStyle name="20% - Accent4 5 2 2" xfId="527"/>
    <cellStyle name="20% - Accent4 5 2 2 2" xfId="528"/>
    <cellStyle name="20% - Accent4 5 2 3" xfId="529"/>
    <cellStyle name="20% - Accent4 5 2 4" xfId="530"/>
    <cellStyle name="20% - Accent4 5 2 5" xfId="531"/>
    <cellStyle name="20% - Accent4 5 3" xfId="532"/>
    <cellStyle name="20% - Accent4 5 3 2" xfId="533"/>
    <cellStyle name="20% - Accent4 5 3 3" xfId="534"/>
    <cellStyle name="20% - Accent4 5 4" xfId="535"/>
    <cellStyle name="20% - Accent4 5 4 2" xfId="536"/>
    <cellStyle name="20% - Accent4 5 5" xfId="537"/>
    <cellStyle name="20% - Accent4 5 5 2" xfId="538"/>
    <cellStyle name="20% - Accent4 5 6" xfId="539"/>
    <cellStyle name="20% - Accent4 5 7" xfId="540"/>
    <cellStyle name="20% - Accent4 6" xfId="541"/>
    <cellStyle name="20% - Accent4 6 2" xfId="542"/>
    <cellStyle name="20% - Accent4 6 2 2" xfId="543"/>
    <cellStyle name="20% - Accent4 6 2 3" xfId="544"/>
    <cellStyle name="20% - Accent4 6 3" xfId="545"/>
    <cellStyle name="20% - Accent4 6 3 2" xfId="546"/>
    <cellStyle name="20% - Accent4 6 3 3" xfId="547"/>
    <cellStyle name="20% - Accent4 6 4" xfId="548"/>
    <cellStyle name="20% - Accent4 6 4 2" xfId="549"/>
    <cellStyle name="20% - Accent4 6 5" xfId="550"/>
    <cellStyle name="20% - Accent4 6 6" xfId="551"/>
    <cellStyle name="20% - Accent4 7" xfId="552"/>
    <cellStyle name="20% - Accent4 7 2" xfId="553"/>
    <cellStyle name="20% - Accent4 7 2 2" xfId="554"/>
    <cellStyle name="20% - Accent4 7 2 3" xfId="555"/>
    <cellStyle name="20% - Accent4 7 3" xfId="556"/>
    <cellStyle name="20% - Accent4 7 3 2" xfId="557"/>
    <cellStyle name="20% - Accent4 7 4" xfId="558"/>
    <cellStyle name="20% - Accent4 8" xfId="559"/>
    <cellStyle name="20% - Accent4 8 2" xfId="560"/>
    <cellStyle name="20% - Accent4 8 3" xfId="561"/>
    <cellStyle name="20% - Accent4 8 4" xfId="562"/>
    <cellStyle name="20% - Accent4 9" xfId="563"/>
    <cellStyle name="20% - Accent4 9 2" xfId="564"/>
    <cellStyle name="20% - Accent4 9 3" xfId="565"/>
    <cellStyle name="20% - Accent4 9 4" xfId="566"/>
    <cellStyle name="20% - Accent5" xfId="567"/>
    <cellStyle name="20% - Accent5 10" xfId="568"/>
    <cellStyle name="20% - Accent5 10 2" xfId="569"/>
    <cellStyle name="20% - Accent5 11" xfId="570"/>
    <cellStyle name="20% - Accent5 11 2" xfId="571"/>
    <cellStyle name="20% - Accent5 12" xfId="572"/>
    <cellStyle name="20% - Accent5 13" xfId="573"/>
    <cellStyle name="20% - Accent5 2" xfId="574"/>
    <cellStyle name="20% - Accent5 2 2" xfId="575"/>
    <cellStyle name="20% - Accent5 2 2 2" xfId="576"/>
    <cellStyle name="20% - Accent5 2 2 2 2" xfId="577"/>
    <cellStyle name="20% - Accent5 2 2 2 3" xfId="578"/>
    <cellStyle name="20% - Accent5 2 2 3" xfId="579"/>
    <cellStyle name="20% - Accent5 2 2 3 2" xfId="580"/>
    <cellStyle name="20% - Accent5 2 2 3 3" xfId="581"/>
    <cellStyle name="20% - Accent5 2 2 4" xfId="582"/>
    <cellStyle name="20% - Accent5 2 2 4 2" xfId="583"/>
    <cellStyle name="20% - Accent5 2 2 5" xfId="584"/>
    <cellStyle name="20% - Accent5 2 2 6" xfId="585"/>
    <cellStyle name="20% - Accent5 2 3" xfId="586"/>
    <cellStyle name="20% - Accent5 2 3 2" xfId="587"/>
    <cellStyle name="20% - Accent5 2 3 2 2" xfId="588"/>
    <cellStyle name="20% - Accent5 2 3 2 3" xfId="589"/>
    <cellStyle name="20% - Accent5 2 3 3" xfId="590"/>
    <cellStyle name="20% - Accent5 2 3 3 2" xfId="591"/>
    <cellStyle name="20% - Accent5 2 3 4" xfId="592"/>
    <cellStyle name="20% - Accent5 2 4" xfId="593"/>
    <cellStyle name="20% - Accent5 2 4 2" xfId="594"/>
    <cellStyle name="20% - Accent5 2 4 3" xfId="595"/>
    <cellStyle name="20% - Accent5 2 4 4" xfId="596"/>
    <cellStyle name="20% - Accent5 2 5" xfId="597"/>
    <cellStyle name="20% - Accent5 2 5 2" xfId="598"/>
    <cellStyle name="20% - Accent5 2 5 3" xfId="599"/>
    <cellStyle name="20% - Accent5 2 6" xfId="600"/>
    <cellStyle name="20% - Accent5 2 6 2" xfId="601"/>
    <cellStyle name="20% - Accent5 2 7" xfId="602"/>
    <cellStyle name="20% - Accent5 2 7 2" xfId="603"/>
    <cellStyle name="20% - Accent5 2 8" xfId="604"/>
    <cellStyle name="20% - Accent5 2 9" xfId="605"/>
    <cellStyle name="20% - Accent5 3" xfId="606"/>
    <cellStyle name="20% - Accent5 3 2" xfId="607"/>
    <cellStyle name="20% - Accent5 3 2 2" xfId="608"/>
    <cellStyle name="20% - Accent5 3 2 2 2" xfId="609"/>
    <cellStyle name="20% - Accent5 3 2 2 3" xfId="610"/>
    <cellStyle name="20% - Accent5 3 2 3" xfId="611"/>
    <cellStyle name="20% - Accent5 3 2 3 2" xfId="612"/>
    <cellStyle name="20% - Accent5 3 2 3 3" xfId="613"/>
    <cellStyle name="20% - Accent5 3 2 4" xfId="614"/>
    <cellStyle name="20% - Accent5 3 2 4 2" xfId="615"/>
    <cellStyle name="20% - Accent5 3 2 5" xfId="616"/>
    <cellStyle name="20% - Accent5 3 2 6" xfId="617"/>
    <cellStyle name="20% - Accent5 3 3" xfId="618"/>
    <cellStyle name="20% - Accent5 3 3 2" xfId="619"/>
    <cellStyle name="20% - Accent5 3 3 2 2" xfId="620"/>
    <cellStyle name="20% - Accent5 3 3 2 3" xfId="621"/>
    <cellStyle name="20% - Accent5 3 3 3" xfId="622"/>
    <cellStyle name="20% - Accent5 3 3 3 2" xfId="623"/>
    <cellStyle name="20% - Accent5 3 3 4" xfId="624"/>
    <cellStyle name="20% - Accent5 3 4" xfId="625"/>
    <cellStyle name="20% - Accent5 3 4 2" xfId="626"/>
    <cellStyle name="20% - Accent5 3 4 3" xfId="627"/>
    <cellStyle name="20% - Accent5 3 4 4" xfId="628"/>
    <cellStyle name="20% - Accent5 3 5" xfId="629"/>
    <cellStyle name="20% - Accent5 3 5 2" xfId="630"/>
    <cellStyle name="20% - Accent5 3 5 3" xfId="631"/>
    <cellStyle name="20% - Accent5 3 6" xfId="632"/>
    <cellStyle name="20% - Accent5 3 6 2" xfId="633"/>
    <cellStyle name="20% - Accent5 3 7" xfId="634"/>
    <cellStyle name="20% - Accent5 3 7 2" xfId="635"/>
    <cellStyle name="20% - Accent5 3 8" xfId="636"/>
    <cellStyle name="20% - Accent5 3 9" xfId="637"/>
    <cellStyle name="20% - Accent5 4" xfId="638"/>
    <cellStyle name="20% - Accent5 4 2" xfId="639"/>
    <cellStyle name="20% - Accent5 4 2 2" xfId="640"/>
    <cellStyle name="20% - Accent5 4 2 2 2" xfId="641"/>
    <cellStyle name="20% - Accent5 4 2 2 3" xfId="642"/>
    <cellStyle name="20% - Accent5 4 2 3" xfId="643"/>
    <cellStyle name="20% - Accent5 4 2 3 2" xfId="644"/>
    <cellStyle name="20% - Accent5 4 2 4" xfId="645"/>
    <cellStyle name="20% - Accent5 4 2 4 2" xfId="646"/>
    <cellStyle name="20% - Accent5 4 2 5" xfId="647"/>
    <cellStyle name="20% - Accent5 4 2 6" xfId="648"/>
    <cellStyle name="20% - Accent5 4 3" xfId="649"/>
    <cellStyle name="20% - Accent5 4 3 2" xfId="650"/>
    <cellStyle name="20% - Accent5 4 3 3" xfId="651"/>
    <cellStyle name="20% - Accent5 4 4" xfId="652"/>
    <cellStyle name="20% - Accent5 4 4 2" xfId="653"/>
    <cellStyle name="20% - Accent5 4 4 3" xfId="654"/>
    <cellStyle name="20% - Accent5 4 5" xfId="655"/>
    <cellStyle name="20% - Accent5 4 5 2" xfId="656"/>
    <cellStyle name="20% - Accent5 4 6" xfId="657"/>
    <cellStyle name="20% - Accent5 4 6 2" xfId="658"/>
    <cellStyle name="20% - Accent5 4 7" xfId="659"/>
    <cellStyle name="20% - Accent5 4 7 2" xfId="660"/>
    <cellStyle name="20% - Accent5 4 8" xfId="661"/>
    <cellStyle name="20% - Accent5 4 9" xfId="662"/>
    <cellStyle name="20% - Accent5 5" xfId="663"/>
    <cellStyle name="20% - Accent5 5 2" xfId="664"/>
    <cellStyle name="20% - Accent5 5 2 2" xfId="665"/>
    <cellStyle name="20% - Accent5 5 2 2 2" xfId="666"/>
    <cellStyle name="20% - Accent5 5 2 3" xfId="667"/>
    <cellStyle name="20% - Accent5 5 2 4" xfId="668"/>
    <cellStyle name="20% - Accent5 5 2 5" xfId="669"/>
    <cellStyle name="20% - Accent5 5 3" xfId="670"/>
    <cellStyle name="20% - Accent5 5 3 2" xfId="671"/>
    <cellStyle name="20% - Accent5 5 3 3" xfId="672"/>
    <cellStyle name="20% - Accent5 5 4" xfId="673"/>
    <cellStyle name="20% - Accent5 5 4 2" xfId="674"/>
    <cellStyle name="20% - Accent5 5 5" xfId="675"/>
    <cellStyle name="20% - Accent5 5 5 2" xfId="676"/>
    <cellStyle name="20% - Accent5 5 6" xfId="677"/>
    <cellStyle name="20% - Accent5 5 7" xfId="678"/>
    <cellStyle name="20% - Accent5 6" xfId="679"/>
    <cellStyle name="20% - Accent5 6 2" xfId="680"/>
    <cellStyle name="20% - Accent5 6 2 2" xfId="681"/>
    <cellStyle name="20% - Accent5 6 2 3" xfId="682"/>
    <cellStyle name="20% - Accent5 6 3" xfId="683"/>
    <cellStyle name="20% - Accent5 6 3 2" xfId="684"/>
    <cellStyle name="20% - Accent5 6 3 3" xfId="685"/>
    <cellStyle name="20% - Accent5 6 4" xfId="686"/>
    <cellStyle name="20% - Accent5 6 4 2" xfId="687"/>
    <cellStyle name="20% - Accent5 6 5" xfId="688"/>
    <cellStyle name="20% - Accent5 6 6" xfId="689"/>
    <cellStyle name="20% - Accent5 7" xfId="690"/>
    <cellStyle name="20% - Accent5 7 2" xfId="691"/>
    <cellStyle name="20% - Accent5 7 2 2" xfId="692"/>
    <cellStyle name="20% - Accent5 7 2 3" xfId="693"/>
    <cellStyle name="20% - Accent5 7 3" xfId="694"/>
    <cellStyle name="20% - Accent5 7 3 2" xfId="695"/>
    <cellStyle name="20% - Accent5 7 4" xfId="696"/>
    <cellStyle name="20% - Accent5 8" xfId="697"/>
    <cellStyle name="20% - Accent5 8 2" xfId="698"/>
    <cellStyle name="20% - Accent5 8 3" xfId="699"/>
    <cellStyle name="20% - Accent5 8 4" xfId="700"/>
    <cellStyle name="20% - Accent5 9" xfId="701"/>
    <cellStyle name="20% - Accent5 9 2" xfId="702"/>
    <cellStyle name="20% - Accent5 9 3" xfId="703"/>
    <cellStyle name="20% - Accent5 9 4" xfId="704"/>
    <cellStyle name="20% - Accent6" xfId="705"/>
    <cellStyle name="20% - Accent6 10" xfId="706"/>
    <cellStyle name="20% - Accent6 10 2" xfId="707"/>
    <cellStyle name="20% - Accent6 11" xfId="708"/>
    <cellStyle name="20% - Accent6 11 2" xfId="709"/>
    <cellStyle name="20% - Accent6 12" xfId="710"/>
    <cellStyle name="20% - Accent6 13" xfId="711"/>
    <cellStyle name="20% - Accent6 2" xfId="712"/>
    <cellStyle name="20% - Accent6 2 2" xfId="713"/>
    <cellStyle name="20% - Accent6 2 2 2" xfId="714"/>
    <cellStyle name="20% - Accent6 2 2 2 2" xfId="715"/>
    <cellStyle name="20% - Accent6 2 2 2 3" xfId="716"/>
    <cellStyle name="20% - Accent6 2 2 3" xfId="717"/>
    <cellStyle name="20% - Accent6 2 2 3 2" xfId="718"/>
    <cellStyle name="20% - Accent6 2 2 3 3" xfId="719"/>
    <cellStyle name="20% - Accent6 2 2 4" xfId="720"/>
    <cellStyle name="20% - Accent6 2 2 4 2" xfId="721"/>
    <cellStyle name="20% - Accent6 2 2 5" xfId="722"/>
    <cellStyle name="20% - Accent6 2 2 6" xfId="723"/>
    <cellStyle name="20% - Accent6 2 3" xfId="724"/>
    <cellStyle name="20% - Accent6 2 3 2" xfId="725"/>
    <cellStyle name="20% - Accent6 2 3 2 2" xfId="726"/>
    <cellStyle name="20% - Accent6 2 3 2 3" xfId="727"/>
    <cellStyle name="20% - Accent6 2 3 3" xfId="728"/>
    <cellStyle name="20% - Accent6 2 3 3 2" xfId="729"/>
    <cellStyle name="20% - Accent6 2 3 4" xfId="730"/>
    <cellStyle name="20% - Accent6 2 4" xfId="731"/>
    <cellStyle name="20% - Accent6 2 4 2" xfId="732"/>
    <cellStyle name="20% - Accent6 2 4 3" xfId="733"/>
    <cellStyle name="20% - Accent6 2 4 4" xfId="734"/>
    <cellStyle name="20% - Accent6 2 5" xfId="735"/>
    <cellStyle name="20% - Accent6 2 5 2" xfId="736"/>
    <cellStyle name="20% - Accent6 2 5 3" xfId="737"/>
    <cellStyle name="20% - Accent6 2 6" xfId="738"/>
    <cellStyle name="20% - Accent6 2 6 2" xfId="739"/>
    <cellStyle name="20% - Accent6 2 7" xfId="740"/>
    <cellStyle name="20% - Accent6 2 7 2" xfId="741"/>
    <cellStyle name="20% - Accent6 2 8" xfId="742"/>
    <cellStyle name="20% - Accent6 2 9" xfId="743"/>
    <cellStyle name="20% - Accent6 3" xfId="744"/>
    <cellStyle name="20% - Accent6 3 2" xfId="745"/>
    <cellStyle name="20% - Accent6 3 2 2" xfId="746"/>
    <cellStyle name="20% - Accent6 3 2 2 2" xfId="747"/>
    <cellStyle name="20% - Accent6 3 2 2 3" xfId="748"/>
    <cellStyle name="20% - Accent6 3 2 3" xfId="749"/>
    <cellStyle name="20% - Accent6 3 2 3 2" xfId="750"/>
    <cellStyle name="20% - Accent6 3 2 3 3" xfId="751"/>
    <cellStyle name="20% - Accent6 3 2 4" xfId="752"/>
    <cellStyle name="20% - Accent6 3 2 4 2" xfId="753"/>
    <cellStyle name="20% - Accent6 3 2 5" xfId="754"/>
    <cellStyle name="20% - Accent6 3 2 6" xfId="755"/>
    <cellStyle name="20% - Accent6 3 3" xfId="756"/>
    <cellStyle name="20% - Accent6 3 3 2" xfId="757"/>
    <cellStyle name="20% - Accent6 3 3 2 2" xfId="758"/>
    <cellStyle name="20% - Accent6 3 3 2 3" xfId="759"/>
    <cellStyle name="20% - Accent6 3 3 3" xfId="760"/>
    <cellStyle name="20% - Accent6 3 3 3 2" xfId="761"/>
    <cellStyle name="20% - Accent6 3 3 4" xfId="762"/>
    <cellStyle name="20% - Accent6 3 4" xfId="763"/>
    <cellStyle name="20% - Accent6 3 4 2" xfId="764"/>
    <cellStyle name="20% - Accent6 3 4 3" xfId="765"/>
    <cellStyle name="20% - Accent6 3 4 4" xfId="766"/>
    <cellStyle name="20% - Accent6 3 5" xfId="767"/>
    <cellStyle name="20% - Accent6 3 5 2" xfId="768"/>
    <cellStyle name="20% - Accent6 3 5 3" xfId="769"/>
    <cellStyle name="20% - Accent6 3 6" xfId="770"/>
    <cellStyle name="20% - Accent6 3 6 2" xfId="771"/>
    <cellStyle name="20% - Accent6 3 7" xfId="772"/>
    <cellStyle name="20% - Accent6 3 7 2" xfId="773"/>
    <cellStyle name="20% - Accent6 3 8" xfId="774"/>
    <cellStyle name="20% - Accent6 3 9" xfId="775"/>
    <cellStyle name="20% - Accent6 4" xfId="776"/>
    <cellStyle name="20% - Accent6 4 2" xfId="777"/>
    <cellStyle name="20% - Accent6 4 2 2" xfId="778"/>
    <cellStyle name="20% - Accent6 4 2 2 2" xfId="779"/>
    <cellStyle name="20% - Accent6 4 2 2 3" xfId="780"/>
    <cellStyle name="20% - Accent6 4 2 3" xfId="781"/>
    <cellStyle name="20% - Accent6 4 2 3 2" xfId="782"/>
    <cellStyle name="20% - Accent6 4 2 4" xfId="783"/>
    <cellStyle name="20% - Accent6 4 2 4 2" xfId="784"/>
    <cellStyle name="20% - Accent6 4 2 5" xfId="785"/>
    <cellStyle name="20% - Accent6 4 2 6" xfId="786"/>
    <cellStyle name="20% - Accent6 4 3" xfId="787"/>
    <cellStyle name="20% - Accent6 4 3 2" xfId="788"/>
    <cellStyle name="20% - Accent6 4 3 3" xfId="789"/>
    <cellStyle name="20% - Accent6 4 4" xfId="790"/>
    <cellStyle name="20% - Accent6 4 4 2" xfId="791"/>
    <cellStyle name="20% - Accent6 4 4 3" xfId="792"/>
    <cellStyle name="20% - Accent6 4 5" xfId="793"/>
    <cellStyle name="20% - Accent6 4 5 2" xfId="794"/>
    <cellStyle name="20% - Accent6 4 6" xfId="795"/>
    <cellStyle name="20% - Accent6 4 6 2" xfId="796"/>
    <cellStyle name="20% - Accent6 4 7" xfId="797"/>
    <cellStyle name="20% - Accent6 4 7 2" xfId="798"/>
    <cellStyle name="20% - Accent6 4 8" xfId="799"/>
    <cellStyle name="20% - Accent6 4 9" xfId="800"/>
    <cellStyle name="20% - Accent6 5" xfId="801"/>
    <cellStyle name="20% - Accent6 5 2" xfId="802"/>
    <cellStyle name="20% - Accent6 5 2 2" xfId="803"/>
    <cellStyle name="20% - Accent6 5 2 2 2" xfId="804"/>
    <cellStyle name="20% - Accent6 5 2 3" xfId="805"/>
    <cellStyle name="20% - Accent6 5 2 4" xfId="806"/>
    <cellStyle name="20% - Accent6 5 2 5" xfId="807"/>
    <cellStyle name="20% - Accent6 5 3" xfId="808"/>
    <cellStyle name="20% - Accent6 5 3 2" xfId="809"/>
    <cellStyle name="20% - Accent6 5 3 3" xfId="810"/>
    <cellStyle name="20% - Accent6 5 4" xfId="811"/>
    <cellStyle name="20% - Accent6 5 4 2" xfId="812"/>
    <cellStyle name="20% - Accent6 5 5" xfId="813"/>
    <cellStyle name="20% - Accent6 5 5 2" xfId="814"/>
    <cellStyle name="20% - Accent6 5 6" xfId="815"/>
    <cellStyle name="20% - Accent6 5 7" xfId="816"/>
    <cellStyle name="20% - Accent6 6" xfId="817"/>
    <cellStyle name="20% - Accent6 6 2" xfId="818"/>
    <cellStyle name="20% - Accent6 6 2 2" xfId="819"/>
    <cellStyle name="20% - Accent6 6 2 3" xfId="820"/>
    <cellStyle name="20% - Accent6 6 3" xfId="821"/>
    <cellStyle name="20% - Accent6 6 3 2" xfId="822"/>
    <cellStyle name="20% - Accent6 6 3 3" xfId="823"/>
    <cellStyle name="20% - Accent6 6 4" xfId="824"/>
    <cellStyle name="20% - Accent6 6 4 2" xfId="825"/>
    <cellStyle name="20% - Accent6 6 5" xfId="826"/>
    <cellStyle name="20% - Accent6 6 6" xfId="827"/>
    <cellStyle name="20% - Accent6 7" xfId="828"/>
    <cellStyle name="20% - Accent6 7 2" xfId="829"/>
    <cellStyle name="20% - Accent6 7 2 2" xfId="830"/>
    <cellStyle name="20% - Accent6 7 2 3" xfId="831"/>
    <cellStyle name="20% - Accent6 7 3" xfId="832"/>
    <cellStyle name="20% - Accent6 7 3 2" xfId="833"/>
    <cellStyle name="20% - Accent6 7 4" xfId="834"/>
    <cellStyle name="20% - Accent6 8" xfId="835"/>
    <cellStyle name="20% - Accent6 8 2" xfId="836"/>
    <cellStyle name="20% - Accent6 8 3" xfId="837"/>
    <cellStyle name="20% - Accent6 8 4" xfId="838"/>
    <cellStyle name="20% - Accent6 9" xfId="839"/>
    <cellStyle name="20% - Accent6 9 2" xfId="840"/>
    <cellStyle name="20% - Accent6 9 3" xfId="841"/>
    <cellStyle name="20% - Accent6 9 4" xfId="842"/>
    <cellStyle name="40% - Accent1" xfId="843"/>
    <cellStyle name="40% - Accent1 10" xfId="844"/>
    <cellStyle name="40% - Accent1 10 2" xfId="845"/>
    <cellStyle name="40% - Accent1 11" xfId="846"/>
    <cellStyle name="40% - Accent1 11 2" xfId="847"/>
    <cellStyle name="40% - Accent1 12" xfId="848"/>
    <cellStyle name="40% - Accent1 13" xfId="849"/>
    <cellStyle name="40% - Accent1 2" xfId="850"/>
    <cellStyle name="40% - Accent1 2 2" xfId="851"/>
    <cellStyle name="40% - Accent1 2 2 2" xfId="852"/>
    <cellStyle name="40% - Accent1 2 2 2 2" xfId="853"/>
    <cellStyle name="40% - Accent1 2 2 2 3" xfId="854"/>
    <cellStyle name="40% - Accent1 2 2 3" xfId="855"/>
    <cellStyle name="40% - Accent1 2 2 3 2" xfId="856"/>
    <cellStyle name="40% - Accent1 2 2 3 3" xfId="857"/>
    <cellStyle name="40% - Accent1 2 2 4" xfId="858"/>
    <cellStyle name="40% - Accent1 2 2 4 2" xfId="859"/>
    <cellStyle name="40% - Accent1 2 2 5" xfId="860"/>
    <cellStyle name="40% - Accent1 2 2 6" xfId="861"/>
    <cellStyle name="40% - Accent1 2 3" xfId="862"/>
    <cellStyle name="40% - Accent1 2 3 2" xfId="863"/>
    <cellStyle name="40% - Accent1 2 3 2 2" xfId="864"/>
    <cellStyle name="40% - Accent1 2 3 2 3" xfId="865"/>
    <cellStyle name="40% - Accent1 2 3 3" xfId="866"/>
    <cellStyle name="40% - Accent1 2 3 3 2" xfId="867"/>
    <cellStyle name="40% - Accent1 2 3 4" xfId="868"/>
    <cellStyle name="40% - Accent1 2 4" xfId="869"/>
    <cellStyle name="40% - Accent1 2 4 2" xfId="870"/>
    <cellStyle name="40% - Accent1 2 4 3" xfId="871"/>
    <cellStyle name="40% - Accent1 2 4 4" xfId="872"/>
    <cellStyle name="40% - Accent1 2 5" xfId="873"/>
    <cellStyle name="40% - Accent1 2 5 2" xfId="874"/>
    <cellStyle name="40% - Accent1 2 5 3" xfId="875"/>
    <cellStyle name="40% - Accent1 2 6" xfId="876"/>
    <cellStyle name="40% - Accent1 2 6 2" xfId="877"/>
    <cellStyle name="40% - Accent1 2 7" xfId="878"/>
    <cellStyle name="40% - Accent1 2 7 2" xfId="879"/>
    <cellStyle name="40% - Accent1 2 8" xfId="880"/>
    <cellStyle name="40% - Accent1 2 9" xfId="881"/>
    <cellStyle name="40% - Accent1 3" xfId="882"/>
    <cellStyle name="40% - Accent1 3 2" xfId="883"/>
    <cellStyle name="40% - Accent1 3 2 2" xfId="884"/>
    <cellStyle name="40% - Accent1 3 2 2 2" xfId="885"/>
    <cellStyle name="40% - Accent1 3 2 2 3" xfId="886"/>
    <cellStyle name="40% - Accent1 3 2 3" xfId="887"/>
    <cellStyle name="40% - Accent1 3 2 3 2" xfId="888"/>
    <cellStyle name="40% - Accent1 3 2 3 3" xfId="889"/>
    <cellStyle name="40% - Accent1 3 2 4" xfId="890"/>
    <cellStyle name="40% - Accent1 3 2 4 2" xfId="891"/>
    <cellStyle name="40% - Accent1 3 2 5" xfId="892"/>
    <cellStyle name="40% - Accent1 3 2 6" xfId="893"/>
    <cellStyle name="40% - Accent1 3 3" xfId="894"/>
    <cellStyle name="40% - Accent1 3 3 2" xfId="895"/>
    <cellStyle name="40% - Accent1 3 3 2 2" xfId="896"/>
    <cellStyle name="40% - Accent1 3 3 2 3" xfId="897"/>
    <cellStyle name="40% - Accent1 3 3 3" xfId="898"/>
    <cellStyle name="40% - Accent1 3 3 3 2" xfId="899"/>
    <cellStyle name="40% - Accent1 3 3 4" xfId="900"/>
    <cellStyle name="40% - Accent1 3 4" xfId="901"/>
    <cellStyle name="40% - Accent1 3 4 2" xfId="902"/>
    <cellStyle name="40% - Accent1 3 4 3" xfId="903"/>
    <cellStyle name="40% - Accent1 3 4 4" xfId="904"/>
    <cellStyle name="40% - Accent1 3 5" xfId="905"/>
    <cellStyle name="40% - Accent1 3 5 2" xfId="906"/>
    <cellStyle name="40% - Accent1 3 5 3" xfId="907"/>
    <cellStyle name="40% - Accent1 3 6" xfId="908"/>
    <cellStyle name="40% - Accent1 3 6 2" xfId="909"/>
    <cellStyle name="40% - Accent1 3 7" xfId="910"/>
    <cellStyle name="40% - Accent1 3 7 2" xfId="911"/>
    <cellStyle name="40% - Accent1 3 8" xfId="912"/>
    <cellStyle name="40% - Accent1 3 9" xfId="913"/>
    <cellStyle name="40% - Accent1 4" xfId="914"/>
    <cellStyle name="40% - Accent1 4 2" xfId="915"/>
    <cellStyle name="40% - Accent1 4 2 2" xfId="916"/>
    <cellStyle name="40% - Accent1 4 2 2 2" xfId="917"/>
    <cellStyle name="40% - Accent1 4 2 2 3" xfId="918"/>
    <cellStyle name="40% - Accent1 4 2 3" xfId="919"/>
    <cellStyle name="40% - Accent1 4 2 3 2" xfId="920"/>
    <cellStyle name="40% - Accent1 4 2 4" xfId="921"/>
    <cellStyle name="40% - Accent1 4 2 4 2" xfId="922"/>
    <cellStyle name="40% - Accent1 4 2 5" xfId="923"/>
    <cellStyle name="40% - Accent1 4 2 6" xfId="924"/>
    <cellStyle name="40% - Accent1 4 3" xfId="925"/>
    <cellStyle name="40% - Accent1 4 3 2" xfId="926"/>
    <cellStyle name="40% - Accent1 4 3 3" xfId="927"/>
    <cellStyle name="40% - Accent1 4 4" xfId="928"/>
    <cellStyle name="40% - Accent1 4 4 2" xfId="929"/>
    <cellStyle name="40% - Accent1 4 4 3" xfId="930"/>
    <cellStyle name="40% - Accent1 4 5" xfId="931"/>
    <cellStyle name="40% - Accent1 4 5 2" xfId="932"/>
    <cellStyle name="40% - Accent1 4 6" xfId="933"/>
    <cellStyle name="40% - Accent1 4 6 2" xfId="934"/>
    <cellStyle name="40% - Accent1 4 7" xfId="935"/>
    <cellStyle name="40% - Accent1 4 7 2" xfId="936"/>
    <cellStyle name="40% - Accent1 4 8" xfId="937"/>
    <cellStyle name="40% - Accent1 4 9" xfId="938"/>
    <cellStyle name="40% - Accent1 5" xfId="939"/>
    <cellStyle name="40% - Accent1 5 2" xfId="940"/>
    <cellStyle name="40% - Accent1 5 2 2" xfId="941"/>
    <cellStyle name="40% - Accent1 5 2 2 2" xfId="942"/>
    <cellStyle name="40% - Accent1 5 2 3" xfId="943"/>
    <cellStyle name="40% - Accent1 5 2 4" xfId="944"/>
    <cellStyle name="40% - Accent1 5 2 5" xfId="945"/>
    <cellStyle name="40% - Accent1 5 3" xfId="946"/>
    <cellStyle name="40% - Accent1 5 3 2" xfId="947"/>
    <cellStyle name="40% - Accent1 5 3 3" xfId="948"/>
    <cellStyle name="40% - Accent1 5 4" xfId="949"/>
    <cellStyle name="40% - Accent1 5 4 2" xfId="950"/>
    <cellStyle name="40% - Accent1 5 5" xfId="951"/>
    <cellStyle name="40% - Accent1 5 5 2" xfId="952"/>
    <cellStyle name="40% - Accent1 5 6" xfId="953"/>
    <cellStyle name="40% - Accent1 5 7" xfId="954"/>
    <cellStyle name="40% - Accent1 6" xfId="955"/>
    <cellStyle name="40% - Accent1 6 2" xfId="956"/>
    <cellStyle name="40% - Accent1 6 2 2" xfId="957"/>
    <cellStyle name="40% - Accent1 6 2 3" xfId="958"/>
    <cellStyle name="40% - Accent1 6 3" xfId="959"/>
    <cellStyle name="40% - Accent1 6 3 2" xfId="960"/>
    <cellStyle name="40% - Accent1 6 3 3" xfId="961"/>
    <cellStyle name="40% - Accent1 6 4" xfId="962"/>
    <cellStyle name="40% - Accent1 6 4 2" xfId="963"/>
    <cellStyle name="40% - Accent1 6 5" xfId="964"/>
    <cellStyle name="40% - Accent1 6 6" xfId="965"/>
    <cellStyle name="40% - Accent1 7" xfId="966"/>
    <cellStyle name="40% - Accent1 7 2" xfId="967"/>
    <cellStyle name="40% - Accent1 7 2 2" xfId="968"/>
    <cellStyle name="40% - Accent1 7 2 3" xfId="969"/>
    <cellStyle name="40% - Accent1 7 3" xfId="970"/>
    <cellStyle name="40% - Accent1 7 3 2" xfId="971"/>
    <cellStyle name="40% - Accent1 7 4" xfId="972"/>
    <cellStyle name="40% - Accent1 8" xfId="973"/>
    <cellStyle name="40% - Accent1 8 2" xfId="974"/>
    <cellStyle name="40% - Accent1 8 3" xfId="975"/>
    <cellStyle name="40% - Accent1 8 4" xfId="976"/>
    <cellStyle name="40% - Accent1 9" xfId="977"/>
    <cellStyle name="40% - Accent1 9 2" xfId="978"/>
    <cellStyle name="40% - Accent1 9 3" xfId="979"/>
    <cellStyle name="40% - Accent1 9 4" xfId="980"/>
    <cellStyle name="40% - Accent2" xfId="981"/>
    <cellStyle name="40% - Accent2 10" xfId="982"/>
    <cellStyle name="40% - Accent2 10 2" xfId="983"/>
    <cellStyle name="40% - Accent2 11" xfId="984"/>
    <cellStyle name="40% - Accent2 11 2" xfId="985"/>
    <cellStyle name="40% - Accent2 12" xfId="986"/>
    <cellStyle name="40% - Accent2 13" xfId="987"/>
    <cellStyle name="40% - Accent2 2" xfId="988"/>
    <cellStyle name="40% - Accent2 2 2" xfId="989"/>
    <cellStyle name="40% - Accent2 2 2 2" xfId="990"/>
    <cellStyle name="40% - Accent2 2 2 2 2" xfId="991"/>
    <cellStyle name="40% - Accent2 2 2 2 3" xfId="992"/>
    <cellStyle name="40% - Accent2 2 2 3" xfId="993"/>
    <cellStyle name="40% - Accent2 2 2 3 2" xfId="994"/>
    <cellStyle name="40% - Accent2 2 2 3 3" xfId="995"/>
    <cellStyle name="40% - Accent2 2 2 4" xfId="996"/>
    <cellStyle name="40% - Accent2 2 2 4 2" xfId="997"/>
    <cellStyle name="40% - Accent2 2 2 5" xfId="998"/>
    <cellStyle name="40% - Accent2 2 2 6" xfId="999"/>
    <cellStyle name="40% - Accent2 2 3" xfId="1000"/>
    <cellStyle name="40% - Accent2 2 3 2" xfId="1001"/>
    <cellStyle name="40% - Accent2 2 3 2 2" xfId="1002"/>
    <cellStyle name="40% - Accent2 2 3 2 3" xfId="1003"/>
    <cellStyle name="40% - Accent2 2 3 3" xfId="1004"/>
    <cellStyle name="40% - Accent2 2 3 3 2" xfId="1005"/>
    <cellStyle name="40% - Accent2 2 3 4" xfId="1006"/>
    <cellStyle name="40% - Accent2 2 4" xfId="1007"/>
    <cellStyle name="40% - Accent2 2 4 2" xfId="1008"/>
    <cellStyle name="40% - Accent2 2 4 3" xfId="1009"/>
    <cellStyle name="40% - Accent2 2 4 4" xfId="1010"/>
    <cellStyle name="40% - Accent2 2 5" xfId="1011"/>
    <cellStyle name="40% - Accent2 2 5 2" xfId="1012"/>
    <cellStyle name="40% - Accent2 2 5 3" xfId="1013"/>
    <cellStyle name="40% - Accent2 2 6" xfId="1014"/>
    <cellStyle name="40% - Accent2 2 6 2" xfId="1015"/>
    <cellStyle name="40% - Accent2 2 7" xfId="1016"/>
    <cellStyle name="40% - Accent2 2 7 2" xfId="1017"/>
    <cellStyle name="40% - Accent2 2 8" xfId="1018"/>
    <cellStyle name="40% - Accent2 2 9" xfId="1019"/>
    <cellStyle name="40% - Accent2 3" xfId="1020"/>
    <cellStyle name="40% - Accent2 3 2" xfId="1021"/>
    <cellStyle name="40% - Accent2 3 2 2" xfId="1022"/>
    <cellStyle name="40% - Accent2 3 2 2 2" xfId="1023"/>
    <cellStyle name="40% - Accent2 3 2 2 3" xfId="1024"/>
    <cellStyle name="40% - Accent2 3 2 3" xfId="1025"/>
    <cellStyle name="40% - Accent2 3 2 3 2" xfId="1026"/>
    <cellStyle name="40% - Accent2 3 2 3 3" xfId="1027"/>
    <cellStyle name="40% - Accent2 3 2 4" xfId="1028"/>
    <cellStyle name="40% - Accent2 3 2 4 2" xfId="1029"/>
    <cellStyle name="40% - Accent2 3 2 5" xfId="1030"/>
    <cellStyle name="40% - Accent2 3 2 6" xfId="1031"/>
    <cellStyle name="40% - Accent2 3 3" xfId="1032"/>
    <cellStyle name="40% - Accent2 3 3 2" xfId="1033"/>
    <cellStyle name="40% - Accent2 3 3 2 2" xfId="1034"/>
    <cellStyle name="40% - Accent2 3 3 2 3" xfId="1035"/>
    <cellStyle name="40% - Accent2 3 3 3" xfId="1036"/>
    <cellStyle name="40% - Accent2 3 3 3 2" xfId="1037"/>
    <cellStyle name="40% - Accent2 3 3 4" xfId="1038"/>
    <cellStyle name="40% - Accent2 3 4" xfId="1039"/>
    <cellStyle name="40% - Accent2 3 4 2" xfId="1040"/>
    <cellStyle name="40% - Accent2 3 4 3" xfId="1041"/>
    <cellStyle name="40% - Accent2 3 4 4" xfId="1042"/>
    <cellStyle name="40% - Accent2 3 5" xfId="1043"/>
    <cellStyle name="40% - Accent2 3 5 2" xfId="1044"/>
    <cellStyle name="40% - Accent2 3 5 3" xfId="1045"/>
    <cellStyle name="40% - Accent2 3 6" xfId="1046"/>
    <cellStyle name="40% - Accent2 3 6 2" xfId="1047"/>
    <cellStyle name="40% - Accent2 3 7" xfId="1048"/>
    <cellStyle name="40% - Accent2 3 7 2" xfId="1049"/>
    <cellStyle name="40% - Accent2 3 8" xfId="1050"/>
    <cellStyle name="40% - Accent2 3 9" xfId="1051"/>
    <cellStyle name="40% - Accent2 4" xfId="1052"/>
    <cellStyle name="40% - Accent2 4 2" xfId="1053"/>
    <cellStyle name="40% - Accent2 4 2 2" xfId="1054"/>
    <cellStyle name="40% - Accent2 4 2 2 2" xfId="1055"/>
    <cellStyle name="40% - Accent2 4 2 2 3" xfId="1056"/>
    <cellStyle name="40% - Accent2 4 2 3" xfId="1057"/>
    <cellStyle name="40% - Accent2 4 2 3 2" xfId="1058"/>
    <cellStyle name="40% - Accent2 4 2 4" xfId="1059"/>
    <cellStyle name="40% - Accent2 4 2 4 2" xfId="1060"/>
    <cellStyle name="40% - Accent2 4 2 5" xfId="1061"/>
    <cellStyle name="40% - Accent2 4 2 6" xfId="1062"/>
    <cellStyle name="40% - Accent2 4 3" xfId="1063"/>
    <cellStyle name="40% - Accent2 4 3 2" xfId="1064"/>
    <cellStyle name="40% - Accent2 4 3 3" xfId="1065"/>
    <cellStyle name="40% - Accent2 4 4" xfId="1066"/>
    <cellStyle name="40% - Accent2 4 4 2" xfId="1067"/>
    <cellStyle name="40% - Accent2 4 4 3" xfId="1068"/>
    <cellStyle name="40% - Accent2 4 5" xfId="1069"/>
    <cellStyle name="40% - Accent2 4 5 2" xfId="1070"/>
    <cellStyle name="40% - Accent2 4 6" xfId="1071"/>
    <cellStyle name="40% - Accent2 4 6 2" xfId="1072"/>
    <cellStyle name="40% - Accent2 4 7" xfId="1073"/>
    <cellStyle name="40% - Accent2 4 7 2" xfId="1074"/>
    <cellStyle name="40% - Accent2 4 8" xfId="1075"/>
    <cellStyle name="40% - Accent2 4 9" xfId="1076"/>
    <cellStyle name="40% - Accent2 5" xfId="1077"/>
    <cellStyle name="40% - Accent2 5 2" xfId="1078"/>
    <cellStyle name="40% - Accent2 5 2 2" xfId="1079"/>
    <cellStyle name="40% - Accent2 5 2 2 2" xfId="1080"/>
    <cellStyle name="40% - Accent2 5 2 3" xfId="1081"/>
    <cellStyle name="40% - Accent2 5 2 4" xfId="1082"/>
    <cellStyle name="40% - Accent2 5 2 5" xfId="1083"/>
    <cellStyle name="40% - Accent2 5 3" xfId="1084"/>
    <cellStyle name="40% - Accent2 5 3 2" xfId="1085"/>
    <cellStyle name="40% - Accent2 5 3 3" xfId="1086"/>
    <cellStyle name="40% - Accent2 5 4" xfId="1087"/>
    <cellStyle name="40% - Accent2 5 4 2" xfId="1088"/>
    <cellStyle name="40% - Accent2 5 5" xfId="1089"/>
    <cellStyle name="40% - Accent2 5 5 2" xfId="1090"/>
    <cellStyle name="40% - Accent2 5 6" xfId="1091"/>
    <cellStyle name="40% - Accent2 5 7" xfId="1092"/>
    <cellStyle name="40% - Accent2 6" xfId="1093"/>
    <cellStyle name="40% - Accent2 6 2" xfId="1094"/>
    <cellStyle name="40% - Accent2 6 2 2" xfId="1095"/>
    <cellStyle name="40% - Accent2 6 2 3" xfId="1096"/>
    <cellStyle name="40% - Accent2 6 3" xfId="1097"/>
    <cellStyle name="40% - Accent2 6 3 2" xfId="1098"/>
    <cellStyle name="40% - Accent2 6 3 3" xfId="1099"/>
    <cellStyle name="40% - Accent2 6 4" xfId="1100"/>
    <cellStyle name="40% - Accent2 6 4 2" xfId="1101"/>
    <cellStyle name="40% - Accent2 6 5" xfId="1102"/>
    <cellStyle name="40% - Accent2 6 6" xfId="1103"/>
    <cellStyle name="40% - Accent2 7" xfId="1104"/>
    <cellStyle name="40% - Accent2 7 2" xfId="1105"/>
    <cellStyle name="40% - Accent2 7 2 2" xfId="1106"/>
    <cellStyle name="40% - Accent2 7 2 3" xfId="1107"/>
    <cellStyle name="40% - Accent2 7 3" xfId="1108"/>
    <cellStyle name="40% - Accent2 7 3 2" xfId="1109"/>
    <cellStyle name="40% - Accent2 7 4" xfId="1110"/>
    <cellStyle name="40% - Accent2 8" xfId="1111"/>
    <cellStyle name="40% - Accent2 8 2" xfId="1112"/>
    <cellStyle name="40% - Accent2 8 3" xfId="1113"/>
    <cellStyle name="40% - Accent2 8 4" xfId="1114"/>
    <cellStyle name="40% - Accent2 9" xfId="1115"/>
    <cellStyle name="40% - Accent2 9 2" xfId="1116"/>
    <cellStyle name="40% - Accent2 9 3" xfId="1117"/>
    <cellStyle name="40% - Accent2 9 4" xfId="1118"/>
    <cellStyle name="40% - Accent3" xfId="1119"/>
    <cellStyle name="40% - Accent3 10" xfId="1120"/>
    <cellStyle name="40% - Accent3 10 2" xfId="1121"/>
    <cellStyle name="40% - Accent3 11" xfId="1122"/>
    <cellStyle name="40% - Accent3 11 2" xfId="1123"/>
    <cellStyle name="40% - Accent3 12" xfId="1124"/>
    <cellStyle name="40% - Accent3 13" xfId="1125"/>
    <cellStyle name="40% - Accent3 2" xfId="1126"/>
    <cellStyle name="40% - Accent3 2 2" xfId="1127"/>
    <cellStyle name="40% - Accent3 2 2 2" xfId="1128"/>
    <cellStyle name="40% - Accent3 2 2 2 2" xfId="1129"/>
    <cellStyle name="40% - Accent3 2 2 2 3" xfId="1130"/>
    <cellStyle name="40% - Accent3 2 2 3" xfId="1131"/>
    <cellStyle name="40% - Accent3 2 2 3 2" xfId="1132"/>
    <cellStyle name="40% - Accent3 2 2 3 3" xfId="1133"/>
    <cellStyle name="40% - Accent3 2 2 4" xfId="1134"/>
    <cellStyle name="40% - Accent3 2 2 4 2" xfId="1135"/>
    <cellStyle name="40% - Accent3 2 2 5" xfId="1136"/>
    <cellStyle name="40% - Accent3 2 2 6" xfId="1137"/>
    <cellStyle name="40% - Accent3 2 3" xfId="1138"/>
    <cellStyle name="40% - Accent3 2 3 2" xfId="1139"/>
    <cellStyle name="40% - Accent3 2 3 2 2" xfId="1140"/>
    <cellStyle name="40% - Accent3 2 3 2 3" xfId="1141"/>
    <cellStyle name="40% - Accent3 2 3 3" xfId="1142"/>
    <cellStyle name="40% - Accent3 2 3 3 2" xfId="1143"/>
    <cellStyle name="40% - Accent3 2 3 4" xfId="1144"/>
    <cellStyle name="40% - Accent3 2 4" xfId="1145"/>
    <cellStyle name="40% - Accent3 2 4 2" xfId="1146"/>
    <cellStyle name="40% - Accent3 2 4 3" xfId="1147"/>
    <cellStyle name="40% - Accent3 2 4 4" xfId="1148"/>
    <cellStyle name="40% - Accent3 2 5" xfId="1149"/>
    <cellStyle name="40% - Accent3 2 5 2" xfId="1150"/>
    <cellStyle name="40% - Accent3 2 5 3" xfId="1151"/>
    <cellStyle name="40% - Accent3 2 6" xfId="1152"/>
    <cellStyle name="40% - Accent3 2 6 2" xfId="1153"/>
    <cellStyle name="40% - Accent3 2 7" xfId="1154"/>
    <cellStyle name="40% - Accent3 2 7 2" xfId="1155"/>
    <cellStyle name="40% - Accent3 2 8" xfId="1156"/>
    <cellStyle name="40% - Accent3 2 9" xfId="1157"/>
    <cellStyle name="40% - Accent3 3" xfId="1158"/>
    <cellStyle name="40% - Accent3 3 2" xfId="1159"/>
    <cellStyle name="40% - Accent3 3 2 2" xfId="1160"/>
    <cellStyle name="40% - Accent3 3 2 2 2" xfId="1161"/>
    <cellStyle name="40% - Accent3 3 2 2 3" xfId="1162"/>
    <cellStyle name="40% - Accent3 3 2 3" xfId="1163"/>
    <cellStyle name="40% - Accent3 3 2 3 2" xfId="1164"/>
    <cellStyle name="40% - Accent3 3 2 3 3" xfId="1165"/>
    <cellStyle name="40% - Accent3 3 2 4" xfId="1166"/>
    <cellStyle name="40% - Accent3 3 2 4 2" xfId="1167"/>
    <cellStyle name="40% - Accent3 3 2 5" xfId="1168"/>
    <cellStyle name="40% - Accent3 3 2 6" xfId="1169"/>
    <cellStyle name="40% - Accent3 3 3" xfId="1170"/>
    <cellStyle name="40% - Accent3 3 3 2" xfId="1171"/>
    <cellStyle name="40% - Accent3 3 3 2 2" xfId="1172"/>
    <cellStyle name="40% - Accent3 3 3 2 3" xfId="1173"/>
    <cellStyle name="40% - Accent3 3 3 3" xfId="1174"/>
    <cellStyle name="40% - Accent3 3 3 3 2" xfId="1175"/>
    <cellStyle name="40% - Accent3 3 3 4" xfId="1176"/>
    <cellStyle name="40% - Accent3 3 4" xfId="1177"/>
    <cellStyle name="40% - Accent3 3 4 2" xfId="1178"/>
    <cellStyle name="40% - Accent3 3 4 3" xfId="1179"/>
    <cellStyle name="40% - Accent3 3 4 4" xfId="1180"/>
    <cellStyle name="40% - Accent3 3 5" xfId="1181"/>
    <cellStyle name="40% - Accent3 3 5 2" xfId="1182"/>
    <cellStyle name="40% - Accent3 3 5 3" xfId="1183"/>
    <cellStyle name="40% - Accent3 3 6" xfId="1184"/>
    <cellStyle name="40% - Accent3 3 6 2" xfId="1185"/>
    <cellStyle name="40% - Accent3 3 7" xfId="1186"/>
    <cellStyle name="40% - Accent3 3 7 2" xfId="1187"/>
    <cellStyle name="40% - Accent3 3 8" xfId="1188"/>
    <cellStyle name="40% - Accent3 3 9" xfId="1189"/>
    <cellStyle name="40% - Accent3 4" xfId="1190"/>
    <cellStyle name="40% - Accent3 4 2" xfId="1191"/>
    <cellStyle name="40% - Accent3 4 2 2" xfId="1192"/>
    <cellStyle name="40% - Accent3 4 2 2 2" xfId="1193"/>
    <cellStyle name="40% - Accent3 4 2 2 3" xfId="1194"/>
    <cellStyle name="40% - Accent3 4 2 3" xfId="1195"/>
    <cellStyle name="40% - Accent3 4 2 3 2" xfId="1196"/>
    <cellStyle name="40% - Accent3 4 2 4" xfId="1197"/>
    <cellStyle name="40% - Accent3 4 2 4 2" xfId="1198"/>
    <cellStyle name="40% - Accent3 4 2 5" xfId="1199"/>
    <cellStyle name="40% - Accent3 4 2 6" xfId="1200"/>
    <cellStyle name="40% - Accent3 4 3" xfId="1201"/>
    <cellStyle name="40% - Accent3 4 3 2" xfId="1202"/>
    <cellStyle name="40% - Accent3 4 3 3" xfId="1203"/>
    <cellStyle name="40% - Accent3 4 4" xfId="1204"/>
    <cellStyle name="40% - Accent3 4 4 2" xfId="1205"/>
    <cellStyle name="40% - Accent3 4 4 3" xfId="1206"/>
    <cellStyle name="40% - Accent3 4 5" xfId="1207"/>
    <cellStyle name="40% - Accent3 4 5 2" xfId="1208"/>
    <cellStyle name="40% - Accent3 4 6" xfId="1209"/>
    <cellStyle name="40% - Accent3 4 6 2" xfId="1210"/>
    <cellStyle name="40% - Accent3 4 7" xfId="1211"/>
    <cellStyle name="40% - Accent3 4 7 2" xfId="1212"/>
    <cellStyle name="40% - Accent3 4 8" xfId="1213"/>
    <cellStyle name="40% - Accent3 4 9" xfId="1214"/>
    <cellStyle name="40% - Accent3 5" xfId="1215"/>
    <cellStyle name="40% - Accent3 5 2" xfId="1216"/>
    <cellStyle name="40% - Accent3 5 2 2" xfId="1217"/>
    <cellStyle name="40% - Accent3 5 2 2 2" xfId="1218"/>
    <cellStyle name="40% - Accent3 5 2 3" xfId="1219"/>
    <cellStyle name="40% - Accent3 5 2 4" xfId="1220"/>
    <cellStyle name="40% - Accent3 5 2 5" xfId="1221"/>
    <cellStyle name="40% - Accent3 5 3" xfId="1222"/>
    <cellStyle name="40% - Accent3 5 3 2" xfId="1223"/>
    <cellStyle name="40% - Accent3 5 3 3" xfId="1224"/>
    <cellStyle name="40% - Accent3 5 4" xfId="1225"/>
    <cellStyle name="40% - Accent3 5 4 2" xfId="1226"/>
    <cellStyle name="40% - Accent3 5 5" xfId="1227"/>
    <cellStyle name="40% - Accent3 5 5 2" xfId="1228"/>
    <cellStyle name="40% - Accent3 5 6" xfId="1229"/>
    <cellStyle name="40% - Accent3 5 7" xfId="1230"/>
    <cellStyle name="40% - Accent3 6" xfId="1231"/>
    <cellStyle name="40% - Accent3 6 2" xfId="1232"/>
    <cellStyle name="40% - Accent3 6 2 2" xfId="1233"/>
    <cellStyle name="40% - Accent3 6 2 3" xfId="1234"/>
    <cellStyle name="40% - Accent3 6 3" xfId="1235"/>
    <cellStyle name="40% - Accent3 6 3 2" xfId="1236"/>
    <cellStyle name="40% - Accent3 6 3 3" xfId="1237"/>
    <cellStyle name="40% - Accent3 6 4" xfId="1238"/>
    <cellStyle name="40% - Accent3 6 4 2" xfId="1239"/>
    <cellStyle name="40% - Accent3 6 5" xfId="1240"/>
    <cellStyle name="40% - Accent3 6 6" xfId="1241"/>
    <cellStyle name="40% - Accent3 7" xfId="1242"/>
    <cellStyle name="40% - Accent3 7 2" xfId="1243"/>
    <cellStyle name="40% - Accent3 7 2 2" xfId="1244"/>
    <cellStyle name="40% - Accent3 7 2 3" xfId="1245"/>
    <cellStyle name="40% - Accent3 7 3" xfId="1246"/>
    <cellStyle name="40% - Accent3 7 3 2" xfId="1247"/>
    <cellStyle name="40% - Accent3 7 4" xfId="1248"/>
    <cellStyle name="40% - Accent3 8" xfId="1249"/>
    <cellStyle name="40% - Accent3 8 2" xfId="1250"/>
    <cellStyle name="40% - Accent3 8 3" xfId="1251"/>
    <cellStyle name="40% - Accent3 8 4" xfId="1252"/>
    <cellStyle name="40% - Accent3 9" xfId="1253"/>
    <cellStyle name="40% - Accent3 9 2" xfId="1254"/>
    <cellStyle name="40% - Accent3 9 3" xfId="1255"/>
    <cellStyle name="40% - Accent3 9 4" xfId="1256"/>
    <cellStyle name="40% - Accent4" xfId="1257"/>
    <cellStyle name="40% - Accent4 10" xfId="1258"/>
    <cellStyle name="40% - Accent4 10 2" xfId="1259"/>
    <cellStyle name="40% - Accent4 11" xfId="1260"/>
    <cellStyle name="40% - Accent4 11 2" xfId="1261"/>
    <cellStyle name="40% - Accent4 12" xfId="1262"/>
    <cellStyle name="40% - Accent4 13" xfId="1263"/>
    <cellStyle name="40% - Accent4 2" xfId="1264"/>
    <cellStyle name="40% - Accent4 2 2" xfId="1265"/>
    <cellStyle name="40% - Accent4 2 2 2" xfId="1266"/>
    <cellStyle name="40% - Accent4 2 2 2 2" xfId="1267"/>
    <cellStyle name="40% - Accent4 2 2 2 3" xfId="1268"/>
    <cellStyle name="40% - Accent4 2 2 3" xfId="1269"/>
    <cellStyle name="40% - Accent4 2 2 3 2" xfId="1270"/>
    <cellStyle name="40% - Accent4 2 2 3 3" xfId="1271"/>
    <cellStyle name="40% - Accent4 2 2 4" xfId="1272"/>
    <cellStyle name="40% - Accent4 2 2 4 2" xfId="1273"/>
    <cellStyle name="40% - Accent4 2 2 5" xfId="1274"/>
    <cellStyle name="40% - Accent4 2 2 6" xfId="1275"/>
    <cellStyle name="40% - Accent4 2 3" xfId="1276"/>
    <cellStyle name="40% - Accent4 2 3 2" xfId="1277"/>
    <cellStyle name="40% - Accent4 2 3 2 2" xfId="1278"/>
    <cellStyle name="40% - Accent4 2 3 2 3" xfId="1279"/>
    <cellStyle name="40% - Accent4 2 3 3" xfId="1280"/>
    <cellStyle name="40% - Accent4 2 3 3 2" xfId="1281"/>
    <cellStyle name="40% - Accent4 2 3 4" xfId="1282"/>
    <cellStyle name="40% - Accent4 2 4" xfId="1283"/>
    <cellStyle name="40% - Accent4 2 4 2" xfId="1284"/>
    <cellStyle name="40% - Accent4 2 4 3" xfId="1285"/>
    <cellStyle name="40% - Accent4 2 4 4" xfId="1286"/>
    <cellStyle name="40% - Accent4 2 5" xfId="1287"/>
    <cellStyle name="40% - Accent4 2 5 2" xfId="1288"/>
    <cellStyle name="40% - Accent4 2 5 3" xfId="1289"/>
    <cellStyle name="40% - Accent4 2 6" xfId="1290"/>
    <cellStyle name="40% - Accent4 2 6 2" xfId="1291"/>
    <cellStyle name="40% - Accent4 2 7" xfId="1292"/>
    <cellStyle name="40% - Accent4 2 7 2" xfId="1293"/>
    <cellStyle name="40% - Accent4 2 8" xfId="1294"/>
    <cellStyle name="40% - Accent4 2 9" xfId="1295"/>
    <cellStyle name="40% - Accent4 3" xfId="1296"/>
    <cellStyle name="40% - Accent4 3 2" xfId="1297"/>
    <cellStyle name="40% - Accent4 3 2 2" xfId="1298"/>
    <cellStyle name="40% - Accent4 3 2 2 2" xfId="1299"/>
    <cellStyle name="40% - Accent4 3 2 2 3" xfId="1300"/>
    <cellStyle name="40% - Accent4 3 2 3" xfId="1301"/>
    <cellStyle name="40% - Accent4 3 2 3 2" xfId="1302"/>
    <cellStyle name="40% - Accent4 3 2 3 3" xfId="1303"/>
    <cellStyle name="40% - Accent4 3 2 4" xfId="1304"/>
    <cellStyle name="40% - Accent4 3 2 4 2" xfId="1305"/>
    <cellStyle name="40% - Accent4 3 2 5" xfId="1306"/>
    <cellStyle name="40% - Accent4 3 2 6" xfId="1307"/>
    <cellStyle name="40% - Accent4 3 3" xfId="1308"/>
    <cellStyle name="40% - Accent4 3 3 2" xfId="1309"/>
    <cellStyle name="40% - Accent4 3 3 2 2" xfId="1310"/>
    <cellStyle name="40% - Accent4 3 3 2 3" xfId="1311"/>
    <cellStyle name="40% - Accent4 3 3 3" xfId="1312"/>
    <cellStyle name="40% - Accent4 3 3 3 2" xfId="1313"/>
    <cellStyle name="40% - Accent4 3 3 4" xfId="1314"/>
    <cellStyle name="40% - Accent4 3 4" xfId="1315"/>
    <cellStyle name="40% - Accent4 3 4 2" xfId="1316"/>
    <cellStyle name="40% - Accent4 3 4 3" xfId="1317"/>
    <cellStyle name="40% - Accent4 3 4 4" xfId="1318"/>
    <cellStyle name="40% - Accent4 3 5" xfId="1319"/>
    <cellStyle name="40% - Accent4 3 5 2" xfId="1320"/>
    <cellStyle name="40% - Accent4 3 5 3" xfId="1321"/>
    <cellStyle name="40% - Accent4 3 6" xfId="1322"/>
    <cellStyle name="40% - Accent4 3 6 2" xfId="1323"/>
    <cellStyle name="40% - Accent4 3 7" xfId="1324"/>
    <cellStyle name="40% - Accent4 3 7 2" xfId="1325"/>
    <cellStyle name="40% - Accent4 3 8" xfId="1326"/>
    <cellStyle name="40% - Accent4 3 9" xfId="1327"/>
    <cellStyle name="40% - Accent4 4" xfId="1328"/>
    <cellStyle name="40% - Accent4 4 2" xfId="1329"/>
    <cellStyle name="40% - Accent4 4 2 2" xfId="1330"/>
    <cellStyle name="40% - Accent4 4 2 2 2" xfId="1331"/>
    <cellStyle name="40% - Accent4 4 2 2 3" xfId="1332"/>
    <cellStyle name="40% - Accent4 4 2 3" xfId="1333"/>
    <cellStyle name="40% - Accent4 4 2 3 2" xfId="1334"/>
    <cellStyle name="40% - Accent4 4 2 4" xfId="1335"/>
    <cellStyle name="40% - Accent4 4 2 4 2" xfId="1336"/>
    <cellStyle name="40% - Accent4 4 2 5" xfId="1337"/>
    <cellStyle name="40% - Accent4 4 2 6" xfId="1338"/>
    <cellStyle name="40% - Accent4 4 3" xfId="1339"/>
    <cellStyle name="40% - Accent4 4 3 2" xfId="1340"/>
    <cellStyle name="40% - Accent4 4 3 3" xfId="1341"/>
    <cellStyle name="40% - Accent4 4 4" xfId="1342"/>
    <cellStyle name="40% - Accent4 4 4 2" xfId="1343"/>
    <cellStyle name="40% - Accent4 4 4 3" xfId="1344"/>
    <cellStyle name="40% - Accent4 4 5" xfId="1345"/>
    <cellStyle name="40% - Accent4 4 5 2" xfId="1346"/>
    <cellStyle name="40% - Accent4 4 6" xfId="1347"/>
    <cellStyle name="40% - Accent4 4 6 2" xfId="1348"/>
    <cellStyle name="40% - Accent4 4 7" xfId="1349"/>
    <cellStyle name="40% - Accent4 4 7 2" xfId="1350"/>
    <cellStyle name="40% - Accent4 4 8" xfId="1351"/>
    <cellStyle name="40% - Accent4 4 9" xfId="1352"/>
    <cellStyle name="40% - Accent4 5" xfId="1353"/>
    <cellStyle name="40% - Accent4 5 2" xfId="1354"/>
    <cellStyle name="40% - Accent4 5 2 2" xfId="1355"/>
    <cellStyle name="40% - Accent4 5 2 2 2" xfId="1356"/>
    <cellStyle name="40% - Accent4 5 2 3" xfId="1357"/>
    <cellStyle name="40% - Accent4 5 2 4" xfId="1358"/>
    <cellStyle name="40% - Accent4 5 2 5" xfId="1359"/>
    <cellStyle name="40% - Accent4 5 3" xfId="1360"/>
    <cellStyle name="40% - Accent4 5 3 2" xfId="1361"/>
    <cellStyle name="40% - Accent4 5 3 3" xfId="1362"/>
    <cellStyle name="40% - Accent4 5 4" xfId="1363"/>
    <cellStyle name="40% - Accent4 5 4 2" xfId="1364"/>
    <cellStyle name="40% - Accent4 5 5" xfId="1365"/>
    <cellStyle name="40% - Accent4 5 5 2" xfId="1366"/>
    <cellStyle name="40% - Accent4 5 6" xfId="1367"/>
    <cellStyle name="40% - Accent4 5 7" xfId="1368"/>
    <cellStyle name="40% - Accent4 6" xfId="1369"/>
    <cellStyle name="40% - Accent4 6 2" xfId="1370"/>
    <cellStyle name="40% - Accent4 6 2 2" xfId="1371"/>
    <cellStyle name="40% - Accent4 6 2 3" xfId="1372"/>
    <cellStyle name="40% - Accent4 6 3" xfId="1373"/>
    <cellStyle name="40% - Accent4 6 3 2" xfId="1374"/>
    <cellStyle name="40% - Accent4 6 3 3" xfId="1375"/>
    <cellStyle name="40% - Accent4 6 4" xfId="1376"/>
    <cellStyle name="40% - Accent4 6 4 2" xfId="1377"/>
    <cellStyle name="40% - Accent4 6 5" xfId="1378"/>
    <cellStyle name="40% - Accent4 6 6" xfId="1379"/>
    <cellStyle name="40% - Accent4 7" xfId="1380"/>
    <cellStyle name="40% - Accent4 7 2" xfId="1381"/>
    <cellStyle name="40% - Accent4 7 2 2" xfId="1382"/>
    <cellStyle name="40% - Accent4 7 2 3" xfId="1383"/>
    <cellStyle name="40% - Accent4 7 3" xfId="1384"/>
    <cellStyle name="40% - Accent4 7 3 2" xfId="1385"/>
    <cellStyle name="40% - Accent4 7 4" xfId="1386"/>
    <cellStyle name="40% - Accent4 8" xfId="1387"/>
    <cellStyle name="40% - Accent4 8 2" xfId="1388"/>
    <cellStyle name="40% - Accent4 8 3" xfId="1389"/>
    <cellStyle name="40% - Accent4 8 4" xfId="1390"/>
    <cellStyle name="40% - Accent4 9" xfId="1391"/>
    <cellStyle name="40% - Accent4 9 2" xfId="1392"/>
    <cellStyle name="40% - Accent4 9 3" xfId="1393"/>
    <cellStyle name="40% - Accent4 9 4" xfId="1394"/>
    <cellStyle name="40% - Accent5" xfId="1395"/>
    <cellStyle name="40% - Accent5 10" xfId="1396"/>
    <cellStyle name="40% - Accent5 10 2" xfId="1397"/>
    <cellStyle name="40% - Accent5 11" xfId="1398"/>
    <cellStyle name="40% - Accent5 11 2" xfId="1399"/>
    <cellStyle name="40% - Accent5 12" xfId="1400"/>
    <cellStyle name="40% - Accent5 13" xfId="1401"/>
    <cellStyle name="40% - Accent5 2" xfId="1402"/>
    <cellStyle name="40% - Accent5 2 2" xfId="1403"/>
    <cellStyle name="40% - Accent5 2 2 2" xfId="1404"/>
    <cellStyle name="40% - Accent5 2 2 2 2" xfId="1405"/>
    <cellStyle name="40% - Accent5 2 2 2 3" xfId="1406"/>
    <cellStyle name="40% - Accent5 2 2 3" xfId="1407"/>
    <cellStyle name="40% - Accent5 2 2 3 2" xfId="1408"/>
    <cellStyle name="40% - Accent5 2 2 3 3" xfId="1409"/>
    <cellStyle name="40% - Accent5 2 2 4" xfId="1410"/>
    <cellStyle name="40% - Accent5 2 2 4 2" xfId="1411"/>
    <cellStyle name="40% - Accent5 2 2 5" xfId="1412"/>
    <cellStyle name="40% - Accent5 2 2 6" xfId="1413"/>
    <cellStyle name="40% - Accent5 2 3" xfId="1414"/>
    <cellStyle name="40% - Accent5 2 3 2" xfId="1415"/>
    <cellStyle name="40% - Accent5 2 3 2 2" xfId="1416"/>
    <cellStyle name="40% - Accent5 2 3 2 3" xfId="1417"/>
    <cellStyle name="40% - Accent5 2 3 3" xfId="1418"/>
    <cellStyle name="40% - Accent5 2 3 3 2" xfId="1419"/>
    <cellStyle name="40% - Accent5 2 3 4" xfId="1420"/>
    <cellStyle name="40% - Accent5 2 4" xfId="1421"/>
    <cellStyle name="40% - Accent5 2 4 2" xfId="1422"/>
    <cellStyle name="40% - Accent5 2 4 3" xfId="1423"/>
    <cellStyle name="40% - Accent5 2 4 4" xfId="1424"/>
    <cellStyle name="40% - Accent5 2 5" xfId="1425"/>
    <cellStyle name="40% - Accent5 2 5 2" xfId="1426"/>
    <cellStyle name="40% - Accent5 2 5 3" xfId="1427"/>
    <cellStyle name="40% - Accent5 2 6" xfId="1428"/>
    <cellStyle name="40% - Accent5 2 6 2" xfId="1429"/>
    <cellStyle name="40% - Accent5 2 7" xfId="1430"/>
    <cellStyle name="40% - Accent5 2 7 2" xfId="1431"/>
    <cellStyle name="40% - Accent5 2 8" xfId="1432"/>
    <cellStyle name="40% - Accent5 2 9" xfId="1433"/>
    <cellStyle name="40% - Accent5 3" xfId="1434"/>
    <cellStyle name="40% - Accent5 3 2" xfId="1435"/>
    <cellStyle name="40% - Accent5 3 2 2" xfId="1436"/>
    <cellStyle name="40% - Accent5 3 2 2 2" xfId="1437"/>
    <cellStyle name="40% - Accent5 3 2 2 3" xfId="1438"/>
    <cellStyle name="40% - Accent5 3 2 3" xfId="1439"/>
    <cellStyle name="40% - Accent5 3 2 3 2" xfId="1440"/>
    <cellStyle name="40% - Accent5 3 2 3 3" xfId="1441"/>
    <cellStyle name="40% - Accent5 3 2 4" xfId="1442"/>
    <cellStyle name="40% - Accent5 3 2 4 2" xfId="1443"/>
    <cellStyle name="40% - Accent5 3 2 5" xfId="1444"/>
    <cellStyle name="40% - Accent5 3 2 6" xfId="1445"/>
    <cellStyle name="40% - Accent5 3 3" xfId="1446"/>
    <cellStyle name="40% - Accent5 3 3 2" xfId="1447"/>
    <cellStyle name="40% - Accent5 3 3 2 2" xfId="1448"/>
    <cellStyle name="40% - Accent5 3 3 2 3" xfId="1449"/>
    <cellStyle name="40% - Accent5 3 3 3" xfId="1450"/>
    <cellStyle name="40% - Accent5 3 3 3 2" xfId="1451"/>
    <cellStyle name="40% - Accent5 3 3 4" xfId="1452"/>
    <cellStyle name="40% - Accent5 3 4" xfId="1453"/>
    <cellStyle name="40% - Accent5 3 4 2" xfId="1454"/>
    <cellStyle name="40% - Accent5 3 4 3" xfId="1455"/>
    <cellStyle name="40% - Accent5 3 4 4" xfId="1456"/>
    <cellStyle name="40% - Accent5 3 5" xfId="1457"/>
    <cellStyle name="40% - Accent5 3 5 2" xfId="1458"/>
    <cellStyle name="40% - Accent5 3 5 3" xfId="1459"/>
    <cellStyle name="40% - Accent5 3 6" xfId="1460"/>
    <cellStyle name="40% - Accent5 3 6 2" xfId="1461"/>
    <cellStyle name="40% - Accent5 3 7" xfId="1462"/>
    <cellStyle name="40% - Accent5 3 7 2" xfId="1463"/>
    <cellStyle name="40% - Accent5 3 8" xfId="1464"/>
    <cellStyle name="40% - Accent5 3 9" xfId="1465"/>
    <cellStyle name="40% - Accent5 4" xfId="1466"/>
    <cellStyle name="40% - Accent5 4 2" xfId="1467"/>
    <cellStyle name="40% - Accent5 4 2 2" xfId="1468"/>
    <cellStyle name="40% - Accent5 4 2 2 2" xfId="1469"/>
    <cellStyle name="40% - Accent5 4 2 2 3" xfId="1470"/>
    <cellStyle name="40% - Accent5 4 2 3" xfId="1471"/>
    <cellStyle name="40% - Accent5 4 2 3 2" xfId="1472"/>
    <cellStyle name="40% - Accent5 4 2 4" xfId="1473"/>
    <cellStyle name="40% - Accent5 4 2 4 2" xfId="1474"/>
    <cellStyle name="40% - Accent5 4 2 5" xfId="1475"/>
    <cellStyle name="40% - Accent5 4 2 6" xfId="1476"/>
    <cellStyle name="40% - Accent5 4 3" xfId="1477"/>
    <cellStyle name="40% - Accent5 4 3 2" xfId="1478"/>
    <cellStyle name="40% - Accent5 4 3 3" xfId="1479"/>
    <cellStyle name="40% - Accent5 4 4" xfId="1480"/>
    <cellStyle name="40% - Accent5 4 4 2" xfId="1481"/>
    <cellStyle name="40% - Accent5 4 4 3" xfId="1482"/>
    <cellStyle name="40% - Accent5 4 5" xfId="1483"/>
    <cellStyle name="40% - Accent5 4 5 2" xfId="1484"/>
    <cellStyle name="40% - Accent5 4 6" xfId="1485"/>
    <cellStyle name="40% - Accent5 4 6 2" xfId="1486"/>
    <cellStyle name="40% - Accent5 4 7" xfId="1487"/>
    <cellStyle name="40% - Accent5 4 7 2" xfId="1488"/>
    <cellStyle name="40% - Accent5 4 8" xfId="1489"/>
    <cellStyle name="40% - Accent5 4 9" xfId="1490"/>
    <cellStyle name="40% - Accent5 5" xfId="1491"/>
    <cellStyle name="40% - Accent5 5 2" xfId="1492"/>
    <cellStyle name="40% - Accent5 5 2 2" xfId="1493"/>
    <cellStyle name="40% - Accent5 5 2 2 2" xfId="1494"/>
    <cellStyle name="40% - Accent5 5 2 3" xfId="1495"/>
    <cellStyle name="40% - Accent5 5 2 4" xfId="1496"/>
    <cellStyle name="40% - Accent5 5 2 5" xfId="1497"/>
    <cellStyle name="40% - Accent5 5 3" xfId="1498"/>
    <cellStyle name="40% - Accent5 5 3 2" xfId="1499"/>
    <cellStyle name="40% - Accent5 5 3 3" xfId="1500"/>
    <cellStyle name="40% - Accent5 5 4" xfId="1501"/>
    <cellStyle name="40% - Accent5 5 4 2" xfId="1502"/>
    <cellStyle name="40% - Accent5 5 5" xfId="1503"/>
    <cellStyle name="40% - Accent5 5 5 2" xfId="1504"/>
    <cellStyle name="40% - Accent5 5 6" xfId="1505"/>
    <cellStyle name="40% - Accent5 5 7" xfId="1506"/>
    <cellStyle name="40% - Accent5 6" xfId="1507"/>
    <cellStyle name="40% - Accent5 6 2" xfId="1508"/>
    <cellStyle name="40% - Accent5 6 2 2" xfId="1509"/>
    <cellStyle name="40% - Accent5 6 2 3" xfId="1510"/>
    <cellStyle name="40% - Accent5 6 3" xfId="1511"/>
    <cellStyle name="40% - Accent5 6 3 2" xfId="1512"/>
    <cellStyle name="40% - Accent5 6 3 3" xfId="1513"/>
    <cellStyle name="40% - Accent5 6 4" xfId="1514"/>
    <cellStyle name="40% - Accent5 6 4 2" xfId="1515"/>
    <cellStyle name="40% - Accent5 6 5" xfId="1516"/>
    <cellStyle name="40% - Accent5 6 6" xfId="1517"/>
    <cellStyle name="40% - Accent5 7" xfId="1518"/>
    <cellStyle name="40% - Accent5 7 2" xfId="1519"/>
    <cellStyle name="40% - Accent5 7 2 2" xfId="1520"/>
    <cellStyle name="40% - Accent5 7 2 3" xfId="1521"/>
    <cellStyle name="40% - Accent5 7 3" xfId="1522"/>
    <cellStyle name="40% - Accent5 7 3 2" xfId="1523"/>
    <cellStyle name="40% - Accent5 7 4" xfId="1524"/>
    <cellStyle name="40% - Accent5 8" xfId="1525"/>
    <cellStyle name="40% - Accent5 8 2" xfId="1526"/>
    <cellStyle name="40% - Accent5 8 3" xfId="1527"/>
    <cellStyle name="40% - Accent5 8 4" xfId="1528"/>
    <cellStyle name="40% - Accent5 9" xfId="1529"/>
    <cellStyle name="40% - Accent5 9 2" xfId="1530"/>
    <cellStyle name="40% - Accent5 9 3" xfId="1531"/>
    <cellStyle name="40% - Accent5 9 4" xfId="1532"/>
    <cellStyle name="40% - Accent6" xfId="1533"/>
    <cellStyle name="40% - Accent6 10" xfId="1534"/>
    <cellStyle name="40% - Accent6 10 2" xfId="1535"/>
    <cellStyle name="40% - Accent6 11" xfId="1536"/>
    <cellStyle name="40% - Accent6 11 2" xfId="1537"/>
    <cellStyle name="40% - Accent6 12" xfId="1538"/>
    <cellStyle name="40% - Accent6 13" xfId="1539"/>
    <cellStyle name="40% - Accent6 2" xfId="1540"/>
    <cellStyle name="40% - Accent6 2 2" xfId="1541"/>
    <cellStyle name="40% - Accent6 2 2 2" xfId="1542"/>
    <cellStyle name="40% - Accent6 2 2 2 2" xfId="1543"/>
    <cellStyle name="40% - Accent6 2 2 2 3" xfId="1544"/>
    <cellStyle name="40% - Accent6 2 2 3" xfId="1545"/>
    <cellStyle name="40% - Accent6 2 2 3 2" xfId="1546"/>
    <cellStyle name="40% - Accent6 2 2 3 3" xfId="1547"/>
    <cellStyle name="40% - Accent6 2 2 4" xfId="1548"/>
    <cellStyle name="40% - Accent6 2 2 4 2" xfId="1549"/>
    <cellStyle name="40% - Accent6 2 2 5" xfId="1550"/>
    <cellStyle name="40% - Accent6 2 2 6" xfId="1551"/>
    <cellStyle name="40% - Accent6 2 3" xfId="1552"/>
    <cellStyle name="40% - Accent6 2 3 2" xfId="1553"/>
    <cellStyle name="40% - Accent6 2 3 2 2" xfId="1554"/>
    <cellStyle name="40% - Accent6 2 3 2 3" xfId="1555"/>
    <cellStyle name="40% - Accent6 2 3 3" xfId="1556"/>
    <cellStyle name="40% - Accent6 2 3 3 2" xfId="1557"/>
    <cellStyle name="40% - Accent6 2 3 4" xfId="1558"/>
    <cellStyle name="40% - Accent6 2 4" xfId="1559"/>
    <cellStyle name="40% - Accent6 2 4 2" xfId="1560"/>
    <cellStyle name="40% - Accent6 2 4 3" xfId="1561"/>
    <cellStyle name="40% - Accent6 2 4 4" xfId="1562"/>
    <cellStyle name="40% - Accent6 2 5" xfId="1563"/>
    <cellStyle name="40% - Accent6 2 5 2" xfId="1564"/>
    <cellStyle name="40% - Accent6 2 5 3" xfId="1565"/>
    <cellStyle name="40% - Accent6 2 6" xfId="1566"/>
    <cellStyle name="40% - Accent6 2 6 2" xfId="1567"/>
    <cellStyle name="40% - Accent6 2 7" xfId="1568"/>
    <cellStyle name="40% - Accent6 2 7 2" xfId="1569"/>
    <cellStyle name="40% - Accent6 2 8" xfId="1570"/>
    <cellStyle name="40% - Accent6 2 9" xfId="1571"/>
    <cellStyle name="40% - Accent6 3" xfId="1572"/>
    <cellStyle name="40% - Accent6 3 2" xfId="1573"/>
    <cellStyle name="40% - Accent6 3 2 2" xfId="1574"/>
    <cellStyle name="40% - Accent6 3 2 2 2" xfId="1575"/>
    <cellStyle name="40% - Accent6 3 2 2 3" xfId="1576"/>
    <cellStyle name="40% - Accent6 3 2 3" xfId="1577"/>
    <cellStyle name="40% - Accent6 3 2 3 2" xfId="1578"/>
    <cellStyle name="40% - Accent6 3 2 3 3" xfId="1579"/>
    <cellStyle name="40% - Accent6 3 2 4" xfId="1580"/>
    <cellStyle name="40% - Accent6 3 2 4 2" xfId="1581"/>
    <cellStyle name="40% - Accent6 3 2 5" xfId="1582"/>
    <cellStyle name="40% - Accent6 3 2 6" xfId="1583"/>
    <cellStyle name="40% - Accent6 3 3" xfId="1584"/>
    <cellStyle name="40% - Accent6 3 3 2" xfId="1585"/>
    <cellStyle name="40% - Accent6 3 3 2 2" xfId="1586"/>
    <cellStyle name="40% - Accent6 3 3 2 3" xfId="1587"/>
    <cellStyle name="40% - Accent6 3 3 3" xfId="1588"/>
    <cellStyle name="40% - Accent6 3 3 3 2" xfId="1589"/>
    <cellStyle name="40% - Accent6 3 3 4" xfId="1590"/>
    <cellStyle name="40% - Accent6 3 4" xfId="1591"/>
    <cellStyle name="40% - Accent6 3 4 2" xfId="1592"/>
    <cellStyle name="40% - Accent6 3 4 3" xfId="1593"/>
    <cellStyle name="40% - Accent6 3 4 4" xfId="1594"/>
    <cellStyle name="40% - Accent6 3 5" xfId="1595"/>
    <cellStyle name="40% - Accent6 3 5 2" xfId="1596"/>
    <cellStyle name="40% - Accent6 3 5 3" xfId="1597"/>
    <cellStyle name="40% - Accent6 3 6" xfId="1598"/>
    <cellStyle name="40% - Accent6 3 6 2" xfId="1599"/>
    <cellStyle name="40% - Accent6 3 7" xfId="1600"/>
    <cellStyle name="40% - Accent6 3 7 2" xfId="1601"/>
    <cellStyle name="40% - Accent6 3 8" xfId="1602"/>
    <cellStyle name="40% - Accent6 3 9" xfId="1603"/>
    <cellStyle name="40% - Accent6 4" xfId="1604"/>
    <cellStyle name="40% - Accent6 4 2" xfId="1605"/>
    <cellStyle name="40% - Accent6 4 2 2" xfId="1606"/>
    <cellStyle name="40% - Accent6 4 2 2 2" xfId="1607"/>
    <cellStyle name="40% - Accent6 4 2 2 3" xfId="1608"/>
    <cellStyle name="40% - Accent6 4 2 3" xfId="1609"/>
    <cellStyle name="40% - Accent6 4 2 3 2" xfId="1610"/>
    <cellStyle name="40% - Accent6 4 2 4" xfId="1611"/>
    <cellStyle name="40% - Accent6 4 2 4 2" xfId="1612"/>
    <cellStyle name="40% - Accent6 4 2 5" xfId="1613"/>
    <cellStyle name="40% - Accent6 4 2 6" xfId="1614"/>
    <cellStyle name="40% - Accent6 4 3" xfId="1615"/>
    <cellStyle name="40% - Accent6 4 3 2" xfId="1616"/>
    <cellStyle name="40% - Accent6 4 3 3" xfId="1617"/>
    <cellStyle name="40% - Accent6 4 4" xfId="1618"/>
    <cellStyle name="40% - Accent6 4 4 2" xfId="1619"/>
    <cellStyle name="40% - Accent6 4 4 3" xfId="1620"/>
    <cellStyle name="40% - Accent6 4 5" xfId="1621"/>
    <cellStyle name="40% - Accent6 4 5 2" xfId="1622"/>
    <cellStyle name="40% - Accent6 4 6" xfId="1623"/>
    <cellStyle name="40% - Accent6 4 6 2" xfId="1624"/>
    <cellStyle name="40% - Accent6 4 7" xfId="1625"/>
    <cellStyle name="40% - Accent6 4 7 2" xfId="1626"/>
    <cellStyle name="40% - Accent6 4 8" xfId="1627"/>
    <cellStyle name="40% - Accent6 4 9" xfId="1628"/>
    <cellStyle name="40% - Accent6 5" xfId="1629"/>
    <cellStyle name="40% - Accent6 5 2" xfId="1630"/>
    <cellStyle name="40% - Accent6 5 2 2" xfId="1631"/>
    <cellStyle name="40% - Accent6 5 2 2 2" xfId="1632"/>
    <cellStyle name="40% - Accent6 5 2 3" xfId="1633"/>
    <cellStyle name="40% - Accent6 5 2 4" xfId="1634"/>
    <cellStyle name="40% - Accent6 5 2 5" xfId="1635"/>
    <cellStyle name="40% - Accent6 5 3" xfId="1636"/>
    <cellStyle name="40% - Accent6 5 3 2" xfId="1637"/>
    <cellStyle name="40% - Accent6 5 3 3" xfId="1638"/>
    <cellStyle name="40% - Accent6 5 4" xfId="1639"/>
    <cellStyle name="40% - Accent6 5 4 2" xfId="1640"/>
    <cellStyle name="40% - Accent6 5 5" xfId="1641"/>
    <cellStyle name="40% - Accent6 5 5 2" xfId="1642"/>
    <cellStyle name="40% - Accent6 5 6" xfId="1643"/>
    <cellStyle name="40% - Accent6 5 7" xfId="1644"/>
    <cellStyle name="40% - Accent6 6" xfId="1645"/>
    <cellStyle name="40% - Accent6 6 2" xfId="1646"/>
    <cellStyle name="40% - Accent6 6 2 2" xfId="1647"/>
    <cellStyle name="40% - Accent6 6 2 3" xfId="1648"/>
    <cellStyle name="40% - Accent6 6 3" xfId="1649"/>
    <cellStyle name="40% - Accent6 6 3 2" xfId="1650"/>
    <cellStyle name="40% - Accent6 6 3 3" xfId="1651"/>
    <cellStyle name="40% - Accent6 6 4" xfId="1652"/>
    <cellStyle name="40% - Accent6 6 4 2" xfId="1653"/>
    <cellStyle name="40% - Accent6 6 5" xfId="1654"/>
    <cellStyle name="40% - Accent6 6 6" xfId="1655"/>
    <cellStyle name="40% - Accent6 7" xfId="1656"/>
    <cellStyle name="40% - Accent6 7 2" xfId="1657"/>
    <cellStyle name="40% - Accent6 7 2 2" xfId="1658"/>
    <cellStyle name="40% - Accent6 7 2 3" xfId="1659"/>
    <cellStyle name="40% - Accent6 7 3" xfId="1660"/>
    <cellStyle name="40% - Accent6 7 3 2" xfId="1661"/>
    <cellStyle name="40% - Accent6 7 4" xfId="1662"/>
    <cellStyle name="40% - Accent6 8" xfId="1663"/>
    <cellStyle name="40% - Accent6 8 2" xfId="1664"/>
    <cellStyle name="40% - Accent6 8 3" xfId="1665"/>
    <cellStyle name="40% - Accent6 8 4" xfId="1666"/>
    <cellStyle name="40% - Accent6 9" xfId="1667"/>
    <cellStyle name="40% - Accent6 9 2" xfId="1668"/>
    <cellStyle name="40% - Accent6 9 3" xfId="1669"/>
    <cellStyle name="40% - Accent6 9 4" xfId="1670"/>
    <cellStyle name="60% - Accent1" xfId="1671"/>
    <cellStyle name="60% - Accent2" xfId="1672"/>
    <cellStyle name="60% - Accent3" xfId="1673"/>
    <cellStyle name="60% - Accent4" xfId="1674"/>
    <cellStyle name="60% - Accent5" xfId="1675"/>
    <cellStyle name="60% - Accent6" xfId="1676"/>
    <cellStyle name="Accent1" xfId="1677"/>
    <cellStyle name="Accent2" xfId="1678"/>
    <cellStyle name="Accent3" xfId="1679"/>
    <cellStyle name="Accent4" xfId="1680"/>
    <cellStyle name="Accent5" xfId="1681"/>
    <cellStyle name="Accent6" xfId="1682"/>
    <cellStyle name="Bad" xfId="1683"/>
    <cellStyle name="Bilješka" xfId="1684"/>
    <cellStyle name="Bilješka 2" xfId="1685"/>
    <cellStyle name="Bilješka 2 10" xfId="1686"/>
    <cellStyle name="Bilješka 2 10 2" xfId="1687"/>
    <cellStyle name="Bilješka 2 11" xfId="1688"/>
    <cellStyle name="Bilješka 2 11 2" xfId="1689"/>
    <cellStyle name="Bilješka 2 12" xfId="1690"/>
    <cellStyle name="Bilješka 2 13" xfId="1691"/>
    <cellStyle name="Bilješka 2 2" xfId="1692"/>
    <cellStyle name="Bilješka 2 2 2" xfId="1693"/>
    <cellStyle name="Bilješka 2 2 2 2" xfId="1694"/>
    <cellStyle name="Bilješka 2 2 2 2 2" xfId="1695"/>
    <cellStyle name="Bilješka 2 2 2 2 3" xfId="1696"/>
    <cellStyle name="Bilješka 2 2 2 3" xfId="1697"/>
    <cellStyle name="Bilješka 2 2 2 3 2" xfId="1698"/>
    <cellStyle name="Bilješka 2 2 2 3 3" xfId="1699"/>
    <cellStyle name="Bilješka 2 2 2 4" xfId="1700"/>
    <cellStyle name="Bilješka 2 2 2 4 2" xfId="1701"/>
    <cellStyle name="Bilješka 2 2 2 5" xfId="1702"/>
    <cellStyle name="Bilješka 2 2 2 6" xfId="1703"/>
    <cellStyle name="Bilješka 2 2 3" xfId="1704"/>
    <cellStyle name="Bilješka 2 2 3 2" xfId="1705"/>
    <cellStyle name="Bilješka 2 2 3 2 2" xfId="1706"/>
    <cellStyle name="Bilješka 2 2 3 2 3" xfId="1707"/>
    <cellStyle name="Bilješka 2 2 3 3" xfId="1708"/>
    <cellStyle name="Bilješka 2 2 3 3 2" xfId="1709"/>
    <cellStyle name="Bilješka 2 2 3 4" xfId="1710"/>
    <cellStyle name="Bilješka 2 2 4" xfId="1711"/>
    <cellStyle name="Bilješka 2 2 4 2" xfId="1712"/>
    <cellStyle name="Bilješka 2 2 4 3" xfId="1713"/>
    <cellStyle name="Bilješka 2 2 4 4" xfId="1714"/>
    <cellStyle name="Bilješka 2 2 5" xfId="1715"/>
    <cellStyle name="Bilješka 2 2 5 2" xfId="1716"/>
    <cellStyle name="Bilješka 2 2 5 3" xfId="1717"/>
    <cellStyle name="Bilješka 2 2 6" xfId="1718"/>
    <cellStyle name="Bilješka 2 2 6 2" xfId="1719"/>
    <cellStyle name="Bilješka 2 2 7" xfId="1720"/>
    <cellStyle name="Bilješka 2 2 7 2" xfId="1721"/>
    <cellStyle name="Bilješka 2 2 8" xfId="1722"/>
    <cellStyle name="Bilješka 2 2 9" xfId="1723"/>
    <cellStyle name="Bilješka 2 3" xfId="1724"/>
    <cellStyle name="Bilješka 2 3 2" xfId="1725"/>
    <cellStyle name="Bilješka 2 3 2 2" xfId="1726"/>
    <cellStyle name="Bilješka 2 3 2 2 2" xfId="1727"/>
    <cellStyle name="Bilješka 2 3 2 2 3" xfId="1728"/>
    <cellStyle name="Bilješka 2 3 2 3" xfId="1729"/>
    <cellStyle name="Bilješka 2 3 2 3 2" xfId="1730"/>
    <cellStyle name="Bilješka 2 3 2 3 3" xfId="1731"/>
    <cellStyle name="Bilješka 2 3 2 4" xfId="1732"/>
    <cellStyle name="Bilješka 2 3 2 4 2" xfId="1733"/>
    <cellStyle name="Bilješka 2 3 2 5" xfId="1734"/>
    <cellStyle name="Bilješka 2 3 2 6" xfId="1735"/>
    <cellStyle name="Bilješka 2 3 3" xfId="1736"/>
    <cellStyle name="Bilješka 2 3 3 2" xfId="1737"/>
    <cellStyle name="Bilješka 2 3 3 2 2" xfId="1738"/>
    <cellStyle name="Bilješka 2 3 3 2 3" xfId="1739"/>
    <cellStyle name="Bilješka 2 3 3 3" xfId="1740"/>
    <cellStyle name="Bilješka 2 3 3 3 2" xfId="1741"/>
    <cellStyle name="Bilješka 2 3 3 4" xfId="1742"/>
    <cellStyle name="Bilješka 2 3 4" xfId="1743"/>
    <cellStyle name="Bilješka 2 3 4 2" xfId="1744"/>
    <cellStyle name="Bilješka 2 3 4 3" xfId="1745"/>
    <cellStyle name="Bilješka 2 3 4 4" xfId="1746"/>
    <cellStyle name="Bilješka 2 3 5" xfId="1747"/>
    <cellStyle name="Bilješka 2 3 5 2" xfId="1748"/>
    <cellStyle name="Bilješka 2 3 5 3" xfId="1749"/>
    <cellStyle name="Bilješka 2 3 6" xfId="1750"/>
    <cellStyle name="Bilješka 2 3 6 2" xfId="1751"/>
    <cellStyle name="Bilješka 2 3 7" xfId="1752"/>
    <cellStyle name="Bilješka 2 3 7 2" xfId="1753"/>
    <cellStyle name="Bilješka 2 3 8" xfId="1754"/>
    <cellStyle name="Bilješka 2 3 9" xfId="1755"/>
    <cellStyle name="Bilješka 2 4" xfId="1756"/>
    <cellStyle name="Bilješka 2 4 2" xfId="1757"/>
    <cellStyle name="Bilješka 2 4 2 2" xfId="1758"/>
    <cellStyle name="Bilješka 2 4 2 2 2" xfId="1759"/>
    <cellStyle name="Bilješka 2 4 2 2 3" xfId="1760"/>
    <cellStyle name="Bilješka 2 4 2 3" xfId="1761"/>
    <cellStyle name="Bilješka 2 4 2 3 2" xfId="1762"/>
    <cellStyle name="Bilješka 2 4 2 4" xfId="1763"/>
    <cellStyle name="Bilješka 2 4 2 4 2" xfId="1764"/>
    <cellStyle name="Bilješka 2 4 2 5" xfId="1765"/>
    <cellStyle name="Bilješka 2 4 2 6" xfId="1766"/>
    <cellStyle name="Bilješka 2 4 3" xfId="1767"/>
    <cellStyle name="Bilješka 2 4 3 2" xfId="1768"/>
    <cellStyle name="Bilješka 2 4 3 3" xfId="1769"/>
    <cellStyle name="Bilješka 2 4 4" xfId="1770"/>
    <cellStyle name="Bilješka 2 4 4 2" xfId="1771"/>
    <cellStyle name="Bilješka 2 4 4 3" xfId="1772"/>
    <cellStyle name="Bilješka 2 4 5" xfId="1773"/>
    <cellStyle name="Bilješka 2 4 5 2" xfId="1774"/>
    <cellStyle name="Bilješka 2 4 6" xfId="1775"/>
    <cellStyle name="Bilješka 2 4 6 2" xfId="1776"/>
    <cellStyle name="Bilješka 2 4 7" xfId="1777"/>
    <cellStyle name="Bilješka 2 4 7 2" xfId="1778"/>
    <cellStyle name="Bilješka 2 4 8" xfId="1779"/>
    <cellStyle name="Bilješka 2 4 9" xfId="1780"/>
    <cellStyle name="Bilješka 2 5" xfId="1781"/>
    <cellStyle name="Bilješka 2 5 2" xfId="1782"/>
    <cellStyle name="Bilješka 2 5 2 2" xfId="1783"/>
    <cellStyle name="Bilješka 2 5 2 2 2" xfId="1784"/>
    <cellStyle name="Bilješka 2 5 2 3" xfId="1785"/>
    <cellStyle name="Bilješka 2 5 2 4" xfId="1786"/>
    <cellStyle name="Bilješka 2 5 2 5" xfId="1787"/>
    <cellStyle name="Bilješka 2 5 3" xfId="1788"/>
    <cellStyle name="Bilješka 2 5 3 2" xfId="1789"/>
    <cellStyle name="Bilješka 2 5 3 3" xfId="1790"/>
    <cellStyle name="Bilješka 2 5 4" xfId="1791"/>
    <cellStyle name="Bilješka 2 5 4 2" xfId="1792"/>
    <cellStyle name="Bilješka 2 5 5" xfId="1793"/>
    <cellStyle name="Bilješka 2 5 5 2" xfId="1794"/>
    <cellStyle name="Bilješka 2 5 6" xfId="1795"/>
    <cellStyle name="Bilješka 2 5 7" xfId="1796"/>
    <cellStyle name="Bilješka 2 6" xfId="1797"/>
    <cellStyle name="Bilješka 2 6 2" xfId="1798"/>
    <cellStyle name="Bilješka 2 6 2 2" xfId="1799"/>
    <cellStyle name="Bilješka 2 6 2 3" xfId="1800"/>
    <cellStyle name="Bilješka 2 6 3" xfId="1801"/>
    <cellStyle name="Bilješka 2 6 3 2" xfId="1802"/>
    <cellStyle name="Bilješka 2 6 3 3" xfId="1803"/>
    <cellStyle name="Bilješka 2 6 4" xfId="1804"/>
    <cellStyle name="Bilješka 2 6 4 2" xfId="1805"/>
    <cellStyle name="Bilješka 2 6 5" xfId="1806"/>
    <cellStyle name="Bilješka 2 6 6" xfId="1807"/>
    <cellStyle name="Bilješka 2 7" xfId="1808"/>
    <cellStyle name="Bilješka 2 7 2" xfId="1809"/>
    <cellStyle name="Bilješka 2 7 2 2" xfId="1810"/>
    <cellStyle name="Bilješka 2 7 2 3" xfId="1811"/>
    <cellStyle name="Bilješka 2 7 3" xfId="1812"/>
    <cellStyle name="Bilješka 2 7 3 2" xfId="1813"/>
    <cellStyle name="Bilješka 2 7 4" xfId="1814"/>
    <cellStyle name="Bilješka 2 8" xfId="1815"/>
    <cellStyle name="Bilješka 2 8 2" xfId="1816"/>
    <cellStyle name="Bilješka 2 8 3" xfId="1817"/>
    <cellStyle name="Bilješka 2 8 4" xfId="1818"/>
    <cellStyle name="Bilješka 2 9" xfId="1819"/>
    <cellStyle name="Bilješka 2 9 2" xfId="1820"/>
    <cellStyle name="Bilješka 2 9 3" xfId="1821"/>
    <cellStyle name="Bilješka 2 9 4" xfId="1822"/>
    <cellStyle name="Calculation" xfId="1823"/>
    <cellStyle name="Check Cell" xfId="1824"/>
    <cellStyle name="Comma" xfId="1825"/>
    <cellStyle name="Comma [0]" xfId="1826"/>
    <cellStyle name="Currency" xfId="1827"/>
    <cellStyle name="Currency [0]" xfId="1828"/>
    <cellStyle name="Dobro" xfId="1829"/>
    <cellStyle name="Explanatory Text" xfId="1830"/>
    <cellStyle name="Good" xfId="1831"/>
    <cellStyle name="Heading 1" xfId="1832"/>
    <cellStyle name="Heading 2" xfId="1833"/>
    <cellStyle name="Heading 3" xfId="1834"/>
    <cellStyle name="Heading 4" xfId="1835"/>
    <cellStyle name="Hyperlink" xfId="1836"/>
    <cellStyle name="Hyperlink 2" xfId="1837"/>
    <cellStyle name="Hyperlink 3" xfId="1838"/>
    <cellStyle name="Hyperlink 3 2" xfId="1839"/>
    <cellStyle name="Input" xfId="1840"/>
    <cellStyle name="Izlaz" xfId="1841"/>
    <cellStyle name="Linked Cell" xfId="1842"/>
    <cellStyle name="Naslov" xfId="1843"/>
    <cellStyle name="Neutral" xfId="1844"/>
    <cellStyle name="Normal 2" xfId="1845"/>
    <cellStyle name="Normal 2 10" xfId="1846"/>
    <cellStyle name="Normal 2 10 2" xfId="1847"/>
    <cellStyle name="Normal 2 10 2 2" xfId="1848"/>
    <cellStyle name="Normal 2 10 2 3" xfId="1849"/>
    <cellStyle name="Normal 2 10 3" xfId="1850"/>
    <cellStyle name="Normal 2 10 3 2" xfId="1851"/>
    <cellStyle name="Normal 2 10 3 3" xfId="1852"/>
    <cellStyle name="Normal 2 10 4" xfId="1853"/>
    <cellStyle name="Normal 2 10 4 2" xfId="1854"/>
    <cellStyle name="Normal 2 10 5" xfId="1855"/>
    <cellStyle name="Normal 2 11" xfId="1856"/>
    <cellStyle name="Normal 2 11 2" xfId="1857"/>
    <cellStyle name="Normal 2 11 2 2" xfId="1858"/>
    <cellStyle name="Normal 2 11 2 3" xfId="1859"/>
    <cellStyle name="Normal 2 11 3" xfId="1860"/>
    <cellStyle name="Normal 2 11 3 2" xfId="1861"/>
    <cellStyle name="Normal 2 11 4" xfId="1862"/>
    <cellStyle name="Normal 2 12" xfId="1863"/>
    <cellStyle name="Normal 2 12 2" xfId="1864"/>
    <cellStyle name="Normal 2 12 3" xfId="1865"/>
    <cellStyle name="Normal 2 12 4" xfId="1866"/>
    <cellStyle name="Normal 2 13" xfId="1867"/>
    <cellStyle name="Normal 2 13 2" xfId="1868"/>
    <cellStyle name="Normal 2 13 3" xfId="1869"/>
    <cellStyle name="Normal 2 14" xfId="1870"/>
    <cellStyle name="Normal 2 14 2" xfId="1871"/>
    <cellStyle name="Normal 2 15" xfId="1872"/>
    <cellStyle name="Normal 2 16" xfId="1873"/>
    <cellStyle name="Normal 2 2" xfId="1874"/>
    <cellStyle name="Normal 2 3" xfId="1875"/>
    <cellStyle name="Normal 2 3 10" xfId="1876"/>
    <cellStyle name="Normal 2 3 10 2" xfId="1877"/>
    <cellStyle name="Normal 2 3 11" xfId="1878"/>
    <cellStyle name="Normal 2 3 12" xfId="1879"/>
    <cellStyle name="Normal 2 3 2" xfId="1880"/>
    <cellStyle name="Normal 2 3 2 2" xfId="1881"/>
    <cellStyle name="Normal 2 3 2 2 2" xfId="1882"/>
    <cellStyle name="Normal 2 3 2 2 2 2" xfId="1883"/>
    <cellStyle name="Normal 2 3 2 2 2 3" xfId="1884"/>
    <cellStyle name="Normal 2 3 2 2 3" xfId="1885"/>
    <cellStyle name="Normal 2 3 2 2 3 2" xfId="1886"/>
    <cellStyle name="Normal 2 3 2 2 3 3" xfId="1887"/>
    <cellStyle name="Normal 2 3 2 2 4" xfId="1888"/>
    <cellStyle name="Normal 2 3 2 2 4 2" xfId="1889"/>
    <cellStyle name="Normal 2 3 2 2 5" xfId="1890"/>
    <cellStyle name="Normal 2 3 2 2 6" xfId="1891"/>
    <cellStyle name="Normal 2 3 2 3" xfId="1892"/>
    <cellStyle name="Normal 2 3 2 3 2" xfId="1893"/>
    <cellStyle name="Normal 2 3 2 3 2 2" xfId="1894"/>
    <cellStyle name="Normal 2 3 2 3 2 3" xfId="1895"/>
    <cellStyle name="Normal 2 3 2 3 3" xfId="1896"/>
    <cellStyle name="Normal 2 3 2 3 3 2" xfId="1897"/>
    <cellStyle name="Normal 2 3 2 3 4" xfId="1898"/>
    <cellStyle name="Normal 2 3 2 4" xfId="1899"/>
    <cellStyle name="Normal 2 3 2 4 2" xfId="1900"/>
    <cellStyle name="Normal 2 3 2 4 3" xfId="1901"/>
    <cellStyle name="Normal 2 3 2 4 4" xfId="1902"/>
    <cellStyle name="Normal 2 3 2 5" xfId="1903"/>
    <cellStyle name="Normal 2 3 2 5 2" xfId="1904"/>
    <cellStyle name="Normal 2 3 2 5 3" xfId="1905"/>
    <cellStyle name="Normal 2 3 2 6" xfId="1906"/>
    <cellStyle name="Normal 2 3 2 6 2" xfId="1907"/>
    <cellStyle name="Normal 2 3 2 7" xfId="1908"/>
    <cellStyle name="Normal 2 3 2 7 2" xfId="1909"/>
    <cellStyle name="Normal 2 3 2 8" xfId="1910"/>
    <cellStyle name="Normal 2 3 2 9" xfId="1911"/>
    <cellStyle name="Normal 2 3 3" xfId="1912"/>
    <cellStyle name="Normal 2 3 3 2" xfId="1913"/>
    <cellStyle name="Normal 2 3 3 2 2" xfId="1914"/>
    <cellStyle name="Normal 2 3 3 2 2 2" xfId="1915"/>
    <cellStyle name="Normal 2 3 3 2 2 3" xfId="1916"/>
    <cellStyle name="Normal 2 3 3 2 3" xfId="1917"/>
    <cellStyle name="Normal 2 3 3 2 3 2" xfId="1918"/>
    <cellStyle name="Normal 2 3 3 2 4" xfId="1919"/>
    <cellStyle name="Normal 2 3 3 2 4 2" xfId="1920"/>
    <cellStyle name="Normal 2 3 3 2 5" xfId="1921"/>
    <cellStyle name="Normal 2 3 3 2 6" xfId="1922"/>
    <cellStyle name="Normal 2 3 3 3" xfId="1923"/>
    <cellStyle name="Normal 2 3 3 3 2" xfId="1924"/>
    <cellStyle name="Normal 2 3 3 3 3" xfId="1925"/>
    <cellStyle name="Normal 2 3 3 4" xfId="1926"/>
    <cellStyle name="Normal 2 3 3 4 2" xfId="1927"/>
    <cellStyle name="Normal 2 3 3 4 3" xfId="1928"/>
    <cellStyle name="Normal 2 3 3 5" xfId="1929"/>
    <cellStyle name="Normal 2 3 3 5 2" xfId="1930"/>
    <cellStyle name="Normal 2 3 3 6" xfId="1931"/>
    <cellStyle name="Normal 2 3 3 6 2" xfId="1932"/>
    <cellStyle name="Normal 2 3 3 7" xfId="1933"/>
    <cellStyle name="Normal 2 3 3 7 2" xfId="1934"/>
    <cellStyle name="Normal 2 3 3 8" xfId="1935"/>
    <cellStyle name="Normal 2 3 3 9" xfId="1936"/>
    <cellStyle name="Normal 2 3 4" xfId="1937"/>
    <cellStyle name="Normal 2 3 4 2" xfId="1938"/>
    <cellStyle name="Normal 2 3 4 2 2" xfId="1939"/>
    <cellStyle name="Normal 2 3 4 2 2 2" xfId="1940"/>
    <cellStyle name="Normal 2 3 4 2 3" xfId="1941"/>
    <cellStyle name="Normal 2 3 4 2 4" xfId="1942"/>
    <cellStyle name="Normal 2 3 4 2 5" xfId="1943"/>
    <cellStyle name="Normal 2 3 4 3" xfId="1944"/>
    <cellStyle name="Normal 2 3 4 3 2" xfId="1945"/>
    <cellStyle name="Normal 2 3 4 4" xfId="1946"/>
    <cellStyle name="Normal 2 3 4 4 2" xfId="1947"/>
    <cellStyle name="Normal 2 3 4 5" xfId="1948"/>
    <cellStyle name="Normal 2 3 4 5 2" xfId="1949"/>
    <cellStyle name="Normal 2 3 4 6" xfId="1950"/>
    <cellStyle name="Normal 2 3 4 7" xfId="1951"/>
    <cellStyle name="Normal 2 3 5" xfId="1952"/>
    <cellStyle name="Normal 2 3 5 2" xfId="1953"/>
    <cellStyle name="Normal 2 3 5 2 2" xfId="1954"/>
    <cellStyle name="Normal 2 3 5 2 3" xfId="1955"/>
    <cellStyle name="Normal 2 3 5 3" xfId="1956"/>
    <cellStyle name="Normal 2 3 5 3 2" xfId="1957"/>
    <cellStyle name="Normal 2 3 5 4" xfId="1958"/>
    <cellStyle name="Normal 2 3 5 4 2" xfId="1959"/>
    <cellStyle name="Normal 2 3 5 5" xfId="1960"/>
    <cellStyle name="Normal 2 3 5 6" xfId="1961"/>
    <cellStyle name="Normal 2 3 6" xfId="1962"/>
    <cellStyle name="Normal 2 3 6 2" xfId="1963"/>
    <cellStyle name="Normal 2 3 6 2 2" xfId="1964"/>
    <cellStyle name="Normal 2 3 6 2 3" xfId="1965"/>
    <cellStyle name="Normal 2 3 6 3" xfId="1966"/>
    <cellStyle name="Normal 2 3 6 3 2" xfId="1967"/>
    <cellStyle name="Normal 2 3 6 4" xfId="1968"/>
    <cellStyle name="Normal 2 3 7" xfId="1969"/>
    <cellStyle name="Normal 2 3 7 2" xfId="1970"/>
    <cellStyle name="Normal 2 3 7 3" xfId="1971"/>
    <cellStyle name="Normal 2 3 7 4" xfId="1972"/>
    <cellStyle name="Normal 2 3 8" xfId="1973"/>
    <cellStyle name="Normal 2 3 8 2" xfId="1974"/>
    <cellStyle name="Normal 2 3 9" xfId="1975"/>
    <cellStyle name="Normal 2 3 9 2" xfId="1976"/>
    <cellStyle name="Normal 2 4" xfId="1977"/>
    <cellStyle name="Normal 2 4 2" xfId="1978"/>
    <cellStyle name="Normal 2 4 2 2" xfId="1979"/>
    <cellStyle name="Normal 2 4 2 2 2" xfId="1980"/>
    <cellStyle name="Normal 2 4 2 2 3" xfId="1981"/>
    <cellStyle name="Normal 2 4 2 3" xfId="1982"/>
    <cellStyle name="Normal 2 4 2 3 2" xfId="1983"/>
    <cellStyle name="Normal 2 4 2 3 3" xfId="1984"/>
    <cellStyle name="Normal 2 4 2 4" xfId="1985"/>
    <cellStyle name="Normal 2 4 2 4 2" xfId="1986"/>
    <cellStyle name="Normal 2 4 2 5" xfId="1987"/>
    <cellStyle name="Normal 2 4 2 6" xfId="1988"/>
    <cellStyle name="Normal 2 4 3" xfId="1989"/>
    <cellStyle name="Normal 2 4 3 2" xfId="1990"/>
    <cellStyle name="Normal 2 4 3 2 2" xfId="1991"/>
    <cellStyle name="Normal 2 4 3 2 3" xfId="1992"/>
    <cellStyle name="Normal 2 4 3 3" xfId="1993"/>
    <cellStyle name="Normal 2 4 3 3 2" xfId="1994"/>
    <cellStyle name="Normal 2 4 3 4" xfId="1995"/>
    <cellStyle name="Normal 2 4 4" xfId="1996"/>
    <cellStyle name="Normal 2 4 4 2" xfId="1997"/>
    <cellStyle name="Normal 2 4 4 3" xfId="1998"/>
    <cellStyle name="Normal 2 4 4 4" xfId="1999"/>
    <cellStyle name="Normal 2 4 5" xfId="2000"/>
    <cellStyle name="Normal 2 4 5 2" xfId="2001"/>
    <cellStyle name="Normal 2 4 5 3" xfId="2002"/>
    <cellStyle name="Normal 2 4 6" xfId="2003"/>
    <cellStyle name="Normal 2 4 6 2" xfId="2004"/>
    <cellStyle name="Normal 2 4 7" xfId="2005"/>
    <cellStyle name="Normal 2 4 7 2" xfId="2006"/>
    <cellStyle name="Normal 2 4 8" xfId="2007"/>
    <cellStyle name="Normal 2 4 9" xfId="2008"/>
    <cellStyle name="Normal 2 5" xfId="2009"/>
    <cellStyle name="Normal 2 5 2" xfId="2010"/>
    <cellStyle name="Normal 2 5 2 2" xfId="2011"/>
    <cellStyle name="Normal 2 5 2 2 2" xfId="2012"/>
    <cellStyle name="Normal 2 5 2 2 3" xfId="2013"/>
    <cellStyle name="Normal 2 5 2 3" xfId="2014"/>
    <cellStyle name="Normal 2 5 2 3 2" xfId="2015"/>
    <cellStyle name="Normal 2 5 2 3 3" xfId="2016"/>
    <cellStyle name="Normal 2 5 2 4" xfId="2017"/>
    <cellStyle name="Normal 2 5 2 4 2" xfId="2018"/>
    <cellStyle name="Normal 2 5 2 5" xfId="2019"/>
    <cellStyle name="Normal 2 5 2 6" xfId="2020"/>
    <cellStyle name="Normal 2 5 3" xfId="2021"/>
    <cellStyle name="Normal 2 5 3 2" xfId="2022"/>
    <cellStyle name="Normal 2 5 3 2 2" xfId="2023"/>
    <cellStyle name="Normal 2 5 3 2 3" xfId="2024"/>
    <cellStyle name="Normal 2 5 3 3" xfId="2025"/>
    <cellStyle name="Normal 2 5 3 3 2" xfId="2026"/>
    <cellStyle name="Normal 2 5 3 4" xfId="2027"/>
    <cellStyle name="Normal 2 5 4" xfId="2028"/>
    <cellStyle name="Normal 2 5 4 2" xfId="2029"/>
    <cellStyle name="Normal 2 5 4 3" xfId="2030"/>
    <cellStyle name="Normal 2 5 4 4" xfId="2031"/>
    <cellStyle name="Normal 2 5 5" xfId="2032"/>
    <cellStyle name="Normal 2 5 5 2" xfId="2033"/>
    <cellStyle name="Normal 2 5 5 3" xfId="2034"/>
    <cellStyle name="Normal 2 5 6" xfId="2035"/>
    <cellStyle name="Normal 2 5 6 2" xfId="2036"/>
    <cellStyle name="Normal 2 5 7" xfId="2037"/>
    <cellStyle name="Normal 2 5 7 2" xfId="2038"/>
    <cellStyle name="Normal 2 5 8" xfId="2039"/>
    <cellStyle name="Normal 2 5 9" xfId="2040"/>
    <cellStyle name="Normal 2 6" xfId="2041"/>
    <cellStyle name="Normal 2 6 2" xfId="2042"/>
    <cellStyle name="Normal 2 6 2 2" xfId="2043"/>
    <cellStyle name="Normal 2 6 2 2 2" xfId="2044"/>
    <cellStyle name="Normal 2 6 2 2 3" xfId="2045"/>
    <cellStyle name="Normal 2 6 2 3" xfId="2046"/>
    <cellStyle name="Normal 2 6 2 3 2" xfId="2047"/>
    <cellStyle name="Normal 2 6 2 4" xfId="2048"/>
    <cellStyle name="Normal 2 6 2 4 2" xfId="2049"/>
    <cellStyle name="Normal 2 6 2 5" xfId="2050"/>
    <cellStyle name="Normal 2 6 2 6" xfId="2051"/>
    <cellStyle name="Normal 2 6 3" xfId="2052"/>
    <cellStyle name="Normal 2 6 3 2" xfId="2053"/>
    <cellStyle name="Normal 2 6 3 2 2" xfId="2054"/>
    <cellStyle name="Normal 2 6 3 3" xfId="2055"/>
    <cellStyle name="Normal 2 6 3 3 2" xfId="2056"/>
    <cellStyle name="Normal 2 6 3 4" xfId="2057"/>
    <cellStyle name="Normal 2 6 4" xfId="2058"/>
    <cellStyle name="Normal 2 6 4 2" xfId="2059"/>
    <cellStyle name="Normal 2 6 4 3" xfId="2060"/>
    <cellStyle name="Normal 2 6 5" xfId="2061"/>
    <cellStyle name="Normal 2 6 5 2" xfId="2062"/>
    <cellStyle name="Normal 2 6 6" xfId="2063"/>
    <cellStyle name="Normal 2 6 6 2" xfId="2064"/>
    <cellStyle name="Normal 2 6 7" xfId="2065"/>
    <cellStyle name="Normal 2 6 7 2" xfId="2066"/>
    <cellStyle name="Normal 2 6 8" xfId="2067"/>
    <cellStyle name="Normal 2 6 9" xfId="2068"/>
    <cellStyle name="Normal 2 7" xfId="2069"/>
    <cellStyle name="Normal 2 7 2" xfId="2070"/>
    <cellStyle name="Normal 2 7 2 2" xfId="2071"/>
    <cellStyle name="Normal 2 7 2 2 2" xfId="2072"/>
    <cellStyle name="Normal 2 7 2 2 3" xfId="2073"/>
    <cellStyle name="Normal 2 7 2 3" xfId="2074"/>
    <cellStyle name="Normal 2 7 2 3 2" xfId="2075"/>
    <cellStyle name="Normal 2 7 2 4" xfId="2076"/>
    <cellStyle name="Normal 2 7 2 4 2" xfId="2077"/>
    <cellStyle name="Normal 2 7 2 5" xfId="2078"/>
    <cellStyle name="Normal 2 7 2 6" xfId="2079"/>
    <cellStyle name="Normal 2 7 3" xfId="2080"/>
    <cellStyle name="Normal 2 7 3 2" xfId="2081"/>
    <cellStyle name="Normal 2 7 3 2 2" xfId="2082"/>
    <cellStyle name="Normal 2 7 3 3" xfId="2083"/>
    <cellStyle name="Normal 2 7 3 3 2" xfId="2084"/>
    <cellStyle name="Normal 2 7 3 4" xfId="2085"/>
    <cellStyle name="Normal 2 7 4" xfId="2086"/>
    <cellStyle name="Normal 2 7 4 2" xfId="2087"/>
    <cellStyle name="Normal 2 7 4 3" xfId="2088"/>
    <cellStyle name="Normal 2 7 5" xfId="2089"/>
    <cellStyle name="Normal 2 7 5 2" xfId="2090"/>
    <cellStyle name="Normal 2 7 6" xfId="2091"/>
    <cellStyle name="Normal 2 7 7" xfId="2092"/>
    <cellStyle name="Normal 2 8" xfId="2093"/>
    <cellStyle name="Normal 2 8 2" xfId="2094"/>
    <cellStyle name="Normal 2 8 2 2" xfId="2095"/>
    <cellStyle name="Normal 2 8 2 2 2" xfId="2096"/>
    <cellStyle name="Normal 2 8 2 2 3" xfId="2097"/>
    <cellStyle name="Normal 2 8 2 3" xfId="2098"/>
    <cellStyle name="Normal 2 8 2 3 2" xfId="2099"/>
    <cellStyle name="Normal 2 8 2 4" xfId="2100"/>
    <cellStyle name="Normal 2 8 2 5" xfId="2101"/>
    <cellStyle name="Normal 2 8 2 6" xfId="2102"/>
    <cellStyle name="Normal 2 8 3" xfId="2103"/>
    <cellStyle name="Normal 2 8 3 2" xfId="2104"/>
    <cellStyle name="Normal 2 8 3 3" xfId="2105"/>
    <cellStyle name="Normal 2 8 4" xfId="2106"/>
    <cellStyle name="Normal 2 8 4 2" xfId="2107"/>
    <cellStyle name="Normal 2 8 4 3" xfId="2108"/>
    <cellStyle name="Normal 2 8 5" xfId="2109"/>
    <cellStyle name="Normal 2 8 5 2" xfId="2110"/>
    <cellStyle name="Normal 2 8 6" xfId="2111"/>
    <cellStyle name="Normal 2 8 7" xfId="2112"/>
    <cellStyle name="Normal 2 9" xfId="2113"/>
    <cellStyle name="Normal 2 9 2" xfId="2114"/>
    <cellStyle name="Normal 2 9 2 2" xfId="2115"/>
    <cellStyle name="Normal 2 9 2 3" xfId="2116"/>
    <cellStyle name="Normal 2 9 3" xfId="2117"/>
    <cellStyle name="Normal 2 9 3 2" xfId="2118"/>
    <cellStyle name="Normal 2 9 3 3" xfId="2119"/>
    <cellStyle name="Normal 2 9 4" xfId="2120"/>
    <cellStyle name="Normal 2 9 4 2" xfId="2121"/>
    <cellStyle name="Normal 2 9 5" xfId="2122"/>
    <cellStyle name="Normal 2 9 6" xfId="2123"/>
    <cellStyle name="Normal 3" xfId="2124"/>
    <cellStyle name="Normal 3 2" xfId="2125"/>
    <cellStyle name="Normal 3 2 2" xfId="2126"/>
    <cellStyle name="Normal 3 3" xfId="2127"/>
    <cellStyle name="Normal 4" xfId="2128"/>
    <cellStyle name="Normal 5" xfId="2129"/>
    <cellStyle name="Normal_TFI-POD" xfId="2130"/>
    <cellStyle name="Note" xfId="2131"/>
    <cellStyle name="Obično 10" xfId="2132"/>
    <cellStyle name="Obično 11" xfId="2133"/>
    <cellStyle name="Obično 13" xfId="2134"/>
    <cellStyle name="Obično 14" xfId="2135"/>
    <cellStyle name="Obično 2" xfId="2136"/>
    <cellStyle name="Obično 2 10" xfId="2137"/>
    <cellStyle name="Obično 2 10 2" xfId="2138"/>
    <cellStyle name="Obično 2 10 3" xfId="2139"/>
    <cellStyle name="Obično 2 10 4" xfId="2140"/>
    <cellStyle name="Obično 2 11" xfId="2141"/>
    <cellStyle name="Obično 2 11 2" xfId="2142"/>
    <cellStyle name="Obično 2 12" xfId="2143"/>
    <cellStyle name="Obično 2 12 2" xfId="2144"/>
    <cellStyle name="Obično 2 13" xfId="2145"/>
    <cellStyle name="Obično 2 14" xfId="2146"/>
    <cellStyle name="Obično 2 2" xfId="2147"/>
    <cellStyle name="Obično 2 2 2" xfId="2148"/>
    <cellStyle name="Obično 2 2 2 2" xfId="2149"/>
    <cellStyle name="Obično 2 2 2 2 2" xfId="2150"/>
    <cellStyle name="Obično 2 2 2 2 3" xfId="2151"/>
    <cellStyle name="Obično 2 2 2 3" xfId="2152"/>
    <cellStyle name="Obično 2 2 2 3 2" xfId="2153"/>
    <cellStyle name="Obično 2 2 2 3 3" xfId="2154"/>
    <cellStyle name="Obično 2 2 2 4" xfId="2155"/>
    <cellStyle name="Obično 2 2 2 4 2" xfId="2156"/>
    <cellStyle name="Obično 2 2 2 5" xfId="2157"/>
    <cellStyle name="Obično 2 2 2 6" xfId="2158"/>
    <cellStyle name="Obično 2 2 3" xfId="2159"/>
    <cellStyle name="Obično 2 2 3 2" xfId="2160"/>
    <cellStyle name="Obično 2 2 3 2 2" xfId="2161"/>
    <cellStyle name="Obično 2 2 3 2 3" xfId="2162"/>
    <cellStyle name="Obično 2 2 3 3" xfId="2163"/>
    <cellStyle name="Obično 2 2 3 3 2" xfId="2164"/>
    <cellStyle name="Obično 2 2 3 4" xfId="2165"/>
    <cellStyle name="Obično 2 2 4" xfId="2166"/>
    <cellStyle name="Obično 2 2 4 2" xfId="2167"/>
    <cellStyle name="Obično 2 2 4 3" xfId="2168"/>
    <cellStyle name="Obično 2 2 4 4" xfId="2169"/>
    <cellStyle name="Obično 2 2 5" xfId="2170"/>
    <cellStyle name="Obično 2 2 5 2" xfId="2171"/>
    <cellStyle name="Obično 2 2 5 3" xfId="2172"/>
    <cellStyle name="Obično 2 2 6" xfId="2173"/>
    <cellStyle name="Obično 2 2 6 2" xfId="2174"/>
    <cellStyle name="Obično 2 2 7" xfId="2175"/>
    <cellStyle name="Obično 2 2 7 2" xfId="2176"/>
    <cellStyle name="Obično 2 2 8" xfId="2177"/>
    <cellStyle name="Obično 2 2 9" xfId="2178"/>
    <cellStyle name="Obično 2 3" xfId="2179"/>
    <cellStyle name="Obično 2 3 10" xfId="2180"/>
    <cellStyle name="Obično 2 3 2" xfId="2181"/>
    <cellStyle name="Obično 2 3 2 2" xfId="2182"/>
    <cellStyle name="Obično 2 3 2 2 2" xfId="2183"/>
    <cellStyle name="Obično 2 3 2 3" xfId="2184"/>
    <cellStyle name="Obično 2 3 2 4" xfId="2185"/>
    <cellStyle name="Obično 2 3 2 5" xfId="2186"/>
    <cellStyle name="Obično 2 3 2 6" xfId="2187"/>
    <cellStyle name="Obično 2 3 3" xfId="2188"/>
    <cellStyle name="Obično 2 3 3 2" xfId="2189"/>
    <cellStyle name="Obično 2 3 3 3" xfId="2190"/>
    <cellStyle name="Obično 2 3 4" xfId="2191"/>
    <cellStyle name="Obično 2 3 4 2" xfId="2192"/>
    <cellStyle name="Obično 2 3 4 3" xfId="2193"/>
    <cellStyle name="Obično 2 3 5" xfId="2194"/>
    <cellStyle name="Obično 2 3 5 2" xfId="2195"/>
    <cellStyle name="Obično 2 3 5 3" xfId="2196"/>
    <cellStyle name="Obično 2 3 6" xfId="2197"/>
    <cellStyle name="Obično 2 3 7" xfId="2198"/>
    <cellStyle name="Obično 2 3 7 2" xfId="2199"/>
    <cellStyle name="Obično 2 3 8" xfId="2200"/>
    <cellStyle name="Obično 2 3 9" xfId="2201"/>
    <cellStyle name="Obično 2 4" xfId="2202"/>
    <cellStyle name="Obično 2 4 2" xfId="2203"/>
    <cellStyle name="Obično 2 4 2 2" xfId="2204"/>
    <cellStyle name="Obično 2 4 2 2 2" xfId="2205"/>
    <cellStyle name="Obično 2 4 2 2 3" xfId="2206"/>
    <cellStyle name="Obično 2 4 2 3" xfId="2207"/>
    <cellStyle name="Obično 2 4 2 3 2" xfId="2208"/>
    <cellStyle name="Obično 2 4 2 4" xfId="2209"/>
    <cellStyle name="Obično 2 4 2 4 2" xfId="2210"/>
    <cellStyle name="Obično 2 4 2 5" xfId="2211"/>
    <cellStyle name="Obično 2 4 2 6" xfId="2212"/>
    <cellStyle name="Obično 2 4 3" xfId="2213"/>
    <cellStyle name="Obično 2 4 3 2" xfId="2214"/>
    <cellStyle name="Obično 2 4 3 2 2" xfId="2215"/>
    <cellStyle name="Obično 2 4 3 3" xfId="2216"/>
    <cellStyle name="Obično 2 4 3 3 2" xfId="2217"/>
    <cellStyle name="Obično 2 4 3 4" xfId="2218"/>
    <cellStyle name="Obično 2 4 4" xfId="2219"/>
    <cellStyle name="Obično 2 4 4 2" xfId="2220"/>
    <cellStyle name="Obično 2 4 4 3" xfId="2221"/>
    <cellStyle name="Obično 2 4 5" xfId="2222"/>
    <cellStyle name="Obično 2 4 5 2" xfId="2223"/>
    <cellStyle name="Obično 2 4 6" xfId="2224"/>
    <cellStyle name="Obično 2 4 6 2" xfId="2225"/>
    <cellStyle name="Obično 2 4 7" xfId="2226"/>
    <cellStyle name="Obično 2 4 7 2" xfId="2227"/>
    <cellStyle name="Obično 2 4 8" xfId="2228"/>
    <cellStyle name="Obično 2 4 9" xfId="2229"/>
    <cellStyle name="Obično 2 5" xfId="2230"/>
    <cellStyle name="Obično 2 5 2" xfId="2231"/>
    <cellStyle name="Obično 2 5 2 2" xfId="2232"/>
    <cellStyle name="Obično 2 5 2 2 2" xfId="2233"/>
    <cellStyle name="Obično 2 5 2 3" xfId="2234"/>
    <cellStyle name="Obično 2 5 2 3 2" xfId="2235"/>
    <cellStyle name="Obično 2 5 2 4" xfId="2236"/>
    <cellStyle name="Obično 2 5 3" xfId="2237"/>
    <cellStyle name="Obično 2 5 3 2" xfId="2238"/>
    <cellStyle name="Obično 2 5 3 3" xfId="2239"/>
    <cellStyle name="Obično 2 5 4" xfId="2240"/>
    <cellStyle name="Obično 2 5 4 2" xfId="2241"/>
    <cellStyle name="Obično 2 5 5" xfId="2242"/>
    <cellStyle name="Obično 2 5 5 2" xfId="2243"/>
    <cellStyle name="Obično 2 6" xfId="2244"/>
    <cellStyle name="Obično 2 6 2" xfId="2245"/>
    <cellStyle name="Obično 2 6 2 2" xfId="2246"/>
    <cellStyle name="Obično 2 6 2 2 2" xfId="2247"/>
    <cellStyle name="Obično 2 6 2 3" xfId="2248"/>
    <cellStyle name="Obično 2 6 2 4" xfId="2249"/>
    <cellStyle name="Obično 2 6 2 5" xfId="2250"/>
    <cellStyle name="Obično 2 6 3" xfId="2251"/>
    <cellStyle name="Obično 2 6 3 2" xfId="2252"/>
    <cellStyle name="Obično 2 6 3 3" xfId="2253"/>
    <cellStyle name="Obično 2 6 4" xfId="2254"/>
    <cellStyle name="Obično 2 6 4 2" xfId="2255"/>
    <cellStyle name="Obično 2 6 5" xfId="2256"/>
    <cellStyle name="Obično 2 6 5 2" xfId="2257"/>
    <cellStyle name="Obično 2 6 6" xfId="2258"/>
    <cellStyle name="Obično 2 6 7" xfId="2259"/>
    <cellStyle name="Obično 2 7" xfId="2260"/>
    <cellStyle name="Obično 2 7 2" xfId="2261"/>
    <cellStyle name="Obično 2 7 2 2" xfId="2262"/>
    <cellStyle name="Obično 2 7 2 3" xfId="2263"/>
    <cellStyle name="Obično 2 7 3" xfId="2264"/>
    <cellStyle name="Obično 2 7 3 2" xfId="2265"/>
    <cellStyle name="Obično 2 7 3 3" xfId="2266"/>
    <cellStyle name="Obično 2 7 4" xfId="2267"/>
    <cellStyle name="Obično 2 7 4 2" xfId="2268"/>
    <cellStyle name="Obično 2 7 5" xfId="2269"/>
    <cellStyle name="Obično 2 7 6" xfId="2270"/>
    <cellStyle name="Obično 2 8" xfId="2271"/>
    <cellStyle name="Obično 2 8 2" xfId="2272"/>
    <cellStyle name="Obično 2 8 2 2" xfId="2273"/>
    <cellStyle name="Obično 2 8 2 3" xfId="2274"/>
    <cellStyle name="Obično 2 8 3" xfId="2275"/>
    <cellStyle name="Obično 2 8 3 2" xfId="2276"/>
    <cellStyle name="Obično 2 8 4" xfId="2277"/>
    <cellStyle name="Obično 2 9" xfId="2278"/>
    <cellStyle name="Obično 2 9 2" xfId="2279"/>
    <cellStyle name="Obično 2 9 3" xfId="2280"/>
    <cellStyle name="Obično 2 9 4" xfId="2281"/>
    <cellStyle name="Obično 3" xfId="2282"/>
    <cellStyle name="Obično 5" xfId="2283"/>
    <cellStyle name="Obično 6" xfId="2284"/>
    <cellStyle name="Obično 7" xfId="2285"/>
    <cellStyle name="Obično 8" xfId="2286"/>
    <cellStyle name="Obično 9" xfId="2287"/>
    <cellStyle name="Obično_Knjiga2" xfId="2288"/>
    <cellStyle name="Output" xfId="2289"/>
    <cellStyle name="Percent" xfId="2290"/>
    <cellStyle name="Percent 2" xfId="2291"/>
    <cellStyle name="Percent 3" xfId="2292"/>
    <cellStyle name="Percent 3 2" xfId="2293"/>
    <cellStyle name="Style 1" xfId="2294"/>
    <cellStyle name="Style 1 2" xfId="2295"/>
    <cellStyle name="Style 1 2 2" xfId="2296"/>
    <cellStyle name="Tekst upozorenja" xfId="2297"/>
    <cellStyle name="Title" xfId="2298"/>
    <cellStyle name="Total" xfId="2299"/>
    <cellStyle name="Warning Text" xfId="2300"/>
    <cellStyle name="Zarez 2" xfId="2301"/>
    <cellStyle name="Zarez 2 10" xfId="2302"/>
    <cellStyle name="Zarez 2 10 2" xfId="2303"/>
    <cellStyle name="Zarez 2 11" xfId="2304"/>
    <cellStyle name="Zarez 2 11 2" xfId="2305"/>
    <cellStyle name="Zarez 2 12" xfId="2306"/>
    <cellStyle name="Zarez 2 13" xfId="2307"/>
    <cellStyle name="Zarez 2 2" xfId="2308"/>
    <cellStyle name="Zarez 2 2 2" xfId="2309"/>
    <cellStyle name="Zarez 2 2 2 2" xfId="2310"/>
    <cellStyle name="Zarez 2 2 2 2 2" xfId="2311"/>
    <cellStyle name="Zarez 2 2 2 2 3" xfId="2312"/>
    <cellStyle name="Zarez 2 2 2 3" xfId="2313"/>
    <cellStyle name="Zarez 2 2 2 3 2" xfId="2314"/>
    <cellStyle name="Zarez 2 2 2 3 3" xfId="2315"/>
    <cellStyle name="Zarez 2 2 2 4" xfId="2316"/>
    <cellStyle name="Zarez 2 2 2 4 2" xfId="2317"/>
    <cellStyle name="Zarez 2 2 2 5" xfId="2318"/>
    <cellStyle name="Zarez 2 2 2 6" xfId="2319"/>
    <cellStyle name="Zarez 2 2 3" xfId="2320"/>
    <cellStyle name="Zarez 2 2 3 2" xfId="2321"/>
    <cellStyle name="Zarez 2 2 3 2 2" xfId="2322"/>
    <cellStyle name="Zarez 2 2 3 2 3" xfId="2323"/>
    <cellStyle name="Zarez 2 2 3 3" xfId="2324"/>
    <cellStyle name="Zarez 2 2 3 3 2" xfId="2325"/>
    <cellStyle name="Zarez 2 2 3 4" xfId="2326"/>
    <cellStyle name="Zarez 2 2 4" xfId="2327"/>
    <cellStyle name="Zarez 2 2 4 2" xfId="2328"/>
    <cellStyle name="Zarez 2 2 4 3" xfId="2329"/>
    <cellStyle name="Zarez 2 2 4 4" xfId="2330"/>
    <cellStyle name="Zarez 2 2 5" xfId="2331"/>
    <cellStyle name="Zarez 2 2 5 2" xfId="2332"/>
    <cellStyle name="Zarez 2 2 5 3" xfId="2333"/>
    <cellStyle name="Zarez 2 2 6" xfId="2334"/>
    <cellStyle name="Zarez 2 2 6 2" xfId="2335"/>
    <cellStyle name="Zarez 2 2 7" xfId="2336"/>
    <cellStyle name="Zarez 2 2 7 2" xfId="2337"/>
    <cellStyle name="Zarez 2 2 8" xfId="2338"/>
    <cellStyle name="Zarez 2 2 9" xfId="2339"/>
    <cellStyle name="Zarez 2 3" xfId="2340"/>
    <cellStyle name="Zarez 2 3 2" xfId="2341"/>
    <cellStyle name="Zarez 2 3 2 2" xfId="2342"/>
    <cellStyle name="Zarez 2 3 2 2 2" xfId="2343"/>
    <cellStyle name="Zarez 2 3 2 2 3" xfId="2344"/>
    <cellStyle name="Zarez 2 3 2 3" xfId="2345"/>
    <cellStyle name="Zarez 2 3 2 3 2" xfId="2346"/>
    <cellStyle name="Zarez 2 3 2 3 3" xfId="2347"/>
    <cellStyle name="Zarez 2 3 2 4" xfId="2348"/>
    <cellStyle name="Zarez 2 3 2 4 2" xfId="2349"/>
    <cellStyle name="Zarez 2 3 2 5" xfId="2350"/>
    <cellStyle name="Zarez 2 3 2 6" xfId="2351"/>
    <cellStyle name="Zarez 2 3 3" xfId="2352"/>
    <cellStyle name="Zarez 2 3 3 2" xfId="2353"/>
    <cellStyle name="Zarez 2 3 3 2 2" xfId="2354"/>
    <cellStyle name="Zarez 2 3 3 2 3" xfId="2355"/>
    <cellStyle name="Zarez 2 3 3 3" xfId="2356"/>
    <cellStyle name="Zarez 2 3 3 3 2" xfId="2357"/>
    <cellStyle name="Zarez 2 3 3 4" xfId="2358"/>
    <cellStyle name="Zarez 2 3 4" xfId="2359"/>
    <cellStyle name="Zarez 2 3 4 2" xfId="2360"/>
    <cellStyle name="Zarez 2 3 4 3" xfId="2361"/>
    <cellStyle name="Zarez 2 3 4 4" xfId="2362"/>
    <cellStyle name="Zarez 2 3 5" xfId="2363"/>
    <cellStyle name="Zarez 2 3 5 2" xfId="2364"/>
    <cellStyle name="Zarez 2 3 5 3" xfId="2365"/>
    <cellStyle name="Zarez 2 3 6" xfId="2366"/>
    <cellStyle name="Zarez 2 3 6 2" xfId="2367"/>
    <cellStyle name="Zarez 2 3 7" xfId="2368"/>
    <cellStyle name="Zarez 2 3 7 2" xfId="2369"/>
    <cellStyle name="Zarez 2 3 8" xfId="2370"/>
    <cellStyle name="Zarez 2 3 9" xfId="2371"/>
    <cellStyle name="Zarez 2 4" xfId="2372"/>
    <cellStyle name="Zarez 2 4 2" xfId="2373"/>
    <cellStyle name="Zarez 2 4 2 2" xfId="2374"/>
    <cellStyle name="Zarez 2 4 2 2 2" xfId="2375"/>
    <cellStyle name="Zarez 2 4 2 2 3" xfId="2376"/>
    <cellStyle name="Zarez 2 4 2 3" xfId="2377"/>
    <cellStyle name="Zarez 2 4 2 3 2" xfId="2378"/>
    <cellStyle name="Zarez 2 4 2 4" xfId="2379"/>
    <cellStyle name="Zarez 2 4 2 4 2" xfId="2380"/>
    <cellStyle name="Zarez 2 4 2 5" xfId="2381"/>
    <cellStyle name="Zarez 2 4 2 6" xfId="2382"/>
    <cellStyle name="Zarez 2 4 3" xfId="2383"/>
    <cellStyle name="Zarez 2 4 3 2" xfId="2384"/>
    <cellStyle name="Zarez 2 4 3 3" xfId="2385"/>
    <cellStyle name="Zarez 2 4 4" xfId="2386"/>
    <cellStyle name="Zarez 2 4 4 2" xfId="2387"/>
    <cellStyle name="Zarez 2 4 4 3" xfId="2388"/>
    <cellStyle name="Zarez 2 4 5" xfId="2389"/>
    <cellStyle name="Zarez 2 4 5 2" xfId="2390"/>
    <cellStyle name="Zarez 2 4 6" xfId="2391"/>
    <cellStyle name="Zarez 2 4 6 2" xfId="2392"/>
    <cellStyle name="Zarez 2 4 7" xfId="2393"/>
    <cellStyle name="Zarez 2 4 7 2" xfId="2394"/>
    <cellStyle name="Zarez 2 4 8" xfId="2395"/>
    <cellStyle name="Zarez 2 4 9" xfId="2396"/>
    <cellStyle name="Zarez 2 5" xfId="2397"/>
    <cellStyle name="Zarez 2 5 2" xfId="2398"/>
    <cellStyle name="Zarez 2 5 2 2" xfId="2399"/>
    <cellStyle name="Zarez 2 5 2 2 2" xfId="2400"/>
    <cellStyle name="Zarez 2 5 2 3" xfId="2401"/>
    <cellStyle name="Zarez 2 5 2 4" xfId="2402"/>
    <cellStyle name="Zarez 2 5 2 5" xfId="2403"/>
    <cellStyle name="Zarez 2 5 3" xfId="2404"/>
    <cellStyle name="Zarez 2 5 3 2" xfId="2405"/>
    <cellStyle name="Zarez 2 5 3 3" xfId="2406"/>
    <cellStyle name="Zarez 2 5 4" xfId="2407"/>
    <cellStyle name="Zarez 2 5 4 2" xfId="2408"/>
    <cellStyle name="Zarez 2 5 5" xfId="2409"/>
    <cellStyle name="Zarez 2 5 5 2" xfId="2410"/>
    <cellStyle name="Zarez 2 5 6" xfId="2411"/>
    <cellStyle name="Zarez 2 5 7" xfId="2412"/>
    <cellStyle name="Zarez 2 6" xfId="2413"/>
    <cellStyle name="Zarez 2 6 2" xfId="2414"/>
    <cellStyle name="Zarez 2 6 2 2" xfId="2415"/>
    <cellStyle name="Zarez 2 6 2 3" xfId="2416"/>
    <cellStyle name="Zarez 2 6 3" xfId="2417"/>
    <cellStyle name="Zarez 2 6 3 2" xfId="2418"/>
    <cellStyle name="Zarez 2 6 3 3" xfId="2419"/>
    <cellStyle name="Zarez 2 6 4" xfId="2420"/>
    <cellStyle name="Zarez 2 6 4 2" xfId="2421"/>
    <cellStyle name="Zarez 2 6 5" xfId="2422"/>
    <cellStyle name="Zarez 2 6 6" xfId="2423"/>
    <cellStyle name="Zarez 2 7" xfId="2424"/>
    <cellStyle name="Zarez 2 7 2" xfId="2425"/>
    <cellStyle name="Zarez 2 7 2 2" xfId="2426"/>
    <cellStyle name="Zarez 2 7 2 3" xfId="2427"/>
    <cellStyle name="Zarez 2 7 3" xfId="2428"/>
    <cellStyle name="Zarez 2 7 3 2" xfId="2429"/>
    <cellStyle name="Zarez 2 7 4" xfId="2430"/>
    <cellStyle name="Zarez 2 8" xfId="2431"/>
    <cellStyle name="Zarez 2 8 2" xfId="2432"/>
    <cellStyle name="Zarez 2 8 3" xfId="2433"/>
    <cellStyle name="Zarez 2 8 4" xfId="2434"/>
    <cellStyle name="Zarez 2 9" xfId="2435"/>
    <cellStyle name="Zarez 2 9 2" xfId="2436"/>
    <cellStyle name="Zarez 2 9 3" xfId="2437"/>
    <cellStyle name="Zarez 2 9 4" xfId="2438"/>
  </cellStyles>
  <dxfs count="7">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D31" sqref="D31:G31"/>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
      <c r="A1" s="399" t="s">
        <v>248</v>
      </c>
      <c r="B1" s="400"/>
      <c r="C1" s="400"/>
      <c r="D1" s="80"/>
      <c r="E1" s="80"/>
      <c r="F1" s="80"/>
      <c r="G1" s="80"/>
      <c r="H1" s="80"/>
      <c r="I1" s="81"/>
      <c r="J1" s="10"/>
      <c r="K1" s="10"/>
      <c r="L1" s="10"/>
    </row>
    <row r="2" spans="1:12" ht="12.75">
      <c r="A2" s="436" t="s">
        <v>249</v>
      </c>
      <c r="B2" s="437"/>
      <c r="C2" s="437"/>
      <c r="D2" s="438"/>
      <c r="E2" s="115">
        <v>41275</v>
      </c>
      <c r="F2" s="12"/>
      <c r="G2" s="13" t="s">
        <v>250</v>
      </c>
      <c r="H2" s="115">
        <v>41455</v>
      </c>
      <c r="I2" s="82"/>
      <c r="J2" s="10"/>
      <c r="K2" s="10"/>
      <c r="L2" s="10"/>
    </row>
    <row r="3" spans="1:12" ht="12.75">
      <c r="A3" s="83"/>
      <c r="B3" s="14"/>
      <c r="C3" s="14"/>
      <c r="D3" s="14"/>
      <c r="E3" s="15"/>
      <c r="F3" s="15"/>
      <c r="G3" s="14"/>
      <c r="H3" s="14"/>
      <c r="I3" s="84"/>
      <c r="J3" s="10"/>
      <c r="K3" s="10"/>
      <c r="L3" s="10"/>
    </row>
    <row r="4" spans="1:12" ht="15">
      <c r="A4" s="439" t="s">
        <v>316</v>
      </c>
      <c r="B4" s="440"/>
      <c r="C4" s="440"/>
      <c r="D4" s="440"/>
      <c r="E4" s="440"/>
      <c r="F4" s="440"/>
      <c r="G4" s="440"/>
      <c r="H4" s="440"/>
      <c r="I4" s="441"/>
      <c r="J4" s="10"/>
      <c r="K4" s="10"/>
      <c r="L4" s="10"/>
    </row>
    <row r="5" spans="1:12" ht="12.75">
      <c r="A5" s="85"/>
      <c r="B5" s="16"/>
      <c r="C5" s="16"/>
      <c r="D5" s="16"/>
      <c r="E5" s="17"/>
      <c r="F5" s="86"/>
      <c r="G5" s="18"/>
      <c r="H5" s="19"/>
      <c r="I5" s="87"/>
      <c r="J5" s="10"/>
      <c r="K5" s="10"/>
      <c r="L5" s="10"/>
    </row>
    <row r="6" spans="1:12" ht="12.75">
      <c r="A6" s="387" t="s">
        <v>251</v>
      </c>
      <c r="B6" s="388"/>
      <c r="C6" s="402" t="s">
        <v>322</v>
      </c>
      <c r="D6" s="403"/>
      <c r="E6" s="29"/>
      <c r="F6" s="29"/>
      <c r="G6" s="29"/>
      <c r="H6" s="29"/>
      <c r="I6" s="88"/>
      <c r="J6" s="10"/>
      <c r="K6" s="10"/>
      <c r="L6" s="10"/>
    </row>
    <row r="7" spans="1:12" ht="12.75">
      <c r="A7" s="89"/>
      <c r="B7" s="22"/>
      <c r="C7" s="16"/>
      <c r="D7" s="16"/>
      <c r="E7" s="29"/>
      <c r="F7" s="29"/>
      <c r="G7" s="29"/>
      <c r="H7" s="29"/>
      <c r="I7" s="88"/>
      <c r="J7" s="10"/>
      <c r="K7" s="10"/>
      <c r="L7" s="10"/>
    </row>
    <row r="8" spans="1:12" ht="12.75">
      <c r="A8" s="442" t="s">
        <v>252</v>
      </c>
      <c r="B8" s="443"/>
      <c r="C8" s="402" t="s">
        <v>323</v>
      </c>
      <c r="D8" s="403"/>
      <c r="E8" s="29"/>
      <c r="F8" s="29"/>
      <c r="G8" s="29"/>
      <c r="H8" s="29"/>
      <c r="I8" s="90"/>
      <c r="J8" s="10"/>
      <c r="K8" s="10"/>
      <c r="L8" s="10"/>
    </row>
    <row r="9" spans="1:12" ht="12.75">
      <c r="A9" s="91"/>
      <c r="B9" s="47"/>
      <c r="C9" s="20"/>
      <c r="D9" s="26"/>
      <c r="E9" s="16"/>
      <c r="F9" s="16"/>
      <c r="G9" s="16"/>
      <c r="H9" s="16"/>
      <c r="I9" s="90"/>
      <c r="J9" s="10"/>
      <c r="K9" s="10"/>
      <c r="L9" s="10"/>
    </row>
    <row r="10" spans="1:12" ht="12.75">
      <c r="A10" s="382" t="s">
        <v>253</v>
      </c>
      <c r="B10" s="434"/>
      <c r="C10" s="402" t="s">
        <v>324</v>
      </c>
      <c r="D10" s="403"/>
      <c r="E10" s="16"/>
      <c r="F10" s="16"/>
      <c r="G10" s="16"/>
      <c r="H10" s="16"/>
      <c r="I10" s="90"/>
      <c r="J10" s="10"/>
      <c r="K10" s="10"/>
      <c r="L10" s="10"/>
    </row>
    <row r="11" spans="1:12" ht="12.75">
      <c r="A11" s="435"/>
      <c r="B11" s="434"/>
      <c r="C11" s="16"/>
      <c r="D11" s="16"/>
      <c r="E11" s="16"/>
      <c r="F11" s="16"/>
      <c r="G11" s="16"/>
      <c r="H11" s="16"/>
      <c r="I11" s="90"/>
      <c r="J11" s="10"/>
      <c r="K11" s="10"/>
      <c r="L11" s="10"/>
    </row>
    <row r="12" spans="1:12" ht="12.75">
      <c r="A12" s="387" t="s">
        <v>254</v>
      </c>
      <c r="B12" s="388"/>
      <c r="C12" s="404" t="s">
        <v>325</v>
      </c>
      <c r="D12" s="433"/>
      <c r="E12" s="433"/>
      <c r="F12" s="433"/>
      <c r="G12" s="433"/>
      <c r="H12" s="433"/>
      <c r="I12" s="390"/>
      <c r="J12" s="10"/>
      <c r="K12" s="10"/>
      <c r="L12" s="10"/>
    </row>
    <row r="13" spans="1:12" ht="12.75">
      <c r="A13" s="89"/>
      <c r="B13" s="22"/>
      <c r="C13" s="21"/>
      <c r="D13" s="16"/>
      <c r="E13" s="16"/>
      <c r="F13" s="16"/>
      <c r="G13" s="16"/>
      <c r="H13" s="16"/>
      <c r="I13" s="90"/>
      <c r="J13" s="10"/>
      <c r="K13" s="10"/>
      <c r="L13" s="10"/>
    </row>
    <row r="14" spans="1:12" ht="12.75">
      <c r="A14" s="387" t="s">
        <v>255</v>
      </c>
      <c r="B14" s="388"/>
      <c r="C14" s="444">
        <v>10010</v>
      </c>
      <c r="D14" s="445"/>
      <c r="E14" s="16"/>
      <c r="F14" s="404" t="s">
        <v>326</v>
      </c>
      <c r="G14" s="433"/>
      <c r="H14" s="433"/>
      <c r="I14" s="390"/>
      <c r="J14" s="10"/>
      <c r="K14" s="10"/>
      <c r="L14" s="10"/>
    </row>
    <row r="15" spans="1:12" ht="12.75">
      <c r="A15" s="89"/>
      <c r="B15" s="22"/>
      <c r="C15" s="16"/>
      <c r="D15" s="16"/>
      <c r="E15" s="16"/>
      <c r="F15" s="16"/>
      <c r="G15" s="16"/>
      <c r="H15" s="16"/>
      <c r="I15" s="90"/>
      <c r="J15" s="10"/>
      <c r="K15" s="10"/>
      <c r="L15" s="10"/>
    </row>
    <row r="16" spans="1:12" ht="12.75">
      <c r="A16" s="387" t="s">
        <v>256</v>
      </c>
      <c r="B16" s="388"/>
      <c r="C16" s="404" t="s">
        <v>327</v>
      </c>
      <c r="D16" s="433"/>
      <c r="E16" s="433"/>
      <c r="F16" s="433"/>
      <c r="G16" s="433"/>
      <c r="H16" s="433"/>
      <c r="I16" s="390"/>
      <c r="J16" s="10"/>
      <c r="K16" s="10"/>
      <c r="L16" s="10"/>
    </row>
    <row r="17" spans="1:12" ht="12.75">
      <c r="A17" s="89"/>
      <c r="B17" s="22"/>
      <c r="C17" s="16"/>
      <c r="D17" s="16"/>
      <c r="E17" s="16"/>
      <c r="F17" s="16"/>
      <c r="G17" s="16"/>
      <c r="H17" s="16"/>
      <c r="I17" s="90"/>
      <c r="J17" s="10"/>
      <c r="K17" s="10"/>
      <c r="L17" s="10"/>
    </row>
    <row r="18" spans="1:12" ht="12.75">
      <c r="A18" s="387" t="s">
        <v>257</v>
      </c>
      <c r="B18" s="388"/>
      <c r="C18" s="429" t="s">
        <v>328</v>
      </c>
      <c r="D18" s="430"/>
      <c r="E18" s="430"/>
      <c r="F18" s="430"/>
      <c r="G18" s="430"/>
      <c r="H18" s="430"/>
      <c r="I18" s="431"/>
      <c r="J18" s="10"/>
      <c r="K18" s="10"/>
      <c r="L18" s="10"/>
    </row>
    <row r="19" spans="1:12" ht="12.75">
      <c r="A19" s="89"/>
      <c r="B19" s="22"/>
      <c r="C19" s="21"/>
      <c r="D19" s="16"/>
      <c r="E19" s="16"/>
      <c r="F19" s="16"/>
      <c r="G19" s="16"/>
      <c r="H19" s="16"/>
      <c r="I19" s="90"/>
      <c r="J19" s="10"/>
      <c r="K19" s="10"/>
      <c r="L19" s="10"/>
    </row>
    <row r="20" spans="1:12" ht="12.75">
      <c r="A20" s="387" t="s">
        <v>258</v>
      </c>
      <c r="B20" s="388"/>
      <c r="C20" s="429" t="s">
        <v>329</v>
      </c>
      <c r="D20" s="430"/>
      <c r="E20" s="430"/>
      <c r="F20" s="430"/>
      <c r="G20" s="430"/>
      <c r="H20" s="430"/>
      <c r="I20" s="431"/>
      <c r="J20" s="10"/>
      <c r="K20" s="10"/>
      <c r="L20" s="10"/>
    </row>
    <row r="21" spans="1:12" ht="12.75">
      <c r="A21" s="89"/>
      <c r="B21" s="22"/>
      <c r="C21" s="21"/>
      <c r="D21" s="16"/>
      <c r="E21" s="16"/>
      <c r="F21" s="16"/>
      <c r="G21" s="16"/>
      <c r="H21" s="16"/>
      <c r="I21" s="90"/>
      <c r="J21" s="10"/>
      <c r="K21" s="10"/>
      <c r="L21" s="10"/>
    </row>
    <row r="22" spans="1:12" ht="12.75">
      <c r="A22" s="387" t="s">
        <v>259</v>
      </c>
      <c r="B22" s="388"/>
      <c r="C22" s="116">
        <v>133</v>
      </c>
      <c r="D22" s="404"/>
      <c r="E22" s="419"/>
      <c r="F22" s="420"/>
      <c r="G22" s="387"/>
      <c r="H22" s="432"/>
      <c r="I22" s="92"/>
      <c r="J22" s="10"/>
      <c r="K22" s="10"/>
      <c r="L22" s="10"/>
    </row>
    <row r="23" spans="1:12" ht="12.75">
      <c r="A23" s="89"/>
      <c r="B23" s="22"/>
      <c r="C23" s="16"/>
      <c r="D23" s="24"/>
      <c r="E23" s="24"/>
      <c r="F23" s="24"/>
      <c r="G23" s="24"/>
      <c r="H23" s="16"/>
      <c r="I23" s="90"/>
      <c r="J23" s="10"/>
      <c r="K23" s="10"/>
      <c r="L23" s="10"/>
    </row>
    <row r="24" spans="1:12" ht="12.75">
      <c r="A24" s="387" t="s">
        <v>260</v>
      </c>
      <c r="B24" s="388"/>
      <c r="C24" s="116">
        <v>21</v>
      </c>
      <c r="D24" s="404"/>
      <c r="E24" s="419"/>
      <c r="F24" s="419"/>
      <c r="G24" s="420"/>
      <c r="H24" s="48" t="s">
        <v>261</v>
      </c>
      <c r="I24" s="368">
        <v>391</v>
      </c>
      <c r="J24" s="10"/>
      <c r="K24" s="10"/>
      <c r="L24" s="10"/>
    </row>
    <row r="25" spans="1:12" ht="12.75">
      <c r="A25" s="89"/>
      <c r="B25" s="22"/>
      <c r="C25" s="16"/>
      <c r="D25" s="24"/>
      <c r="E25" s="24"/>
      <c r="F25" s="24"/>
      <c r="G25" s="22"/>
      <c r="H25" s="22" t="s">
        <v>317</v>
      </c>
      <c r="I25" s="93"/>
      <c r="J25" s="10"/>
      <c r="K25" s="10"/>
      <c r="L25" s="10"/>
    </row>
    <row r="26" spans="1:12" ht="12.75">
      <c r="A26" s="387" t="s">
        <v>262</v>
      </c>
      <c r="B26" s="388"/>
      <c r="C26" s="117" t="s">
        <v>334</v>
      </c>
      <c r="D26" s="25"/>
      <c r="E26" s="33"/>
      <c r="F26" s="24"/>
      <c r="G26" s="421" t="s">
        <v>263</v>
      </c>
      <c r="H26" s="388"/>
      <c r="I26" s="118" t="s">
        <v>560</v>
      </c>
      <c r="J26" s="10"/>
      <c r="K26" s="10"/>
      <c r="L26" s="10"/>
    </row>
    <row r="27" spans="1:12" ht="12.75">
      <c r="A27" s="89"/>
      <c r="B27" s="22"/>
      <c r="C27" s="16"/>
      <c r="D27" s="24"/>
      <c r="E27" s="24"/>
      <c r="F27" s="24"/>
      <c r="G27" s="24"/>
      <c r="H27" s="16"/>
      <c r="I27" s="94"/>
      <c r="J27" s="10"/>
      <c r="K27" s="10"/>
      <c r="L27" s="10"/>
    </row>
    <row r="28" spans="1:12" ht="12.75">
      <c r="A28" s="422" t="s">
        <v>264</v>
      </c>
      <c r="B28" s="423"/>
      <c r="C28" s="424"/>
      <c r="D28" s="424"/>
      <c r="E28" s="425" t="s">
        <v>265</v>
      </c>
      <c r="F28" s="426"/>
      <c r="G28" s="426"/>
      <c r="H28" s="427" t="s">
        <v>266</v>
      </c>
      <c r="I28" s="428"/>
      <c r="J28" s="10"/>
      <c r="K28" s="10"/>
      <c r="L28" s="10"/>
    </row>
    <row r="29" spans="1:12" ht="12.75">
      <c r="A29" s="95"/>
      <c r="B29" s="33"/>
      <c r="C29" s="33"/>
      <c r="D29" s="26"/>
      <c r="E29" s="16"/>
      <c r="F29" s="16"/>
      <c r="G29" s="16"/>
      <c r="H29" s="27"/>
      <c r="I29" s="94"/>
      <c r="J29" s="10"/>
      <c r="K29" s="10"/>
      <c r="L29" s="10"/>
    </row>
    <row r="30" spans="1:12" ht="12.75">
      <c r="A30" s="412" t="s">
        <v>335</v>
      </c>
      <c r="B30" s="405"/>
      <c r="C30" s="405"/>
      <c r="D30" s="406"/>
      <c r="E30" s="412" t="s">
        <v>336</v>
      </c>
      <c r="F30" s="405"/>
      <c r="G30" s="405"/>
      <c r="H30" s="402" t="s">
        <v>337</v>
      </c>
      <c r="I30" s="403"/>
      <c r="J30" s="10"/>
      <c r="K30" s="10"/>
      <c r="L30" s="10"/>
    </row>
    <row r="31" spans="1:12" ht="12.75">
      <c r="A31" s="89"/>
      <c r="B31" s="22"/>
      <c r="C31" s="21"/>
      <c r="D31" s="417"/>
      <c r="E31" s="417"/>
      <c r="F31" s="417"/>
      <c r="G31" s="418"/>
      <c r="H31" s="16"/>
      <c r="I31" s="96"/>
      <c r="J31" s="10"/>
      <c r="K31" s="10"/>
      <c r="L31" s="10"/>
    </row>
    <row r="32" spans="1:12" ht="12.75">
      <c r="A32" s="412" t="s">
        <v>340</v>
      </c>
      <c r="B32" s="405"/>
      <c r="C32" s="405"/>
      <c r="D32" s="406"/>
      <c r="E32" s="412" t="s">
        <v>339</v>
      </c>
      <c r="F32" s="405"/>
      <c r="G32" s="405"/>
      <c r="H32" s="402" t="s">
        <v>338</v>
      </c>
      <c r="I32" s="403"/>
      <c r="J32" s="10"/>
      <c r="K32" s="10"/>
      <c r="L32" s="10"/>
    </row>
    <row r="33" spans="1:12" ht="12.75">
      <c r="A33" s="89"/>
      <c r="B33" s="22"/>
      <c r="C33" s="21"/>
      <c r="D33" s="28"/>
      <c r="E33" s="28"/>
      <c r="F33" s="28"/>
      <c r="G33" s="29"/>
      <c r="H33" s="16"/>
      <c r="I33" s="97"/>
      <c r="J33" s="10"/>
      <c r="K33" s="10"/>
      <c r="L33" s="10"/>
    </row>
    <row r="34" spans="1:12" ht="24.75" customHeight="1">
      <c r="A34" s="413" t="s">
        <v>566</v>
      </c>
      <c r="B34" s="414"/>
      <c r="C34" s="414"/>
      <c r="D34" s="415"/>
      <c r="E34" s="412" t="s">
        <v>567</v>
      </c>
      <c r="F34" s="416"/>
      <c r="G34" s="416"/>
      <c r="H34" s="402" t="s">
        <v>568</v>
      </c>
      <c r="I34" s="403"/>
      <c r="J34" s="10"/>
      <c r="K34" s="10"/>
      <c r="L34" s="10"/>
    </row>
    <row r="35" spans="1:12" ht="12.75">
      <c r="A35" s="89"/>
      <c r="B35" s="22"/>
      <c r="C35" s="21"/>
      <c r="D35" s="28"/>
      <c r="E35" s="28"/>
      <c r="F35" s="28"/>
      <c r="G35" s="29"/>
      <c r="H35" s="16"/>
      <c r="I35" s="97"/>
      <c r="J35" s="10"/>
      <c r="K35" s="10"/>
      <c r="L35" s="10"/>
    </row>
    <row r="36" spans="1:12" ht="12.75">
      <c r="A36" s="412"/>
      <c r="B36" s="405"/>
      <c r="C36" s="405"/>
      <c r="D36" s="406"/>
      <c r="E36" s="412"/>
      <c r="F36" s="405"/>
      <c r="G36" s="405"/>
      <c r="H36" s="402"/>
      <c r="I36" s="403"/>
      <c r="J36" s="10"/>
      <c r="K36" s="10"/>
      <c r="L36" s="10"/>
    </row>
    <row r="37" spans="1:12" ht="12.75">
      <c r="A37" s="98"/>
      <c r="B37" s="30"/>
      <c r="C37" s="407"/>
      <c r="D37" s="408"/>
      <c r="E37" s="16"/>
      <c r="F37" s="407"/>
      <c r="G37" s="408"/>
      <c r="H37" s="16"/>
      <c r="I37" s="90"/>
      <c r="J37" s="10"/>
      <c r="K37" s="10"/>
      <c r="L37" s="10"/>
    </row>
    <row r="38" spans="1:12" ht="12.75">
      <c r="A38" s="412"/>
      <c r="B38" s="405"/>
      <c r="C38" s="405"/>
      <c r="D38" s="406"/>
      <c r="E38" s="412"/>
      <c r="F38" s="405"/>
      <c r="G38" s="405"/>
      <c r="H38" s="402"/>
      <c r="I38" s="403"/>
      <c r="J38" s="10"/>
      <c r="K38" s="10"/>
      <c r="L38" s="10"/>
    </row>
    <row r="39" spans="1:12" ht="12.75">
      <c r="A39" s="98"/>
      <c r="B39" s="30"/>
      <c r="C39" s="31"/>
      <c r="D39" s="32"/>
      <c r="E39" s="16"/>
      <c r="F39" s="31"/>
      <c r="G39" s="32"/>
      <c r="H39" s="16"/>
      <c r="I39" s="90"/>
      <c r="J39" s="10"/>
      <c r="K39" s="10"/>
      <c r="L39" s="10"/>
    </row>
    <row r="40" spans="1:12" ht="12.75">
      <c r="A40" s="412"/>
      <c r="B40" s="405"/>
      <c r="C40" s="405"/>
      <c r="D40" s="406"/>
      <c r="E40" s="412"/>
      <c r="F40" s="405"/>
      <c r="G40" s="405"/>
      <c r="H40" s="402"/>
      <c r="I40" s="403"/>
      <c r="J40" s="10"/>
      <c r="K40" s="10"/>
      <c r="L40" s="10"/>
    </row>
    <row r="41" spans="1:12" ht="12.75">
      <c r="A41" s="119"/>
      <c r="B41" s="33"/>
      <c r="C41" s="33"/>
      <c r="D41" s="33"/>
      <c r="E41" s="23"/>
      <c r="F41" s="120"/>
      <c r="G41" s="120"/>
      <c r="H41" s="121"/>
      <c r="I41" s="99"/>
      <c r="J41" s="10"/>
      <c r="K41" s="10"/>
      <c r="L41" s="10"/>
    </row>
    <row r="42" spans="1:12" ht="12.75">
      <c r="A42" s="98"/>
      <c r="B42" s="30"/>
      <c r="C42" s="31"/>
      <c r="D42" s="32"/>
      <c r="E42" s="16"/>
      <c r="F42" s="31"/>
      <c r="G42" s="32"/>
      <c r="H42" s="16"/>
      <c r="I42" s="90"/>
      <c r="J42" s="10"/>
      <c r="K42" s="10"/>
      <c r="L42" s="10"/>
    </row>
    <row r="43" spans="1:12" ht="12.75">
      <c r="A43" s="100"/>
      <c r="B43" s="34"/>
      <c r="C43" s="34"/>
      <c r="D43" s="20"/>
      <c r="E43" s="20"/>
      <c r="F43" s="34"/>
      <c r="G43" s="20"/>
      <c r="H43" s="20"/>
      <c r="I43" s="101"/>
      <c r="J43" s="10"/>
      <c r="K43" s="10"/>
      <c r="L43" s="10"/>
    </row>
    <row r="44" spans="1:12" ht="12.75">
      <c r="A44" s="382" t="s">
        <v>267</v>
      </c>
      <c r="B44" s="383"/>
      <c r="C44" s="402"/>
      <c r="D44" s="403"/>
      <c r="E44" s="26"/>
      <c r="F44" s="404"/>
      <c r="G44" s="405"/>
      <c r="H44" s="405"/>
      <c r="I44" s="406"/>
      <c r="J44" s="10"/>
      <c r="K44" s="10"/>
      <c r="L44" s="10"/>
    </row>
    <row r="45" spans="1:12" ht="12.75">
      <c r="A45" s="98"/>
      <c r="B45" s="30"/>
      <c r="C45" s="407"/>
      <c r="D45" s="408"/>
      <c r="E45" s="16"/>
      <c r="F45" s="407"/>
      <c r="G45" s="409"/>
      <c r="H45" s="35"/>
      <c r="I45" s="102"/>
      <c r="J45" s="10"/>
      <c r="K45" s="10"/>
      <c r="L45" s="10"/>
    </row>
    <row r="46" spans="1:12" ht="12.75">
      <c r="A46" s="382" t="s">
        <v>268</v>
      </c>
      <c r="B46" s="383"/>
      <c r="C46" s="404" t="s">
        <v>330</v>
      </c>
      <c r="D46" s="410"/>
      <c r="E46" s="410"/>
      <c r="F46" s="410"/>
      <c r="G46" s="410"/>
      <c r="H46" s="410"/>
      <c r="I46" s="411"/>
      <c r="J46" s="10"/>
      <c r="K46" s="10"/>
      <c r="L46" s="10"/>
    </row>
    <row r="47" spans="1:12" ht="12.75">
      <c r="A47" s="89"/>
      <c r="B47" s="22"/>
      <c r="C47" s="21" t="s">
        <v>269</v>
      </c>
      <c r="D47" s="16"/>
      <c r="E47" s="16"/>
      <c r="F47" s="16"/>
      <c r="G47" s="16"/>
      <c r="H47" s="16"/>
      <c r="I47" s="90"/>
      <c r="J47" s="10"/>
      <c r="K47" s="10"/>
      <c r="L47" s="10"/>
    </row>
    <row r="48" spans="1:12" ht="12.75">
      <c r="A48" s="382" t="s">
        <v>270</v>
      </c>
      <c r="B48" s="383"/>
      <c r="C48" s="389" t="s">
        <v>331</v>
      </c>
      <c r="D48" s="385"/>
      <c r="E48" s="386"/>
      <c r="F48" s="16"/>
      <c r="G48" s="48" t="s">
        <v>271</v>
      </c>
      <c r="H48" s="389" t="s">
        <v>341</v>
      </c>
      <c r="I48" s="386"/>
      <c r="J48" s="10"/>
      <c r="K48" s="10"/>
      <c r="L48" s="10"/>
    </row>
    <row r="49" spans="1:12" ht="12.75">
      <c r="A49" s="89"/>
      <c r="B49" s="22"/>
      <c r="C49" s="21"/>
      <c r="D49" s="16"/>
      <c r="E49" s="16"/>
      <c r="F49" s="16"/>
      <c r="G49" s="16"/>
      <c r="H49" s="16"/>
      <c r="I49" s="90"/>
      <c r="J49" s="10"/>
      <c r="K49" s="10"/>
      <c r="L49" s="10"/>
    </row>
    <row r="50" spans="1:12" ht="12.75">
      <c r="A50" s="382" t="s">
        <v>257</v>
      </c>
      <c r="B50" s="383"/>
      <c r="C50" s="384" t="s">
        <v>332</v>
      </c>
      <c r="D50" s="385"/>
      <c r="E50" s="385"/>
      <c r="F50" s="385"/>
      <c r="G50" s="385"/>
      <c r="H50" s="385"/>
      <c r="I50" s="386"/>
      <c r="J50" s="10"/>
      <c r="K50" s="10"/>
      <c r="L50" s="10"/>
    </row>
    <row r="51" spans="1:12" ht="12.75">
      <c r="A51" s="89"/>
      <c r="B51" s="22"/>
      <c r="C51" s="16"/>
      <c r="D51" s="16"/>
      <c r="E51" s="16"/>
      <c r="F51" s="16"/>
      <c r="G51" s="16"/>
      <c r="H51" s="16"/>
      <c r="I51" s="90"/>
      <c r="J51" s="10"/>
      <c r="K51" s="10"/>
      <c r="L51" s="10"/>
    </row>
    <row r="52" spans="1:12" ht="12.75">
      <c r="A52" s="387" t="s">
        <v>272</v>
      </c>
      <c r="B52" s="388"/>
      <c r="C52" s="389" t="s">
        <v>555</v>
      </c>
      <c r="D52" s="385"/>
      <c r="E52" s="385"/>
      <c r="F52" s="385"/>
      <c r="G52" s="385"/>
      <c r="H52" s="385"/>
      <c r="I52" s="390"/>
      <c r="J52" s="10"/>
      <c r="K52" s="10"/>
      <c r="L52" s="10"/>
    </row>
    <row r="53" spans="1:12" ht="12.75">
      <c r="A53" s="103"/>
      <c r="B53" s="20"/>
      <c r="C53" s="401" t="s">
        <v>273</v>
      </c>
      <c r="D53" s="401"/>
      <c r="E53" s="401"/>
      <c r="F53" s="401"/>
      <c r="G53" s="401"/>
      <c r="H53" s="401"/>
      <c r="I53" s="104"/>
      <c r="J53" s="10"/>
      <c r="K53" s="10"/>
      <c r="L53" s="10"/>
    </row>
    <row r="54" spans="1:12" ht="12.75">
      <c r="A54" s="103"/>
      <c r="B54" s="20"/>
      <c r="C54" s="36"/>
      <c r="D54" s="36"/>
      <c r="E54" s="36"/>
      <c r="F54" s="36"/>
      <c r="G54" s="36"/>
      <c r="H54" s="36"/>
      <c r="I54" s="104"/>
      <c r="J54" s="10"/>
      <c r="K54" s="10"/>
      <c r="L54" s="10"/>
    </row>
    <row r="55" spans="1:12" ht="12.75">
      <c r="A55" s="103"/>
      <c r="B55" s="391" t="s">
        <v>274</v>
      </c>
      <c r="C55" s="392"/>
      <c r="D55" s="392"/>
      <c r="E55" s="392"/>
      <c r="F55" s="46"/>
      <c r="G55" s="46"/>
      <c r="H55" s="46"/>
      <c r="I55" s="105"/>
      <c r="J55" s="10"/>
      <c r="K55" s="10"/>
      <c r="L55" s="10"/>
    </row>
    <row r="56" spans="1:12" ht="12.75">
      <c r="A56" s="103"/>
      <c r="B56" s="393" t="s">
        <v>306</v>
      </c>
      <c r="C56" s="394"/>
      <c r="D56" s="394"/>
      <c r="E56" s="394"/>
      <c r="F56" s="394"/>
      <c r="G56" s="394"/>
      <c r="H56" s="394"/>
      <c r="I56" s="395"/>
      <c r="J56" s="10"/>
      <c r="K56" s="10"/>
      <c r="L56" s="10"/>
    </row>
    <row r="57" spans="1:12" ht="12.75">
      <c r="A57" s="103"/>
      <c r="B57" s="393" t="s">
        <v>307</v>
      </c>
      <c r="C57" s="394"/>
      <c r="D57" s="394"/>
      <c r="E57" s="394"/>
      <c r="F57" s="394"/>
      <c r="G57" s="394"/>
      <c r="H57" s="394"/>
      <c r="I57" s="105"/>
      <c r="J57" s="10"/>
      <c r="K57" s="10"/>
      <c r="L57" s="10"/>
    </row>
    <row r="58" spans="1:12" ht="12.75">
      <c r="A58" s="103"/>
      <c r="B58" s="393" t="s">
        <v>308</v>
      </c>
      <c r="C58" s="394"/>
      <c r="D58" s="394"/>
      <c r="E58" s="394"/>
      <c r="F58" s="394"/>
      <c r="G58" s="394"/>
      <c r="H58" s="394"/>
      <c r="I58" s="395"/>
      <c r="J58" s="10"/>
      <c r="K58" s="10"/>
      <c r="L58" s="10"/>
    </row>
    <row r="59" spans="1:12" ht="12.75">
      <c r="A59" s="103"/>
      <c r="B59" s="393" t="s">
        <v>309</v>
      </c>
      <c r="C59" s="394"/>
      <c r="D59" s="394"/>
      <c r="E59" s="394"/>
      <c r="F59" s="394"/>
      <c r="G59" s="394"/>
      <c r="H59" s="394"/>
      <c r="I59" s="395"/>
      <c r="J59" s="10"/>
      <c r="K59" s="10"/>
      <c r="L59" s="10"/>
    </row>
    <row r="60" spans="1:12" ht="12.75">
      <c r="A60" s="103"/>
      <c r="B60" s="106"/>
      <c r="C60" s="107"/>
      <c r="D60" s="107"/>
      <c r="E60" s="107"/>
      <c r="F60" s="107"/>
      <c r="G60" s="107"/>
      <c r="H60" s="107"/>
      <c r="I60" s="108"/>
      <c r="J60" s="10"/>
      <c r="K60" s="10"/>
      <c r="L60" s="10"/>
    </row>
    <row r="61" spans="1:12" ht="13.5" thickBot="1">
      <c r="A61" s="109" t="s">
        <v>275</v>
      </c>
      <c r="B61" s="16"/>
      <c r="C61" s="16"/>
      <c r="D61" s="16"/>
      <c r="E61" s="16"/>
      <c r="F61" s="16"/>
      <c r="G61" s="37"/>
      <c r="H61" s="38"/>
      <c r="I61" s="110"/>
      <c r="J61" s="10"/>
      <c r="K61" s="10"/>
      <c r="L61" s="10"/>
    </row>
    <row r="62" spans="1:12" ht="12.75">
      <c r="A62" s="85"/>
      <c r="B62" s="16"/>
      <c r="C62" s="16"/>
      <c r="D62" s="16"/>
      <c r="E62" s="20" t="s">
        <v>276</v>
      </c>
      <c r="F62" s="33"/>
      <c r="G62" s="396" t="s">
        <v>277</v>
      </c>
      <c r="H62" s="397"/>
      <c r="I62" s="398"/>
      <c r="J62" s="10"/>
      <c r="K62" s="10"/>
      <c r="L62" s="10"/>
    </row>
    <row r="63" spans="1:12" ht="12.75">
      <c r="A63" s="111"/>
      <c r="B63" s="112"/>
      <c r="C63" s="113"/>
      <c r="D63" s="113"/>
      <c r="E63" s="113"/>
      <c r="F63" s="113"/>
      <c r="G63" s="380"/>
      <c r="H63" s="381"/>
      <c r="I63" s="114"/>
      <c r="J63" s="10"/>
      <c r="K63" s="10"/>
      <c r="L63" s="10"/>
    </row>
  </sheetData>
  <sheetProtection/>
  <protectedRanges>
    <protectedRange sqref="E2 H2 C6:D6 C8:D8 C10:D10 C12:I12 C14:D14 F14:I14 C16:I16 C18:I18 C20:I20 C24:G24 C22:F22 C26 I26 I24 A30:I30 A32:I32" name="Range1"/>
    <protectedRange sqref="A34:D3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6"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numberStoredAsText="1"/>
  </ignoredErrors>
</worksheet>
</file>

<file path=xl/worksheets/sheet2.xml><?xml version="1.0" encoding="utf-8"?>
<worksheet xmlns="http://schemas.openxmlformats.org/spreadsheetml/2006/main" xmlns:r="http://schemas.openxmlformats.org/officeDocument/2006/relationships">
  <dimension ref="A1:O71"/>
  <sheetViews>
    <sheetView zoomScaleSheetLayoutView="110" zoomScalePageLayoutView="0" workbookViewId="0" topLeftCell="A1">
      <selection activeCell="L35" sqref="L35:M35"/>
    </sheetView>
  </sheetViews>
  <sheetFormatPr defaultColWidth="9.140625" defaultRowHeight="12.75"/>
  <cols>
    <col min="1" max="9" width="9.140625" style="49" customWidth="1"/>
    <col min="10" max="10" width="10.7109375" style="49" bestFit="1" customWidth="1"/>
    <col min="11" max="11" width="11.00390625" style="49" customWidth="1"/>
    <col min="12" max="13" width="10.7109375" style="49" customWidth="1"/>
    <col min="14" max="14" width="9.140625" style="49" customWidth="1"/>
    <col min="15" max="15" width="9.7109375" style="49" bestFit="1" customWidth="1"/>
    <col min="16" max="16384" width="9.140625" style="49" customWidth="1"/>
  </cols>
  <sheetData>
    <row r="1" spans="1:13" ht="12.75" customHeight="1">
      <c r="A1" s="470" t="s">
        <v>154</v>
      </c>
      <c r="B1" s="470"/>
      <c r="C1" s="470"/>
      <c r="D1" s="470"/>
      <c r="E1" s="470"/>
      <c r="F1" s="470"/>
      <c r="G1" s="470"/>
      <c r="H1" s="470"/>
      <c r="I1" s="470"/>
      <c r="J1" s="470"/>
      <c r="K1" s="470"/>
      <c r="L1" s="470"/>
      <c r="M1" s="470"/>
    </row>
    <row r="2" spans="1:13" ht="12.75" customHeight="1">
      <c r="A2" s="469" t="s">
        <v>596</v>
      </c>
      <c r="B2" s="469"/>
      <c r="C2" s="469"/>
      <c r="D2" s="469"/>
      <c r="E2" s="469"/>
      <c r="F2" s="469"/>
      <c r="G2" s="469"/>
      <c r="H2" s="469"/>
      <c r="I2" s="469"/>
      <c r="J2" s="469"/>
      <c r="K2" s="469"/>
      <c r="L2" s="469"/>
      <c r="M2" s="469"/>
    </row>
    <row r="3" spans="1:13" ht="12.75" customHeight="1">
      <c r="A3" s="446" t="s">
        <v>333</v>
      </c>
      <c r="B3" s="446"/>
      <c r="C3" s="446"/>
      <c r="D3" s="446"/>
      <c r="E3" s="446"/>
      <c r="F3" s="446"/>
      <c r="G3" s="446"/>
      <c r="H3" s="446"/>
      <c r="I3" s="446"/>
      <c r="J3" s="446"/>
      <c r="K3" s="446"/>
      <c r="L3" s="446"/>
      <c r="M3" s="446"/>
    </row>
    <row r="4" spans="1:13" ht="21.75">
      <c r="A4" s="447" t="s">
        <v>59</v>
      </c>
      <c r="B4" s="447"/>
      <c r="C4" s="447"/>
      <c r="D4" s="447"/>
      <c r="E4" s="447"/>
      <c r="F4" s="447"/>
      <c r="G4" s="447"/>
      <c r="H4" s="447"/>
      <c r="I4" s="54" t="s">
        <v>279</v>
      </c>
      <c r="J4" s="448" t="s">
        <v>318</v>
      </c>
      <c r="K4" s="448"/>
      <c r="L4" s="448" t="s">
        <v>319</v>
      </c>
      <c r="M4" s="448"/>
    </row>
    <row r="5" spans="1:13" ht="12.75">
      <c r="A5" s="447"/>
      <c r="B5" s="447"/>
      <c r="C5" s="447"/>
      <c r="D5" s="447"/>
      <c r="E5" s="447"/>
      <c r="F5" s="447"/>
      <c r="G5" s="447"/>
      <c r="H5" s="447"/>
      <c r="I5" s="54"/>
      <c r="J5" s="199" t="s">
        <v>314</v>
      </c>
      <c r="K5" s="56" t="s">
        <v>315</v>
      </c>
      <c r="L5" s="199" t="s">
        <v>314</v>
      </c>
      <c r="M5" s="56" t="s">
        <v>315</v>
      </c>
    </row>
    <row r="6" spans="1:13" ht="12.75">
      <c r="A6" s="448">
        <v>1</v>
      </c>
      <c r="B6" s="448"/>
      <c r="C6" s="448"/>
      <c r="D6" s="448"/>
      <c r="E6" s="448"/>
      <c r="F6" s="448"/>
      <c r="G6" s="448"/>
      <c r="H6" s="448"/>
      <c r="I6" s="58">
        <v>2</v>
      </c>
      <c r="J6" s="199">
        <v>3</v>
      </c>
      <c r="K6" s="56">
        <v>4</v>
      </c>
      <c r="L6" s="199">
        <v>5</v>
      </c>
      <c r="M6" s="56">
        <v>6</v>
      </c>
    </row>
    <row r="7" spans="1:15" ht="12.75">
      <c r="A7" s="449" t="s">
        <v>26</v>
      </c>
      <c r="B7" s="450"/>
      <c r="C7" s="450"/>
      <c r="D7" s="450"/>
      <c r="E7" s="450"/>
      <c r="F7" s="450"/>
      <c r="G7" s="450"/>
      <c r="H7" s="451"/>
      <c r="I7" s="3">
        <v>111</v>
      </c>
      <c r="J7" s="51">
        <f>SUM(J8:J9)</f>
        <v>286067822</v>
      </c>
      <c r="K7" s="51">
        <f>SUM(K8:K9)</f>
        <v>143800107</v>
      </c>
      <c r="L7" s="51">
        <f>SUM(L8:L9)</f>
        <v>267097724</v>
      </c>
      <c r="M7" s="51">
        <f>SUM(M8:M9)</f>
        <v>131887045</v>
      </c>
      <c r="O7" s="232"/>
    </row>
    <row r="8" spans="1:13" ht="12.75">
      <c r="A8" s="452" t="s">
        <v>152</v>
      </c>
      <c r="B8" s="453"/>
      <c r="C8" s="453"/>
      <c r="D8" s="453"/>
      <c r="E8" s="453"/>
      <c r="F8" s="453"/>
      <c r="G8" s="453"/>
      <c r="H8" s="454"/>
      <c r="I8" s="1">
        <v>112</v>
      </c>
      <c r="J8" s="269">
        <v>283806522</v>
      </c>
      <c r="K8" s="269">
        <v>142950842</v>
      </c>
      <c r="L8" s="269">
        <v>263092176</v>
      </c>
      <c r="M8" s="269">
        <v>128806066</v>
      </c>
    </row>
    <row r="9" spans="1:13" ht="12.75">
      <c r="A9" s="452" t="s">
        <v>103</v>
      </c>
      <c r="B9" s="453"/>
      <c r="C9" s="453"/>
      <c r="D9" s="453"/>
      <c r="E9" s="453"/>
      <c r="F9" s="453"/>
      <c r="G9" s="453"/>
      <c r="H9" s="454"/>
      <c r="I9" s="1">
        <v>113</v>
      </c>
      <c r="J9" s="269">
        <v>2261300</v>
      </c>
      <c r="K9" s="269">
        <v>849265</v>
      </c>
      <c r="L9" s="269">
        <v>4005548</v>
      </c>
      <c r="M9" s="269">
        <v>3080979</v>
      </c>
    </row>
    <row r="10" spans="1:15" ht="12.75">
      <c r="A10" s="452" t="s">
        <v>12</v>
      </c>
      <c r="B10" s="453"/>
      <c r="C10" s="453"/>
      <c r="D10" s="453"/>
      <c r="E10" s="453"/>
      <c r="F10" s="453"/>
      <c r="G10" s="453"/>
      <c r="H10" s="454"/>
      <c r="I10" s="1">
        <v>114</v>
      </c>
      <c r="J10" s="50">
        <f>J11+J12+J16+J20+J21+J22+J25+J26</f>
        <v>268826724</v>
      </c>
      <c r="K10" s="50">
        <f>K11+K12+K16+K20+K21+K22+K25+K26</f>
        <v>134144461</v>
      </c>
      <c r="L10" s="50">
        <f>L11+L12+L16+L20+L21+L22+L25+L26</f>
        <v>253049593</v>
      </c>
      <c r="M10" s="50">
        <f>M11+M12+M16+M20+M21+M22+M25+M26</f>
        <v>130880511</v>
      </c>
      <c r="O10" s="232"/>
    </row>
    <row r="11" spans="1:13" ht="12.75">
      <c r="A11" s="452" t="s">
        <v>104</v>
      </c>
      <c r="B11" s="453"/>
      <c r="C11" s="453"/>
      <c r="D11" s="453"/>
      <c r="E11" s="453"/>
      <c r="F11" s="453"/>
      <c r="G11" s="453"/>
      <c r="H11" s="454"/>
      <c r="I11" s="1">
        <v>115</v>
      </c>
      <c r="J11" s="7">
        <v>0</v>
      </c>
      <c r="K11" s="7">
        <v>0</v>
      </c>
      <c r="L11" s="7">
        <v>0</v>
      </c>
      <c r="M11" s="7">
        <v>0</v>
      </c>
    </row>
    <row r="12" spans="1:13" ht="12.75">
      <c r="A12" s="452" t="s">
        <v>22</v>
      </c>
      <c r="B12" s="453"/>
      <c r="C12" s="453"/>
      <c r="D12" s="453"/>
      <c r="E12" s="453"/>
      <c r="F12" s="453"/>
      <c r="G12" s="453"/>
      <c r="H12" s="454"/>
      <c r="I12" s="1">
        <v>116</v>
      </c>
      <c r="J12" s="50">
        <f>SUM(J13:J15)</f>
        <v>207086110</v>
      </c>
      <c r="K12" s="50">
        <f>SUM(K13:K15)</f>
        <v>103496198</v>
      </c>
      <c r="L12" s="50">
        <f>SUM(L13:L15)</f>
        <v>187275534</v>
      </c>
      <c r="M12" s="50">
        <f>SUM(M13:M15)</f>
        <v>96641738</v>
      </c>
    </row>
    <row r="13" spans="1:13" ht="12.75">
      <c r="A13" s="455" t="s">
        <v>146</v>
      </c>
      <c r="B13" s="456"/>
      <c r="C13" s="456"/>
      <c r="D13" s="456"/>
      <c r="E13" s="456"/>
      <c r="F13" s="456"/>
      <c r="G13" s="456"/>
      <c r="H13" s="457"/>
      <c r="I13" s="1">
        <v>117</v>
      </c>
      <c r="J13" s="269">
        <v>1565612</v>
      </c>
      <c r="K13" s="269">
        <v>877502</v>
      </c>
      <c r="L13" s="269">
        <v>1121064</v>
      </c>
      <c r="M13" s="269">
        <v>526747</v>
      </c>
    </row>
    <row r="14" spans="1:13" ht="12.75">
      <c r="A14" s="455" t="s">
        <v>147</v>
      </c>
      <c r="B14" s="456"/>
      <c r="C14" s="456"/>
      <c r="D14" s="456"/>
      <c r="E14" s="456"/>
      <c r="F14" s="456"/>
      <c r="G14" s="456"/>
      <c r="H14" s="457"/>
      <c r="I14" s="1">
        <v>118</v>
      </c>
      <c r="J14" s="269">
        <v>9789075</v>
      </c>
      <c r="K14" s="269">
        <v>3625252</v>
      </c>
      <c r="L14" s="269">
        <v>898275</v>
      </c>
      <c r="M14" s="269">
        <v>501415</v>
      </c>
    </row>
    <row r="15" spans="1:13" ht="12.75">
      <c r="A15" s="455" t="s">
        <v>61</v>
      </c>
      <c r="B15" s="456"/>
      <c r="C15" s="456"/>
      <c r="D15" s="456"/>
      <c r="E15" s="456"/>
      <c r="F15" s="456"/>
      <c r="G15" s="456"/>
      <c r="H15" s="457"/>
      <c r="I15" s="1">
        <v>119</v>
      </c>
      <c r="J15" s="269">
        <v>195731423</v>
      </c>
      <c r="K15" s="269">
        <v>98993444</v>
      </c>
      <c r="L15" s="269">
        <v>185256195</v>
      </c>
      <c r="M15" s="269">
        <v>95613576</v>
      </c>
    </row>
    <row r="16" spans="1:13" ht="12.75">
      <c r="A16" s="452" t="s">
        <v>23</v>
      </c>
      <c r="B16" s="453"/>
      <c r="C16" s="453"/>
      <c r="D16" s="453"/>
      <c r="E16" s="453"/>
      <c r="F16" s="453"/>
      <c r="G16" s="453"/>
      <c r="H16" s="454"/>
      <c r="I16" s="1">
        <v>120</v>
      </c>
      <c r="J16" s="50">
        <f>SUM(J17:J19)</f>
        <v>25953092</v>
      </c>
      <c r="K16" s="50">
        <f>SUM(K17:K19)</f>
        <v>12900449</v>
      </c>
      <c r="L16" s="50">
        <f>SUM(L17:L19)</f>
        <v>25615944</v>
      </c>
      <c r="M16" s="50">
        <f>SUM(M17:M19)</f>
        <v>12920386</v>
      </c>
    </row>
    <row r="17" spans="1:13" ht="12.75">
      <c r="A17" s="455" t="s">
        <v>62</v>
      </c>
      <c r="B17" s="456"/>
      <c r="C17" s="456"/>
      <c r="D17" s="456"/>
      <c r="E17" s="456"/>
      <c r="F17" s="456"/>
      <c r="G17" s="456"/>
      <c r="H17" s="457"/>
      <c r="I17" s="1">
        <v>121</v>
      </c>
      <c r="J17" s="269">
        <v>14457411</v>
      </c>
      <c r="K17" s="269">
        <v>7221127</v>
      </c>
      <c r="L17" s="269">
        <v>14394535</v>
      </c>
      <c r="M17" s="269">
        <v>7263104</v>
      </c>
    </row>
    <row r="18" spans="1:13" ht="12.75">
      <c r="A18" s="455" t="s">
        <v>63</v>
      </c>
      <c r="B18" s="456"/>
      <c r="C18" s="456"/>
      <c r="D18" s="456"/>
      <c r="E18" s="456"/>
      <c r="F18" s="456"/>
      <c r="G18" s="456"/>
      <c r="H18" s="457"/>
      <c r="I18" s="1">
        <v>122</v>
      </c>
      <c r="J18" s="269">
        <v>7815764</v>
      </c>
      <c r="K18" s="269">
        <v>3913543</v>
      </c>
      <c r="L18" s="269">
        <v>7844027</v>
      </c>
      <c r="M18" s="269">
        <v>3953696</v>
      </c>
    </row>
    <row r="19" spans="1:13" ht="12.75">
      <c r="A19" s="455" t="s">
        <v>64</v>
      </c>
      <c r="B19" s="456"/>
      <c r="C19" s="456"/>
      <c r="D19" s="456"/>
      <c r="E19" s="456"/>
      <c r="F19" s="456"/>
      <c r="G19" s="456"/>
      <c r="H19" s="457"/>
      <c r="I19" s="1">
        <v>123</v>
      </c>
      <c r="J19" s="269">
        <v>3679917</v>
      </c>
      <c r="K19" s="269">
        <v>1765779</v>
      </c>
      <c r="L19" s="269">
        <v>3377382</v>
      </c>
      <c r="M19" s="269">
        <v>1703586</v>
      </c>
    </row>
    <row r="20" spans="1:13" ht="12.75">
      <c r="A20" s="452" t="s">
        <v>105</v>
      </c>
      <c r="B20" s="453"/>
      <c r="C20" s="453"/>
      <c r="D20" s="453"/>
      <c r="E20" s="453"/>
      <c r="F20" s="453"/>
      <c r="G20" s="453"/>
      <c r="H20" s="454"/>
      <c r="I20" s="1">
        <v>124</v>
      </c>
      <c r="J20" s="269">
        <v>27680164</v>
      </c>
      <c r="K20" s="269">
        <v>13660961</v>
      </c>
      <c r="L20" s="269">
        <v>26929455</v>
      </c>
      <c r="M20" s="269">
        <v>13463991</v>
      </c>
    </row>
    <row r="21" spans="1:13" ht="12.75">
      <c r="A21" s="452" t="s">
        <v>106</v>
      </c>
      <c r="B21" s="453"/>
      <c r="C21" s="453"/>
      <c r="D21" s="453"/>
      <c r="E21" s="453"/>
      <c r="F21" s="453"/>
      <c r="G21" s="453"/>
      <c r="H21" s="454"/>
      <c r="I21" s="1">
        <v>125</v>
      </c>
      <c r="J21" s="269">
        <v>5956651</v>
      </c>
      <c r="K21" s="269">
        <v>3031633</v>
      </c>
      <c r="L21" s="269">
        <v>7892523</v>
      </c>
      <c r="M21" s="269">
        <v>4889731</v>
      </c>
    </row>
    <row r="22" spans="1:13" ht="12.75">
      <c r="A22" s="452" t="s">
        <v>24</v>
      </c>
      <c r="B22" s="453"/>
      <c r="C22" s="453"/>
      <c r="D22" s="453"/>
      <c r="E22" s="453"/>
      <c r="F22" s="453"/>
      <c r="G22" s="453"/>
      <c r="H22" s="454"/>
      <c r="I22" s="1">
        <v>126</v>
      </c>
      <c r="J22" s="50">
        <f>SUM(J23:J24)</f>
        <v>2150707</v>
      </c>
      <c r="K22" s="50">
        <f>SUM(K23:K24)</f>
        <v>1055220</v>
      </c>
      <c r="L22" s="50">
        <f>SUM(L23:L24)</f>
        <v>5336137</v>
      </c>
      <c r="M22" s="50">
        <f>SUM(M23:M24)</f>
        <v>2964665</v>
      </c>
    </row>
    <row r="23" spans="1:13" ht="12.75">
      <c r="A23" s="455" t="s">
        <v>137</v>
      </c>
      <c r="B23" s="456"/>
      <c r="C23" s="456"/>
      <c r="D23" s="456"/>
      <c r="E23" s="456"/>
      <c r="F23" s="456"/>
      <c r="G23" s="456"/>
      <c r="H23" s="457"/>
      <c r="I23" s="1">
        <v>127</v>
      </c>
      <c r="J23" s="7">
        <v>0</v>
      </c>
      <c r="K23" s="7">
        <v>0</v>
      </c>
      <c r="L23" s="269">
        <v>1635734</v>
      </c>
      <c r="M23" s="269">
        <v>216622</v>
      </c>
    </row>
    <row r="24" spans="1:13" ht="12.75">
      <c r="A24" s="455" t="s">
        <v>138</v>
      </c>
      <c r="B24" s="456"/>
      <c r="C24" s="456"/>
      <c r="D24" s="456"/>
      <c r="E24" s="456"/>
      <c r="F24" s="456"/>
      <c r="G24" s="456"/>
      <c r="H24" s="457"/>
      <c r="I24" s="1">
        <v>128</v>
      </c>
      <c r="J24" s="269">
        <v>2150707</v>
      </c>
      <c r="K24" s="269">
        <v>1055220</v>
      </c>
      <c r="L24" s="269">
        <v>3700403</v>
      </c>
      <c r="M24" s="269">
        <v>2748043</v>
      </c>
    </row>
    <row r="25" spans="1:13" ht="12.75">
      <c r="A25" s="452" t="s">
        <v>107</v>
      </c>
      <c r="B25" s="453"/>
      <c r="C25" s="453"/>
      <c r="D25" s="453"/>
      <c r="E25" s="453"/>
      <c r="F25" s="453"/>
      <c r="G25" s="453"/>
      <c r="H25" s="454"/>
      <c r="I25" s="1">
        <v>129</v>
      </c>
      <c r="J25" s="7">
        <v>0</v>
      </c>
      <c r="K25" s="7">
        <v>0</v>
      </c>
      <c r="L25" s="7">
        <v>0</v>
      </c>
      <c r="M25" s="7">
        <v>0</v>
      </c>
    </row>
    <row r="26" spans="1:13" ht="12.75">
      <c r="A26" s="452" t="s">
        <v>50</v>
      </c>
      <c r="B26" s="453"/>
      <c r="C26" s="453"/>
      <c r="D26" s="453"/>
      <c r="E26" s="453"/>
      <c r="F26" s="453"/>
      <c r="G26" s="453"/>
      <c r="H26" s="454"/>
      <c r="I26" s="1">
        <v>130</v>
      </c>
      <c r="J26" s="7">
        <v>0</v>
      </c>
      <c r="K26" s="7">
        <v>0</v>
      </c>
      <c r="L26" s="7">
        <v>0</v>
      </c>
      <c r="M26" s="7">
        <v>0</v>
      </c>
    </row>
    <row r="27" spans="1:13" ht="12.75">
      <c r="A27" s="452" t="s">
        <v>213</v>
      </c>
      <c r="B27" s="453"/>
      <c r="C27" s="453"/>
      <c r="D27" s="453"/>
      <c r="E27" s="453"/>
      <c r="F27" s="453"/>
      <c r="G27" s="453"/>
      <c r="H27" s="454"/>
      <c r="I27" s="1">
        <v>131</v>
      </c>
      <c r="J27" s="50">
        <f>SUM(J28:J32)</f>
        <v>4180513</v>
      </c>
      <c r="K27" s="50">
        <f>SUM(K28:K32)</f>
        <v>510552</v>
      </c>
      <c r="L27" s="50">
        <f>SUM(L28:L32)</f>
        <v>9956215</v>
      </c>
      <c r="M27" s="50">
        <f>SUM(M28:M32)</f>
        <v>8195554</v>
      </c>
    </row>
    <row r="28" spans="1:13" ht="27.75" customHeight="1">
      <c r="A28" s="452" t="s">
        <v>227</v>
      </c>
      <c r="B28" s="453"/>
      <c r="C28" s="453"/>
      <c r="D28" s="453"/>
      <c r="E28" s="453"/>
      <c r="F28" s="453"/>
      <c r="G28" s="453"/>
      <c r="H28" s="454"/>
      <c r="I28" s="1">
        <v>132</v>
      </c>
      <c r="J28" s="7">
        <v>0</v>
      </c>
      <c r="K28" s="7">
        <v>0</v>
      </c>
      <c r="L28" s="7">
        <v>0</v>
      </c>
      <c r="M28" s="7">
        <v>0</v>
      </c>
    </row>
    <row r="29" spans="1:13" ht="26.25" customHeight="1">
      <c r="A29" s="452" t="s">
        <v>155</v>
      </c>
      <c r="B29" s="453"/>
      <c r="C29" s="453"/>
      <c r="D29" s="453"/>
      <c r="E29" s="453"/>
      <c r="F29" s="453"/>
      <c r="G29" s="453"/>
      <c r="H29" s="454"/>
      <c r="I29" s="1">
        <v>133</v>
      </c>
      <c r="J29" s="269">
        <v>4180513</v>
      </c>
      <c r="K29" s="269">
        <v>510552</v>
      </c>
      <c r="L29" s="269">
        <v>9956215</v>
      </c>
      <c r="M29" s="269">
        <v>8195554</v>
      </c>
    </row>
    <row r="30" spans="1:13" ht="12.75">
      <c r="A30" s="452" t="s">
        <v>139</v>
      </c>
      <c r="B30" s="453"/>
      <c r="C30" s="453"/>
      <c r="D30" s="453"/>
      <c r="E30" s="453"/>
      <c r="F30" s="453"/>
      <c r="G30" s="453"/>
      <c r="H30" s="454"/>
      <c r="I30" s="1">
        <v>134</v>
      </c>
      <c r="J30" s="7">
        <v>0</v>
      </c>
      <c r="K30" s="7">
        <v>0</v>
      </c>
      <c r="L30" s="7">
        <v>0</v>
      </c>
      <c r="M30" s="7">
        <v>0</v>
      </c>
    </row>
    <row r="31" spans="1:13" ht="12.75">
      <c r="A31" s="452" t="s">
        <v>223</v>
      </c>
      <c r="B31" s="453"/>
      <c r="C31" s="453"/>
      <c r="D31" s="453"/>
      <c r="E31" s="453"/>
      <c r="F31" s="453"/>
      <c r="G31" s="453"/>
      <c r="H31" s="454"/>
      <c r="I31" s="1">
        <v>135</v>
      </c>
      <c r="J31" s="7">
        <v>0</v>
      </c>
      <c r="K31" s="7">
        <v>0</v>
      </c>
      <c r="L31" s="7">
        <v>0</v>
      </c>
      <c r="M31" s="7">
        <v>0</v>
      </c>
    </row>
    <row r="32" spans="1:13" ht="12.75">
      <c r="A32" s="452" t="s">
        <v>140</v>
      </c>
      <c r="B32" s="453"/>
      <c r="C32" s="453"/>
      <c r="D32" s="453"/>
      <c r="E32" s="453"/>
      <c r="F32" s="453"/>
      <c r="G32" s="453"/>
      <c r="H32" s="454"/>
      <c r="I32" s="1">
        <v>136</v>
      </c>
      <c r="J32" s="7">
        <v>0</v>
      </c>
      <c r="K32" s="7">
        <v>0</v>
      </c>
      <c r="L32" s="7">
        <v>0</v>
      </c>
      <c r="M32" s="7">
        <v>0</v>
      </c>
    </row>
    <row r="33" spans="1:13" ht="12.75">
      <c r="A33" s="452" t="s">
        <v>214</v>
      </c>
      <c r="B33" s="453"/>
      <c r="C33" s="453"/>
      <c r="D33" s="453"/>
      <c r="E33" s="453"/>
      <c r="F33" s="453"/>
      <c r="G33" s="453"/>
      <c r="H33" s="454"/>
      <c r="I33" s="1">
        <v>137</v>
      </c>
      <c r="J33" s="50">
        <f>SUM(J34:J37)</f>
        <v>38136486</v>
      </c>
      <c r="K33" s="50">
        <f>SUM(K34:K37)</f>
        <v>18788740</v>
      </c>
      <c r="L33" s="50">
        <f>SUM(L34:L37)</f>
        <v>50844660</v>
      </c>
      <c r="M33" s="50">
        <f>SUM(M34:M37)</f>
        <v>25027221</v>
      </c>
    </row>
    <row r="34" spans="1:13" ht="12.75">
      <c r="A34" s="452" t="s">
        <v>66</v>
      </c>
      <c r="B34" s="453"/>
      <c r="C34" s="453"/>
      <c r="D34" s="453"/>
      <c r="E34" s="453"/>
      <c r="F34" s="453"/>
      <c r="G34" s="453"/>
      <c r="H34" s="454"/>
      <c r="I34" s="1">
        <v>138</v>
      </c>
      <c r="J34" s="7">
        <v>0</v>
      </c>
      <c r="K34" s="7">
        <v>0</v>
      </c>
      <c r="L34" s="7">
        <v>0</v>
      </c>
      <c r="M34" s="7">
        <v>0</v>
      </c>
    </row>
    <row r="35" spans="1:13" ht="25.5" customHeight="1">
      <c r="A35" s="452" t="s">
        <v>65</v>
      </c>
      <c r="B35" s="453"/>
      <c r="C35" s="453"/>
      <c r="D35" s="453"/>
      <c r="E35" s="453"/>
      <c r="F35" s="453"/>
      <c r="G35" s="453"/>
      <c r="H35" s="454"/>
      <c r="I35" s="1">
        <v>139</v>
      </c>
      <c r="J35" s="269">
        <v>38136486</v>
      </c>
      <c r="K35" s="269">
        <v>18788740</v>
      </c>
      <c r="L35" s="269">
        <v>50844660</v>
      </c>
      <c r="M35" s="269">
        <v>25027221</v>
      </c>
    </row>
    <row r="36" spans="1:13" ht="12.75">
      <c r="A36" s="452" t="s">
        <v>224</v>
      </c>
      <c r="B36" s="453"/>
      <c r="C36" s="453"/>
      <c r="D36" s="453"/>
      <c r="E36" s="453"/>
      <c r="F36" s="453"/>
      <c r="G36" s="453"/>
      <c r="H36" s="454"/>
      <c r="I36" s="1">
        <v>140</v>
      </c>
      <c r="J36" s="7">
        <v>0</v>
      </c>
      <c r="K36" s="269">
        <v>0</v>
      </c>
      <c r="L36" s="7">
        <v>0</v>
      </c>
      <c r="M36" s="7">
        <v>0</v>
      </c>
    </row>
    <row r="37" spans="1:13" ht="12.75">
      <c r="A37" s="452" t="s">
        <v>67</v>
      </c>
      <c r="B37" s="453"/>
      <c r="C37" s="453"/>
      <c r="D37" s="453"/>
      <c r="E37" s="453"/>
      <c r="F37" s="453"/>
      <c r="G37" s="453"/>
      <c r="H37" s="454"/>
      <c r="I37" s="1">
        <v>141</v>
      </c>
      <c r="J37" s="7">
        <v>0</v>
      </c>
      <c r="K37" s="269">
        <v>0</v>
      </c>
      <c r="L37" s="7">
        <v>0</v>
      </c>
      <c r="M37" s="7">
        <v>0</v>
      </c>
    </row>
    <row r="38" spans="1:13" ht="12.75">
      <c r="A38" s="452" t="s">
        <v>195</v>
      </c>
      <c r="B38" s="453"/>
      <c r="C38" s="453"/>
      <c r="D38" s="453"/>
      <c r="E38" s="453"/>
      <c r="F38" s="453"/>
      <c r="G38" s="453"/>
      <c r="H38" s="454"/>
      <c r="I38" s="1">
        <v>142</v>
      </c>
      <c r="J38" s="7">
        <v>0</v>
      </c>
      <c r="K38" s="269">
        <v>0</v>
      </c>
      <c r="L38" s="7">
        <v>0</v>
      </c>
      <c r="M38" s="7">
        <v>0</v>
      </c>
    </row>
    <row r="39" spans="1:13" ht="12.75">
      <c r="A39" s="452" t="s">
        <v>196</v>
      </c>
      <c r="B39" s="453"/>
      <c r="C39" s="453"/>
      <c r="D39" s="453"/>
      <c r="E39" s="453"/>
      <c r="F39" s="453"/>
      <c r="G39" s="453"/>
      <c r="H39" s="454"/>
      <c r="I39" s="1">
        <v>143</v>
      </c>
      <c r="J39" s="7">
        <v>0</v>
      </c>
      <c r="K39" s="269">
        <v>0</v>
      </c>
      <c r="L39" s="7">
        <v>0</v>
      </c>
      <c r="M39" s="7">
        <v>0</v>
      </c>
    </row>
    <row r="40" spans="1:13" ht="12.75">
      <c r="A40" s="452" t="s">
        <v>225</v>
      </c>
      <c r="B40" s="453"/>
      <c r="C40" s="453"/>
      <c r="D40" s="453"/>
      <c r="E40" s="453"/>
      <c r="F40" s="453"/>
      <c r="G40" s="453"/>
      <c r="H40" s="454"/>
      <c r="I40" s="1">
        <v>144</v>
      </c>
      <c r="J40" s="7">
        <v>0</v>
      </c>
      <c r="K40" s="269">
        <v>0</v>
      </c>
      <c r="L40" s="7">
        <v>0</v>
      </c>
      <c r="M40" s="7">
        <v>0</v>
      </c>
    </row>
    <row r="41" spans="1:13" ht="12.75">
      <c r="A41" s="452" t="s">
        <v>226</v>
      </c>
      <c r="B41" s="453"/>
      <c r="C41" s="453"/>
      <c r="D41" s="453"/>
      <c r="E41" s="453"/>
      <c r="F41" s="453"/>
      <c r="G41" s="453"/>
      <c r="H41" s="454"/>
      <c r="I41" s="1">
        <v>145</v>
      </c>
      <c r="J41" s="7">
        <v>0</v>
      </c>
      <c r="K41" s="269">
        <v>0</v>
      </c>
      <c r="L41" s="7">
        <v>0</v>
      </c>
      <c r="M41" s="7">
        <v>0</v>
      </c>
    </row>
    <row r="42" spans="1:13" ht="12.75">
      <c r="A42" s="452" t="s">
        <v>215</v>
      </c>
      <c r="B42" s="453"/>
      <c r="C42" s="453"/>
      <c r="D42" s="453"/>
      <c r="E42" s="453"/>
      <c r="F42" s="453"/>
      <c r="G42" s="453"/>
      <c r="H42" s="454"/>
      <c r="I42" s="1">
        <v>146</v>
      </c>
      <c r="J42" s="50">
        <f>J7+J27+J38+J40</f>
        <v>290248335</v>
      </c>
      <c r="K42" s="50">
        <f>K7+K27+K38+K40</f>
        <v>144310659</v>
      </c>
      <c r="L42" s="50">
        <f>L7+L27+L38+L40</f>
        <v>277053939</v>
      </c>
      <c r="M42" s="50">
        <f>M7+M27+M38+M40</f>
        <v>140082599</v>
      </c>
    </row>
    <row r="43" spans="1:13" ht="12.75">
      <c r="A43" s="452" t="s">
        <v>216</v>
      </c>
      <c r="B43" s="453"/>
      <c r="C43" s="453"/>
      <c r="D43" s="453"/>
      <c r="E43" s="453"/>
      <c r="F43" s="453"/>
      <c r="G43" s="453"/>
      <c r="H43" s="454"/>
      <c r="I43" s="1">
        <v>147</v>
      </c>
      <c r="J43" s="50">
        <f>J10+J33+J39+J41</f>
        <v>306963210</v>
      </c>
      <c r="K43" s="50">
        <f>K10+K33+K39+K41</f>
        <v>152933201</v>
      </c>
      <c r="L43" s="50">
        <f>L10+L33+L39+L41</f>
        <v>303894253</v>
      </c>
      <c r="M43" s="50">
        <f>M10+M33+M39+M41</f>
        <v>155907732</v>
      </c>
    </row>
    <row r="44" spans="1:13" ht="12.75">
      <c r="A44" s="452" t="s">
        <v>236</v>
      </c>
      <c r="B44" s="453"/>
      <c r="C44" s="453"/>
      <c r="D44" s="453"/>
      <c r="E44" s="453"/>
      <c r="F44" s="453"/>
      <c r="G44" s="453"/>
      <c r="H44" s="454"/>
      <c r="I44" s="1">
        <v>148</v>
      </c>
      <c r="J44" s="50">
        <f>J42-J43</f>
        <v>-16714875</v>
      </c>
      <c r="K44" s="50">
        <f>K42-K43</f>
        <v>-8622542</v>
      </c>
      <c r="L44" s="50">
        <f>L42-L43</f>
        <v>-26840314</v>
      </c>
      <c r="M44" s="50">
        <f>M42-M43</f>
        <v>-15825133</v>
      </c>
    </row>
    <row r="45" spans="1:13" ht="12.75">
      <c r="A45" s="458" t="s">
        <v>218</v>
      </c>
      <c r="B45" s="459"/>
      <c r="C45" s="459"/>
      <c r="D45" s="459"/>
      <c r="E45" s="459"/>
      <c r="F45" s="459"/>
      <c r="G45" s="459"/>
      <c r="H45" s="460"/>
      <c r="I45" s="1">
        <v>149</v>
      </c>
      <c r="J45" s="50">
        <f>IF(J42&gt;J43,J42-J43,0)</f>
        <v>0</v>
      </c>
      <c r="K45" s="50">
        <f>IF(K42&gt;K43,K42-K43,0)</f>
        <v>0</v>
      </c>
      <c r="L45" s="50">
        <f>IF(L42&gt;L43,L42-L43,0)</f>
        <v>0</v>
      </c>
      <c r="M45" s="50">
        <f>IF(M42&gt;M43,M42-M43,0)</f>
        <v>0</v>
      </c>
    </row>
    <row r="46" spans="1:13" ht="12.75">
      <c r="A46" s="458" t="s">
        <v>219</v>
      </c>
      <c r="B46" s="459"/>
      <c r="C46" s="459"/>
      <c r="D46" s="459"/>
      <c r="E46" s="459"/>
      <c r="F46" s="459"/>
      <c r="G46" s="459"/>
      <c r="H46" s="460"/>
      <c r="I46" s="1">
        <v>150</v>
      </c>
      <c r="J46" s="50">
        <f>IF(J43&gt;J42,J43-J42,0)</f>
        <v>16714875</v>
      </c>
      <c r="K46" s="50">
        <f>IF(K43&gt;K42,K43-K42,0)</f>
        <v>8622542</v>
      </c>
      <c r="L46" s="50">
        <f>IF(L43&gt;L42,L43-L42,0)</f>
        <v>26840314</v>
      </c>
      <c r="M46" s="50">
        <f>IF(M43&gt;M42,M43-M42,0)</f>
        <v>15825133</v>
      </c>
    </row>
    <row r="47" spans="1:13" ht="12.75">
      <c r="A47" s="452" t="s">
        <v>217</v>
      </c>
      <c r="B47" s="453"/>
      <c r="C47" s="453"/>
      <c r="D47" s="453"/>
      <c r="E47" s="453"/>
      <c r="F47" s="453"/>
      <c r="G47" s="453"/>
      <c r="H47" s="454"/>
      <c r="I47" s="1">
        <v>151</v>
      </c>
      <c r="J47" s="7"/>
      <c r="K47" s="7"/>
      <c r="L47" s="7"/>
      <c r="M47" s="7"/>
    </row>
    <row r="48" spans="1:13" ht="12.75">
      <c r="A48" s="452" t="s">
        <v>237</v>
      </c>
      <c r="B48" s="453"/>
      <c r="C48" s="453"/>
      <c r="D48" s="453"/>
      <c r="E48" s="453"/>
      <c r="F48" s="453"/>
      <c r="G48" s="453"/>
      <c r="H48" s="454"/>
      <c r="I48" s="1">
        <v>152</v>
      </c>
      <c r="J48" s="50">
        <f>J44-J47</f>
        <v>-16714875</v>
      </c>
      <c r="K48" s="50">
        <f>K44-K47</f>
        <v>-8622542</v>
      </c>
      <c r="L48" s="50">
        <f>L44-L47</f>
        <v>-26840314</v>
      </c>
      <c r="M48" s="50">
        <f>M44-M47</f>
        <v>-15825133</v>
      </c>
    </row>
    <row r="49" spans="1:13" ht="13.5" customHeight="1">
      <c r="A49" s="458" t="s">
        <v>192</v>
      </c>
      <c r="B49" s="459"/>
      <c r="C49" s="459"/>
      <c r="D49" s="459"/>
      <c r="E49" s="459"/>
      <c r="F49" s="459"/>
      <c r="G49" s="459"/>
      <c r="H49" s="460"/>
      <c r="I49" s="1">
        <v>153</v>
      </c>
      <c r="J49" s="50">
        <f>IF(J48&gt;0,J48,0)</f>
        <v>0</v>
      </c>
      <c r="K49" s="50">
        <f>IF(K48&gt;0,K48,0)</f>
        <v>0</v>
      </c>
      <c r="L49" s="50">
        <f>IF(L48&gt;0,L48,0)</f>
        <v>0</v>
      </c>
      <c r="M49" s="50">
        <f>IF(M48&gt;0,M48,0)</f>
        <v>0</v>
      </c>
    </row>
    <row r="50" spans="1:13" ht="12.75">
      <c r="A50" s="466" t="s">
        <v>220</v>
      </c>
      <c r="B50" s="467"/>
      <c r="C50" s="467"/>
      <c r="D50" s="467"/>
      <c r="E50" s="467"/>
      <c r="F50" s="467"/>
      <c r="G50" s="467"/>
      <c r="H50" s="468"/>
      <c r="I50" s="2">
        <v>154</v>
      </c>
      <c r="J50" s="57">
        <f>IF(J48&lt;0,-J48,0)</f>
        <v>16714875</v>
      </c>
      <c r="K50" s="57">
        <f>IF(K48&lt;0,-K48,0)</f>
        <v>8622542</v>
      </c>
      <c r="L50" s="57">
        <f>IF(L48&lt;0,-L48,0)</f>
        <v>26840314</v>
      </c>
      <c r="M50" s="57">
        <f>IF(M48&lt;0,-M48,0)</f>
        <v>15825133</v>
      </c>
    </row>
    <row r="51" spans="1:13" ht="12.75" customHeight="1">
      <c r="A51" s="464" t="s">
        <v>312</v>
      </c>
      <c r="B51" s="465"/>
      <c r="C51" s="465"/>
      <c r="D51" s="465"/>
      <c r="E51" s="465"/>
      <c r="F51" s="465"/>
      <c r="G51" s="465"/>
      <c r="H51" s="465"/>
      <c r="I51" s="465"/>
      <c r="J51" s="465"/>
      <c r="K51" s="465"/>
      <c r="L51" s="465"/>
      <c r="M51" s="465"/>
    </row>
    <row r="52" spans="1:13" ht="12.75" customHeight="1">
      <c r="A52" s="449" t="s">
        <v>187</v>
      </c>
      <c r="B52" s="450"/>
      <c r="C52" s="450"/>
      <c r="D52" s="450"/>
      <c r="E52" s="450"/>
      <c r="F52" s="450"/>
      <c r="G52" s="450"/>
      <c r="H52" s="450"/>
      <c r="I52" s="9"/>
      <c r="J52" s="6"/>
      <c r="K52" s="6"/>
      <c r="L52" s="6"/>
      <c r="M52" s="6"/>
    </row>
    <row r="53" spans="1:13" ht="12.75">
      <c r="A53" s="461" t="s">
        <v>234</v>
      </c>
      <c r="B53" s="462"/>
      <c r="C53" s="462"/>
      <c r="D53" s="462"/>
      <c r="E53" s="462"/>
      <c r="F53" s="462"/>
      <c r="G53" s="462"/>
      <c r="H53" s="463"/>
      <c r="I53" s="1">
        <v>155</v>
      </c>
      <c r="J53" s="269">
        <f>$J$48</f>
        <v>-16714875</v>
      </c>
      <c r="K53" s="269">
        <f>$K$48</f>
        <v>-8622542</v>
      </c>
      <c r="L53" s="7">
        <f>$L$48</f>
        <v>-26840314</v>
      </c>
      <c r="M53" s="7">
        <f>$M$48</f>
        <v>-15825133</v>
      </c>
    </row>
    <row r="54" spans="1:13" ht="12.75">
      <c r="A54" s="461" t="s">
        <v>235</v>
      </c>
      <c r="B54" s="462"/>
      <c r="C54" s="462"/>
      <c r="D54" s="462"/>
      <c r="E54" s="462"/>
      <c r="F54" s="462"/>
      <c r="G54" s="462"/>
      <c r="H54" s="463"/>
      <c r="I54" s="1">
        <v>156</v>
      </c>
      <c r="J54" s="7"/>
      <c r="K54" s="7"/>
      <c r="L54" s="8"/>
      <c r="M54" s="8"/>
    </row>
    <row r="55" spans="1:13" ht="12.75" customHeight="1">
      <c r="A55" s="464" t="s">
        <v>189</v>
      </c>
      <c r="B55" s="465"/>
      <c r="C55" s="465"/>
      <c r="D55" s="465"/>
      <c r="E55" s="465"/>
      <c r="F55" s="465"/>
      <c r="G55" s="465"/>
      <c r="H55" s="465"/>
      <c r="I55" s="465"/>
      <c r="J55" s="465"/>
      <c r="K55" s="465"/>
      <c r="L55" s="465"/>
      <c r="M55" s="465"/>
    </row>
    <row r="56" spans="1:13" ht="12.75">
      <c r="A56" s="449" t="s">
        <v>204</v>
      </c>
      <c r="B56" s="450"/>
      <c r="C56" s="450"/>
      <c r="D56" s="450"/>
      <c r="E56" s="450"/>
      <c r="F56" s="450"/>
      <c r="G56" s="450"/>
      <c r="H56" s="451"/>
      <c r="I56" s="9">
        <v>157</v>
      </c>
      <c r="J56" s="6">
        <f>$J$48</f>
        <v>-16714875</v>
      </c>
      <c r="K56" s="6">
        <f>$K$48</f>
        <v>-8622542</v>
      </c>
      <c r="L56" s="6">
        <f>$L$48</f>
        <v>-26840314</v>
      </c>
      <c r="M56" s="6">
        <f>$M$48</f>
        <v>-15825133</v>
      </c>
    </row>
    <row r="57" spans="1:13" ht="12.75">
      <c r="A57" s="452" t="s">
        <v>221</v>
      </c>
      <c r="B57" s="453"/>
      <c r="C57" s="453"/>
      <c r="D57" s="453"/>
      <c r="E57" s="453"/>
      <c r="F57" s="453"/>
      <c r="G57" s="453"/>
      <c r="H57" s="454"/>
      <c r="I57" s="1">
        <v>158</v>
      </c>
      <c r="J57" s="50">
        <f>SUM(J58:J64)</f>
        <v>0</v>
      </c>
      <c r="K57" s="50">
        <f>SUM(K58:K64)</f>
        <v>0</v>
      </c>
      <c r="L57" s="50">
        <f>SUM(L58:L64)</f>
        <v>0</v>
      </c>
      <c r="M57" s="50">
        <f>SUM(M58:M64)</f>
        <v>0</v>
      </c>
    </row>
    <row r="58" spans="1:13" ht="12.75">
      <c r="A58" s="452" t="s">
        <v>228</v>
      </c>
      <c r="B58" s="453"/>
      <c r="C58" s="453"/>
      <c r="D58" s="453"/>
      <c r="E58" s="453"/>
      <c r="F58" s="453"/>
      <c r="G58" s="453"/>
      <c r="H58" s="454"/>
      <c r="I58" s="1">
        <v>159</v>
      </c>
      <c r="J58" s="7">
        <v>0</v>
      </c>
      <c r="K58" s="7">
        <v>0</v>
      </c>
      <c r="L58" s="7"/>
      <c r="M58" s="7"/>
    </row>
    <row r="59" spans="1:13" ht="24.75" customHeight="1">
      <c r="A59" s="452" t="s">
        <v>229</v>
      </c>
      <c r="B59" s="453"/>
      <c r="C59" s="453"/>
      <c r="D59" s="453"/>
      <c r="E59" s="453"/>
      <c r="F59" s="453"/>
      <c r="G59" s="453"/>
      <c r="H59" s="454"/>
      <c r="I59" s="1">
        <v>160</v>
      </c>
      <c r="J59" s="269">
        <v>0</v>
      </c>
      <c r="K59" s="269">
        <v>0</v>
      </c>
      <c r="L59" s="7"/>
      <c r="M59" s="7"/>
    </row>
    <row r="60" spans="1:13" ht="12.75">
      <c r="A60" s="452" t="s">
        <v>45</v>
      </c>
      <c r="B60" s="453"/>
      <c r="C60" s="453"/>
      <c r="D60" s="453"/>
      <c r="E60" s="453"/>
      <c r="F60" s="453"/>
      <c r="G60" s="453"/>
      <c r="H60" s="454"/>
      <c r="I60" s="1">
        <v>161</v>
      </c>
      <c r="J60" s="269">
        <v>0</v>
      </c>
      <c r="K60" s="269">
        <v>0</v>
      </c>
      <c r="L60" s="7"/>
      <c r="M60" s="7"/>
    </row>
    <row r="61" spans="1:13" ht="12.75">
      <c r="A61" s="452" t="s">
        <v>230</v>
      </c>
      <c r="B61" s="453"/>
      <c r="C61" s="453"/>
      <c r="D61" s="453"/>
      <c r="E61" s="453"/>
      <c r="F61" s="453"/>
      <c r="G61" s="453"/>
      <c r="H61" s="454"/>
      <c r="I61" s="1">
        <v>162</v>
      </c>
      <c r="J61" s="269">
        <v>0</v>
      </c>
      <c r="K61" s="269">
        <v>0</v>
      </c>
      <c r="L61" s="7"/>
      <c r="M61" s="7"/>
    </row>
    <row r="62" spans="1:13" ht="12.75">
      <c r="A62" s="452" t="s">
        <v>231</v>
      </c>
      <c r="B62" s="453"/>
      <c r="C62" s="453"/>
      <c r="D62" s="453"/>
      <c r="E62" s="453"/>
      <c r="F62" s="453"/>
      <c r="G62" s="453"/>
      <c r="H62" s="454"/>
      <c r="I62" s="1">
        <v>163</v>
      </c>
      <c r="J62" s="269">
        <v>0</v>
      </c>
      <c r="K62" s="269">
        <v>0</v>
      </c>
      <c r="L62" s="7"/>
      <c r="M62" s="7"/>
    </row>
    <row r="63" spans="1:13" ht="12.75">
      <c r="A63" s="452" t="s">
        <v>232</v>
      </c>
      <c r="B63" s="453"/>
      <c r="C63" s="453"/>
      <c r="D63" s="453"/>
      <c r="E63" s="453"/>
      <c r="F63" s="453"/>
      <c r="G63" s="453"/>
      <c r="H63" s="454"/>
      <c r="I63" s="1">
        <v>164</v>
      </c>
      <c r="J63" s="269">
        <v>0</v>
      </c>
      <c r="K63" s="269">
        <v>0</v>
      </c>
      <c r="L63" s="7"/>
      <c r="M63" s="7"/>
    </row>
    <row r="64" spans="1:13" ht="12.75">
      <c r="A64" s="452" t="s">
        <v>233</v>
      </c>
      <c r="B64" s="453"/>
      <c r="C64" s="453"/>
      <c r="D64" s="453"/>
      <c r="E64" s="453"/>
      <c r="F64" s="453"/>
      <c r="G64" s="453"/>
      <c r="H64" s="454"/>
      <c r="I64" s="1">
        <v>165</v>
      </c>
      <c r="J64" s="269">
        <v>0</v>
      </c>
      <c r="K64" s="269">
        <v>0</v>
      </c>
      <c r="L64" s="7"/>
      <c r="M64" s="7"/>
    </row>
    <row r="65" spans="1:13" ht="12.75">
      <c r="A65" s="452" t="s">
        <v>222</v>
      </c>
      <c r="B65" s="453"/>
      <c r="C65" s="453"/>
      <c r="D65" s="453"/>
      <c r="E65" s="453"/>
      <c r="F65" s="453"/>
      <c r="G65" s="453"/>
      <c r="H65" s="454"/>
      <c r="I65" s="1">
        <v>166</v>
      </c>
      <c r="J65" s="7">
        <v>0</v>
      </c>
      <c r="K65" s="7">
        <v>0</v>
      </c>
      <c r="L65" s="7"/>
      <c r="M65" s="7"/>
    </row>
    <row r="66" spans="1:13" ht="25.5" customHeight="1">
      <c r="A66" s="452" t="s">
        <v>193</v>
      </c>
      <c r="B66" s="453"/>
      <c r="C66" s="453"/>
      <c r="D66" s="453"/>
      <c r="E66" s="453"/>
      <c r="F66" s="453"/>
      <c r="G66" s="453"/>
      <c r="H66" s="454"/>
      <c r="I66" s="1">
        <v>167</v>
      </c>
      <c r="J66" s="50">
        <f>J57-J65</f>
        <v>0</v>
      </c>
      <c r="K66" s="50">
        <f>K57-K65</f>
        <v>0</v>
      </c>
      <c r="L66" s="50">
        <f>L57-L65</f>
        <v>0</v>
      </c>
      <c r="M66" s="50">
        <f>M57-M65</f>
        <v>0</v>
      </c>
    </row>
    <row r="67" spans="1:13" ht="12.75">
      <c r="A67" s="452" t="s">
        <v>194</v>
      </c>
      <c r="B67" s="453"/>
      <c r="C67" s="453"/>
      <c r="D67" s="453"/>
      <c r="E67" s="453"/>
      <c r="F67" s="453"/>
      <c r="G67" s="453"/>
      <c r="H67" s="454"/>
      <c r="I67" s="1">
        <v>168</v>
      </c>
      <c r="J67" s="57">
        <f>J56+J66</f>
        <v>-16714875</v>
      </c>
      <c r="K67" s="57">
        <f>K56+K66</f>
        <v>-8622542</v>
      </c>
      <c r="L67" s="57">
        <f>L56+L66</f>
        <v>-26840314</v>
      </c>
      <c r="M67" s="57">
        <f>M56+M66</f>
        <v>-15825133</v>
      </c>
    </row>
    <row r="68" spans="1:13" ht="12.75" customHeight="1">
      <c r="A68" s="474" t="s">
        <v>313</v>
      </c>
      <c r="B68" s="475"/>
      <c r="C68" s="475"/>
      <c r="D68" s="475"/>
      <c r="E68" s="475"/>
      <c r="F68" s="475"/>
      <c r="G68" s="475"/>
      <c r="H68" s="475"/>
      <c r="I68" s="475"/>
      <c r="J68" s="475"/>
      <c r="K68" s="475"/>
      <c r="L68" s="475"/>
      <c r="M68" s="475"/>
    </row>
    <row r="69" spans="1:13" ht="12.75" customHeight="1">
      <c r="A69" s="476" t="s">
        <v>188</v>
      </c>
      <c r="B69" s="477"/>
      <c r="C69" s="477"/>
      <c r="D69" s="477"/>
      <c r="E69" s="477"/>
      <c r="F69" s="477"/>
      <c r="G69" s="477"/>
      <c r="H69" s="477"/>
      <c r="I69" s="477"/>
      <c r="J69" s="477"/>
      <c r="K69" s="477"/>
      <c r="L69" s="477"/>
      <c r="M69" s="477"/>
    </row>
    <row r="70" spans="1:13" ht="12.75">
      <c r="A70" s="478" t="s">
        <v>234</v>
      </c>
      <c r="B70" s="479"/>
      <c r="C70" s="479"/>
      <c r="D70" s="479"/>
      <c r="E70" s="479"/>
      <c r="F70" s="479"/>
      <c r="G70" s="479"/>
      <c r="H70" s="480"/>
      <c r="I70" s="9">
        <v>169</v>
      </c>
      <c r="J70" s="6">
        <f>J67</f>
        <v>-16714875</v>
      </c>
      <c r="K70" s="6">
        <f>K67</f>
        <v>-8622542</v>
      </c>
      <c r="L70" s="6">
        <f>L67</f>
        <v>-26840314</v>
      </c>
      <c r="M70" s="6">
        <f>M67</f>
        <v>-15825133</v>
      </c>
    </row>
    <row r="71" spans="1:13" ht="12.75">
      <c r="A71" s="471" t="s">
        <v>235</v>
      </c>
      <c r="B71" s="472"/>
      <c r="C71" s="472"/>
      <c r="D71" s="472"/>
      <c r="E71" s="472"/>
      <c r="F71" s="472"/>
      <c r="G71" s="472"/>
      <c r="H71" s="473"/>
      <c r="I71" s="4">
        <v>170</v>
      </c>
      <c r="J71" s="57">
        <f>J54</f>
        <v>0</v>
      </c>
      <c r="K71" s="57">
        <f>K54</f>
        <v>0</v>
      </c>
      <c r="L71" s="266">
        <f>L54</f>
        <v>0</v>
      </c>
      <c r="M71" s="266">
        <f>M54</f>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47:L47 J53:L54 M53 J70:M71 J5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8:K9 K17:K21 L28 K23:K26 L34 K28:K32 K33:M33 K36:L41 K27:M27 L30:L32 K22:M22 L24:L26 K16:M16 K13:K15 K12:M12 J7:J10 J12:J46 K7:M7 J48:M50 K10:M10 K34:K35">
      <formula1>0</formula1>
    </dataValidation>
  </dataValidations>
  <printOptions/>
  <pageMargins left="0.75" right="0.75" top="1" bottom="1" header="0.5" footer="0.5"/>
  <pageSetup orientation="portrait" paperSize="9" scale="70" r:id="rId1"/>
  <ignoredErrors>
    <ignoredError sqref="J22:L22 J16:K16 J57:M57 J33:M33 L16:M16" formulaRange="1"/>
    <ignoredError sqref="J71:K71 J70:M70 J53:M53 J56:M56" unlockedFormula="1"/>
  </ignoredErrors>
</worksheet>
</file>

<file path=xl/worksheets/sheet3.xml><?xml version="1.0" encoding="utf-8"?>
<worksheet xmlns="http://schemas.openxmlformats.org/spreadsheetml/2006/main" xmlns:r="http://schemas.openxmlformats.org/officeDocument/2006/relationships">
  <dimension ref="A1:M127"/>
  <sheetViews>
    <sheetView zoomScaleSheetLayoutView="110" zoomScalePageLayoutView="0" workbookViewId="0" topLeftCell="A46">
      <selection activeCell="K69" sqref="K69"/>
    </sheetView>
  </sheetViews>
  <sheetFormatPr defaultColWidth="9.140625" defaultRowHeight="12.75"/>
  <cols>
    <col min="1" max="9" width="9.140625" style="49" customWidth="1"/>
    <col min="10" max="10" width="15.8515625" style="49" bestFit="1" customWidth="1"/>
    <col min="11" max="11" width="14.57421875" style="49" bestFit="1" customWidth="1"/>
    <col min="12" max="12" width="23.421875" style="49" customWidth="1"/>
    <col min="13" max="13" width="11.140625" style="49" bestFit="1" customWidth="1"/>
    <col min="14" max="16384" width="9.140625" style="49" customWidth="1"/>
  </cols>
  <sheetData>
    <row r="1" spans="1:11" ht="12.75" customHeight="1">
      <c r="A1" s="470" t="s">
        <v>153</v>
      </c>
      <c r="B1" s="470"/>
      <c r="C1" s="470"/>
      <c r="D1" s="470"/>
      <c r="E1" s="470"/>
      <c r="F1" s="470"/>
      <c r="G1" s="470"/>
      <c r="H1" s="470"/>
      <c r="I1" s="470"/>
      <c r="J1" s="470"/>
      <c r="K1" s="470"/>
    </row>
    <row r="2" spans="1:11" ht="12.75" customHeight="1">
      <c r="A2" s="485" t="s">
        <v>597</v>
      </c>
      <c r="B2" s="485"/>
      <c r="C2" s="485"/>
      <c r="D2" s="485"/>
      <c r="E2" s="485"/>
      <c r="F2" s="485"/>
      <c r="G2" s="485"/>
      <c r="H2" s="485"/>
      <c r="I2" s="485"/>
      <c r="J2" s="485"/>
      <c r="K2" s="485"/>
    </row>
    <row r="3" spans="1:11" ht="12.75">
      <c r="A3" s="486" t="s">
        <v>333</v>
      </c>
      <c r="B3" s="487"/>
      <c r="C3" s="487"/>
      <c r="D3" s="487"/>
      <c r="E3" s="487"/>
      <c r="F3" s="487"/>
      <c r="G3" s="487"/>
      <c r="H3" s="487"/>
      <c r="I3" s="487"/>
      <c r="J3" s="487"/>
      <c r="K3" s="488"/>
    </row>
    <row r="4" spans="1:11" ht="21">
      <c r="A4" s="489" t="s">
        <v>59</v>
      </c>
      <c r="B4" s="490"/>
      <c r="C4" s="490"/>
      <c r="D4" s="490"/>
      <c r="E4" s="490"/>
      <c r="F4" s="490"/>
      <c r="G4" s="490"/>
      <c r="H4" s="491"/>
      <c r="I4" s="54" t="s">
        <v>278</v>
      </c>
      <c r="J4" s="55" t="s">
        <v>318</v>
      </c>
      <c r="K4" s="56" t="s">
        <v>319</v>
      </c>
    </row>
    <row r="5" spans="1:11" ht="12.75">
      <c r="A5" s="481">
        <v>1</v>
      </c>
      <c r="B5" s="481"/>
      <c r="C5" s="481"/>
      <c r="D5" s="481"/>
      <c r="E5" s="481"/>
      <c r="F5" s="481"/>
      <c r="G5" s="481"/>
      <c r="H5" s="481"/>
      <c r="I5" s="53">
        <v>2</v>
      </c>
      <c r="J5" s="52">
        <v>3</v>
      </c>
      <c r="K5" s="52">
        <v>4</v>
      </c>
    </row>
    <row r="6" spans="1:11" ht="12.75">
      <c r="A6" s="482"/>
      <c r="B6" s="483"/>
      <c r="C6" s="483"/>
      <c r="D6" s="483"/>
      <c r="E6" s="483"/>
      <c r="F6" s="483"/>
      <c r="G6" s="483"/>
      <c r="H6" s="483"/>
      <c r="I6" s="483"/>
      <c r="J6" s="483"/>
      <c r="K6" s="484"/>
    </row>
    <row r="7" spans="1:11" ht="12.75">
      <c r="A7" s="449" t="s">
        <v>60</v>
      </c>
      <c r="B7" s="450"/>
      <c r="C7" s="450"/>
      <c r="D7" s="450"/>
      <c r="E7" s="450"/>
      <c r="F7" s="450"/>
      <c r="G7" s="450"/>
      <c r="H7" s="451"/>
      <c r="I7" s="3">
        <v>1</v>
      </c>
      <c r="J7" s="6">
        <v>0</v>
      </c>
      <c r="K7" s="6">
        <v>0</v>
      </c>
    </row>
    <row r="8" spans="1:11" ht="12.75">
      <c r="A8" s="452" t="s">
        <v>13</v>
      </c>
      <c r="B8" s="453"/>
      <c r="C8" s="453"/>
      <c r="D8" s="453"/>
      <c r="E8" s="453"/>
      <c r="F8" s="453"/>
      <c r="G8" s="453"/>
      <c r="H8" s="454"/>
      <c r="I8" s="1">
        <v>2</v>
      </c>
      <c r="J8" s="50">
        <f>J9+J16+J26+J35+J39</f>
        <v>397633543</v>
      </c>
      <c r="K8" s="50">
        <f>K9+K16+K26+K35+K39</f>
        <v>379176715</v>
      </c>
    </row>
    <row r="9" spans="1:11" ht="12.75">
      <c r="A9" s="455" t="s">
        <v>205</v>
      </c>
      <c r="B9" s="456"/>
      <c r="C9" s="456"/>
      <c r="D9" s="456"/>
      <c r="E9" s="456"/>
      <c r="F9" s="456"/>
      <c r="G9" s="456"/>
      <c r="H9" s="457"/>
      <c r="I9" s="1">
        <v>3</v>
      </c>
      <c r="J9" s="50">
        <f>SUM(J10:J15)</f>
        <v>20876030</v>
      </c>
      <c r="K9" s="50">
        <f>SUM(K10:K15)</f>
        <v>18855309</v>
      </c>
    </row>
    <row r="10" spans="1:11" ht="12.75">
      <c r="A10" s="455" t="s">
        <v>112</v>
      </c>
      <c r="B10" s="456"/>
      <c r="C10" s="456"/>
      <c r="D10" s="456"/>
      <c r="E10" s="456"/>
      <c r="F10" s="456"/>
      <c r="G10" s="456"/>
      <c r="H10" s="457"/>
      <c r="I10" s="1">
        <v>4</v>
      </c>
      <c r="J10" s="7">
        <v>0</v>
      </c>
      <c r="K10" s="7">
        <v>0</v>
      </c>
    </row>
    <row r="11" spans="1:11" ht="12.75">
      <c r="A11" s="455" t="s">
        <v>14</v>
      </c>
      <c r="B11" s="456"/>
      <c r="C11" s="456"/>
      <c r="D11" s="456"/>
      <c r="E11" s="456"/>
      <c r="F11" s="456"/>
      <c r="G11" s="456"/>
      <c r="H11" s="457"/>
      <c r="I11" s="1">
        <v>5</v>
      </c>
      <c r="J11" s="269">
        <v>20876030</v>
      </c>
      <c r="K11" s="269">
        <v>18855309</v>
      </c>
    </row>
    <row r="12" spans="1:11" ht="12.75">
      <c r="A12" s="455" t="s">
        <v>113</v>
      </c>
      <c r="B12" s="456"/>
      <c r="C12" s="456"/>
      <c r="D12" s="456"/>
      <c r="E12" s="456"/>
      <c r="F12" s="456"/>
      <c r="G12" s="456"/>
      <c r="H12" s="457"/>
      <c r="I12" s="1">
        <v>6</v>
      </c>
      <c r="J12" s="7">
        <v>0</v>
      </c>
      <c r="K12" s="269">
        <v>0</v>
      </c>
    </row>
    <row r="13" spans="1:11" ht="12.75">
      <c r="A13" s="455" t="s">
        <v>208</v>
      </c>
      <c r="B13" s="456"/>
      <c r="C13" s="456"/>
      <c r="D13" s="456"/>
      <c r="E13" s="456"/>
      <c r="F13" s="456"/>
      <c r="G13" s="456"/>
      <c r="H13" s="457"/>
      <c r="I13" s="1">
        <v>7</v>
      </c>
      <c r="J13" s="7">
        <v>0</v>
      </c>
      <c r="K13" s="269">
        <v>0</v>
      </c>
    </row>
    <row r="14" spans="1:11" ht="12.75">
      <c r="A14" s="455" t="s">
        <v>209</v>
      </c>
      <c r="B14" s="456"/>
      <c r="C14" s="456"/>
      <c r="D14" s="456"/>
      <c r="E14" s="456"/>
      <c r="F14" s="456"/>
      <c r="G14" s="456"/>
      <c r="H14" s="457"/>
      <c r="I14" s="1">
        <v>8</v>
      </c>
      <c r="J14" s="7">
        <v>0</v>
      </c>
      <c r="K14" s="269">
        <v>0</v>
      </c>
    </row>
    <row r="15" spans="1:11" ht="12.75">
      <c r="A15" s="455" t="s">
        <v>210</v>
      </c>
      <c r="B15" s="456"/>
      <c r="C15" s="456"/>
      <c r="D15" s="456"/>
      <c r="E15" s="456"/>
      <c r="F15" s="456"/>
      <c r="G15" s="456"/>
      <c r="H15" s="457"/>
      <c r="I15" s="1">
        <v>9</v>
      </c>
      <c r="J15" s="7">
        <v>0</v>
      </c>
      <c r="K15" s="269">
        <v>0</v>
      </c>
    </row>
    <row r="16" spans="1:11" ht="12.75">
      <c r="A16" s="455" t="s">
        <v>206</v>
      </c>
      <c r="B16" s="456"/>
      <c r="C16" s="456"/>
      <c r="D16" s="456"/>
      <c r="E16" s="456"/>
      <c r="F16" s="456"/>
      <c r="G16" s="456"/>
      <c r="H16" s="457"/>
      <c r="I16" s="1">
        <v>10</v>
      </c>
      <c r="J16" s="50">
        <f>SUM(J17:J25)</f>
        <v>373193013</v>
      </c>
      <c r="K16" s="50">
        <f>SUM(K17:K25)</f>
        <v>356851325</v>
      </c>
    </row>
    <row r="17" spans="1:11" ht="12.75">
      <c r="A17" s="455" t="s">
        <v>211</v>
      </c>
      <c r="B17" s="456"/>
      <c r="C17" s="456"/>
      <c r="D17" s="456"/>
      <c r="E17" s="456"/>
      <c r="F17" s="456"/>
      <c r="G17" s="456"/>
      <c r="H17" s="457"/>
      <c r="I17" s="1">
        <v>11</v>
      </c>
      <c r="J17" s="269">
        <v>23269</v>
      </c>
      <c r="K17" s="269">
        <v>23269</v>
      </c>
    </row>
    <row r="18" spans="1:11" ht="12.75">
      <c r="A18" s="455" t="s">
        <v>247</v>
      </c>
      <c r="B18" s="456"/>
      <c r="C18" s="456"/>
      <c r="D18" s="456"/>
      <c r="E18" s="456"/>
      <c r="F18" s="456"/>
      <c r="G18" s="456"/>
      <c r="H18" s="457"/>
      <c r="I18" s="1">
        <v>12</v>
      </c>
      <c r="J18" s="269">
        <v>21478201</v>
      </c>
      <c r="K18" s="269">
        <v>21111180</v>
      </c>
    </row>
    <row r="19" spans="1:11" ht="12.75">
      <c r="A19" s="455" t="s">
        <v>212</v>
      </c>
      <c r="B19" s="456"/>
      <c r="C19" s="456"/>
      <c r="D19" s="456"/>
      <c r="E19" s="456"/>
      <c r="F19" s="456"/>
      <c r="G19" s="456"/>
      <c r="H19" s="457"/>
      <c r="I19" s="1">
        <v>13</v>
      </c>
      <c r="J19" s="269">
        <v>340766940</v>
      </c>
      <c r="K19" s="269">
        <v>327064922</v>
      </c>
    </row>
    <row r="20" spans="1:11" ht="12.75">
      <c r="A20" s="455" t="s">
        <v>27</v>
      </c>
      <c r="B20" s="456"/>
      <c r="C20" s="456"/>
      <c r="D20" s="456"/>
      <c r="E20" s="456"/>
      <c r="F20" s="456"/>
      <c r="G20" s="456"/>
      <c r="H20" s="457"/>
      <c r="I20" s="1">
        <v>14</v>
      </c>
      <c r="J20" s="269">
        <v>1052514</v>
      </c>
      <c r="K20" s="269">
        <v>1592612</v>
      </c>
    </row>
    <row r="21" spans="1:11" ht="12.75">
      <c r="A21" s="455" t="s">
        <v>28</v>
      </c>
      <c r="B21" s="456"/>
      <c r="C21" s="456"/>
      <c r="D21" s="456"/>
      <c r="E21" s="456"/>
      <c r="F21" s="456"/>
      <c r="G21" s="456"/>
      <c r="H21" s="457"/>
      <c r="I21" s="1">
        <v>15</v>
      </c>
      <c r="J21" s="269">
        <v>0</v>
      </c>
      <c r="K21" s="269">
        <v>0</v>
      </c>
    </row>
    <row r="22" spans="1:11" ht="12.75">
      <c r="A22" s="455" t="s">
        <v>72</v>
      </c>
      <c r="B22" s="456"/>
      <c r="C22" s="456"/>
      <c r="D22" s="456"/>
      <c r="E22" s="456"/>
      <c r="F22" s="456"/>
      <c r="G22" s="456"/>
      <c r="H22" s="457"/>
      <c r="I22" s="1">
        <v>16</v>
      </c>
      <c r="J22" s="269">
        <v>0</v>
      </c>
      <c r="K22" s="269">
        <v>0</v>
      </c>
    </row>
    <row r="23" spans="1:11" ht="12.75">
      <c r="A23" s="455" t="s">
        <v>73</v>
      </c>
      <c r="B23" s="456"/>
      <c r="C23" s="456"/>
      <c r="D23" s="456"/>
      <c r="E23" s="456"/>
      <c r="F23" s="456"/>
      <c r="G23" s="456"/>
      <c r="H23" s="457"/>
      <c r="I23" s="1">
        <v>17</v>
      </c>
      <c r="J23" s="269">
        <v>9087578</v>
      </c>
      <c r="K23" s="269">
        <v>6323529</v>
      </c>
    </row>
    <row r="24" spans="1:11" ht="12.75">
      <c r="A24" s="455" t="s">
        <v>74</v>
      </c>
      <c r="B24" s="456"/>
      <c r="C24" s="456"/>
      <c r="D24" s="456"/>
      <c r="E24" s="456"/>
      <c r="F24" s="456"/>
      <c r="G24" s="456"/>
      <c r="H24" s="457"/>
      <c r="I24" s="1">
        <v>18</v>
      </c>
      <c r="J24" s="269">
        <v>46822</v>
      </c>
      <c r="K24" s="269">
        <v>46822</v>
      </c>
    </row>
    <row r="25" spans="1:11" ht="12.75">
      <c r="A25" s="455" t="s">
        <v>75</v>
      </c>
      <c r="B25" s="456"/>
      <c r="C25" s="456"/>
      <c r="D25" s="456"/>
      <c r="E25" s="456"/>
      <c r="F25" s="456"/>
      <c r="G25" s="456"/>
      <c r="H25" s="457"/>
      <c r="I25" s="1">
        <v>19</v>
      </c>
      <c r="J25" s="269">
        <v>737689</v>
      </c>
      <c r="K25" s="269">
        <v>688991</v>
      </c>
    </row>
    <row r="26" spans="1:11" ht="12.75">
      <c r="A26" s="455" t="s">
        <v>190</v>
      </c>
      <c r="B26" s="456"/>
      <c r="C26" s="456"/>
      <c r="D26" s="456"/>
      <c r="E26" s="456"/>
      <c r="F26" s="456"/>
      <c r="G26" s="456"/>
      <c r="H26" s="457"/>
      <c r="I26" s="1">
        <v>20</v>
      </c>
      <c r="J26" s="50">
        <f>SUM(J27:J34)</f>
        <v>3564500</v>
      </c>
      <c r="K26" s="50">
        <f>SUM(K27:K34)</f>
        <v>3470081</v>
      </c>
    </row>
    <row r="27" spans="1:11" ht="12.75">
      <c r="A27" s="455" t="s">
        <v>76</v>
      </c>
      <c r="B27" s="456"/>
      <c r="C27" s="456"/>
      <c r="D27" s="456"/>
      <c r="E27" s="456"/>
      <c r="F27" s="456"/>
      <c r="G27" s="456"/>
      <c r="H27" s="457"/>
      <c r="I27" s="1">
        <v>21</v>
      </c>
      <c r="J27" s="7">
        <v>0</v>
      </c>
      <c r="K27" s="269">
        <v>0</v>
      </c>
    </row>
    <row r="28" spans="1:11" ht="12.75">
      <c r="A28" s="455" t="s">
        <v>77</v>
      </c>
      <c r="B28" s="456"/>
      <c r="C28" s="456"/>
      <c r="D28" s="456"/>
      <c r="E28" s="456"/>
      <c r="F28" s="456"/>
      <c r="G28" s="456"/>
      <c r="H28" s="457"/>
      <c r="I28" s="1">
        <v>22</v>
      </c>
      <c r="J28" s="7">
        <v>0</v>
      </c>
      <c r="K28" s="269">
        <v>0</v>
      </c>
    </row>
    <row r="29" spans="1:11" ht="12.75">
      <c r="A29" s="455" t="s">
        <v>78</v>
      </c>
      <c r="B29" s="456"/>
      <c r="C29" s="456"/>
      <c r="D29" s="456"/>
      <c r="E29" s="456"/>
      <c r="F29" s="456"/>
      <c r="G29" s="456"/>
      <c r="H29" s="457"/>
      <c r="I29" s="1">
        <v>23</v>
      </c>
      <c r="J29" s="7">
        <v>35000</v>
      </c>
      <c r="K29" s="269">
        <v>35000</v>
      </c>
    </row>
    <row r="30" spans="1:11" ht="12.75">
      <c r="A30" s="455" t="s">
        <v>83</v>
      </c>
      <c r="B30" s="456"/>
      <c r="C30" s="456"/>
      <c r="D30" s="456"/>
      <c r="E30" s="456"/>
      <c r="F30" s="456"/>
      <c r="G30" s="456"/>
      <c r="H30" s="457"/>
      <c r="I30" s="1">
        <v>24</v>
      </c>
      <c r="J30" s="7">
        <v>0</v>
      </c>
      <c r="K30" s="7">
        <v>0</v>
      </c>
    </row>
    <row r="31" spans="1:11" ht="12.75">
      <c r="A31" s="455" t="s">
        <v>84</v>
      </c>
      <c r="B31" s="456"/>
      <c r="C31" s="456"/>
      <c r="D31" s="456"/>
      <c r="E31" s="456"/>
      <c r="F31" s="456"/>
      <c r="G31" s="456"/>
      <c r="H31" s="457"/>
      <c r="I31" s="1">
        <v>25</v>
      </c>
      <c r="J31" s="7">
        <v>0</v>
      </c>
      <c r="K31" s="7">
        <v>0</v>
      </c>
    </row>
    <row r="32" spans="1:11" ht="12.75">
      <c r="A32" s="455" t="s">
        <v>85</v>
      </c>
      <c r="B32" s="456"/>
      <c r="C32" s="456"/>
      <c r="D32" s="456"/>
      <c r="E32" s="456"/>
      <c r="F32" s="456"/>
      <c r="G32" s="456"/>
      <c r="H32" s="457"/>
      <c r="I32" s="1">
        <v>26</v>
      </c>
      <c r="J32" s="269">
        <v>3529500</v>
      </c>
      <c r="K32" s="269">
        <v>3435081</v>
      </c>
    </row>
    <row r="33" spans="1:11" ht="12.75">
      <c r="A33" s="455" t="s">
        <v>79</v>
      </c>
      <c r="B33" s="456"/>
      <c r="C33" s="456"/>
      <c r="D33" s="456"/>
      <c r="E33" s="456"/>
      <c r="F33" s="456"/>
      <c r="G33" s="456"/>
      <c r="H33" s="457"/>
      <c r="I33" s="1">
        <v>27</v>
      </c>
      <c r="J33" s="7">
        <v>0</v>
      </c>
      <c r="K33" s="269">
        <v>0</v>
      </c>
    </row>
    <row r="34" spans="1:11" ht="12.75">
      <c r="A34" s="455" t="s">
        <v>183</v>
      </c>
      <c r="B34" s="456"/>
      <c r="C34" s="456"/>
      <c r="D34" s="456"/>
      <c r="E34" s="456"/>
      <c r="F34" s="456"/>
      <c r="G34" s="456"/>
      <c r="H34" s="457"/>
      <c r="I34" s="1">
        <v>28</v>
      </c>
      <c r="J34" s="7">
        <v>0</v>
      </c>
      <c r="K34" s="269">
        <v>0</v>
      </c>
    </row>
    <row r="35" spans="1:11" ht="12.75">
      <c r="A35" s="455" t="s">
        <v>184</v>
      </c>
      <c r="B35" s="456"/>
      <c r="C35" s="456"/>
      <c r="D35" s="456"/>
      <c r="E35" s="456"/>
      <c r="F35" s="456"/>
      <c r="G35" s="456"/>
      <c r="H35" s="457"/>
      <c r="I35" s="1">
        <v>29</v>
      </c>
      <c r="J35" s="50">
        <f>SUM(J36:J38)</f>
        <v>0</v>
      </c>
      <c r="K35" s="50">
        <f>SUM(K36:K38)</f>
        <v>0</v>
      </c>
    </row>
    <row r="36" spans="1:11" ht="12.75">
      <c r="A36" s="455" t="s">
        <v>80</v>
      </c>
      <c r="B36" s="456"/>
      <c r="C36" s="456"/>
      <c r="D36" s="456"/>
      <c r="E36" s="456"/>
      <c r="F36" s="456"/>
      <c r="G36" s="456"/>
      <c r="H36" s="457"/>
      <c r="I36" s="1">
        <v>30</v>
      </c>
      <c r="J36" s="7">
        <v>0</v>
      </c>
      <c r="K36" s="269">
        <v>0</v>
      </c>
    </row>
    <row r="37" spans="1:11" ht="12.75">
      <c r="A37" s="455" t="s">
        <v>81</v>
      </c>
      <c r="B37" s="456"/>
      <c r="C37" s="456"/>
      <c r="D37" s="456"/>
      <c r="E37" s="456"/>
      <c r="F37" s="456"/>
      <c r="G37" s="456"/>
      <c r="H37" s="457"/>
      <c r="I37" s="1">
        <v>31</v>
      </c>
      <c r="J37" s="7">
        <v>0</v>
      </c>
      <c r="K37" s="269">
        <v>0</v>
      </c>
    </row>
    <row r="38" spans="1:11" ht="12.75">
      <c r="A38" s="455" t="s">
        <v>82</v>
      </c>
      <c r="B38" s="456"/>
      <c r="C38" s="456"/>
      <c r="D38" s="456"/>
      <c r="E38" s="456"/>
      <c r="F38" s="456"/>
      <c r="G38" s="456"/>
      <c r="H38" s="457"/>
      <c r="I38" s="1">
        <v>32</v>
      </c>
      <c r="J38" s="7">
        <v>0</v>
      </c>
      <c r="K38" s="269">
        <v>0</v>
      </c>
    </row>
    <row r="39" spans="1:11" ht="12.75">
      <c r="A39" s="455" t="s">
        <v>185</v>
      </c>
      <c r="B39" s="456"/>
      <c r="C39" s="456"/>
      <c r="D39" s="456"/>
      <c r="E39" s="456"/>
      <c r="F39" s="456"/>
      <c r="G39" s="456"/>
      <c r="H39" s="457"/>
      <c r="I39" s="1">
        <v>33</v>
      </c>
      <c r="J39" s="7">
        <v>0</v>
      </c>
      <c r="K39" s="269">
        <v>0</v>
      </c>
    </row>
    <row r="40" spans="1:11" ht="12.75">
      <c r="A40" s="452" t="s">
        <v>240</v>
      </c>
      <c r="B40" s="453"/>
      <c r="C40" s="453"/>
      <c r="D40" s="453"/>
      <c r="E40" s="453"/>
      <c r="F40" s="453"/>
      <c r="G40" s="453"/>
      <c r="H40" s="454"/>
      <c r="I40" s="1">
        <v>34</v>
      </c>
      <c r="J40" s="50">
        <f>J41+J49+J56+J64</f>
        <v>85467994</v>
      </c>
      <c r="K40" s="50">
        <f>K41+K49+K56+K64</f>
        <v>137850090</v>
      </c>
    </row>
    <row r="41" spans="1:11" ht="12.75">
      <c r="A41" s="455" t="s">
        <v>100</v>
      </c>
      <c r="B41" s="456"/>
      <c r="C41" s="456"/>
      <c r="D41" s="456"/>
      <c r="E41" s="456"/>
      <c r="F41" s="456"/>
      <c r="G41" s="456"/>
      <c r="H41" s="457"/>
      <c r="I41" s="1">
        <v>35</v>
      </c>
      <c r="J41" s="50">
        <f>SUM(J42:J48)</f>
        <v>1283214</v>
      </c>
      <c r="K41" s="50">
        <f>SUM(K42:K48)</f>
        <v>2180039</v>
      </c>
    </row>
    <row r="42" spans="1:11" ht="12.75">
      <c r="A42" s="455" t="s">
        <v>117</v>
      </c>
      <c r="B42" s="456"/>
      <c r="C42" s="456"/>
      <c r="D42" s="456"/>
      <c r="E42" s="456"/>
      <c r="F42" s="456"/>
      <c r="G42" s="456"/>
      <c r="H42" s="457"/>
      <c r="I42" s="1">
        <v>36</v>
      </c>
      <c r="J42" s="7">
        <v>0</v>
      </c>
      <c r="K42" s="269">
        <v>0</v>
      </c>
    </row>
    <row r="43" spans="1:11" ht="12.75">
      <c r="A43" s="455" t="s">
        <v>118</v>
      </c>
      <c r="B43" s="456"/>
      <c r="C43" s="456"/>
      <c r="D43" s="456"/>
      <c r="E43" s="456"/>
      <c r="F43" s="456"/>
      <c r="G43" s="456"/>
      <c r="H43" s="457"/>
      <c r="I43" s="1">
        <v>37</v>
      </c>
      <c r="J43" s="7">
        <v>0</v>
      </c>
      <c r="K43" s="269">
        <v>0</v>
      </c>
    </row>
    <row r="44" spans="1:11" ht="12.75">
      <c r="A44" s="455" t="s">
        <v>86</v>
      </c>
      <c r="B44" s="456"/>
      <c r="C44" s="456"/>
      <c r="D44" s="456"/>
      <c r="E44" s="456"/>
      <c r="F44" s="456"/>
      <c r="G44" s="456"/>
      <c r="H44" s="457"/>
      <c r="I44" s="1">
        <v>38</v>
      </c>
      <c r="J44" s="7">
        <v>0</v>
      </c>
      <c r="K44" s="269">
        <v>0</v>
      </c>
    </row>
    <row r="45" spans="1:11" ht="12.75">
      <c r="A45" s="455" t="s">
        <v>87</v>
      </c>
      <c r="B45" s="456"/>
      <c r="C45" s="456"/>
      <c r="D45" s="456"/>
      <c r="E45" s="456"/>
      <c r="F45" s="456"/>
      <c r="G45" s="456"/>
      <c r="H45" s="457"/>
      <c r="I45" s="1">
        <v>39</v>
      </c>
      <c r="J45" s="269">
        <v>1283214</v>
      </c>
      <c r="K45" s="269">
        <v>2180039</v>
      </c>
    </row>
    <row r="46" spans="1:11" ht="12.75">
      <c r="A46" s="455" t="s">
        <v>88</v>
      </c>
      <c r="B46" s="456"/>
      <c r="C46" s="456"/>
      <c r="D46" s="456"/>
      <c r="E46" s="456"/>
      <c r="F46" s="456"/>
      <c r="G46" s="456"/>
      <c r="H46" s="457"/>
      <c r="I46" s="1">
        <v>40</v>
      </c>
      <c r="J46" s="7">
        <v>0</v>
      </c>
      <c r="K46" s="269">
        <v>0</v>
      </c>
    </row>
    <row r="47" spans="1:11" ht="12.75">
      <c r="A47" s="455" t="s">
        <v>89</v>
      </c>
      <c r="B47" s="456"/>
      <c r="C47" s="456"/>
      <c r="D47" s="456"/>
      <c r="E47" s="456"/>
      <c r="F47" s="456"/>
      <c r="G47" s="456"/>
      <c r="H47" s="457"/>
      <c r="I47" s="1">
        <v>41</v>
      </c>
      <c r="J47" s="7">
        <v>0</v>
      </c>
      <c r="K47" s="269">
        <v>0</v>
      </c>
    </row>
    <row r="48" spans="1:11" ht="12.75">
      <c r="A48" s="455" t="s">
        <v>90</v>
      </c>
      <c r="B48" s="456"/>
      <c r="C48" s="456"/>
      <c r="D48" s="456"/>
      <c r="E48" s="456"/>
      <c r="F48" s="456"/>
      <c r="G48" s="456"/>
      <c r="H48" s="457"/>
      <c r="I48" s="1">
        <v>42</v>
      </c>
      <c r="J48" s="7">
        <v>0</v>
      </c>
      <c r="K48" s="269">
        <v>0</v>
      </c>
    </row>
    <row r="49" spans="1:11" ht="12.75">
      <c r="A49" s="455" t="s">
        <v>101</v>
      </c>
      <c r="B49" s="456"/>
      <c r="C49" s="456"/>
      <c r="D49" s="456"/>
      <c r="E49" s="456"/>
      <c r="F49" s="456"/>
      <c r="G49" s="456"/>
      <c r="H49" s="457"/>
      <c r="I49" s="1">
        <v>43</v>
      </c>
      <c r="J49" s="50">
        <f>SUM(J50:J55)</f>
        <v>81776725</v>
      </c>
      <c r="K49" s="50">
        <f>SUM(K50:K55)</f>
        <v>101771156</v>
      </c>
    </row>
    <row r="50" spans="1:11" ht="12.75">
      <c r="A50" s="455" t="s">
        <v>200</v>
      </c>
      <c r="B50" s="456"/>
      <c r="C50" s="456"/>
      <c r="D50" s="456"/>
      <c r="E50" s="456"/>
      <c r="F50" s="456"/>
      <c r="G50" s="456"/>
      <c r="H50" s="457"/>
      <c r="I50" s="1">
        <v>44</v>
      </c>
      <c r="J50" s="269">
        <v>0</v>
      </c>
      <c r="K50" s="269">
        <v>0</v>
      </c>
    </row>
    <row r="51" spans="1:11" ht="12.75">
      <c r="A51" s="455" t="s">
        <v>201</v>
      </c>
      <c r="B51" s="456"/>
      <c r="C51" s="456"/>
      <c r="D51" s="456"/>
      <c r="E51" s="456"/>
      <c r="F51" s="456"/>
      <c r="G51" s="456"/>
      <c r="H51" s="457"/>
      <c r="I51" s="1">
        <v>45</v>
      </c>
      <c r="J51" s="269">
        <v>79809127</v>
      </c>
      <c r="K51" s="269">
        <v>94868491</v>
      </c>
    </row>
    <row r="52" spans="1:11" ht="12.75">
      <c r="A52" s="455" t="s">
        <v>202</v>
      </c>
      <c r="B52" s="456"/>
      <c r="C52" s="456"/>
      <c r="D52" s="456"/>
      <c r="E52" s="456"/>
      <c r="F52" s="456"/>
      <c r="G52" s="456"/>
      <c r="H52" s="457"/>
      <c r="I52" s="1">
        <v>46</v>
      </c>
      <c r="J52" s="269">
        <v>0</v>
      </c>
      <c r="K52" s="7">
        <v>0</v>
      </c>
    </row>
    <row r="53" spans="1:11" ht="12.75">
      <c r="A53" s="455" t="s">
        <v>203</v>
      </c>
      <c r="B53" s="456"/>
      <c r="C53" s="456"/>
      <c r="D53" s="456"/>
      <c r="E53" s="456"/>
      <c r="F53" s="456"/>
      <c r="G53" s="456"/>
      <c r="H53" s="457"/>
      <c r="I53" s="1">
        <v>47</v>
      </c>
      <c r="J53" s="269">
        <v>39010</v>
      </c>
      <c r="K53" s="269">
        <v>42503</v>
      </c>
    </row>
    <row r="54" spans="1:11" ht="12.75">
      <c r="A54" s="455" t="s">
        <v>10</v>
      </c>
      <c r="B54" s="456"/>
      <c r="C54" s="456"/>
      <c r="D54" s="456"/>
      <c r="E54" s="456"/>
      <c r="F54" s="456"/>
      <c r="G54" s="456"/>
      <c r="H54" s="457"/>
      <c r="I54" s="1">
        <v>48</v>
      </c>
      <c r="J54" s="269">
        <v>828515</v>
      </c>
      <c r="K54" s="269">
        <v>478890</v>
      </c>
    </row>
    <row r="55" spans="1:11" ht="12.75">
      <c r="A55" s="455" t="s">
        <v>11</v>
      </c>
      <c r="B55" s="456"/>
      <c r="C55" s="456"/>
      <c r="D55" s="456"/>
      <c r="E55" s="456"/>
      <c r="F55" s="456"/>
      <c r="G55" s="456"/>
      <c r="H55" s="457"/>
      <c r="I55" s="1">
        <v>49</v>
      </c>
      <c r="J55" s="269">
        <v>1100073</v>
      </c>
      <c r="K55" s="269">
        <v>6381272</v>
      </c>
    </row>
    <row r="56" spans="1:11" ht="12.75">
      <c r="A56" s="455" t="s">
        <v>102</v>
      </c>
      <c r="B56" s="456"/>
      <c r="C56" s="456"/>
      <c r="D56" s="456"/>
      <c r="E56" s="456"/>
      <c r="F56" s="456"/>
      <c r="G56" s="456"/>
      <c r="H56" s="457"/>
      <c r="I56" s="1">
        <v>50</v>
      </c>
      <c r="J56" s="50">
        <f>SUM(J57:J63)</f>
        <v>588199</v>
      </c>
      <c r="K56" s="50">
        <f>SUM(K57:K63)</f>
        <v>1080452</v>
      </c>
    </row>
    <row r="57" spans="1:11" ht="12.75">
      <c r="A57" s="455" t="s">
        <v>76</v>
      </c>
      <c r="B57" s="456"/>
      <c r="C57" s="456"/>
      <c r="D57" s="456"/>
      <c r="E57" s="456"/>
      <c r="F57" s="456"/>
      <c r="G57" s="456"/>
      <c r="H57" s="457"/>
      <c r="I57" s="1">
        <v>51</v>
      </c>
      <c r="J57" s="7">
        <v>0</v>
      </c>
      <c r="K57" s="269">
        <v>0</v>
      </c>
    </row>
    <row r="58" spans="1:11" ht="12.75">
      <c r="A58" s="455" t="s">
        <v>77</v>
      </c>
      <c r="B58" s="456"/>
      <c r="C58" s="456"/>
      <c r="D58" s="456"/>
      <c r="E58" s="456"/>
      <c r="F58" s="456"/>
      <c r="G58" s="456"/>
      <c r="H58" s="457"/>
      <c r="I58" s="1">
        <v>52</v>
      </c>
      <c r="J58" s="7">
        <v>0</v>
      </c>
      <c r="K58" s="269">
        <v>0</v>
      </c>
    </row>
    <row r="59" spans="1:11" ht="12.75">
      <c r="A59" s="455" t="s">
        <v>242</v>
      </c>
      <c r="B59" s="456"/>
      <c r="C59" s="456"/>
      <c r="D59" s="456"/>
      <c r="E59" s="456"/>
      <c r="F59" s="456"/>
      <c r="G59" s="456"/>
      <c r="H59" s="457"/>
      <c r="I59" s="1">
        <v>53</v>
      </c>
      <c r="J59" s="7">
        <v>0</v>
      </c>
      <c r="K59" s="269">
        <v>0</v>
      </c>
    </row>
    <row r="60" spans="1:11" ht="12.75">
      <c r="A60" s="455" t="s">
        <v>83</v>
      </c>
      <c r="B60" s="456"/>
      <c r="C60" s="456"/>
      <c r="D60" s="456"/>
      <c r="E60" s="456"/>
      <c r="F60" s="456"/>
      <c r="G60" s="456"/>
      <c r="H60" s="457"/>
      <c r="I60" s="1">
        <v>54</v>
      </c>
      <c r="J60" s="7">
        <v>0</v>
      </c>
      <c r="K60" s="269">
        <v>0</v>
      </c>
    </row>
    <row r="61" spans="1:11" ht="12.75">
      <c r="A61" s="455" t="s">
        <v>84</v>
      </c>
      <c r="B61" s="456"/>
      <c r="C61" s="456"/>
      <c r="D61" s="456"/>
      <c r="E61" s="456"/>
      <c r="F61" s="456"/>
      <c r="G61" s="456"/>
      <c r="H61" s="457"/>
      <c r="I61" s="1">
        <v>55</v>
      </c>
      <c r="J61" s="7">
        <v>0</v>
      </c>
      <c r="K61" s="269">
        <v>0</v>
      </c>
    </row>
    <row r="62" spans="1:11" ht="12.75">
      <c r="A62" s="455" t="s">
        <v>85</v>
      </c>
      <c r="B62" s="456"/>
      <c r="C62" s="456"/>
      <c r="D62" s="456"/>
      <c r="E62" s="456"/>
      <c r="F62" s="456"/>
      <c r="G62" s="456"/>
      <c r="H62" s="457"/>
      <c r="I62" s="1">
        <v>56</v>
      </c>
      <c r="J62" s="269">
        <v>588199</v>
      </c>
      <c r="K62" s="269">
        <v>1080452</v>
      </c>
    </row>
    <row r="63" spans="1:11" ht="12.75">
      <c r="A63" s="455" t="s">
        <v>46</v>
      </c>
      <c r="B63" s="456"/>
      <c r="C63" s="456"/>
      <c r="D63" s="456"/>
      <c r="E63" s="456"/>
      <c r="F63" s="456"/>
      <c r="G63" s="456"/>
      <c r="H63" s="457"/>
      <c r="I63" s="1">
        <v>57</v>
      </c>
      <c r="J63" s="7">
        <v>0</v>
      </c>
      <c r="K63" s="269">
        <v>0</v>
      </c>
    </row>
    <row r="64" spans="1:11" ht="12.75">
      <c r="A64" s="455" t="s">
        <v>207</v>
      </c>
      <c r="B64" s="456"/>
      <c r="C64" s="456"/>
      <c r="D64" s="456"/>
      <c r="E64" s="456"/>
      <c r="F64" s="456"/>
      <c r="G64" s="456"/>
      <c r="H64" s="457"/>
      <c r="I64" s="1">
        <v>58</v>
      </c>
      <c r="J64" s="269">
        <v>1819856</v>
      </c>
      <c r="K64" s="269">
        <v>32818443</v>
      </c>
    </row>
    <row r="65" spans="1:11" ht="12.75">
      <c r="A65" s="452" t="s">
        <v>56</v>
      </c>
      <c r="B65" s="453"/>
      <c r="C65" s="453"/>
      <c r="D65" s="453"/>
      <c r="E65" s="453"/>
      <c r="F65" s="453"/>
      <c r="G65" s="453"/>
      <c r="H65" s="454"/>
      <c r="I65" s="1">
        <v>59</v>
      </c>
      <c r="J65" s="269">
        <v>50495031</v>
      </c>
      <c r="K65" s="269">
        <v>46621758</v>
      </c>
    </row>
    <row r="66" spans="1:13" ht="12.75">
      <c r="A66" s="452" t="s">
        <v>241</v>
      </c>
      <c r="B66" s="453"/>
      <c r="C66" s="453"/>
      <c r="D66" s="453"/>
      <c r="E66" s="453"/>
      <c r="F66" s="453"/>
      <c r="G66" s="453"/>
      <c r="H66" s="454"/>
      <c r="I66" s="1">
        <v>60</v>
      </c>
      <c r="J66" s="50">
        <f>J7+J8+J40+J65</f>
        <v>533596568</v>
      </c>
      <c r="K66" s="7">
        <f>K7+K8+K40+K65</f>
        <v>563648563</v>
      </c>
      <c r="M66" s="144"/>
    </row>
    <row r="67" spans="1:11" ht="12.75">
      <c r="A67" s="492" t="s">
        <v>91</v>
      </c>
      <c r="B67" s="493"/>
      <c r="C67" s="493"/>
      <c r="D67" s="493"/>
      <c r="E67" s="493"/>
      <c r="F67" s="493"/>
      <c r="G67" s="493"/>
      <c r="H67" s="494"/>
      <c r="I67" s="4">
        <v>61</v>
      </c>
      <c r="J67" s="270">
        <v>1035973548</v>
      </c>
      <c r="K67" s="270">
        <v>1626752330</v>
      </c>
    </row>
    <row r="68" spans="1:11" ht="12.75">
      <c r="A68" s="464" t="s">
        <v>58</v>
      </c>
      <c r="B68" s="495"/>
      <c r="C68" s="495"/>
      <c r="D68" s="495"/>
      <c r="E68" s="495"/>
      <c r="F68" s="495"/>
      <c r="G68" s="495"/>
      <c r="H68" s="495"/>
      <c r="I68" s="495"/>
      <c r="J68" s="495"/>
      <c r="K68" s="496"/>
    </row>
    <row r="69" spans="1:11" ht="12.75">
      <c r="A69" s="449" t="s">
        <v>191</v>
      </c>
      <c r="B69" s="450"/>
      <c r="C69" s="450"/>
      <c r="D69" s="450"/>
      <c r="E69" s="450"/>
      <c r="F69" s="450"/>
      <c r="G69" s="450"/>
      <c r="H69" s="451"/>
      <c r="I69" s="3">
        <v>62</v>
      </c>
      <c r="J69" s="51">
        <f>J70+J71+J72+J78+J79+J82+J85</f>
        <v>-591569657</v>
      </c>
      <c r="K69" s="51">
        <f>K70+K71+K72+K78+K79+K82+K85</f>
        <v>-616731266</v>
      </c>
    </row>
    <row r="70" spans="1:11" ht="12.75">
      <c r="A70" s="455" t="s">
        <v>141</v>
      </c>
      <c r="B70" s="456"/>
      <c r="C70" s="456"/>
      <c r="D70" s="456"/>
      <c r="E70" s="456"/>
      <c r="F70" s="456"/>
      <c r="G70" s="456"/>
      <c r="H70" s="457"/>
      <c r="I70" s="1">
        <v>63</v>
      </c>
      <c r="J70" s="7">
        <v>28200700</v>
      </c>
      <c r="K70" s="269">
        <v>28200700</v>
      </c>
    </row>
    <row r="71" spans="1:11" ht="12.75">
      <c r="A71" s="455" t="s">
        <v>142</v>
      </c>
      <c r="B71" s="456"/>
      <c r="C71" s="456"/>
      <c r="D71" s="456"/>
      <c r="E71" s="456"/>
      <c r="F71" s="456"/>
      <c r="G71" s="456"/>
      <c r="H71" s="457"/>
      <c r="I71" s="1">
        <v>64</v>
      </c>
      <c r="J71" s="7">
        <v>194354000</v>
      </c>
      <c r="K71" s="269">
        <v>194354000</v>
      </c>
    </row>
    <row r="72" spans="1:11" ht="12.75">
      <c r="A72" s="455" t="s">
        <v>143</v>
      </c>
      <c r="B72" s="456"/>
      <c r="C72" s="456"/>
      <c r="D72" s="456"/>
      <c r="E72" s="456"/>
      <c r="F72" s="456"/>
      <c r="G72" s="456"/>
      <c r="H72" s="457"/>
      <c r="I72" s="1">
        <v>65</v>
      </c>
      <c r="J72" s="50">
        <f>J73+J74-J75+J76+J77</f>
        <v>0</v>
      </c>
      <c r="K72" s="50">
        <f>K73+K74-K75+K76+K77</f>
        <v>0</v>
      </c>
    </row>
    <row r="73" spans="1:11" ht="12.75">
      <c r="A73" s="455" t="s">
        <v>144</v>
      </c>
      <c r="B73" s="456"/>
      <c r="C73" s="456"/>
      <c r="D73" s="456"/>
      <c r="E73" s="456"/>
      <c r="F73" s="456"/>
      <c r="G73" s="456"/>
      <c r="H73" s="457"/>
      <c r="I73" s="1">
        <v>66</v>
      </c>
      <c r="J73" s="7">
        <v>0</v>
      </c>
      <c r="K73" s="269">
        <v>0</v>
      </c>
    </row>
    <row r="74" spans="1:11" ht="12.75">
      <c r="A74" s="455" t="s">
        <v>145</v>
      </c>
      <c r="B74" s="456"/>
      <c r="C74" s="456"/>
      <c r="D74" s="456"/>
      <c r="E74" s="456"/>
      <c r="F74" s="456"/>
      <c r="G74" s="456"/>
      <c r="H74" s="457"/>
      <c r="I74" s="1">
        <v>67</v>
      </c>
      <c r="J74" s="7">
        <v>0</v>
      </c>
      <c r="K74" s="269">
        <v>0</v>
      </c>
    </row>
    <row r="75" spans="1:11" ht="12.75">
      <c r="A75" s="455" t="s">
        <v>133</v>
      </c>
      <c r="B75" s="456"/>
      <c r="C75" s="456"/>
      <c r="D75" s="456"/>
      <c r="E75" s="456"/>
      <c r="F75" s="456"/>
      <c r="G75" s="456"/>
      <c r="H75" s="457"/>
      <c r="I75" s="1">
        <v>68</v>
      </c>
      <c r="J75" s="7">
        <v>0</v>
      </c>
      <c r="K75" s="269">
        <v>0</v>
      </c>
    </row>
    <row r="76" spans="1:11" ht="12.75">
      <c r="A76" s="455" t="s">
        <v>134</v>
      </c>
      <c r="B76" s="456"/>
      <c r="C76" s="456"/>
      <c r="D76" s="456"/>
      <c r="E76" s="456"/>
      <c r="F76" s="456"/>
      <c r="G76" s="456"/>
      <c r="H76" s="457"/>
      <c r="I76" s="1">
        <v>69</v>
      </c>
      <c r="J76" s="7">
        <v>0</v>
      </c>
      <c r="K76" s="269">
        <v>0</v>
      </c>
    </row>
    <row r="77" spans="1:11" ht="12.75">
      <c r="A77" s="455" t="s">
        <v>135</v>
      </c>
      <c r="B77" s="456"/>
      <c r="C77" s="456"/>
      <c r="D77" s="456"/>
      <c r="E77" s="456"/>
      <c r="F77" s="456"/>
      <c r="G77" s="456"/>
      <c r="H77" s="457"/>
      <c r="I77" s="1">
        <v>70</v>
      </c>
      <c r="J77" s="7">
        <v>0</v>
      </c>
      <c r="K77" s="269">
        <v>0</v>
      </c>
    </row>
    <row r="78" spans="1:11" ht="12.75">
      <c r="A78" s="455" t="s">
        <v>136</v>
      </c>
      <c r="B78" s="456"/>
      <c r="C78" s="456"/>
      <c r="D78" s="456"/>
      <c r="E78" s="456"/>
      <c r="F78" s="456"/>
      <c r="G78" s="456"/>
      <c r="H78" s="457"/>
      <c r="I78" s="1">
        <v>71</v>
      </c>
      <c r="J78" s="7">
        <v>0</v>
      </c>
      <c r="K78" s="7">
        <v>0</v>
      </c>
    </row>
    <row r="79" spans="1:11" ht="12.75">
      <c r="A79" s="455" t="s">
        <v>238</v>
      </c>
      <c r="B79" s="456"/>
      <c r="C79" s="456"/>
      <c r="D79" s="456"/>
      <c r="E79" s="456"/>
      <c r="F79" s="456"/>
      <c r="G79" s="456"/>
      <c r="H79" s="457"/>
      <c r="I79" s="1">
        <v>72</v>
      </c>
      <c r="J79" s="50">
        <f>J80-J81</f>
        <v>-709231838</v>
      </c>
      <c r="K79" s="50">
        <f>K80-K81</f>
        <v>-812445652</v>
      </c>
    </row>
    <row r="80" spans="1:11" ht="12.75">
      <c r="A80" s="458" t="s">
        <v>169</v>
      </c>
      <c r="B80" s="459"/>
      <c r="C80" s="459"/>
      <c r="D80" s="459"/>
      <c r="E80" s="459"/>
      <c r="F80" s="459"/>
      <c r="G80" s="459"/>
      <c r="H80" s="460"/>
      <c r="I80" s="1">
        <v>73</v>
      </c>
      <c r="J80" s="7">
        <v>0</v>
      </c>
      <c r="K80" s="7">
        <v>0</v>
      </c>
    </row>
    <row r="81" spans="1:13" ht="12.75">
      <c r="A81" s="458" t="s">
        <v>170</v>
      </c>
      <c r="B81" s="459"/>
      <c r="C81" s="459"/>
      <c r="D81" s="459"/>
      <c r="E81" s="459"/>
      <c r="F81" s="459"/>
      <c r="G81" s="459"/>
      <c r="H81" s="460"/>
      <c r="I81" s="1">
        <v>74</v>
      </c>
      <c r="J81" s="269">
        <v>709231838</v>
      </c>
      <c r="K81" s="7">
        <v>812445652</v>
      </c>
      <c r="M81" s="144"/>
    </row>
    <row r="82" spans="1:11" ht="12.75">
      <c r="A82" s="455" t="s">
        <v>239</v>
      </c>
      <c r="B82" s="456"/>
      <c r="C82" s="456"/>
      <c r="D82" s="456"/>
      <c r="E82" s="456"/>
      <c r="F82" s="456"/>
      <c r="G82" s="456"/>
      <c r="H82" s="457"/>
      <c r="I82" s="1">
        <v>75</v>
      </c>
      <c r="J82" s="50">
        <f>J83-J84</f>
        <v>-104892519</v>
      </c>
      <c r="K82" s="50">
        <f>K83-K84</f>
        <v>-26840314</v>
      </c>
    </row>
    <row r="83" spans="1:11" ht="12.75">
      <c r="A83" s="458" t="s">
        <v>171</v>
      </c>
      <c r="B83" s="459"/>
      <c r="C83" s="459"/>
      <c r="D83" s="459"/>
      <c r="E83" s="459"/>
      <c r="F83" s="459"/>
      <c r="G83" s="459"/>
      <c r="H83" s="460"/>
      <c r="I83" s="1">
        <v>76</v>
      </c>
      <c r="J83" s="7">
        <v>0</v>
      </c>
      <c r="K83" s="7">
        <v>0</v>
      </c>
    </row>
    <row r="84" spans="1:11" ht="12.75">
      <c r="A84" s="458" t="s">
        <v>172</v>
      </c>
      <c r="B84" s="459"/>
      <c r="C84" s="459"/>
      <c r="D84" s="459"/>
      <c r="E84" s="459"/>
      <c r="F84" s="459"/>
      <c r="G84" s="459"/>
      <c r="H84" s="460"/>
      <c r="I84" s="1">
        <v>77</v>
      </c>
      <c r="J84" s="269">
        <v>104892519</v>
      </c>
      <c r="K84" s="7">
        <v>26840314</v>
      </c>
    </row>
    <row r="85" spans="1:11" ht="12.75">
      <c r="A85" s="455" t="s">
        <v>173</v>
      </c>
      <c r="B85" s="456"/>
      <c r="C85" s="456"/>
      <c r="D85" s="456"/>
      <c r="E85" s="456"/>
      <c r="F85" s="456"/>
      <c r="G85" s="456"/>
      <c r="H85" s="457"/>
      <c r="I85" s="1">
        <v>78</v>
      </c>
      <c r="J85" s="7">
        <v>0</v>
      </c>
      <c r="K85" s="7">
        <v>0</v>
      </c>
    </row>
    <row r="86" spans="1:11" ht="12.75">
      <c r="A86" s="452" t="s">
        <v>19</v>
      </c>
      <c r="B86" s="453"/>
      <c r="C86" s="453"/>
      <c r="D86" s="453"/>
      <c r="E86" s="453"/>
      <c r="F86" s="453"/>
      <c r="G86" s="453"/>
      <c r="H86" s="454"/>
      <c r="I86" s="1">
        <v>79</v>
      </c>
      <c r="J86" s="50">
        <f>SUM(J87:J89)</f>
        <v>2300170</v>
      </c>
      <c r="K86" s="50">
        <f>SUM(K87:K89)</f>
        <v>2300170</v>
      </c>
    </row>
    <row r="87" spans="1:11" ht="12.75">
      <c r="A87" s="455" t="s">
        <v>129</v>
      </c>
      <c r="B87" s="456"/>
      <c r="C87" s="456"/>
      <c r="D87" s="456"/>
      <c r="E87" s="456"/>
      <c r="F87" s="456"/>
      <c r="G87" s="456"/>
      <c r="H87" s="457"/>
      <c r="I87" s="1">
        <v>80</v>
      </c>
      <c r="J87" s="269">
        <v>2300170</v>
      </c>
      <c r="K87" s="269">
        <v>2300170</v>
      </c>
    </row>
    <row r="88" spans="1:11" ht="12.75">
      <c r="A88" s="455" t="s">
        <v>130</v>
      </c>
      <c r="B88" s="456"/>
      <c r="C88" s="456"/>
      <c r="D88" s="456"/>
      <c r="E88" s="456"/>
      <c r="F88" s="456"/>
      <c r="G88" s="456"/>
      <c r="H88" s="457"/>
      <c r="I88" s="1">
        <v>81</v>
      </c>
      <c r="J88" s="7">
        <v>0</v>
      </c>
      <c r="K88" s="7">
        <v>0</v>
      </c>
    </row>
    <row r="89" spans="1:11" ht="12.75">
      <c r="A89" s="455" t="s">
        <v>131</v>
      </c>
      <c r="B89" s="456"/>
      <c r="C89" s="456"/>
      <c r="D89" s="456"/>
      <c r="E89" s="456"/>
      <c r="F89" s="456"/>
      <c r="G89" s="456"/>
      <c r="H89" s="457"/>
      <c r="I89" s="1">
        <v>82</v>
      </c>
      <c r="J89" s="7">
        <v>0</v>
      </c>
      <c r="K89" s="7">
        <v>0</v>
      </c>
    </row>
    <row r="90" spans="1:11" ht="12.75">
      <c r="A90" s="452" t="s">
        <v>20</v>
      </c>
      <c r="B90" s="453"/>
      <c r="C90" s="453"/>
      <c r="D90" s="453"/>
      <c r="E90" s="453"/>
      <c r="F90" s="453"/>
      <c r="G90" s="453"/>
      <c r="H90" s="454"/>
      <c r="I90" s="1">
        <v>83</v>
      </c>
      <c r="J90" s="50">
        <f>SUM(J91:J99)</f>
        <v>541604388</v>
      </c>
      <c r="K90" s="50">
        <f>SUM(K91:K99)</f>
        <v>15136721</v>
      </c>
    </row>
    <row r="91" spans="1:11" ht="12.75">
      <c r="A91" s="455" t="s">
        <v>132</v>
      </c>
      <c r="B91" s="456"/>
      <c r="C91" s="456"/>
      <c r="D91" s="456"/>
      <c r="E91" s="456"/>
      <c r="F91" s="456"/>
      <c r="G91" s="456"/>
      <c r="H91" s="457"/>
      <c r="I91" s="1">
        <v>84</v>
      </c>
      <c r="J91" s="7">
        <v>0</v>
      </c>
      <c r="K91" s="7">
        <v>0</v>
      </c>
    </row>
    <row r="92" spans="1:11" ht="12.75">
      <c r="A92" s="455" t="s">
        <v>243</v>
      </c>
      <c r="B92" s="456"/>
      <c r="C92" s="456"/>
      <c r="D92" s="456"/>
      <c r="E92" s="456"/>
      <c r="F92" s="456"/>
      <c r="G92" s="456"/>
      <c r="H92" s="457"/>
      <c r="I92" s="1">
        <v>85</v>
      </c>
      <c r="J92" s="269">
        <v>24398088</v>
      </c>
      <c r="K92" s="269">
        <v>13922556</v>
      </c>
    </row>
    <row r="93" spans="1:11" ht="12.75">
      <c r="A93" s="455" t="s">
        <v>0</v>
      </c>
      <c r="B93" s="456"/>
      <c r="C93" s="456"/>
      <c r="D93" s="456"/>
      <c r="E93" s="456"/>
      <c r="F93" s="456"/>
      <c r="G93" s="456"/>
      <c r="H93" s="457"/>
      <c r="I93" s="1">
        <v>86</v>
      </c>
      <c r="J93" s="269">
        <v>515740929</v>
      </c>
      <c r="K93" s="269">
        <v>0</v>
      </c>
    </row>
    <row r="94" spans="1:11" ht="12.75">
      <c r="A94" s="455" t="s">
        <v>244</v>
      </c>
      <c r="B94" s="456"/>
      <c r="C94" s="456"/>
      <c r="D94" s="456"/>
      <c r="E94" s="456"/>
      <c r="F94" s="456"/>
      <c r="G94" s="456"/>
      <c r="H94" s="457"/>
      <c r="I94" s="1">
        <v>87</v>
      </c>
      <c r="J94" s="7">
        <v>0</v>
      </c>
      <c r="K94" s="7">
        <v>0</v>
      </c>
    </row>
    <row r="95" spans="1:11" ht="12.75">
      <c r="A95" s="455" t="s">
        <v>245</v>
      </c>
      <c r="B95" s="456"/>
      <c r="C95" s="456"/>
      <c r="D95" s="456"/>
      <c r="E95" s="456"/>
      <c r="F95" s="456"/>
      <c r="G95" s="456"/>
      <c r="H95" s="457"/>
      <c r="I95" s="1">
        <v>88</v>
      </c>
      <c r="J95" s="7">
        <v>0</v>
      </c>
      <c r="K95" s="7">
        <v>0</v>
      </c>
    </row>
    <row r="96" spans="1:11" ht="12.75">
      <c r="A96" s="455" t="s">
        <v>246</v>
      </c>
      <c r="B96" s="456"/>
      <c r="C96" s="456"/>
      <c r="D96" s="456"/>
      <c r="E96" s="456"/>
      <c r="F96" s="456"/>
      <c r="G96" s="456"/>
      <c r="H96" s="457"/>
      <c r="I96" s="1">
        <v>89</v>
      </c>
      <c r="J96" s="7">
        <v>0</v>
      </c>
      <c r="K96" s="7">
        <v>0</v>
      </c>
    </row>
    <row r="97" spans="1:11" ht="12.75">
      <c r="A97" s="455" t="s">
        <v>94</v>
      </c>
      <c r="B97" s="456"/>
      <c r="C97" s="456"/>
      <c r="D97" s="456"/>
      <c r="E97" s="456"/>
      <c r="F97" s="456"/>
      <c r="G97" s="456"/>
      <c r="H97" s="457"/>
      <c r="I97" s="1">
        <v>90</v>
      </c>
      <c r="J97" s="7">
        <v>0</v>
      </c>
      <c r="K97" s="7">
        <v>0</v>
      </c>
    </row>
    <row r="98" spans="1:11" ht="12.75">
      <c r="A98" s="455" t="s">
        <v>92</v>
      </c>
      <c r="B98" s="456"/>
      <c r="C98" s="456"/>
      <c r="D98" s="456"/>
      <c r="E98" s="456"/>
      <c r="F98" s="456"/>
      <c r="G98" s="456"/>
      <c r="H98" s="457"/>
      <c r="I98" s="1">
        <v>91</v>
      </c>
      <c r="J98" s="7">
        <v>0</v>
      </c>
      <c r="K98" s="7">
        <v>0</v>
      </c>
    </row>
    <row r="99" spans="1:11" ht="12.75">
      <c r="A99" s="455" t="s">
        <v>93</v>
      </c>
      <c r="B99" s="456"/>
      <c r="C99" s="456"/>
      <c r="D99" s="456"/>
      <c r="E99" s="456"/>
      <c r="F99" s="456"/>
      <c r="G99" s="456"/>
      <c r="H99" s="457"/>
      <c r="I99" s="1">
        <v>92</v>
      </c>
      <c r="J99" s="269">
        <v>1465371</v>
      </c>
      <c r="K99" s="7">
        <v>1214165</v>
      </c>
    </row>
    <row r="100" spans="1:13" ht="12.75">
      <c r="A100" s="452" t="s">
        <v>21</v>
      </c>
      <c r="B100" s="453"/>
      <c r="C100" s="453"/>
      <c r="D100" s="453"/>
      <c r="E100" s="453"/>
      <c r="F100" s="453"/>
      <c r="G100" s="453"/>
      <c r="H100" s="454"/>
      <c r="I100" s="1">
        <v>93</v>
      </c>
      <c r="J100" s="50">
        <f>SUM(J101:J112)</f>
        <v>515812521</v>
      </c>
      <c r="K100" s="50">
        <f>SUM(K101:K112)</f>
        <v>1131425382</v>
      </c>
      <c r="M100" s="49" t="s">
        <v>348</v>
      </c>
    </row>
    <row r="101" spans="1:11" ht="12.75">
      <c r="A101" s="455" t="s">
        <v>132</v>
      </c>
      <c r="B101" s="456"/>
      <c r="C101" s="456"/>
      <c r="D101" s="456"/>
      <c r="E101" s="456"/>
      <c r="F101" s="456"/>
      <c r="G101" s="456"/>
      <c r="H101" s="457"/>
      <c r="I101" s="1">
        <v>94</v>
      </c>
      <c r="J101" s="269">
        <v>0</v>
      </c>
      <c r="K101" s="7">
        <v>0</v>
      </c>
    </row>
    <row r="102" spans="1:11" ht="12.75">
      <c r="A102" s="455" t="s">
        <v>243</v>
      </c>
      <c r="B102" s="456"/>
      <c r="C102" s="456"/>
      <c r="D102" s="456"/>
      <c r="E102" s="456"/>
      <c r="F102" s="456"/>
      <c r="G102" s="456"/>
      <c r="H102" s="457"/>
      <c r="I102" s="1">
        <v>95</v>
      </c>
      <c r="J102" s="269">
        <v>7083572</v>
      </c>
      <c r="K102" s="269">
        <v>2902951</v>
      </c>
    </row>
    <row r="103" spans="1:11" ht="12.75">
      <c r="A103" s="455" t="s">
        <v>0</v>
      </c>
      <c r="B103" s="456"/>
      <c r="C103" s="456"/>
      <c r="D103" s="456"/>
      <c r="E103" s="456"/>
      <c r="F103" s="456"/>
      <c r="G103" s="456"/>
      <c r="H103" s="457"/>
      <c r="I103" s="1">
        <v>96</v>
      </c>
      <c r="J103" s="269">
        <v>27011275</v>
      </c>
      <c r="K103" s="269">
        <v>603211943</v>
      </c>
    </row>
    <row r="104" spans="1:11" ht="12.75">
      <c r="A104" s="455" t="s">
        <v>244</v>
      </c>
      <c r="B104" s="456"/>
      <c r="C104" s="456"/>
      <c r="D104" s="456"/>
      <c r="E104" s="456"/>
      <c r="F104" s="456"/>
      <c r="G104" s="456"/>
      <c r="H104" s="457"/>
      <c r="I104" s="1">
        <v>97</v>
      </c>
      <c r="J104" s="269">
        <v>7452575</v>
      </c>
      <c r="K104" s="269">
        <v>0</v>
      </c>
    </row>
    <row r="105" spans="1:11" ht="12.75">
      <c r="A105" s="455" t="s">
        <v>245</v>
      </c>
      <c r="B105" s="456"/>
      <c r="C105" s="456"/>
      <c r="D105" s="456"/>
      <c r="E105" s="456"/>
      <c r="F105" s="456"/>
      <c r="G105" s="456"/>
      <c r="H105" s="457"/>
      <c r="I105" s="1">
        <v>98</v>
      </c>
      <c r="J105" s="269">
        <v>195123259</v>
      </c>
      <c r="K105" s="269">
        <v>227757365</v>
      </c>
    </row>
    <row r="106" spans="1:11" ht="12.75">
      <c r="A106" s="455" t="s">
        <v>246</v>
      </c>
      <c r="B106" s="456"/>
      <c r="C106" s="456"/>
      <c r="D106" s="456"/>
      <c r="E106" s="456"/>
      <c r="F106" s="456"/>
      <c r="G106" s="456"/>
      <c r="H106" s="457"/>
      <c r="I106" s="1">
        <v>99</v>
      </c>
      <c r="J106" s="269">
        <v>269413750</v>
      </c>
      <c r="K106" s="269">
        <v>281550625</v>
      </c>
    </row>
    <row r="107" spans="1:11" ht="12.75">
      <c r="A107" s="455" t="s">
        <v>94</v>
      </c>
      <c r="B107" s="456"/>
      <c r="C107" s="456"/>
      <c r="D107" s="456"/>
      <c r="E107" s="456"/>
      <c r="F107" s="456"/>
      <c r="G107" s="456"/>
      <c r="H107" s="457"/>
      <c r="I107" s="1">
        <v>100</v>
      </c>
      <c r="J107" s="7">
        <v>0</v>
      </c>
      <c r="K107" s="7">
        <v>0</v>
      </c>
    </row>
    <row r="108" spans="1:11" ht="12.75">
      <c r="A108" s="455" t="s">
        <v>95</v>
      </c>
      <c r="B108" s="456"/>
      <c r="C108" s="456"/>
      <c r="D108" s="456"/>
      <c r="E108" s="456"/>
      <c r="F108" s="456"/>
      <c r="G108" s="456"/>
      <c r="H108" s="457"/>
      <c r="I108" s="1">
        <v>101</v>
      </c>
      <c r="J108" s="269">
        <v>2539882</v>
      </c>
      <c r="K108" s="269">
        <v>2602523</v>
      </c>
    </row>
    <row r="109" spans="1:11" ht="12.75">
      <c r="A109" s="455" t="s">
        <v>96</v>
      </c>
      <c r="B109" s="456"/>
      <c r="C109" s="456"/>
      <c r="D109" s="456"/>
      <c r="E109" s="456"/>
      <c r="F109" s="456"/>
      <c r="G109" s="456"/>
      <c r="H109" s="457"/>
      <c r="I109" s="1">
        <v>102</v>
      </c>
      <c r="J109" s="269">
        <v>6947494</v>
      </c>
      <c r="K109" s="269">
        <v>13223274</v>
      </c>
    </row>
    <row r="110" spans="1:11" ht="12.75">
      <c r="A110" s="455" t="s">
        <v>99</v>
      </c>
      <c r="B110" s="456"/>
      <c r="C110" s="456"/>
      <c r="D110" s="456"/>
      <c r="E110" s="456"/>
      <c r="F110" s="456"/>
      <c r="G110" s="456"/>
      <c r="H110" s="457"/>
      <c r="I110" s="1">
        <v>103</v>
      </c>
      <c r="J110" s="7">
        <v>0</v>
      </c>
      <c r="K110" s="7">
        <v>0</v>
      </c>
    </row>
    <row r="111" spans="1:11" ht="12.75">
      <c r="A111" s="455" t="s">
        <v>97</v>
      </c>
      <c r="B111" s="456"/>
      <c r="C111" s="456"/>
      <c r="D111" s="456"/>
      <c r="E111" s="456"/>
      <c r="F111" s="456"/>
      <c r="G111" s="456"/>
      <c r="H111" s="457"/>
      <c r="I111" s="1">
        <v>104</v>
      </c>
      <c r="J111" s="7">
        <v>0</v>
      </c>
      <c r="K111" s="7">
        <v>0</v>
      </c>
    </row>
    <row r="112" spans="1:11" ht="12.75">
      <c r="A112" s="455" t="s">
        <v>98</v>
      </c>
      <c r="B112" s="456"/>
      <c r="C112" s="456"/>
      <c r="D112" s="456"/>
      <c r="E112" s="456"/>
      <c r="F112" s="456"/>
      <c r="G112" s="456"/>
      <c r="H112" s="457"/>
      <c r="I112" s="1">
        <v>105</v>
      </c>
      <c r="J112" s="269">
        <v>240714</v>
      </c>
      <c r="K112" s="269">
        <v>176701</v>
      </c>
    </row>
    <row r="113" spans="1:11" ht="12.75">
      <c r="A113" s="452" t="s">
        <v>1</v>
      </c>
      <c r="B113" s="453"/>
      <c r="C113" s="453"/>
      <c r="D113" s="453"/>
      <c r="E113" s="453"/>
      <c r="F113" s="453"/>
      <c r="G113" s="453"/>
      <c r="H113" s="454"/>
      <c r="I113" s="1">
        <v>106</v>
      </c>
      <c r="J113" s="269">
        <v>65449146</v>
      </c>
      <c r="K113" s="269">
        <v>31517556</v>
      </c>
    </row>
    <row r="114" spans="1:11" ht="12.75">
      <c r="A114" s="452" t="s">
        <v>25</v>
      </c>
      <c r="B114" s="453"/>
      <c r="C114" s="453"/>
      <c r="D114" s="453"/>
      <c r="E114" s="453"/>
      <c r="F114" s="453"/>
      <c r="G114" s="453"/>
      <c r="H114" s="454"/>
      <c r="I114" s="1">
        <v>107</v>
      </c>
      <c r="J114" s="50">
        <f>J69+J86+J90+J100+J113</f>
        <v>533596568</v>
      </c>
      <c r="K114" s="50">
        <f>K69+K86+K90+K100+K113</f>
        <v>563648563</v>
      </c>
    </row>
    <row r="115" spans="1:11" ht="12.75">
      <c r="A115" s="499" t="s">
        <v>57</v>
      </c>
      <c r="B115" s="500"/>
      <c r="C115" s="500"/>
      <c r="D115" s="500"/>
      <c r="E115" s="500"/>
      <c r="F115" s="500"/>
      <c r="G115" s="500"/>
      <c r="H115" s="501"/>
      <c r="I115" s="2">
        <v>108</v>
      </c>
      <c r="J115" s="270">
        <v>1035973548</v>
      </c>
      <c r="K115" s="270">
        <v>1626752330</v>
      </c>
    </row>
    <row r="116" spans="1:11" ht="12.75">
      <c r="A116" s="464" t="s">
        <v>310</v>
      </c>
      <c r="B116" s="465"/>
      <c r="C116" s="465"/>
      <c r="D116" s="465"/>
      <c r="E116" s="465"/>
      <c r="F116" s="465"/>
      <c r="G116" s="465"/>
      <c r="H116" s="465"/>
      <c r="I116" s="502"/>
      <c r="J116" s="502"/>
      <c r="K116" s="503"/>
    </row>
    <row r="117" spans="1:11" ht="12.75">
      <c r="A117" s="449" t="s">
        <v>186</v>
      </c>
      <c r="B117" s="450"/>
      <c r="C117" s="450"/>
      <c r="D117" s="450"/>
      <c r="E117" s="450"/>
      <c r="F117" s="450"/>
      <c r="G117" s="450"/>
      <c r="H117" s="450"/>
      <c r="I117" s="504"/>
      <c r="J117" s="504"/>
      <c r="K117" s="505"/>
    </row>
    <row r="118" spans="1:11" ht="12.75">
      <c r="A118" s="455" t="s">
        <v>8</v>
      </c>
      <c r="B118" s="456"/>
      <c r="C118" s="456"/>
      <c r="D118" s="456"/>
      <c r="E118" s="456"/>
      <c r="F118" s="456"/>
      <c r="G118" s="456"/>
      <c r="H118" s="457"/>
      <c r="I118" s="1">
        <v>109</v>
      </c>
      <c r="J118" s="7">
        <f>J69</f>
        <v>-591569657</v>
      </c>
      <c r="K118" s="7">
        <f>K69</f>
        <v>-616731266</v>
      </c>
    </row>
    <row r="119" spans="1:11" ht="12.75">
      <c r="A119" s="506" t="s">
        <v>9</v>
      </c>
      <c r="B119" s="507"/>
      <c r="C119" s="507"/>
      <c r="D119" s="507"/>
      <c r="E119" s="507"/>
      <c r="F119" s="507"/>
      <c r="G119" s="507"/>
      <c r="H119" s="508"/>
      <c r="I119" s="4">
        <v>110</v>
      </c>
      <c r="J119" s="8">
        <v>0</v>
      </c>
      <c r="K119" s="8"/>
    </row>
    <row r="120" spans="1:11" ht="12.75">
      <c r="A120" s="509" t="s">
        <v>311</v>
      </c>
      <c r="B120" s="510"/>
      <c r="C120" s="510"/>
      <c r="D120" s="510"/>
      <c r="E120" s="510"/>
      <c r="F120" s="510"/>
      <c r="G120" s="510"/>
      <c r="H120" s="510"/>
      <c r="I120" s="510"/>
      <c r="J120" s="510"/>
      <c r="K120" s="510"/>
    </row>
    <row r="121" spans="1:11" ht="12.75">
      <c r="A121" s="497"/>
      <c r="B121" s="498"/>
      <c r="C121" s="498"/>
      <c r="D121" s="498"/>
      <c r="E121" s="498"/>
      <c r="F121" s="498"/>
      <c r="G121" s="498"/>
      <c r="H121" s="498"/>
      <c r="I121" s="498"/>
      <c r="J121" s="498"/>
      <c r="K121" s="498"/>
    </row>
    <row r="122" spans="10:11" s="122" customFormat="1" ht="12.75">
      <c r="J122" s="144">
        <f>IF(J67-J115=0,"",J115-J67)</f>
      </c>
      <c r="K122" s="290">
        <f>IF(K67-K115=0,"",K115-K67)</f>
      </c>
    </row>
    <row r="123" spans="10:11" s="122" customFormat="1" ht="12.75">
      <c r="J123" s="144">
        <f>IF(J66-J114=0,"",J114-J66)</f>
      </c>
      <c r="K123" s="144">
        <f>IF(K66-K114=0,"",K114-K66)</f>
      </c>
    </row>
    <row r="124" spans="10:11" ht="12.75">
      <c r="J124" s="144">
        <f>IF(RDG!J56-J82=0,"",J82-RDG!J56)</f>
        <v>-88177644</v>
      </c>
      <c r="K124" s="144">
        <f>IF(RDG!L56-K82=0,"",K82-RDG!L56)</f>
      </c>
    </row>
    <row r="125" ht="12.75">
      <c r="K125" s="123"/>
    </row>
    <row r="126" ht="12.75">
      <c r="K126" s="123"/>
    </row>
    <row r="127" ht="12.75">
      <c r="K127" s="123"/>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cfRule type="cellIs" priority="3" dxfId="1" operator="notEqual">
      <formula>0</formula>
    </cfRule>
  </conditionalFormatting>
  <conditionalFormatting sqref="K125:K127">
    <cfRule type="cellIs" priority="2" dxfId="1"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L66 J79:K84 J70:K70 J7:K67 J86:K115 J72:K77">
      <formula1>0</formula1>
    </dataValidation>
  </dataValidations>
  <printOptions/>
  <pageMargins left="0.75" right="0.75" top="1" bottom="1" header="0.5" footer="0.5"/>
  <pageSetup orientation="portrait" paperSize="9" scale="75" r:id="rId1"/>
  <rowBreaks count="1" manualBreakCount="1">
    <brk id="67" max="255" man="1"/>
  </rowBreaks>
  <ignoredErrors>
    <ignoredError sqref="K66 J118:K118" unlockedFormula="1"/>
    <ignoredError sqref="J56 J35:K35 J100:K100" formulaRange="1"/>
  </ignoredErrors>
</worksheet>
</file>

<file path=xl/worksheets/sheet4.xml><?xml version="1.0" encoding="utf-8"?>
<worksheet xmlns="http://schemas.openxmlformats.org/spreadsheetml/2006/main" xmlns:r="http://schemas.openxmlformats.org/officeDocument/2006/relationships">
  <dimension ref="A1:P52"/>
  <sheetViews>
    <sheetView zoomScaleSheetLayoutView="110" zoomScalePageLayoutView="0" workbookViewId="0" topLeftCell="A1">
      <selection activeCell="J5" sqref="J5:K5"/>
    </sheetView>
  </sheetViews>
  <sheetFormatPr defaultColWidth="9.140625" defaultRowHeight="12.75"/>
  <cols>
    <col min="1" max="9" width="9.140625" style="49" customWidth="1"/>
    <col min="10" max="10" width="13.57421875" style="49" customWidth="1"/>
    <col min="11" max="11" width="13.421875" style="49" customWidth="1"/>
    <col min="12" max="12" width="16.8515625" style="49" customWidth="1"/>
    <col min="13" max="13" width="10.140625" style="49" hidden="1" customWidth="1"/>
    <col min="14" max="16" width="10.140625" style="49" bestFit="1" customWidth="1"/>
    <col min="17" max="16384" width="9.140625" style="49" customWidth="1"/>
  </cols>
  <sheetData>
    <row r="1" spans="1:11" ht="12.75" customHeight="1">
      <c r="A1" s="514" t="s">
        <v>164</v>
      </c>
      <c r="B1" s="514"/>
      <c r="C1" s="514"/>
      <c r="D1" s="514"/>
      <c r="E1" s="514"/>
      <c r="F1" s="514"/>
      <c r="G1" s="514"/>
      <c r="H1" s="514"/>
      <c r="I1" s="514"/>
      <c r="J1" s="514"/>
      <c r="K1" s="514"/>
    </row>
    <row r="2" spans="1:11" ht="12.75" customHeight="1">
      <c r="A2" s="515" t="s">
        <v>596</v>
      </c>
      <c r="B2" s="515"/>
      <c r="C2" s="515"/>
      <c r="D2" s="515"/>
      <c r="E2" s="515"/>
      <c r="F2" s="515"/>
      <c r="G2" s="515"/>
      <c r="H2" s="515"/>
      <c r="I2" s="515"/>
      <c r="J2" s="515"/>
      <c r="K2" s="515"/>
    </row>
    <row r="3" spans="1:11" ht="12.75">
      <c r="A3" s="511" t="s">
        <v>333</v>
      </c>
      <c r="B3" s="512"/>
      <c r="C3" s="512"/>
      <c r="D3" s="512"/>
      <c r="E3" s="512"/>
      <c r="F3" s="512"/>
      <c r="G3" s="512"/>
      <c r="H3" s="512"/>
      <c r="I3" s="512"/>
      <c r="J3" s="512"/>
      <c r="K3" s="513"/>
    </row>
    <row r="4" spans="1:11" ht="21.75">
      <c r="A4" s="516" t="s">
        <v>59</v>
      </c>
      <c r="B4" s="516"/>
      <c r="C4" s="516"/>
      <c r="D4" s="516"/>
      <c r="E4" s="516"/>
      <c r="F4" s="516"/>
      <c r="G4" s="516"/>
      <c r="H4" s="516"/>
      <c r="I4" s="61" t="s">
        <v>279</v>
      </c>
      <c r="J4" s="62" t="s">
        <v>318</v>
      </c>
      <c r="K4" s="62" t="s">
        <v>319</v>
      </c>
    </row>
    <row r="5" spans="1:11" ht="12.75">
      <c r="A5" s="517">
        <v>1</v>
      </c>
      <c r="B5" s="517"/>
      <c r="C5" s="517"/>
      <c r="D5" s="517"/>
      <c r="E5" s="517"/>
      <c r="F5" s="517"/>
      <c r="G5" s="517"/>
      <c r="H5" s="517"/>
      <c r="I5" s="63">
        <v>2</v>
      </c>
      <c r="J5" s="64" t="s">
        <v>283</v>
      </c>
      <c r="K5" s="64" t="s">
        <v>284</v>
      </c>
    </row>
    <row r="6" spans="1:11" ht="12.75">
      <c r="A6" s="464" t="s">
        <v>156</v>
      </c>
      <c r="B6" s="465"/>
      <c r="C6" s="465"/>
      <c r="D6" s="465"/>
      <c r="E6" s="465"/>
      <c r="F6" s="465"/>
      <c r="G6" s="465"/>
      <c r="H6" s="465"/>
      <c r="I6" s="518"/>
      <c r="J6" s="518"/>
      <c r="K6" s="519"/>
    </row>
    <row r="7" spans="1:11" ht="12.75">
      <c r="A7" s="455" t="s">
        <v>40</v>
      </c>
      <c r="B7" s="456"/>
      <c r="C7" s="456"/>
      <c r="D7" s="456"/>
      <c r="E7" s="456"/>
      <c r="F7" s="456"/>
      <c r="G7" s="456"/>
      <c r="H7" s="456"/>
      <c r="I7" s="1">
        <v>1</v>
      </c>
      <c r="J7" s="269">
        <v>-16714875</v>
      </c>
      <c r="K7" s="7">
        <v>-26840314</v>
      </c>
    </row>
    <row r="8" spans="1:11" ht="12.75">
      <c r="A8" s="455" t="s">
        <v>41</v>
      </c>
      <c r="B8" s="456"/>
      <c r="C8" s="456"/>
      <c r="D8" s="456"/>
      <c r="E8" s="456"/>
      <c r="F8" s="456"/>
      <c r="G8" s="456"/>
      <c r="H8" s="456"/>
      <c r="I8" s="1">
        <v>2</v>
      </c>
      <c r="J8" s="269">
        <v>27680164</v>
      </c>
      <c r="K8" s="7">
        <v>26929455</v>
      </c>
    </row>
    <row r="9" spans="1:11" ht="12.75">
      <c r="A9" s="455" t="s">
        <v>42</v>
      </c>
      <c r="B9" s="456"/>
      <c r="C9" s="456"/>
      <c r="D9" s="456"/>
      <c r="E9" s="456"/>
      <c r="F9" s="456"/>
      <c r="G9" s="456"/>
      <c r="H9" s="456"/>
      <c r="I9" s="1">
        <v>3</v>
      </c>
      <c r="J9" s="269">
        <v>102560445</v>
      </c>
      <c r="K9" s="269">
        <v>43592814</v>
      </c>
    </row>
    <row r="10" spans="1:11" ht="12.75">
      <c r="A10" s="455" t="s">
        <v>43</v>
      </c>
      <c r="B10" s="456"/>
      <c r="C10" s="456"/>
      <c r="D10" s="456"/>
      <c r="E10" s="456"/>
      <c r="F10" s="456"/>
      <c r="G10" s="456"/>
      <c r="H10" s="456"/>
      <c r="I10" s="1">
        <v>4</v>
      </c>
      <c r="J10" s="269">
        <v>0</v>
      </c>
      <c r="K10" s="7">
        <v>0</v>
      </c>
    </row>
    <row r="11" spans="1:11" ht="12.75">
      <c r="A11" s="455" t="s">
        <v>44</v>
      </c>
      <c r="B11" s="456"/>
      <c r="C11" s="456"/>
      <c r="D11" s="456"/>
      <c r="E11" s="456"/>
      <c r="F11" s="456"/>
      <c r="G11" s="456"/>
      <c r="H11" s="456"/>
      <c r="I11" s="1">
        <v>5</v>
      </c>
      <c r="J11" s="269">
        <v>0</v>
      </c>
      <c r="K11" s="7">
        <v>0</v>
      </c>
    </row>
    <row r="12" spans="1:16" ht="12.75">
      <c r="A12" s="455" t="s">
        <v>51</v>
      </c>
      <c r="B12" s="456"/>
      <c r="C12" s="456"/>
      <c r="D12" s="456"/>
      <c r="E12" s="456"/>
      <c r="F12" s="456"/>
      <c r="G12" s="456"/>
      <c r="H12" s="456"/>
      <c r="I12" s="1">
        <v>6</v>
      </c>
      <c r="J12" s="269">
        <v>5081795</v>
      </c>
      <c r="K12" s="7">
        <v>5646397</v>
      </c>
      <c r="M12" s="275">
        <f>+L52</f>
        <v>0</v>
      </c>
      <c r="N12" s="290"/>
      <c r="O12" s="290"/>
      <c r="P12" s="290"/>
    </row>
    <row r="13" spans="1:11" ht="12.75">
      <c r="A13" s="452" t="s">
        <v>157</v>
      </c>
      <c r="B13" s="453"/>
      <c r="C13" s="453"/>
      <c r="D13" s="453"/>
      <c r="E13" s="453"/>
      <c r="F13" s="453"/>
      <c r="G13" s="453"/>
      <c r="H13" s="453"/>
      <c r="I13" s="1">
        <v>7</v>
      </c>
      <c r="J13" s="59">
        <f>SUM(J7:J12)</f>
        <v>118607529</v>
      </c>
      <c r="K13" s="50">
        <f>SUM(K7:K12)</f>
        <v>49328352</v>
      </c>
    </row>
    <row r="14" spans="1:11" ht="12.75">
      <c r="A14" s="455" t="s">
        <v>52</v>
      </c>
      <c r="B14" s="456"/>
      <c r="C14" s="456"/>
      <c r="D14" s="456"/>
      <c r="E14" s="456"/>
      <c r="F14" s="456"/>
      <c r="G14" s="456"/>
      <c r="H14" s="456"/>
      <c r="I14" s="1">
        <v>8</v>
      </c>
      <c r="J14" s="227">
        <v>0</v>
      </c>
      <c r="K14" s="7">
        <v>0</v>
      </c>
    </row>
    <row r="15" spans="1:11" ht="12.75">
      <c r="A15" s="455" t="s">
        <v>53</v>
      </c>
      <c r="B15" s="456"/>
      <c r="C15" s="456"/>
      <c r="D15" s="456"/>
      <c r="E15" s="456"/>
      <c r="F15" s="456"/>
      <c r="G15" s="456"/>
      <c r="H15" s="456"/>
      <c r="I15" s="1">
        <v>9</v>
      </c>
      <c r="J15" s="269">
        <v>16640420</v>
      </c>
      <c r="K15" s="269">
        <v>19994431</v>
      </c>
    </row>
    <row r="16" spans="1:11" ht="12.75">
      <c r="A16" s="455" t="s">
        <v>54</v>
      </c>
      <c r="B16" s="456"/>
      <c r="C16" s="456"/>
      <c r="D16" s="456"/>
      <c r="E16" s="456"/>
      <c r="F16" s="456"/>
      <c r="G16" s="456"/>
      <c r="H16" s="456"/>
      <c r="I16" s="1">
        <v>10</v>
      </c>
      <c r="J16" s="269">
        <v>1207479</v>
      </c>
      <c r="K16" s="269">
        <v>896825</v>
      </c>
    </row>
    <row r="17" spans="1:16" ht="12.75">
      <c r="A17" s="455" t="s">
        <v>55</v>
      </c>
      <c r="B17" s="456"/>
      <c r="C17" s="456"/>
      <c r="D17" s="456"/>
      <c r="E17" s="456"/>
      <c r="F17" s="456"/>
      <c r="G17" s="456"/>
      <c r="H17" s="456"/>
      <c r="I17" s="1">
        <v>11</v>
      </c>
      <c r="J17" s="269">
        <v>2782570</v>
      </c>
      <c r="K17" s="7">
        <v>34423843</v>
      </c>
      <c r="L17" s="144"/>
      <c r="M17" s="275"/>
      <c r="N17" s="290"/>
      <c r="O17" s="290"/>
      <c r="P17" s="144"/>
    </row>
    <row r="18" spans="1:11" ht="12.75">
      <c r="A18" s="452" t="s">
        <v>158</v>
      </c>
      <c r="B18" s="453"/>
      <c r="C18" s="453"/>
      <c r="D18" s="453"/>
      <c r="E18" s="453"/>
      <c r="F18" s="453"/>
      <c r="G18" s="453"/>
      <c r="H18" s="453"/>
      <c r="I18" s="1">
        <v>12</v>
      </c>
      <c r="J18" s="59">
        <f>SUM(J14:J17)</f>
        <v>20630469</v>
      </c>
      <c r="K18" s="50">
        <f>SUM(K14:K17)</f>
        <v>55315099</v>
      </c>
    </row>
    <row r="19" spans="1:11" ht="12.75">
      <c r="A19" s="452" t="s">
        <v>36</v>
      </c>
      <c r="B19" s="453"/>
      <c r="C19" s="453"/>
      <c r="D19" s="453"/>
      <c r="E19" s="453"/>
      <c r="F19" s="453"/>
      <c r="G19" s="453"/>
      <c r="H19" s="453"/>
      <c r="I19" s="1">
        <v>13</v>
      </c>
      <c r="J19" s="59">
        <f>IF(J13&gt;J18,J13-J18,0)</f>
        <v>97977060</v>
      </c>
      <c r="K19" s="50">
        <f>IF(K13&gt;K18,K13-K18,0)</f>
        <v>0</v>
      </c>
    </row>
    <row r="20" spans="1:11" ht="12.75">
      <c r="A20" s="452" t="s">
        <v>37</v>
      </c>
      <c r="B20" s="453"/>
      <c r="C20" s="453"/>
      <c r="D20" s="453"/>
      <c r="E20" s="453"/>
      <c r="F20" s="453"/>
      <c r="G20" s="453"/>
      <c r="H20" s="453"/>
      <c r="I20" s="1">
        <v>14</v>
      </c>
      <c r="J20" s="59">
        <f>IF(J18&gt;J13,J18-J13,0)</f>
        <v>0</v>
      </c>
      <c r="K20" s="50">
        <f>IF(K18&gt;K13,K18-K13,0)</f>
        <v>5986747</v>
      </c>
    </row>
    <row r="21" spans="1:11" ht="12.75">
      <c r="A21" s="464" t="s">
        <v>159</v>
      </c>
      <c r="B21" s="465"/>
      <c r="C21" s="465"/>
      <c r="D21" s="465"/>
      <c r="E21" s="465"/>
      <c r="F21" s="465"/>
      <c r="G21" s="465"/>
      <c r="H21" s="465"/>
      <c r="I21" s="518"/>
      <c r="J21" s="518"/>
      <c r="K21" s="519"/>
    </row>
    <row r="22" spans="1:11" ht="12.75">
      <c r="A22" s="455" t="s">
        <v>178</v>
      </c>
      <c r="B22" s="456"/>
      <c r="C22" s="456"/>
      <c r="D22" s="456"/>
      <c r="E22" s="456"/>
      <c r="F22" s="456"/>
      <c r="G22" s="456"/>
      <c r="H22" s="456"/>
      <c r="I22" s="1">
        <v>15</v>
      </c>
      <c r="J22" s="5">
        <v>0</v>
      </c>
      <c r="K22" s="227">
        <v>0</v>
      </c>
    </row>
    <row r="23" spans="1:11" ht="12.75">
      <c r="A23" s="455" t="s">
        <v>179</v>
      </c>
      <c r="B23" s="456"/>
      <c r="C23" s="456"/>
      <c r="D23" s="456"/>
      <c r="E23" s="456"/>
      <c r="F23" s="456"/>
      <c r="G23" s="456"/>
      <c r="H23" s="456"/>
      <c r="I23" s="1">
        <v>16</v>
      </c>
      <c r="J23" s="5">
        <v>0</v>
      </c>
      <c r="K23" s="227">
        <v>0</v>
      </c>
    </row>
    <row r="24" spans="1:11" ht="12.75">
      <c r="A24" s="455" t="s">
        <v>180</v>
      </c>
      <c r="B24" s="456"/>
      <c r="C24" s="456"/>
      <c r="D24" s="456"/>
      <c r="E24" s="456"/>
      <c r="F24" s="456"/>
      <c r="G24" s="456"/>
      <c r="H24" s="456"/>
      <c r="I24" s="1">
        <v>17</v>
      </c>
      <c r="J24" s="5">
        <v>0</v>
      </c>
      <c r="K24" s="227">
        <v>0</v>
      </c>
    </row>
    <row r="25" spans="1:11" ht="12.75">
      <c r="A25" s="455" t="s">
        <v>181</v>
      </c>
      <c r="B25" s="456"/>
      <c r="C25" s="456"/>
      <c r="D25" s="456"/>
      <c r="E25" s="456"/>
      <c r="F25" s="456"/>
      <c r="G25" s="456"/>
      <c r="H25" s="456"/>
      <c r="I25" s="1">
        <v>18</v>
      </c>
      <c r="J25" s="5">
        <v>0</v>
      </c>
      <c r="K25" s="227">
        <v>0</v>
      </c>
    </row>
    <row r="26" spans="1:11" ht="12.75">
      <c r="A26" s="455" t="s">
        <v>182</v>
      </c>
      <c r="B26" s="456"/>
      <c r="C26" s="456"/>
      <c r="D26" s="456"/>
      <c r="E26" s="456"/>
      <c r="F26" s="456"/>
      <c r="G26" s="456"/>
      <c r="H26" s="456"/>
      <c r="I26" s="1">
        <v>19</v>
      </c>
      <c r="J26" s="5">
        <v>0</v>
      </c>
      <c r="K26" s="227">
        <v>0</v>
      </c>
    </row>
    <row r="27" spans="1:11" ht="12.75">
      <c r="A27" s="452" t="s">
        <v>168</v>
      </c>
      <c r="B27" s="453"/>
      <c r="C27" s="453"/>
      <c r="D27" s="453"/>
      <c r="E27" s="453"/>
      <c r="F27" s="453"/>
      <c r="G27" s="453"/>
      <c r="H27" s="453"/>
      <c r="I27" s="1">
        <v>20</v>
      </c>
      <c r="J27" s="59">
        <f>SUM(J22:J26)</f>
        <v>0</v>
      </c>
      <c r="K27" s="50">
        <f>SUM(K22:K26)</f>
        <v>0</v>
      </c>
    </row>
    <row r="28" spans="1:13" ht="12.75">
      <c r="A28" s="455" t="s">
        <v>115</v>
      </c>
      <c r="B28" s="456"/>
      <c r="C28" s="456"/>
      <c r="D28" s="456"/>
      <c r="E28" s="456"/>
      <c r="F28" s="456"/>
      <c r="G28" s="456"/>
      <c r="H28" s="456"/>
      <c r="I28" s="1">
        <v>21</v>
      </c>
      <c r="J28" s="269">
        <v>25441508</v>
      </c>
      <c r="K28" s="269">
        <v>8567046</v>
      </c>
      <c r="M28" s="290"/>
    </row>
    <row r="29" spans="1:11" ht="12.75">
      <c r="A29" s="455" t="s">
        <v>116</v>
      </c>
      <c r="B29" s="456"/>
      <c r="C29" s="456"/>
      <c r="D29" s="456"/>
      <c r="E29" s="456"/>
      <c r="F29" s="456"/>
      <c r="G29" s="456"/>
      <c r="H29" s="456"/>
      <c r="I29" s="1">
        <v>22</v>
      </c>
      <c r="J29" s="227">
        <v>0</v>
      </c>
      <c r="K29" s="7">
        <v>0</v>
      </c>
    </row>
    <row r="30" spans="1:11" ht="12.75">
      <c r="A30" s="455" t="s">
        <v>16</v>
      </c>
      <c r="B30" s="456"/>
      <c r="C30" s="456"/>
      <c r="D30" s="456"/>
      <c r="E30" s="456"/>
      <c r="F30" s="456"/>
      <c r="G30" s="456"/>
      <c r="H30" s="456"/>
      <c r="I30" s="1">
        <v>23</v>
      </c>
      <c r="J30" s="227">
        <v>0</v>
      </c>
      <c r="K30" s="7">
        <v>0</v>
      </c>
    </row>
    <row r="31" spans="1:11" ht="12.75">
      <c r="A31" s="452" t="s">
        <v>5</v>
      </c>
      <c r="B31" s="453"/>
      <c r="C31" s="453"/>
      <c r="D31" s="453"/>
      <c r="E31" s="453"/>
      <c r="F31" s="453"/>
      <c r="G31" s="453"/>
      <c r="H31" s="453"/>
      <c r="I31" s="1">
        <v>24</v>
      </c>
      <c r="J31" s="59">
        <f>SUM(J28:J30)</f>
        <v>25441508</v>
      </c>
      <c r="K31" s="50">
        <f>SUM(K28:K30)</f>
        <v>8567046</v>
      </c>
    </row>
    <row r="32" spans="1:11" ht="12.75">
      <c r="A32" s="452" t="s">
        <v>38</v>
      </c>
      <c r="B32" s="453"/>
      <c r="C32" s="453"/>
      <c r="D32" s="453"/>
      <c r="E32" s="453"/>
      <c r="F32" s="453"/>
      <c r="G32" s="453"/>
      <c r="H32" s="453"/>
      <c r="I32" s="1">
        <v>25</v>
      </c>
      <c r="J32" s="59">
        <f>IF(J27&gt;J31,J27-J31,0)</f>
        <v>0</v>
      </c>
      <c r="K32" s="50">
        <f>IF(K27&gt;K31,K27-K31,0)</f>
        <v>0</v>
      </c>
    </row>
    <row r="33" spans="1:11" ht="12.75">
      <c r="A33" s="452" t="s">
        <v>39</v>
      </c>
      <c r="B33" s="453"/>
      <c r="C33" s="453"/>
      <c r="D33" s="453"/>
      <c r="E33" s="453"/>
      <c r="F33" s="453"/>
      <c r="G33" s="453"/>
      <c r="H33" s="453"/>
      <c r="I33" s="1">
        <v>26</v>
      </c>
      <c r="J33" s="59">
        <f>IF(J31&gt;J27,J31-J27,0)</f>
        <v>25441508</v>
      </c>
      <c r="K33" s="50">
        <f>IF(K31&gt;K27,K31-K27,0)</f>
        <v>8567046</v>
      </c>
    </row>
    <row r="34" spans="1:11" ht="12.75">
      <c r="A34" s="464" t="s">
        <v>160</v>
      </c>
      <c r="B34" s="465"/>
      <c r="C34" s="465"/>
      <c r="D34" s="465"/>
      <c r="E34" s="465"/>
      <c r="F34" s="465"/>
      <c r="G34" s="465"/>
      <c r="H34" s="465"/>
      <c r="I34" s="518"/>
      <c r="J34" s="518"/>
      <c r="K34" s="519"/>
    </row>
    <row r="35" spans="1:11" ht="12.75">
      <c r="A35" s="455" t="s">
        <v>174</v>
      </c>
      <c r="B35" s="456"/>
      <c r="C35" s="456"/>
      <c r="D35" s="456"/>
      <c r="E35" s="456"/>
      <c r="F35" s="456"/>
      <c r="G35" s="456"/>
      <c r="H35" s="456"/>
      <c r="I35" s="1">
        <v>27</v>
      </c>
      <c r="J35" s="5">
        <v>0</v>
      </c>
      <c r="K35" s="7">
        <v>0</v>
      </c>
    </row>
    <row r="36" spans="1:11" ht="12.75">
      <c r="A36" s="455" t="s">
        <v>29</v>
      </c>
      <c r="B36" s="456"/>
      <c r="C36" s="456"/>
      <c r="D36" s="456"/>
      <c r="E36" s="456"/>
      <c r="F36" s="456"/>
      <c r="G36" s="456"/>
      <c r="H36" s="456"/>
      <c r="I36" s="1">
        <v>28</v>
      </c>
      <c r="J36" s="267">
        <v>0</v>
      </c>
      <c r="K36" s="7">
        <v>45552380</v>
      </c>
    </row>
    <row r="37" spans="1:11" ht="12.75">
      <c r="A37" s="455" t="s">
        <v>30</v>
      </c>
      <c r="B37" s="456"/>
      <c r="C37" s="456"/>
      <c r="D37" s="456"/>
      <c r="E37" s="456"/>
      <c r="F37" s="456"/>
      <c r="G37" s="456"/>
      <c r="H37" s="456"/>
      <c r="I37" s="1">
        <v>29</v>
      </c>
      <c r="J37" s="227">
        <v>0</v>
      </c>
      <c r="K37" s="7">
        <v>0</v>
      </c>
    </row>
    <row r="38" spans="1:11" ht="12.75">
      <c r="A38" s="452" t="s">
        <v>68</v>
      </c>
      <c r="B38" s="453"/>
      <c r="C38" s="453"/>
      <c r="D38" s="453"/>
      <c r="E38" s="453"/>
      <c r="F38" s="453"/>
      <c r="G38" s="453"/>
      <c r="H38" s="453"/>
      <c r="I38" s="1">
        <v>30</v>
      </c>
      <c r="J38" s="59">
        <f>SUM(J35:J37)</f>
        <v>0</v>
      </c>
      <c r="K38" s="50">
        <f>SUM(K35:K37)</f>
        <v>45552380</v>
      </c>
    </row>
    <row r="39" spans="1:16" ht="12.75">
      <c r="A39" s="455" t="s">
        <v>31</v>
      </c>
      <c r="B39" s="456"/>
      <c r="C39" s="456"/>
      <c r="D39" s="456"/>
      <c r="E39" s="456"/>
      <c r="F39" s="456"/>
      <c r="G39" s="456"/>
      <c r="H39" s="456"/>
      <c r="I39" s="1">
        <v>31</v>
      </c>
      <c r="J39" s="269">
        <v>72942802</v>
      </c>
      <c r="K39" s="7">
        <v>0</v>
      </c>
      <c r="P39" s="144"/>
    </row>
    <row r="40" spans="1:11" ht="12.75">
      <c r="A40" s="455" t="s">
        <v>32</v>
      </c>
      <c r="B40" s="456"/>
      <c r="C40" s="456"/>
      <c r="D40" s="456"/>
      <c r="E40" s="456"/>
      <c r="F40" s="456"/>
      <c r="G40" s="456"/>
      <c r="H40" s="456"/>
      <c r="I40" s="1">
        <v>32</v>
      </c>
      <c r="J40" s="227">
        <v>0</v>
      </c>
      <c r="K40" s="7">
        <v>0</v>
      </c>
    </row>
    <row r="41" spans="1:11" ht="12.75">
      <c r="A41" s="455" t="s">
        <v>33</v>
      </c>
      <c r="B41" s="456"/>
      <c r="C41" s="456"/>
      <c r="D41" s="456"/>
      <c r="E41" s="456"/>
      <c r="F41" s="456"/>
      <c r="G41" s="456"/>
      <c r="H41" s="456"/>
      <c r="I41" s="1">
        <v>33</v>
      </c>
      <c r="J41" s="227">
        <v>0</v>
      </c>
      <c r="K41" s="7">
        <v>0</v>
      </c>
    </row>
    <row r="42" spans="1:11" ht="12.75">
      <c r="A42" s="455" t="s">
        <v>34</v>
      </c>
      <c r="B42" s="456"/>
      <c r="C42" s="456"/>
      <c r="D42" s="456"/>
      <c r="E42" s="456"/>
      <c r="F42" s="456"/>
      <c r="G42" s="456"/>
      <c r="H42" s="456"/>
      <c r="I42" s="1">
        <v>34</v>
      </c>
      <c r="J42" s="227">
        <v>0</v>
      </c>
      <c r="K42" s="7">
        <v>0</v>
      </c>
    </row>
    <row r="43" spans="1:11" ht="12.75">
      <c r="A43" s="455" t="s">
        <v>35</v>
      </c>
      <c r="B43" s="456"/>
      <c r="C43" s="456"/>
      <c r="D43" s="456"/>
      <c r="E43" s="456"/>
      <c r="F43" s="456"/>
      <c r="G43" s="456"/>
      <c r="H43" s="456"/>
      <c r="I43" s="1">
        <v>35</v>
      </c>
      <c r="J43" s="227">
        <v>0</v>
      </c>
      <c r="K43" s="7">
        <v>0</v>
      </c>
    </row>
    <row r="44" spans="1:11" ht="12.75">
      <c r="A44" s="452" t="s">
        <v>69</v>
      </c>
      <c r="B44" s="453"/>
      <c r="C44" s="453"/>
      <c r="D44" s="453"/>
      <c r="E44" s="453"/>
      <c r="F44" s="453"/>
      <c r="G44" s="453"/>
      <c r="H44" s="453"/>
      <c r="I44" s="1">
        <v>36</v>
      </c>
      <c r="J44" s="259">
        <f>SUM(J39:J43)</f>
        <v>72942802</v>
      </c>
      <c r="K44" s="50">
        <f>SUM(K39:K43)</f>
        <v>0</v>
      </c>
    </row>
    <row r="45" spans="1:11" ht="12.75">
      <c r="A45" s="452" t="s">
        <v>17</v>
      </c>
      <c r="B45" s="453"/>
      <c r="C45" s="453"/>
      <c r="D45" s="453"/>
      <c r="E45" s="453"/>
      <c r="F45" s="453"/>
      <c r="G45" s="453"/>
      <c r="H45" s="453"/>
      <c r="I45" s="1">
        <v>37</v>
      </c>
      <c r="J45" s="59">
        <f>IF(J38&gt;J44,J38-J44,0)</f>
        <v>0</v>
      </c>
      <c r="K45" s="50">
        <f>IF(K38&gt;K44,K38-K44,0)</f>
        <v>45552380</v>
      </c>
    </row>
    <row r="46" spans="1:11" ht="12.75">
      <c r="A46" s="452" t="s">
        <v>18</v>
      </c>
      <c r="B46" s="453"/>
      <c r="C46" s="453"/>
      <c r="D46" s="453"/>
      <c r="E46" s="453"/>
      <c r="F46" s="453"/>
      <c r="G46" s="453"/>
      <c r="H46" s="453"/>
      <c r="I46" s="1">
        <v>38</v>
      </c>
      <c r="J46" s="59">
        <f>IF(J44&gt;J38,J44-J38,0)</f>
        <v>72942802</v>
      </c>
      <c r="K46" s="50">
        <f>IF(K44&gt;K38,K44-K38,0)</f>
        <v>0</v>
      </c>
    </row>
    <row r="47" spans="1:11" ht="12.75">
      <c r="A47" s="455" t="s">
        <v>70</v>
      </c>
      <c r="B47" s="456"/>
      <c r="C47" s="456"/>
      <c r="D47" s="456"/>
      <c r="E47" s="456"/>
      <c r="F47" s="456"/>
      <c r="G47" s="456"/>
      <c r="H47" s="456"/>
      <c r="I47" s="1">
        <v>39</v>
      </c>
      <c r="J47" s="59">
        <f>IF(J19-J20+J32-J33+J45-J46&gt;0,J19-J20+J32-J33+J45-J46,0)</f>
        <v>0</v>
      </c>
      <c r="K47" s="50">
        <f>IF(K19-K20+K32-K33+K45-K46&gt;0,K19-K20+K32-K33+K45-K46,0)</f>
        <v>30998587</v>
      </c>
    </row>
    <row r="48" spans="1:11" ht="12.75">
      <c r="A48" s="455" t="s">
        <v>71</v>
      </c>
      <c r="B48" s="456"/>
      <c r="C48" s="456"/>
      <c r="D48" s="456"/>
      <c r="E48" s="456"/>
      <c r="F48" s="456"/>
      <c r="G48" s="456"/>
      <c r="H48" s="456"/>
      <c r="I48" s="1">
        <v>40</v>
      </c>
      <c r="J48" s="59">
        <f>IF(J20-J19+J33-J32+J46-J45&gt;0,J20-J19+J33-J32+J46-J45,0)</f>
        <v>407250</v>
      </c>
      <c r="K48" s="50">
        <f>IF(K20-K19+K33-K32+K46-K45&gt;0,K20-K19+K33-K32+K46-K45,0)</f>
        <v>0</v>
      </c>
    </row>
    <row r="49" spans="1:11" ht="12.75">
      <c r="A49" s="455" t="s">
        <v>161</v>
      </c>
      <c r="B49" s="456"/>
      <c r="C49" s="456"/>
      <c r="D49" s="456"/>
      <c r="E49" s="456"/>
      <c r="F49" s="456"/>
      <c r="G49" s="456"/>
      <c r="H49" s="456"/>
      <c r="I49" s="1">
        <v>41</v>
      </c>
      <c r="J49" s="260">
        <v>1394534</v>
      </c>
      <c r="K49" s="7">
        <v>1819856</v>
      </c>
    </row>
    <row r="50" spans="1:11" ht="12.75">
      <c r="A50" s="455" t="s">
        <v>175</v>
      </c>
      <c r="B50" s="456"/>
      <c r="C50" s="456"/>
      <c r="D50" s="456"/>
      <c r="E50" s="456"/>
      <c r="F50" s="456"/>
      <c r="G50" s="456"/>
      <c r="H50" s="456"/>
      <c r="I50" s="1">
        <v>42</v>
      </c>
      <c r="J50" s="5">
        <f>IF(J47=0,0,J47)</f>
        <v>0</v>
      </c>
      <c r="K50" s="50">
        <f>IF(K47=0,0,K47)</f>
        <v>30998587</v>
      </c>
    </row>
    <row r="51" spans="1:11" ht="12.75">
      <c r="A51" s="455" t="s">
        <v>176</v>
      </c>
      <c r="B51" s="456"/>
      <c r="C51" s="456"/>
      <c r="D51" s="456"/>
      <c r="E51" s="456"/>
      <c r="F51" s="456"/>
      <c r="G51" s="456"/>
      <c r="H51" s="456"/>
      <c r="I51" s="1">
        <v>43</v>
      </c>
      <c r="J51" s="5">
        <f>IF(J48=0,0,J48)</f>
        <v>407250</v>
      </c>
      <c r="K51" s="50">
        <f>IF(K48=0,0,K48)</f>
        <v>0</v>
      </c>
    </row>
    <row r="52" spans="1:12" ht="12.75">
      <c r="A52" s="506" t="s">
        <v>177</v>
      </c>
      <c r="B52" s="507"/>
      <c r="C52" s="507"/>
      <c r="D52" s="507"/>
      <c r="E52" s="507"/>
      <c r="F52" s="507"/>
      <c r="G52" s="507"/>
      <c r="H52" s="507"/>
      <c r="I52" s="4">
        <v>44</v>
      </c>
      <c r="J52" s="60">
        <f>J49+J50-J51</f>
        <v>987284</v>
      </c>
      <c r="K52" s="57">
        <f>K49+K50-K51</f>
        <v>32818443</v>
      </c>
      <c r="L52" s="123">
        <f>K52-Bilanca!K64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39:K43 J35:K37 J28:K30 J49:K51 J14:K17 J22:K26">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80" r:id="rId1"/>
  <ignoredErrors>
    <ignoredError sqref="J50:J51 K50:K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9" customWidth="1"/>
  </cols>
  <sheetData>
    <row r="1" spans="1:11" ht="12.75" customHeight="1">
      <c r="A1" s="514" t="s">
        <v>197</v>
      </c>
      <c r="B1" s="514"/>
      <c r="C1" s="514"/>
      <c r="D1" s="514"/>
      <c r="E1" s="514"/>
      <c r="F1" s="514"/>
      <c r="G1" s="514"/>
      <c r="H1" s="514"/>
      <c r="I1" s="514"/>
      <c r="J1" s="514"/>
      <c r="K1" s="514"/>
    </row>
    <row r="2" spans="1:11" ht="12.75" customHeight="1">
      <c r="A2" s="521" t="s">
        <v>6</v>
      </c>
      <c r="B2" s="521"/>
      <c r="C2" s="521"/>
      <c r="D2" s="521"/>
      <c r="E2" s="521"/>
      <c r="F2" s="521"/>
      <c r="G2" s="521"/>
      <c r="H2" s="521"/>
      <c r="I2" s="521"/>
      <c r="J2" s="521"/>
      <c r="K2" s="521"/>
    </row>
    <row r="3" spans="1:11" ht="12.75">
      <c r="A3" s="520" t="s">
        <v>7</v>
      </c>
      <c r="B3" s="520"/>
      <c r="C3" s="520"/>
      <c r="D3" s="520"/>
      <c r="E3" s="520"/>
      <c r="F3" s="520"/>
      <c r="G3" s="520"/>
      <c r="H3" s="520"/>
      <c r="I3" s="520"/>
      <c r="J3" s="520"/>
      <c r="K3" s="520"/>
    </row>
    <row r="4" spans="1:11" ht="21.75">
      <c r="A4" s="516" t="s">
        <v>59</v>
      </c>
      <c r="B4" s="516"/>
      <c r="C4" s="516"/>
      <c r="D4" s="516"/>
      <c r="E4" s="516"/>
      <c r="F4" s="516"/>
      <c r="G4" s="516"/>
      <c r="H4" s="516"/>
      <c r="I4" s="61" t="s">
        <v>279</v>
      </c>
      <c r="J4" s="62" t="s">
        <v>318</v>
      </c>
      <c r="K4" s="62" t="s">
        <v>319</v>
      </c>
    </row>
    <row r="5" spans="1:11" ht="12.75">
      <c r="A5" s="522">
        <v>1</v>
      </c>
      <c r="B5" s="522"/>
      <c r="C5" s="522"/>
      <c r="D5" s="522"/>
      <c r="E5" s="522"/>
      <c r="F5" s="522"/>
      <c r="G5" s="522"/>
      <c r="H5" s="522"/>
      <c r="I5" s="67">
        <v>2</v>
      </c>
      <c r="J5" s="68" t="s">
        <v>283</v>
      </c>
      <c r="K5" s="68" t="s">
        <v>284</v>
      </c>
    </row>
    <row r="6" spans="1:11" ht="12.75">
      <c r="A6" s="464" t="s">
        <v>156</v>
      </c>
      <c r="B6" s="465"/>
      <c r="C6" s="465"/>
      <c r="D6" s="465"/>
      <c r="E6" s="465"/>
      <c r="F6" s="465"/>
      <c r="G6" s="465"/>
      <c r="H6" s="465"/>
      <c r="I6" s="518"/>
      <c r="J6" s="518"/>
      <c r="K6" s="519"/>
    </row>
    <row r="7" spans="1:11" ht="12.75">
      <c r="A7" s="455" t="s">
        <v>199</v>
      </c>
      <c r="B7" s="456"/>
      <c r="C7" s="456"/>
      <c r="D7" s="456"/>
      <c r="E7" s="456"/>
      <c r="F7" s="456"/>
      <c r="G7" s="456"/>
      <c r="H7" s="456"/>
      <c r="I7" s="1">
        <v>1</v>
      </c>
      <c r="J7" s="5"/>
      <c r="K7" s="7"/>
    </row>
    <row r="8" spans="1:11" ht="12.75">
      <c r="A8" s="455" t="s">
        <v>119</v>
      </c>
      <c r="B8" s="456"/>
      <c r="C8" s="456"/>
      <c r="D8" s="456"/>
      <c r="E8" s="456"/>
      <c r="F8" s="456"/>
      <c r="G8" s="456"/>
      <c r="H8" s="456"/>
      <c r="I8" s="1">
        <v>2</v>
      </c>
      <c r="J8" s="5"/>
      <c r="K8" s="7"/>
    </row>
    <row r="9" spans="1:11" ht="12.75">
      <c r="A9" s="455" t="s">
        <v>120</v>
      </c>
      <c r="B9" s="456"/>
      <c r="C9" s="456"/>
      <c r="D9" s="456"/>
      <c r="E9" s="456"/>
      <c r="F9" s="456"/>
      <c r="G9" s="456"/>
      <c r="H9" s="456"/>
      <c r="I9" s="1">
        <v>3</v>
      </c>
      <c r="J9" s="5"/>
      <c r="K9" s="7"/>
    </row>
    <row r="10" spans="1:11" ht="12.75">
      <c r="A10" s="455" t="s">
        <v>121</v>
      </c>
      <c r="B10" s="456"/>
      <c r="C10" s="456"/>
      <c r="D10" s="456"/>
      <c r="E10" s="456"/>
      <c r="F10" s="456"/>
      <c r="G10" s="456"/>
      <c r="H10" s="456"/>
      <c r="I10" s="1">
        <v>4</v>
      </c>
      <c r="J10" s="5"/>
      <c r="K10" s="7"/>
    </row>
    <row r="11" spans="1:11" ht="12.75">
      <c r="A11" s="455" t="s">
        <v>122</v>
      </c>
      <c r="B11" s="456"/>
      <c r="C11" s="456"/>
      <c r="D11" s="456"/>
      <c r="E11" s="456"/>
      <c r="F11" s="456"/>
      <c r="G11" s="456"/>
      <c r="H11" s="456"/>
      <c r="I11" s="1">
        <v>5</v>
      </c>
      <c r="J11" s="5"/>
      <c r="K11" s="7"/>
    </row>
    <row r="12" spans="1:11" ht="12.75">
      <c r="A12" s="452" t="s">
        <v>198</v>
      </c>
      <c r="B12" s="453"/>
      <c r="C12" s="453"/>
      <c r="D12" s="453"/>
      <c r="E12" s="453"/>
      <c r="F12" s="453"/>
      <c r="G12" s="453"/>
      <c r="H12" s="453"/>
      <c r="I12" s="1">
        <v>6</v>
      </c>
      <c r="J12" s="59">
        <f>SUM(J7:J11)</f>
        <v>0</v>
      </c>
      <c r="K12" s="50">
        <f>SUM(K7:K11)</f>
        <v>0</v>
      </c>
    </row>
    <row r="13" spans="1:11" ht="12.75">
      <c r="A13" s="455" t="s">
        <v>123</v>
      </c>
      <c r="B13" s="456"/>
      <c r="C13" s="456"/>
      <c r="D13" s="456"/>
      <c r="E13" s="456"/>
      <c r="F13" s="456"/>
      <c r="G13" s="456"/>
      <c r="H13" s="456"/>
      <c r="I13" s="1">
        <v>7</v>
      </c>
      <c r="J13" s="5"/>
      <c r="K13" s="7"/>
    </row>
    <row r="14" spans="1:11" ht="12.75">
      <c r="A14" s="455" t="s">
        <v>124</v>
      </c>
      <c r="B14" s="456"/>
      <c r="C14" s="456"/>
      <c r="D14" s="456"/>
      <c r="E14" s="456"/>
      <c r="F14" s="456"/>
      <c r="G14" s="456"/>
      <c r="H14" s="456"/>
      <c r="I14" s="1">
        <v>8</v>
      </c>
      <c r="J14" s="5"/>
      <c r="K14" s="7"/>
    </row>
    <row r="15" spans="1:11" ht="12.75">
      <c r="A15" s="455" t="s">
        <v>125</v>
      </c>
      <c r="B15" s="456"/>
      <c r="C15" s="456"/>
      <c r="D15" s="456"/>
      <c r="E15" s="456"/>
      <c r="F15" s="456"/>
      <c r="G15" s="456"/>
      <c r="H15" s="456"/>
      <c r="I15" s="1">
        <v>9</v>
      </c>
      <c r="J15" s="5"/>
      <c r="K15" s="7"/>
    </row>
    <row r="16" spans="1:11" ht="12.75">
      <c r="A16" s="455" t="s">
        <v>126</v>
      </c>
      <c r="B16" s="456"/>
      <c r="C16" s="456"/>
      <c r="D16" s="456"/>
      <c r="E16" s="456"/>
      <c r="F16" s="456"/>
      <c r="G16" s="456"/>
      <c r="H16" s="456"/>
      <c r="I16" s="1">
        <v>10</v>
      </c>
      <c r="J16" s="5"/>
      <c r="K16" s="7"/>
    </row>
    <row r="17" spans="1:11" ht="12.75">
      <c r="A17" s="455" t="s">
        <v>127</v>
      </c>
      <c r="B17" s="456"/>
      <c r="C17" s="456"/>
      <c r="D17" s="456"/>
      <c r="E17" s="456"/>
      <c r="F17" s="456"/>
      <c r="G17" s="456"/>
      <c r="H17" s="456"/>
      <c r="I17" s="1">
        <v>11</v>
      </c>
      <c r="J17" s="5"/>
      <c r="K17" s="7"/>
    </row>
    <row r="18" spans="1:11" ht="12.75">
      <c r="A18" s="455" t="s">
        <v>128</v>
      </c>
      <c r="B18" s="456"/>
      <c r="C18" s="456"/>
      <c r="D18" s="456"/>
      <c r="E18" s="456"/>
      <c r="F18" s="456"/>
      <c r="G18" s="456"/>
      <c r="H18" s="456"/>
      <c r="I18" s="1">
        <v>12</v>
      </c>
      <c r="J18" s="5"/>
      <c r="K18" s="7"/>
    </row>
    <row r="19" spans="1:11" ht="12.75">
      <c r="A19" s="452" t="s">
        <v>47</v>
      </c>
      <c r="B19" s="453"/>
      <c r="C19" s="453"/>
      <c r="D19" s="453"/>
      <c r="E19" s="453"/>
      <c r="F19" s="453"/>
      <c r="G19" s="453"/>
      <c r="H19" s="453"/>
      <c r="I19" s="1">
        <v>13</v>
      </c>
      <c r="J19" s="59">
        <f>SUM(J13:J18)</f>
        <v>0</v>
      </c>
      <c r="K19" s="50">
        <f>SUM(K13:K18)</f>
        <v>0</v>
      </c>
    </row>
    <row r="20" spans="1:11" ht="12.75">
      <c r="A20" s="452" t="s">
        <v>108</v>
      </c>
      <c r="B20" s="523"/>
      <c r="C20" s="523"/>
      <c r="D20" s="523"/>
      <c r="E20" s="523"/>
      <c r="F20" s="523"/>
      <c r="G20" s="523"/>
      <c r="H20" s="524"/>
      <c r="I20" s="1">
        <v>14</v>
      </c>
      <c r="J20" s="59">
        <f>IF(J12&gt;J19,J12-J19,0)</f>
        <v>0</v>
      </c>
      <c r="K20" s="50">
        <f>IF(K12&gt;K19,K12-K19,0)</f>
        <v>0</v>
      </c>
    </row>
    <row r="21" spans="1:11" ht="12.75">
      <c r="A21" s="492" t="s">
        <v>109</v>
      </c>
      <c r="B21" s="525"/>
      <c r="C21" s="525"/>
      <c r="D21" s="525"/>
      <c r="E21" s="525"/>
      <c r="F21" s="525"/>
      <c r="G21" s="525"/>
      <c r="H21" s="526"/>
      <c r="I21" s="1">
        <v>15</v>
      </c>
      <c r="J21" s="59">
        <f>IF(J19&gt;J12,J19-J12,0)</f>
        <v>0</v>
      </c>
      <c r="K21" s="50">
        <f>IF(K19&gt;K12,K19-K12,0)</f>
        <v>0</v>
      </c>
    </row>
    <row r="22" spans="1:11" ht="12.75">
      <c r="A22" s="464" t="s">
        <v>159</v>
      </c>
      <c r="B22" s="465"/>
      <c r="C22" s="465"/>
      <c r="D22" s="465"/>
      <c r="E22" s="465"/>
      <c r="F22" s="465"/>
      <c r="G22" s="465"/>
      <c r="H22" s="465"/>
      <c r="I22" s="518"/>
      <c r="J22" s="518"/>
      <c r="K22" s="519"/>
    </row>
    <row r="23" spans="1:11" ht="12.75">
      <c r="A23" s="455" t="s">
        <v>165</v>
      </c>
      <c r="B23" s="456"/>
      <c r="C23" s="456"/>
      <c r="D23" s="456"/>
      <c r="E23" s="456"/>
      <c r="F23" s="456"/>
      <c r="G23" s="456"/>
      <c r="H23" s="456"/>
      <c r="I23" s="1">
        <v>16</v>
      </c>
      <c r="J23" s="5"/>
      <c r="K23" s="7"/>
    </row>
    <row r="24" spans="1:11" ht="12.75">
      <c r="A24" s="455" t="s">
        <v>166</v>
      </c>
      <c r="B24" s="456"/>
      <c r="C24" s="456"/>
      <c r="D24" s="456"/>
      <c r="E24" s="456"/>
      <c r="F24" s="456"/>
      <c r="G24" s="456"/>
      <c r="H24" s="456"/>
      <c r="I24" s="1">
        <v>17</v>
      </c>
      <c r="J24" s="5"/>
      <c r="K24" s="7"/>
    </row>
    <row r="25" spans="1:11" ht="12.75">
      <c r="A25" s="455" t="s">
        <v>320</v>
      </c>
      <c r="B25" s="456"/>
      <c r="C25" s="456"/>
      <c r="D25" s="456"/>
      <c r="E25" s="456"/>
      <c r="F25" s="456"/>
      <c r="G25" s="456"/>
      <c r="H25" s="456"/>
      <c r="I25" s="1">
        <v>18</v>
      </c>
      <c r="J25" s="5"/>
      <c r="K25" s="7"/>
    </row>
    <row r="26" spans="1:11" ht="12.75">
      <c r="A26" s="455" t="s">
        <v>321</v>
      </c>
      <c r="B26" s="456"/>
      <c r="C26" s="456"/>
      <c r="D26" s="456"/>
      <c r="E26" s="456"/>
      <c r="F26" s="456"/>
      <c r="G26" s="456"/>
      <c r="H26" s="456"/>
      <c r="I26" s="1">
        <v>19</v>
      </c>
      <c r="J26" s="5"/>
      <c r="K26" s="7"/>
    </row>
    <row r="27" spans="1:11" ht="12.75">
      <c r="A27" s="455" t="s">
        <v>167</v>
      </c>
      <c r="B27" s="456"/>
      <c r="C27" s="456"/>
      <c r="D27" s="456"/>
      <c r="E27" s="456"/>
      <c r="F27" s="456"/>
      <c r="G27" s="456"/>
      <c r="H27" s="456"/>
      <c r="I27" s="1">
        <v>20</v>
      </c>
      <c r="J27" s="5"/>
      <c r="K27" s="7"/>
    </row>
    <row r="28" spans="1:11" ht="12.75">
      <c r="A28" s="452" t="s">
        <v>114</v>
      </c>
      <c r="B28" s="453"/>
      <c r="C28" s="453"/>
      <c r="D28" s="453"/>
      <c r="E28" s="453"/>
      <c r="F28" s="453"/>
      <c r="G28" s="453"/>
      <c r="H28" s="453"/>
      <c r="I28" s="1">
        <v>21</v>
      </c>
      <c r="J28" s="59">
        <f>SUM(J23:J27)</f>
        <v>0</v>
      </c>
      <c r="K28" s="50">
        <f>SUM(K23:K27)</f>
        <v>0</v>
      </c>
    </row>
    <row r="29" spans="1:11" ht="12.75">
      <c r="A29" s="455" t="s">
        <v>2</v>
      </c>
      <c r="B29" s="456"/>
      <c r="C29" s="456"/>
      <c r="D29" s="456"/>
      <c r="E29" s="456"/>
      <c r="F29" s="456"/>
      <c r="G29" s="456"/>
      <c r="H29" s="456"/>
      <c r="I29" s="1">
        <v>22</v>
      </c>
      <c r="J29" s="5"/>
      <c r="K29" s="7"/>
    </row>
    <row r="30" spans="1:11" ht="12.75">
      <c r="A30" s="455" t="s">
        <v>3</v>
      </c>
      <c r="B30" s="456"/>
      <c r="C30" s="456"/>
      <c r="D30" s="456"/>
      <c r="E30" s="456"/>
      <c r="F30" s="456"/>
      <c r="G30" s="456"/>
      <c r="H30" s="456"/>
      <c r="I30" s="1">
        <v>23</v>
      </c>
      <c r="J30" s="5"/>
      <c r="K30" s="7"/>
    </row>
    <row r="31" spans="1:11" ht="12.75">
      <c r="A31" s="455" t="s">
        <v>4</v>
      </c>
      <c r="B31" s="456"/>
      <c r="C31" s="456"/>
      <c r="D31" s="456"/>
      <c r="E31" s="456"/>
      <c r="F31" s="456"/>
      <c r="G31" s="456"/>
      <c r="H31" s="456"/>
      <c r="I31" s="1">
        <v>24</v>
      </c>
      <c r="J31" s="5"/>
      <c r="K31" s="7"/>
    </row>
    <row r="32" spans="1:11" ht="12.75">
      <c r="A32" s="452" t="s">
        <v>48</v>
      </c>
      <c r="B32" s="453"/>
      <c r="C32" s="453"/>
      <c r="D32" s="453"/>
      <c r="E32" s="453"/>
      <c r="F32" s="453"/>
      <c r="G32" s="453"/>
      <c r="H32" s="453"/>
      <c r="I32" s="1">
        <v>25</v>
      </c>
      <c r="J32" s="59">
        <f>SUM(J29:J31)</f>
        <v>0</v>
      </c>
      <c r="K32" s="50">
        <f>SUM(K29:K31)</f>
        <v>0</v>
      </c>
    </row>
    <row r="33" spans="1:11" ht="12.75">
      <c r="A33" s="452" t="s">
        <v>110</v>
      </c>
      <c r="B33" s="453"/>
      <c r="C33" s="453"/>
      <c r="D33" s="453"/>
      <c r="E33" s="453"/>
      <c r="F33" s="453"/>
      <c r="G33" s="453"/>
      <c r="H33" s="453"/>
      <c r="I33" s="1">
        <v>26</v>
      </c>
      <c r="J33" s="59">
        <f>IF(J28&gt;J32,J28-J32,0)</f>
        <v>0</v>
      </c>
      <c r="K33" s="50">
        <f>IF(K28&gt;K32,K28-K32,0)</f>
        <v>0</v>
      </c>
    </row>
    <row r="34" spans="1:11" ht="12.75">
      <c r="A34" s="452" t="s">
        <v>111</v>
      </c>
      <c r="B34" s="453"/>
      <c r="C34" s="453"/>
      <c r="D34" s="453"/>
      <c r="E34" s="453"/>
      <c r="F34" s="453"/>
      <c r="G34" s="453"/>
      <c r="H34" s="453"/>
      <c r="I34" s="1">
        <v>27</v>
      </c>
      <c r="J34" s="59">
        <f>IF(J32&gt;J28,J32-J28,0)</f>
        <v>0</v>
      </c>
      <c r="K34" s="50">
        <f>IF(K32&gt;K28,K32-K28,0)</f>
        <v>0</v>
      </c>
    </row>
    <row r="35" spans="1:11" ht="12.75">
      <c r="A35" s="464" t="s">
        <v>160</v>
      </c>
      <c r="B35" s="465"/>
      <c r="C35" s="465"/>
      <c r="D35" s="465"/>
      <c r="E35" s="465"/>
      <c r="F35" s="465"/>
      <c r="G35" s="465"/>
      <c r="H35" s="465"/>
      <c r="I35" s="518">
        <v>0</v>
      </c>
      <c r="J35" s="518"/>
      <c r="K35" s="519"/>
    </row>
    <row r="36" spans="1:11" ht="12.75">
      <c r="A36" s="455" t="s">
        <v>174</v>
      </c>
      <c r="B36" s="456"/>
      <c r="C36" s="456"/>
      <c r="D36" s="456"/>
      <c r="E36" s="456"/>
      <c r="F36" s="456"/>
      <c r="G36" s="456"/>
      <c r="H36" s="456"/>
      <c r="I36" s="1">
        <v>28</v>
      </c>
      <c r="J36" s="5"/>
      <c r="K36" s="7"/>
    </row>
    <row r="37" spans="1:11" ht="12.75">
      <c r="A37" s="455" t="s">
        <v>29</v>
      </c>
      <c r="B37" s="456"/>
      <c r="C37" s="456"/>
      <c r="D37" s="456"/>
      <c r="E37" s="456"/>
      <c r="F37" s="456"/>
      <c r="G37" s="456"/>
      <c r="H37" s="456"/>
      <c r="I37" s="1">
        <v>29</v>
      </c>
      <c r="J37" s="5"/>
      <c r="K37" s="7"/>
    </row>
    <row r="38" spans="1:11" ht="12.75">
      <c r="A38" s="455" t="s">
        <v>30</v>
      </c>
      <c r="B38" s="456"/>
      <c r="C38" s="456"/>
      <c r="D38" s="456"/>
      <c r="E38" s="456"/>
      <c r="F38" s="456"/>
      <c r="G38" s="456"/>
      <c r="H38" s="456"/>
      <c r="I38" s="1">
        <v>30</v>
      </c>
      <c r="J38" s="5"/>
      <c r="K38" s="7"/>
    </row>
    <row r="39" spans="1:11" ht="12.75">
      <c r="A39" s="452" t="s">
        <v>49</v>
      </c>
      <c r="B39" s="453"/>
      <c r="C39" s="453"/>
      <c r="D39" s="453"/>
      <c r="E39" s="453"/>
      <c r="F39" s="453"/>
      <c r="G39" s="453"/>
      <c r="H39" s="453"/>
      <c r="I39" s="1">
        <v>31</v>
      </c>
      <c r="J39" s="59">
        <f>SUM(J36:J38)</f>
        <v>0</v>
      </c>
      <c r="K39" s="50">
        <f>SUM(K36:K38)</f>
        <v>0</v>
      </c>
    </row>
    <row r="40" spans="1:11" ht="12.75">
      <c r="A40" s="455" t="s">
        <v>31</v>
      </c>
      <c r="B40" s="456"/>
      <c r="C40" s="456"/>
      <c r="D40" s="456"/>
      <c r="E40" s="456"/>
      <c r="F40" s="456"/>
      <c r="G40" s="456"/>
      <c r="H40" s="456"/>
      <c r="I40" s="1">
        <v>32</v>
      </c>
      <c r="J40" s="5"/>
      <c r="K40" s="7"/>
    </row>
    <row r="41" spans="1:11" ht="12.75">
      <c r="A41" s="455" t="s">
        <v>32</v>
      </c>
      <c r="B41" s="456"/>
      <c r="C41" s="456"/>
      <c r="D41" s="456"/>
      <c r="E41" s="456"/>
      <c r="F41" s="456"/>
      <c r="G41" s="456"/>
      <c r="H41" s="456"/>
      <c r="I41" s="1">
        <v>33</v>
      </c>
      <c r="J41" s="5"/>
      <c r="K41" s="7"/>
    </row>
    <row r="42" spans="1:11" ht="12.75">
      <c r="A42" s="455" t="s">
        <v>33</v>
      </c>
      <c r="B42" s="456"/>
      <c r="C42" s="456"/>
      <c r="D42" s="456"/>
      <c r="E42" s="456"/>
      <c r="F42" s="456"/>
      <c r="G42" s="456"/>
      <c r="H42" s="456"/>
      <c r="I42" s="1">
        <v>34</v>
      </c>
      <c r="J42" s="5"/>
      <c r="K42" s="7"/>
    </row>
    <row r="43" spans="1:11" ht="12.75">
      <c r="A43" s="455" t="s">
        <v>34</v>
      </c>
      <c r="B43" s="456"/>
      <c r="C43" s="456"/>
      <c r="D43" s="456"/>
      <c r="E43" s="456"/>
      <c r="F43" s="456"/>
      <c r="G43" s="456"/>
      <c r="H43" s="456"/>
      <c r="I43" s="1">
        <v>35</v>
      </c>
      <c r="J43" s="5"/>
      <c r="K43" s="7"/>
    </row>
    <row r="44" spans="1:11" ht="12.75">
      <c r="A44" s="455" t="s">
        <v>35</v>
      </c>
      <c r="B44" s="456"/>
      <c r="C44" s="456"/>
      <c r="D44" s="456"/>
      <c r="E44" s="456"/>
      <c r="F44" s="456"/>
      <c r="G44" s="456"/>
      <c r="H44" s="456"/>
      <c r="I44" s="1">
        <v>36</v>
      </c>
      <c r="J44" s="5"/>
      <c r="K44" s="7"/>
    </row>
    <row r="45" spans="1:11" ht="12.75">
      <c r="A45" s="452" t="s">
        <v>148</v>
      </c>
      <c r="B45" s="453"/>
      <c r="C45" s="453"/>
      <c r="D45" s="453"/>
      <c r="E45" s="453"/>
      <c r="F45" s="453"/>
      <c r="G45" s="453"/>
      <c r="H45" s="453"/>
      <c r="I45" s="1">
        <v>37</v>
      </c>
      <c r="J45" s="59">
        <f>SUM(J40:J44)</f>
        <v>0</v>
      </c>
      <c r="K45" s="50">
        <f>SUM(K40:K44)</f>
        <v>0</v>
      </c>
    </row>
    <row r="46" spans="1:11" ht="12.75">
      <c r="A46" s="452" t="s">
        <v>162</v>
      </c>
      <c r="B46" s="453"/>
      <c r="C46" s="453"/>
      <c r="D46" s="453"/>
      <c r="E46" s="453"/>
      <c r="F46" s="453"/>
      <c r="G46" s="453"/>
      <c r="H46" s="453"/>
      <c r="I46" s="1">
        <v>38</v>
      </c>
      <c r="J46" s="59">
        <f>IF(J39&gt;J45,J39-J45,0)</f>
        <v>0</v>
      </c>
      <c r="K46" s="50">
        <f>IF(K39&gt;K45,K39-K45,0)</f>
        <v>0</v>
      </c>
    </row>
    <row r="47" spans="1:11" ht="12.75">
      <c r="A47" s="452" t="s">
        <v>163</v>
      </c>
      <c r="B47" s="453"/>
      <c r="C47" s="453"/>
      <c r="D47" s="453"/>
      <c r="E47" s="453"/>
      <c r="F47" s="453"/>
      <c r="G47" s="453"/>
      <c r="H47" s="453"/>
      <c r="I47" s="1">
        <v>39</v>
      </c>
      <c r="J47" s="59">
        <f>IF(J45&gt;J39,J45-J39,0)</f>
        <v>0</v>
      </c>
      <c r="K47" s="50">
        <f>IF(K45&gt;K39,K45-K39,0)</f>
        <v>0</v>
      </c>
    </row>
    <row r="48" spans="1:11" ht="12.75">
      <c r="A48" s="452" t="s">
        <v>149</v>
      </c>
      <c r="B48" s="453"/>
      <c r="C48" s="453"/>
      <c r="D48" s="453"/>
      <c r="E48" s="453"/>
      <c r="F48" s="453"/>
      <c r="G48" s="453"/>
      <c r="H48" s="453"/>
      <c r="I48" s="1">
        <v>40</v>
      </c>
      <c r="J48" s="59">
        <f>IF(J20-J21+J33-J34+J46-J47&gt;0,J20-J21+J33-J34+J46-J47,0)</f>
        <v>0</v>
      </c>
      <c r="K48" s="50">
        <f>IF(K20-K21+K33-K34+K46-K47&gt;0,K20-K21+K33-K34+K46-K47,0)</f>
        <v>0</v>
      </c>
    </row>
    <row r="49" spans="1:11" ht="12.75">
      <c r="A49" s="452" t="s">
        <v>15</v>
      </c>
      <c r="B49" s="453"/>
      <c r="C49" s="453"/>
      <c r="D49" s="453"/>
      <c r="E49" s="453"/>
      <c r="F49" s="453"/>
      <c r="G49" s="453"/>
      <c r="H49" s="453"/>
      <c r="I49" s="1">
        <v>41</v>
      </c>
      <c r="J49" s="59">
        <f>IF(J21-J20+J34-J33+J47-J46&gt;0,J21-J20+J34-J33+J47-J46,0)</f>
        <v>0</v>
      </c>
      <c r="K49" s="50">
        <f>IF(K21-K20+K34-K33+K47-K46&gt;0,K21-K20+K34-K33+K47-K46,0)</f>
        <v>0</v>
      </c>
    </row>
    <row r="50" spans="1:11" ht="12.75">
      <c r="A50" s="452" t="s">
        <v>161</v>
      </c>
      <c r="B50" s="453"/>
      <c r="C50" s="453"/>
      <c r="D50" s="453"/>
      <c r="E50" s="453"/>
      <c r="F50" s="453"/>
      <c r="G50" s="453"/>
      <c r="H50" s="453"/>
      <c r="I50" s="1">
        <v>42</v>
      </c>
      <c r="J50" s="5"/>
      <c r="K50" s="7"/>
    </row>
    <row r="51" spans="1:11" ht="12.75">
      <c r="A51" s="452" t="s">
        <v>175</v>
      </c>
      <c r="B51" s="453"/>
      <c r="C51" s="453"/>
      <c r="D51" s="453"/>
      <c r="E51" s="453"/>
      <c r="F51" s="453"/>
      <c r="G51" s="453"/>
      <c r="H51" s="453"/>
      <c r="I51" s="1">
        <v>43</v>
      </c>
      <c r="J51" s="5"/>
      <c r="K51" s="7"/>
    </row>
    <row r="52" spans="1:11" ht="12.75">
      <c r="A52" s="452" t="s">
        <v>176</v>
      </c>
      <c r="B52" s="453"/>
      <c r="C52" s="453"/>
      <c r="D52" s="453"/>
      <c r="E52" s="453"/>
      <c r="F52" s="453"/>
      <c r="G52" s="453"/>
      <c r="H52" s="453"/>
      <c r="I52" s="1">
        <v>44</v>
      </c>
      <c r="J52" s="5"/>
      <c r="K52" s="7"/>
    </row>
    <row r="53" spans="1:11" ht="12.75">
      <c r="A53" s="492" t="s">
        <v>177</v>
      </c>
      <c r="B53" s="493"/>
      <c r="C53" s="493"/>
      <c r="D53" s="493"/>
      <c r="E53" s="493"/>
      <c r="F53" s="493"/>
      <c r="G53" s="493"/>
      <c r="H53" s="493"/>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N25"/>
  <sheetViews>
    <sheetView zoomScaleSheetLayoutView="125" zoomScalePageLayoutView="0" workbookViewId="0" topLeftCell="A1">
      <selection activeCell="J4" sqref="J4:K4"/>
    </sheetView>
  </sheetViews>
  <sheetFormatPr defaultColWidth="9.140625" defaultRowHeight="12.75"/>
  <cols>
    <col min="1" max="4" width="9.140625" style="71" customWidth="1"/>
    <col min="5" max="5" width="10.140625" style="71" bestFit="1" customWidth="1"/>
    <col min="6" max="9" width="9.140625" style="71" customWidth="1"/>
    <col min="10" max="10" width="15.7109375" style="71" customWidth="1"/>
    <col min="11" max="11" width="17.57421875" style="71" customWidth="1"/>
    <col min="12" max="16384" width="9.140625" style="71" customWidth="1"/>
  </cols>
  <sheetData>
    <row r="1" spans="1:12" ht="12.75">
      <c r="A1" s="533" t="s">
        <v>281</v>
      </c>
      <c r="B1" s="534"/>
      <c r="C1" s="534"/>
      <c r="D1" s="534"/>
      <c r="E1" s="534"/>
      <c r="F1" s="534"/>
      <c r="G1" s="534"/>
      <c r="H1" s="534"/>
      <c r="I1" s="534"/>
      <c r="J1" s="534"/>
      <c r="K1" s="534"/>
      <c r="L1" s="70"/>
    </row>
    <row r="2" spans="1:12" ht="15">
      <c r="A2" s="39"/>
      <c r="B2" s="69"/>
      <c r="C2" s="543" t="s">
        <v>282</v>
      </c>
      <c r="D2" s="544"/>
      <c r="E2" s="72">
        <v>41275</v>
      </c>
      <c r="F2" s="40" t="s">
        <v>250</v>
      </c>
      <c r="G2" s="545">
        <v>41455</v>
      </c>
      <c r="H2" s="546"/>
      <c r="I2" s="69"/>
      <c r="J2" s="69"/>
      <c r="K2" s="69"/>
      <c r="L2" s="73"/>
    </row>
    <row r="3" spans="1:11" ht="21.75">
      <c r="A3" s="547" t="s">
        <v>59</v>
      </c>
      <c r="B3" s="547"/>
      <c r="C3" s="547"/>
      <c r="D3" s="547"/>
      <c r="E3" s="547"/>
      <c r="F3" s="547"/>
      <c r="G3" s="547"/>
      <c r="H3" s="547"/>
      <c r="I3" s="76" t="s">
        <v>305</v>
      </c>
      <c r="J3" s="77" t="s">
        <v>150</v>
      </c>
      <c r="K3" s="77" t="s">
        <v>151</v>
      </c>
    </row>
    <row r="4" spans="1:11" ht="12.75">
      <c r="A4" s="548">
        <v>1</v>
      </c>
      <c r="B4" s="548"/>
      <c r="C4" s="548"/>
      <c r="D4" s="548"/>
      <c r="E4" s="548"/>
      <c r="F4" s="548"/>
      <c r="G4" s="548"/>
      <c r="H4" s="548"/>
      <c r="I4" s="79">
        <v>2</v>
      </c>
      <c r="J4" s="78" t="s">
        <v>283</v>
      </c>
      <c r="K4" s="78" t="s">
        <v>284</v>
      </c>
    </row>
    <row r="5" spans="1:11" ht="12.75">
      <c r="A5" s="535" t="s">
        <v>285</v>
      </c>
      <c r="B5" s="536"/>
      <c r="C5" s="536"/>
      <c r="D5" s="536"/>
      <c r="E5" s="536"/>
      <c r="F5" s="536"/>
      <c r="G5" s="536"/>
      <c r="H5" s="536"/>
      <c r="I5" s="41">
        <v>1</v>
      </c>
      <c r="J5" s="42">
        <v>28200700</v>
      </c>
      <c r="K5" s="42">
        <v>28200700</v>
      </c>
    </row>
    <row r="6" spans="1:11" ht="12.75">
      <c r="A6" s="535" t="s">
        <v>286</v>
      </c>
      <c r="B6" s="536"/>
      <c r="C6" s="536"/>
      <c r="D6" s="536"/>
      <c r="E6" s="536"/>
      <c r="F6" s="536"/>
      <c r="G6" s="536"/>
      <c r="H6" s="536"/>
      <c r="I6" s="41">
        <v>2</v>
      </c>
      <c r="J6" s="43">
        <v>194354000</v>
      </c>
      <c r="K6" s="43">
        <v>194354000</v>
      </c>
    </row>
    <row r="7" spans="1:11" ht="12.75">
      <c r="A7" s="535" t="s">
        <v>287</v>
      </c>
      <c r="B7" s="536"/>
      <c r="C7" s="536"/>
      <c r="D7" s="536"/>
      <c r="E7" s="536"/>
      <c r="F7" s="536"/>
      <c r="G7" s="536"/>
      <c r="H7" s="536"/>
      <c r="I7" s="41">
        <v>3</v>
      </c>
      <c r="J7" s="43">
        <v>0</v>
      </c>
      <c r="K7" s="43">
        <v>0</v>
      </c>
    </row>
    <row r="8" spans="1:13" ht="12.75">
      <c r="A8" s="535" t="s">
        <v>288</v>
      </c>
      <c r="B8" s="536"/>
      <c r="C8" s="536"/>
      <c r="D8" s="536"/>
      <c r="E8" s="536"/>
      <c r="F8" s="536"/>
      <c r="G8" s="536"/>
      <c r="H8" s="536"/>
      <c r="I8" s="41">
        <v>4</v>
      </c>
      <c r="J8" s="269">
        <v>-708390211</v>
      </c>
      <c r="K8" s="7">
        <v>-812445652</v>
      </c>
      <c r="M8" s="145"/>
    </row>
    <row r="9" spans="1:14" ht="12.75">
      <c r="A9" s="535" t="s">
        <v>289</v>
      </c>
      <c r="B9" s="536"/>
      <c r="C9" s="536"/>
      <c r="D9" s="536"/>
      <c r="E9" s="536"/>
      <c r="F9" s="536"/>
      <c r="G9" s="536"/>
      <c r="H9" s="536"/>
      <c r="I9" s="41">
        <v>5</v>
      </c>
      <c r="J9" s="269">
        <v>-16714875</v>
      </c>
      <c r="K9" s="43">
        <v>-26840314</v>
      </c>
      <c r="N9" s="145"/>
    </row>
    <row r="10" spans="1:11" ht="12.75">
      <c r="A10" s="535" t="s">
        <v>290</v>
      </c>
      <c r="B10" s="536"/>
      <c r="C10" s="536"/>
      <c r="D10" s="536"/>
      <c r="E10" s="536"/>
      <c r="F10" s="536"/>
      <c r="G10" s="536"/>
      <c r="H10" s="536"/>
      <c r="I10" s="41">
        <v>6</v>
      </c>
      <c r="J10" s="43">
        <v>0</v>
      </c>
      <c r="K10" s="43">
        <v>0</v>
      </c>
    </row>
    <row r="11" spans="1:11" ht="12.75">
      <c r="A11" s="535" t="s">
        <v>291</v>
      </c>
      <c r="B11" s="536"/>
      <c r="C11" s="536"/>
      <c r="D11" s="536"/>
      <c r="E11" s="536"/>
      <c r="F11" s="536"/>
      <c r="G11" s="536"/>
      <c r="H11" s="536"/>
      <c r="I11" s="41">
        <v>7</v>
      </c>
      <c r="J11" s="43">
        <v>0</v>
      </c>
      <c r="K11" s="43">
        <v>0</v>
      </c>
    </row>
    <row r="12" spans="1:11" ht="12.75">
      <c r="A12" s="535" t="s">
        <v>292</v>
      </c>
      <c r="B12" s="536"/>
      <c r="C12" s="536"/>
      <c r="D12" s="536"/>
      <c r="E12" s="536"/>
      <c r="F12" s="536"/>
      <c r="G12" s="536"/>
      <c r="H12" s="536"/>
      <c r="I12" s="41">
        <v>8</v>
      </c>
      <c r="J12" s="43">
        <v>0</v>
      </c>
      <c r="K12" s="43">
        <v>0</v>
      </c>
    </row>
    <row r="13" spans="1:11" ht="12.75">
      <c r="A13" s="535" t="s">
        <v>293</v>
      </c>
      <c r="B13" s="536"/>
      <c r="C13" s="536"/>
      <c r="D13" s="536"/>
      <c r="E13" s="536"/>
      <c r="F13" s="536"/>
      <c r="G13" s="536"/>
      <c r="H13" s="536"/>
      <c r="I13" s="41">
        <v>9</v>
      </c>
      <c r="J13" s="43">
        <v>0</v>
      </c>
      <c r="K13" s="43">
        <v>0</v>
      </c>
    </row>
    <row r="14" spans="1:11" ht="12.75">
      <c r="A14" s="537" t="s">
        <v>294</v>
      </c>
      <c r="B14" s="538"/>
      <c r="C14" s="538"/>
      <c r="D14" s="538"/>
      <c r="E14" s="538"/>
      <c r="F14" s="538"/>
      <c r="G14" s="538"/>
      <c r="H14" s="538"/>
      <c r="I14" s="41">
        <v>10</v>
      </c>
      <c r="J14" s="74">
        <f>SUM(J5:J13)</f>
        <v>-502550386</v>
      </c>
      <c r="K14" s="74">
        <f>SUM(K5:K13)</f>
        <v>-616731266</v>
      </c>
    </row>
    <row r="15" spans="1:11" ht="12.75">
      <c r="A15" s="535" t="s">
        <v>295</v>
      </c>
      <c r="B15" s="536"/>
      <c r="C15" s="536"/>
      <c r="D15" s="536"/>
      <c r="E15" s="536"/>
      <c r="F15" s="536"/>
      <c r="G15" s="536"/>
      <c r="H15" s="536"/>
      <c r="I15" s="41">
        <v>11</v>
      </c>
      <c r="J15" s="43">
        <v>0</v>
      </c>
      <c r="K15" s="43">
        <v>0</v>
      </c>
    </row>
    <row r="16" spans="1:11" ht="12.75">
      <c r="A16" s="535" t="s">
        <v>296</v>
      </c>
      <c r="B16" s="536"/>
      <c r="C16" s="536"/>
      <c r="D16" s="536"/>
      <c r="E16" s="536"/>
      <c r="F16" s="536"/>
      <c r="G16" s="536"/>
      <c r="H16" s="536"/>
      <c r="I16" s="41">
        <v>12</v>
      </c>
      <c r="J16" s="43">
        <v>0</v>
      </c>
      <c r="K16" s="43">
        <v>0</v>
      </c>
    </row>
    <row r="17" spans="1:11" ht="12.75">
      <c r="A17" s="535" t="s">
        <v>297</v>
      </c>
      <c r="B17" s="536"/>
      <c r="C17" s="536"/>
      <c r="D17" s="536"/>
      <c r="E17" s="536"/>
      <c r="F17" s="536"/>
      <c r="G17" s="536"/>
      <c r="H17" s="536"/>
      <c r="I17" s="41">
        <v>13</v>
      </c>
      <c r="J17" s="43">
        <v>0</v>
      </c>
      <c r="K17" s="43">
        <v>0</v>
      </c>
    </row>
    <row r="18" spans="1:11" ht="12.75">
      <c r="A18" s="535" t="s">
        <v>298</v>
      </c>
      <c r="B18" s="536"/>
      <c r="C18" s="536"/>
      <c r="D18" s="536"/>
      <c r="E18" s="536"/>
      <c r="F18" s="536"/>
      <c r="G18" s="536"/>
      <c r="H18" s="536"/>
      <c r="I18" s="41">
        <v>14</v>
      </c>
      <c r="J18" s="43">
        <v>0</v>
      </c>
      <c r="K18" s="43">
        <v>0</v>
      </c>
    </row>
    <row r="19" spans="1:11" ht="12.75">
      <c r="A19" s="535" t="s">
        <v>299</v>
      </c>
      <c r="B19" s="536"/>
      <c r="C19" s="536"/>
      <c r="D19" s="536"/>
      <c r="E19" s="536"/>
      <c r="F19" s="536"/>
      <c r="G19" s="536"/>
      <c r="H19" s="536"/>
      <c r="I19" s="41">
        <v>15</v>
      </c>
      <c r="J19" s="43">
        <v>0</v>
      </c>
      <c r="K19" s="43">
        <v>0</v>
      </c>
    </row>
    <row r="20" spans="1:11" ht="12.75">
      <c r="A20" s="535" t="s">
        <v>300</v>
      </c>
      <c r="B20" s="536"/>
      <c r="C20" s="536"/>
      <c r="D20" s="536"/>
      <c r="E20" s="536"/>
      <c r="F20" s="536"/>
      <c r="G20" s="536"/>
      <c r="H20" s="536"/>
      <c r="I20" s="41">
        <v>16</v>
      </c>
      <c r="J20" s="43">
        <v>0</v>
      </c>
      <c r="K20" s="43">
        <v>0</v>
      </c>
    </row>
    <row r="21" spans="1:11" ht="12.75">
      <c r="A21" s="537" t="s">
        <v>301</v>
      </c>
      <c r="B21" s="538"/>
      <c r="C21" s="538"/>
      <c r="D21" s="538"/>
      <c r="E21" s="538"/>
      <c r="F21" s="538"/>
      <c r="G21" s="538"/>
      <c r="H21" s="538"/>
      <c r="I21" s="41">
        <v>17</v>
      </c>
      <c r="J21" s="75">
        <f>SUM(J15:J20)</f>
        <v>0</v>
      </c>
      <c r="K21" s="75">
        <f>SUM(K15:K20)</f>
        <v>0</v>
      </c>
    </row>
    <row r="22" spans="1:11" ht="12.75">
      <c r="A22" s="539"/>
      <c r="B22" s="540"/>
      <c r="C22" s="540"/>
      <c r="D22" s="540"/>
      <c r="E22" s="540"/>
      <c r="F22" s="540"/>
      <c r="G22" s="540"/>
      <c r="H22" s="540"/>
      <c r="I22" s="541"/>
      <c r="J22" s="541"/>
      <c r="K22" s="542"/>
    </row>
    <row r="23" spans="1:11" ht="12.75">
      <c r="A23" s="527" t="s">
        <v>302</v>
      </c>
      <c r="B23" s="528"/>
      <c r="C23" s="528"/>
      <c r="D23" s="528"/>
      <c r="E23" s="528"/>
      <c r="F23" s="528"/>
      <c r="G23" s="528"/>
      <c r="H23" s="528"/>
      <c r="I23" s="44">
        <v>18</v>
      </c>
      <c r="J23" s="42">
        <f>J14</f>
        <v>-502550386</v>
      </c>
      <c r="K23" s="42">
        <f>K14</f>
        <v>-616731266</v>
      </c>
    </row>
    <row r="24" spans="1:11" ht="17.25" customHeight="1">
      <c r="A24" s="529" t="s">
        <v>303</v>
      </c>
      <c r="B24" s="530"/>
      <c r="C24" s="530"/>
      <c r="D24" s="530"/>
      <c r="E24" s="530"/>
      <c r="F24" s="530"/>
      <c r="G24" s="530"/>
      <c r="H24" s="530"/>
      <c r="I24" s="45">
        <v>19</v>
      </c>
      <c r="J24" s="75"/>
      <c r="K24" s="75"/>
    </row>
    <row r="25" spans="1:11" ht="30" customHeight="1">
      <c r="A25" s="531" t="s">
        <v>304</v>
      </c>
      <c r="B25" s="532"/>
      <c r="C25" s="532"/>
      <c r="D25" s="532"/>
      <c r="E25" s="532"/>
      <c r="F25" s="532"/>
      <c r="G25" s="532"/>
      <c r="H25" s="532"/>
      <c r="I25" s="532"/>
      <c r="J25" s="532"/>
      <c r="K25" s="532"/>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1:T457"/>
  <sheetViews>
    <sheetView zoomScaleSheetLayoutView="100" zoomScalePageLayoutView="0" workbookViewId="0" topLeftCell="A88">
      <selection activeCell="A1" sqref="A1:I1"/>
    </sheetView>
  </sheetViews>
  <sheetFormatPr defaultColWidth="9.140625" defaultRowHeight="12.75"/>
  <cols>
    <col min="1" max="1" width="30.00390625" style="153" customWidth="1"/>
    <col min="2" max="2" width="12.7109375" style="153" bestFit="1" customWidth="1"/>
    <col min="3" max="3" width="11.140625" style="153" bestFit="1" customWidth="1"/>
    <col min="4" max="4" width="12.28125" style="153" bestFit="1" customWidth="1"/>
    <col min="5" max="5" width="13.28125" style="153" customWidth="1"/>
    <col min="6" max="6" width="10.00390625" style="153" bestFit="1" customWidth="1"/>
    <col min="7" max="7" width="9.140625" style="153" customWidth="1"/>
    <col min="8" max="8" width="9.140625" style="153" bestFit="1" customWidth="1"/>
    <col min="9" max="9" width="9.57421875" style="153" bestFit="1" customWidth="1"/>
    <col min="10" max="11" width="9.140625" style="142" customWidth="1"/>
    <col min="12" max="20" width="9.140625" style="184" customWidth="1"/>
    <col min="21" max="16384" width="9.140625" style="143" customWidth="1"/>
  </cols>
  <sheetData>
    <row r="1" spans="1:9" ht="21">
      <c r="A1" s="597" t="s">
        <v>280</v>
      </c>
      <c r="B1" s="597"/>
      <c r="C1" s="597"/>
      <c r="D1" s="597"/>
      <c r="E1" s="597"/>
      <c r="F1" s="597"/>
      <c r="G1" s="597"/>
      <c r="H1" s="597"/>
      <c r="I1" s="597"/>
    </row>
    <row r="2" ht="12.75">
      <c r="A2" s="152"/>
    </row>
    <row r="3" spans="1:9" ht="12.75">
      <c r="A3" s="556" t="s">
        <v>585</v>
      </c>
      <c r="B3" s="556"/>
      <c r="C3" s="556"/>
      <c r="D3" s="556"/>
      <c r="E3" s="556"/>
      <c r="F3" s="556"/>
      <c r="G3" s="556"/>
      <c r="H3" s="556"/>
      <c r="I3" s="556"/>
    </row>
    <row r="4" spans="1:20" s="274" customFormat="1" ht="12.75">
      <c r="A4" s="330"/>
      <c r="B4" s="330"/>
      <c r="C4" s="330"/>
      <c r="D4" s="330"/>
      <c r="E4" s="330"/>
      <c r="F4" s="330"/>
      <c r="G4" s="330"/>
      <c r="H4" s="330"/>
      <c r="I4" s="330"/>
      <c r="J4" s="273"/>
      <c r="K4" s="273"/>
      <c r="L4" s="280"/>
      <c r="M4" s="280"/>
      <c r="N4" s="280"/>
      <c r="O4" s="280"/>
      <c r="P4" s="280"/>
      <c r="Q4" s="280"/>
      <c r="R4" s="280"/>
      <c r="S4" s="280"/>
      <c r="T4" s="280"/>
    </row>
    <row r="5" spans="1:20" s="274" customFormat="1" ht="85.5" customHeight="1">
      <c r="A5" s="599" t="s">
        <v>615</v>
      </c>
      <c r="B5" s="599"/>
      <c r="C5" s="599"/>
      <c r="D5" s="599"/>
      <c r="E5" s="599"/>
      <c r="F5" s="599"/>
      <c r="G5" s="599"/>
      <c r="H5" s="599"/>
      <c r="I5" s="599"/>
      <c r="J5" s="273"/>
      <c r="K5" s="273"/>
      <c r="L5" s="280"/>
      <c r="M5" s="280"/>
      <c r="N5" s="280"/>
      <c r="O5" s="280"/>
      <c r="P5" s="280"/>
      <c r="Q5" s="280"/>
      <c r="R5" s="280"/>
      <c r="S5" s="280"/>
      <c r="T5" s="280"/>
    </row>
    <row r="6" ht="12.75" customHeight="1"/>
    <row r="7" spans="1:10" ht="12.75" customHeight="1">
      <c r="A7" s="579" t="s">
        <v>342</v>
      </c>
      <c r="B7" s="579"/>
      <c r="C7" s="579"/>
      <c r="D7" s="579"/>
      <c r="E7" s="579"/>
      <c r="F7" s="579"/>
      <c r="G7" s="579"/>
      <c r="H7" s="579"/>
      <c r="I7" s="579"/>
      <c r="J7" s="579"/>
    </row>
    <row r="8" spans="1:10" ht="12.75" customHeight="1">
      <c r="A8" s="146"/>
      <c r="B8" s="146"/>
      <c r="C8" s="146"/>
      <c r="D8" s="146"/>
      <c r="E8" s="146"/>
      <c r="F8" s="146"/>
      <c r="G8" s="146"/>
      <c r="H8" s="146"/>
      <c r="I8" s="146"/>
      <c r="J8" s="162"/>
    </row>
    <row r="9" spans="1:10" ht="12.75" customHeight="1">
      <c r="A9" s="583" t="s">
        <v>343</v>
      </c>
      <c r="B9" s="583"/>
      <c r="C9" s="583"/>
      <c r="D9" s="583"/>
      <c r="E9" s="583"/>
      <c r="F9" s="583"/>
      <c r="G9" s="583"/>
      <c r="H9" s="583"/>
      <c r="I9" s="583"/>
      <c r="J9" s="163"/>
    </row>
    <row r="10" spans="1:10" ht="29.25" customHeight="1">
      <c r="A10" s="554" t="s">
        <v>344</v>
      </c>
      <c r="B10" s="554"/>
      <c r="C10" s="554"/>
      <c r="D10" s="554"/>
      <c r="E10" s="554"/>
      <c r="F10" s="554"/>
      <c r="G10" s="554"/>
      <c r="H10" s="554"/>
      <c r="I10" s="554"/>
      <c r="J10" s="164"/>
    </row>
    <row r="11" spans="1:10" ht="41.25" customHeight="1">
      <c r="A11" s="554" t="s">
        <v>345</v>
      </c>
      <c r="B11" s="554"/>
      <c r="C11" s="554"/>
      <c r="D11" s="554"/>
      <c r="E11" s="554"/>
      <c r="F11" s="554"/>
      <c r="G11" s="554"/>
      <c r="H11" s="554"/>
      <c r="I11" s="554"/>
      <c r="J11" s="164"/>
    </row>
    <row r="12" spans="1:9" ht="12.75" customHeight="1">
      <c r="A12" s="161"/>
      <c r="B12" s="161"/>
      <c r="C12" s="161"/>
      <c r="D12" s="161"/>
      <c r="E12" s="161"/>
      <c r="F12" s="161"/>
      <c r="G12" s="161"/>
      <c r="H12" s="161"/>
      <c r="I12" s="161"/>
    </row>
    <row r="13" spans="1:10" ht="12.75" customHeight="1">
      <c r="A13" s="583" t="s">
        <v>346</v>
      </c>
      <c r="B13" s="583"/>
      <c r="C13" s="583"/>
      <c r="D13" s="583"/>
      <c r="E13" s="583"/>
      <c r="F13" s="583"/>
      <c r="G13" s="583"/>
      <c r="H13" s="583"/>
      <c r="I13" s="583"/>
      <c r="J13" s="166"/>
    </row>
    <row r="14" spans="1:10" ht="28.5" customHeight="1">
      <c r="A14" s="554" t="s">
        <v>347</v>
      </c>
      <c r="B14" s="554"/>
      <c r="C14" s="554"/>
      <c r="D14" s="554"/>
      <c r="E14" s="554"/>
      <c r="F14" s="554"/>
      <c r="G14" s="554"/>
      <c r="H14" s="554"/>
      <c r="I14" s="554"/>
      <c r="J14" s="164"/>
    </row>
    <row r="15" spans="1:9" ht="12.75" customHeight="1">
      <c r="A15" s="161" t="s">
        <v>348</v>
      </c>
      <c r="B15" s="161"/>
      <c r="C15" s="161"/>
      <c r="D15" s="161"/>
      <c r="E15" s="161"/>
      <c r="F15" s="161"/>
      <c r="G15" s="161"/>
      <c r="H15" s="161"/>
      <c r="I15" s="161"/>
    </row>
    <row r="16" spans="1:11" ht="27" customHeight="1">
      <c r="A16" s="554" t="s">
        <v>349</v>
      </c>
      <c r="B16" s="554"/>
      <c r="C16" s="554"/>
      <c r="D16" s="554"/>
      <c r="E16" s="554"/>
      <c r="F16" s="554"/>
      <c r="G16" s="554"/>
      <c r="H16" s="554"/>
      <c r="I16" s="554"/>
      <c r="J16" s="164"/>
      <c r="K16" s="154"/>
    </row>
    <row r="17" spans="1:9" ht="12.75" customHeight="1">
      <c r="A17" s="161"/>
      <c r="B17" s="161"/>
      <c r="C17" s="161"/>
      <c r="D17" s="161"/>
      <c r="E17" s="161"/>
      <c r="F17" s="161"/>
      <c r="G17" s="161"/>
      <c r="H17" s="161"/>
      <c r="I17" s="161"/>
    </row>
    <row r="18" spans="1:10" ht="67.5" customHeight="1">
      <c r="A18" s="554" t="s">
        <v>350</v>
      </c>
      <c r="B18" s="554"/>
      <c r="C18" s="554"/>
      <c r="D18" s="554"/>
      <c r="E18" s="554"/>
      <c r="F18" s="554"/>
      <c r="G18" s="554"/>
      <c r="H18" s="554"/>
      <c r="I18" s="554"/>
      <c r="J18" s="164"/>
    </row>
    <row r="19" spans="1:10" ht="12.75">
      <c r="A19" s="256"/>
      <c r="B19" s="256"/>
      <c r="C19" s="256"/>
      <c r="D19" s="256"/>
      <c r="E19" s="256"/>
      <c r="F19" s="256"/>
      <c r="G19" s="256"/>
      <c r="H19" s="256"/>
      <c r="I19" s="256"/>
      <c r="J19" s="237"/>
    </row>
    <row r="20" spans="1:10" ht="27" customHeight="1">
      <c r="A20" s="554" t="s">
        <v>541</v>
      </c>
      <c r="B20" s="554"/>
      <c r="C20" s="554"/>
      <c r="D20" s="554"/>
      <c r="E20" s="554"/>
      <c r="F20" s="554"/>
      <c r="G20" s="554"/>
      <c r="H20" s="554"/>
      <c r="I20" s="554"/>
      <c r="J20" s="164"/>
    </row>
    <row r="21" spans="1:10" ht="12.75">
      <c r="A21" s="554" t="s">
        <v>351</v>
      </c>
      <c r="B21" s="554"/>
      <c r="C21" s="554"/>
      <c r="D21" s="554"/>
      <c r="E21" s="554"/>
      <c r="F21" s="554"/>
      <c r="G21" s="554"/>
      <c r="H21" s="554"/>
      <c r="I21" s="554"/>
      <c r="J21" s="164"/>
    </row>
    <row r="22" spans="1:10" ht="26.25" customHeight="1">
      <c r="A22" s="554" t="s">
        <v>582</v>
      </c>
      <c r="B22" s="554"/>
      <c r="C22" s="554"/>
      <c r="D22" s="554"/>
      <c r="E22" s="554"/>
      <c r="F22" s="554"/>
      <c r="G22" s="554"/>
      <c r="H22" s="554"/>
      <c r="I22" s="554"/>
      <c r="J22" s="164"/>
    </row>
    <row r="23" spans="1:10" ht="12.75" customHeight="1">
      <c r="A23" s="554" t="s">
        <v>352</v>
      </c>
      <c r="B23" s="554"/>
      <c r="C23" s="554"/>
      <c r="D23" s="554"/>
      <c r="E23" s="554"/>
      <c r="F23" s="554"/>
      <c r="G23" s="554"/>
      <c r="H23" s="554"/>
      <c r="I23" s="554"/>
      <c r="J23" s="164"/>
    </row>
    <row r="24" spans="1:9" ht="27" customHeight="1">
      <c r="A24" s="598" t="s">
        <v>565</v>
      </c>
      <c r="B24" s="598"/>
      <c r="C24" s="598"/>
      <c r="D24" s="598"/>
      <c r="E24" s="598"/>
      <c r="F24" s="598"/>
      <c r="G24" s="598"/>
      <c r="H24" s="598"/>
      <c r="I24" s="598"/>
    </row>
    <row r="25" spans="1:9" ht="12.75">
      <c r="A25" s="226"/>
      <c r="B25" s="225"/>
      <c r="C25" s="225"/>
      <c r="D25" s="225"/>
      <c r="E25" s="225"/>
      <c r="F25" s="225"/>
      <c r="G25" s="225"/>
      <c r="H25" s="225"/>
      <c r="I25" s="225"/>
    </row>
    <row r="26" spans="1:2" ht="12.75">
      <c r="A26" s="554" t="s">
        <v>598</v>
      </c>
      <c r="B26" s="554"/>
    </row>
    <row r="27" spans="1:20" ht="26.25">
      <c r="A27" s="206" t="s">
        <v>353</v>
      </c>
      <c r="B27" s="223" t="s">
        <v>354</v>
      </c>
      <c r="C27" s="549"/>
      <c r="D27" s="549"/>
      <c r="E27" s="549"/>
      <c r="F27" s="549"/>
      <c r="G27" s="549"/>
      <c r="H27" s="549"/>
      <c r="I27" s="549"/>
      <c r="K27" s="184"/>
      <c r="L27" s="143"/>
      <c r="M27" s="143"/>
      <c r="N27" s="143"/>
      <c r="O27" s="143"/>
      <c r="P27" s="143"/>
      <c r="Q27" s="143"/>
      <c r="R27" s="143"/>
      <c r="S27" s="143"/>
      <c r="T27" s="143"/>
    </row>
    <row r="28" spans="1:20" ht="12.75">
      <c r="A28" s="222" t="s">
        <v>355</v>
      </c>
      <c r="B28" s="224">
        <v>1</v>
      </c>
      <c r="C28" s="221"/>
      <c r="D28" s="221"/>
      <c r="E28" s="221"/>
      <c r="F28" s="221"/>
      <c r="G28" s="221"/>
      <c r="H28" s="221"/>
      <c r="I28" s="221"/>
      <c r="K28" s="184"/>
      <c r="L28" s="143"/>
      <c r="M28" s="143"/>
      <c r="N28" s="143"/>
      <c r="O28" s="143"/>
      <c r="P28" s="143"/>
      <c r="Q28" s="143"/>
      <c r="R28" s="143"/>
      <c r="S28" s="143"/>
      <c r="T28" s="143"/>
    </row>
    <row r="29" spans="1:20" ht="12.75">
      <c r="A29" s="222" t="s">
        <v>356</v>
      </c>
      <c r="B29" s="224">
        <v>1</v>
      </c>
      <c r="C29" s="221"/>
      <c r="D29" s="221"/>
      <c r="E29" s="221"/>
      <c r="F29" s="221"/>
      <c r="G29" s="221"/>
      <c r="H29" s="221"/>
      <c r="I29" s="221"/>
      <c r="K29" s="184"/>
      <c r="L29" s="143"/>
      <c r="M29" s="143"/>
      <c r="N29" s="143"/>
      <c r="O29" s="143"/>
      <c r="P29" s="143"/>
      <c r="Q29" s="143"/>
      <c r="R29" s="143"/>
      <c r="S29" s="143"/>
      <c r="T29" s="143"/>
    </row>
    <row r="30" spans="1:20" ht="26.25">
      <c r="A30" s="222" t="s">
        <v>562</v>
      </c>
      <c r="B30" s="224">
        <v>1</v>
      </c>
      <c r="C30" s="550"/>
      <c r="D30" s="550"/>
      <c r="E30" s="550"/>
      <c r="F30" s="550"/>
      <c r="G30" s="550"/>
      <c r="H30" s="550"/>
      <c r="I30" s="550"/>
      <c r="K30" s="184"/>
      <c r="L30" s="143"/>
      <c r="M30" s="143"/>
      <c r="N30" s="143"/>
      <c r="O30" s="143"/>
      <c r="P30" s="143"/>
      <c r="Q30" s="143"/>
      <c r="R30" s="143"/>
      <c r="S30" s="143"/>
      <c r="T30" s="143"/>
    </row>
    <row r="31" spans="1:2" ht="12.75">
      <c r="A31" s="161"/>
      <c r="B31" s="161"/>
    </row>
    <row r="32" spans="1:10" ht="12.75">
      <c r="A32" s="554" t="s">
        <v>357</v>
      </c>
      <c r="B32" s="554"/>
      <c r="C32" s="554"/>
      <c r="D32" s="554"/>
      <c r="E32" s="554"/>
      <c r="F32" s="554"/>
      <c r="G32" s="554"/>
      <c r="H32" s="554"/>
      <c r="I32" s="554"/>
      <c r="J32" s="164"/>
    </row>
    <row r="33" spans="1:10" ht="12.75">
      <c r="A33" s="149"/>
      <c r="B33" s="149"/>
      <c r="C33" s="149"/>
      <c r="D33" s="149"/>
      <c r="E33" s="149"/>
      <c r="F33" s="149"/>
      <c r="G33" s="149"/>
      <c r="H33" s="149"/>
      <c r="I33" s="149"/>
      <c r="J33" s="154"/>
    </row>
    <row r="34" spans="1:10" ht="12.75">
      <c r="A34" s="583" t="s">
        <v>358</v>
      </c>
      <c r="B34" s="583"/>
      <c r="C34" s="583"/>
      <c r="D34" s="583"/>
      <c r="E34" s="583"/>
      <c r="F34" s="583"/>
      <c r="G34" s="583"/>
      <c r="H34" s="583"/>
      <c r="I34" s="583"/>
      <c r="J34" s="166"/>
    </row>
    <row r="35" spans="1:10" ht="12.75" customHeight="1">
      <c r="A35" s="554" t="s">
        <v>610</v>
      </c>
      <c r="B35" s="554"/>
      <c r="C35" s="554"/>
      <c r="D35" s="554"/>
      <c r="E35" s="554"/>
      <c r="F35" s="554"/>
      <c r="G35" s="554"/>
      <c r="H35" s="554"/>
      <c r="I35" s="554"/>
      <c r="J35" s="167"/>
    </row>
    <row r="36" ht="12.75">
      <c r="A36" s="151"/>
    </row>
    <row r="37" spans="1:10" ht="12.75">
      <c r="A37" s="583" t="s">
        <v>512</v>
      </c>
      <c r="B37" s="583"/>
      <c r="C37" s="583"/>
      <c r="D37" s="583"/>
      <c r="E37" s="583"/>
      <c r="F37" s="583"/>
      <c r="G37" s="583"/>
      <c r="H37" s="583"/>
      <c r="I37" s="583"/>
      <c r="J37" s="166"/>
    </row>
    <row r="38" spans="1:9" ht="12.75">
      <c r="A38" s="243"/>
      <c r="B38" s="241"/>
      <c r="C38" s="241"/>
      <c r="D38" s="241"/>
      <c r="E38" s="241"/>
      <c r="F38" s="241"/>
      <c r="G38" s="241"/>
      <c r="H38" s="241"/>
      <c r="I38" s="241"/>
    </row>
    <row r="39" spans="1:10" ht="12.75">
      <c r="A39" s="583" t="s">
        <v>586</v>
      </c>
      <c r="B39" s="583"/>
      <c r="C39" s="583"/>
      <c r="D39" s="583"/>
      <c r="E39" s="583"/>
      <c r="F39" s="583"/>
      <c r="G39" s="583"/>
      <c r="H39" s="583"/>
      <c r="I39" s="583"/>
      <c r="J39" s="166"/>
    </row>
    <row r="40" spans="1:9" ht="12.75" customHeight="1">
      <c r="A40" s="243" t="s">
        <v>362</v>
      </c>
      <c r="B40" s="556" t="s">
        <v>538</v>
      </c>
      <c r="C40" s="556"/>
      <c r="D40" s="556"/>
      <c r="E40" s="556"/>
      <c r="F40" s="556"/>
      <c r="G40" s="556"/>
      <c r="H40" s="556"/>
      <c r="I40" s="556"/>
    </row>
    <row r="41" spans="1:10" ht="12.75" customHeight="1">
      <c r="A41" s="243" t="s">
        <v>359</v>
      </c>
      <c r="B41" s="556" t="s">
        <v>539</v>
      </c>
      <c r="C41" s="556"/>
      <c r="D41" s="556"/>
      <c r="E41" s="556"/>
      <c r="F41" s="556"/>
      <c r="G41" s="556"/>
      <c r="H41" s="556"/>
      <c r="I41" s="556"/>
      <c r="J41" s="165"/>
    </row>
    <row r="42" spans="1:10" ht="12.75">
      <c r="A42" s="243" t="s">
        <v>360</v>
      </c>
      <c r="B42" s="556" t="s">
        <v>361</v>
      </c>
      <c r="C42" s="556"/>
      <c r="D42" s="556"/>
      <c r="E42" s="556"/>
      <c r="F42" s="556"/>
      <c r="G42" s="556"/>
      <c r="H42" s="556"/>
      <c r="I42" s="556"/>
      <c r="J42" s="165"/>
    </row>
    <row r="43" spans="1:9" ht="12.75">
      <c r="A43" s="241"/>
      <c r="B43" s="241"/>
      <c r="C43" s="241"/>
      <c r="D43" s="241"/>
      <c r="E43" s="241"/>
      <c r="F43" s="241"/>
      <c r="G43" s="241"/>
      <c r="H43" s="241"/>
      <c r="I43" s="241"/>
    </row>
    <row r="44" spans="1:9" ht="12.75">
      <c r="A44" s="241"/>
      <c r="B44" s="241"/>
      <c r="C44" s="241"/>
      <c r="D44" s="241"/>
      <c r="E44" s="241"/>
      <c r="F44" s="241"/>
      <c r="G44" s="241"/>
      <c r="H44" s="241"/>
      <c r="I44" s="241"/>
    </row>
    <row r="45" spans="1:10" ht="12.75">
      <c r="A45" s="583" t="s">
        <v>556</v>
      </c>
      <c r="B45" s="583"/>
      <c r="C45" s="583"/>
      <c r="D45" s="583"/>
      <c r="E45" s="583"/>
      <c r="F45" s="583"/>
      <c r="G45" s="583"/>
      <c r="H45" s="583"/>
      <c r="I45" s="583"/>
      <c r="J45" s="166"/>
    </row>
    <row r="46" spans="1:10" ht="12.75">
      <c r="A46" s="243" t="s">
        <v>363</v>
      </c>
      <c r="B46" s="556" t="s">
        <v>540</v>
      </c>
      <c r="C46" s="556"/>
      <c r="D46" s="556"/>
      <c r="E46" s="556"/>
      <c r="F46" s="556"/>
      <c r="G46" s="556"/>
      <c r="H46" s="556"/>
      <c r="I46" s="556"/>
      <c r="J46" s="165"/>
    </row>
    <row r="47" spans="1:10" ht="12.75">
      <c r="A47" s="243" t="s">
        <v>510</v>
      </c>
      <c r="B47" s="556" t="s">
        <v>576</v>
      </c>
      <c r="C47" s="556"/>
      <c r="D47" s="556"/>
      <c r="E47" s="556"/>
      <c r="F47" s="556"/>
      <c r="G47" s="556"/>
      <c r="H47" s="556"/>
      <c r="I47" s="556"/>
      <c r="J47" s="165"/>
    </row>
    <row r="48" spans="1:10" ht="12.75">
      <c r="A48" s="243" t="s">
        <v>557</v>
      </c>
      <c r="B48" s="556" t="s">
        <v>577</v>
      </c>
      <c r="C48" s="556"/>
      <c r="D48" s="556"/>
      <c r="E48" s="556"/>
      <c r="F48" s="556"/>
      <c r="G48" s="556"/>
      <c r="H48" s="556"/>
      <c r="I48" s="556"/>
      <c r="J48" s="165"/>
    </row>
    <row r="49" spans="1:10" ht="12.75">
      <c r="A49" s="243" t="s">
        <v>558</v>
      </c>
      <c r="B49" s="156" t="s">
        <v>539</v>
      </c>
      <c r="C49" s="156"/>
      <c r="D49" s="156"/>
      <c r="E49" s="156"/>
      <c r="F49" s="156"/>
      <c r="G49" s="156"/>
      <c r="H49" s="156"/>
      <c r="I49" s="156"/>
      <c r="J49" s="165"/>
    </row>
    <row r="50" ht="12.75">
      <c r="A50" s="161"/>
    </row>
    <row r="51" spans="1:9" ht="12.75">
      <c r="A51" s="600" t="s">
        <v>364</v>
      </c>
      <c r="B51" s="600"/>
      <c r="C51" s="600"/>
      <c r="D51" s="600"/>
      <c r="E51" s="600"/>
      <c r="F51" s="600"/>
      <c r="G51" s="600"/>
      <c r="H51" s="600"/>
      <c r="I51" s="600"/>
    </row>
    <row r="52" spans="1:9" ht="12.75">
      <c r="A52" s="147"/>
      <c r="B52" s="147"/>
      <c r="C52" s="147"/>
      <c r="D52" s="147"/>
      <c r="E52" s="147"/>
      <c r="F52" s="147"/>
      <c r="G52" s="147"/>
      <c r="H52" s="147"/>
      <c r="I52" s="147"/>
    </row>
    <row r="53" spans="1:9" ht="12.75">
      <c r="A53" s="600" t="s">
        <v>365</v>
      </c>
      <c r="B53" s="600"/>
      <c r="C53" s="600"/>
      <c r="D53" s="600"/>
      <c r="E53" s="600"/>
      <c r="F53" s="600"/>
      <c r="G53" s="600"/>
      <c r="H53" s="600"/>
      <c r="I53" s="600"/>
    </row>
    <row r="54" spans="1:11" ht="41.25" customHeight="1">
      <c r="A54" s="554" t="s">
        <v>366</v>
      </c>
      <c r="B54" s="554"/>
      <c r="C54" s="554"/>
      <c r="D54" s="554"/>
      <c r="E54" s="554"/>
      <c r="F54" s="554"/>
      <c r="G54" s="554"/>
      <c r="H54" s="554"/>
      <c r="I54" s="554"/>
      <c r="J54" s="155"/>
      <c r="K54" s="155"/>
    </row>
    <row r="55" spans="1:9" ht="12.75">
      <c r="A55" s="156"/>
      <c r="B55" s="156"/>
      <c r="C55" s="156"/>
      <c r="D55" s="156"/>
      <c r="E55" s="156"/>
      <c r="F55" s="156"/>
      <c r="G55" s="156"/>
      <c r="H55" s="156"/>
      <c r="I55" s="156"/>
    </row>
    <row r="56" spans="1:9" ht="12.75">
      <c r="A56" s="600" t="s">
        <v>367</v>
      </c>
      <c r="B56" s="600"/>
      <c r="C56" s="600"/>
      <c r="D56" s="600"/>
      <c r="E56" s="600"/>
      <c r="F56" s="600"/>
      <c r="G56" s="600"/>
      <c r="H56" s="600"/>
      <c r="I56" s="600"/>
    </row>
    <row r="57" spans="1:9" ht="27.75" customHeight="1">
      <c r="A57" s="557" t="s">
        <v>608</v>
      </c>
      <c r="B57" s="557"/>
      <c r="C57" s="557"/>
      <c r="D57" s="557"/>
      <c r="E57" s="557"/>
      <c r="F57" s="557"/>
      <c r="G57" s="557"/>
      <c r="H57" s="557"/>
      <c r="I57" s="557"/>
    </row>
    <row r="58" spans="1:9" ht="12.75">
      <c r="A58" s="149"/>
      <c r="B58" s="149"/>
      <c r="C58" s="149"/>
      <c r="D58" s="149"/>
      <c r="E58" s="149"/>
      <c r="F58" s="149"/>
      <c r="G58" s="149"/>
      <c r="H58" s="149"/>
      <c r="I58" s="149"/>
    </row>
    <row r="59" spans="1:9" ht="12.75">
      <c r="A59" s="149"/>
      <c r="B59" s="149"/>
      <c r="C59" s="149"/>
      <c r="D59" s="149"/>
      <c r="E59" s="149"/>
      <c r="F59" s="149"/>
      <c r="G59" s="149"/>
      <c r="H59" s="149"/>
      <c r="I59" s="149"/>
    </row>
    <row r="60" ht="12.75">
      <c r="A60" s="152" t="s">
        <v>516</v>
      </c>
    </row>
    <row r="61" spans="1:11" ht="12.75">
      <c r="A61" s="124"/>
      <c r="B61" s="125" t="s">
        <v>599</v>
      </c>
      <c r="C61" s="332">
        <v>41090</v>
      </c>
      <c r="D61" s="152"/>
      <c r="E61" s="152"/>
      <c r="K61" s="157"/>
    </row>
    <row r="62" spans="1:5" ht="12.75">
      <c r="A62" s="140" t="s">
        <v>368</v>
      </c>
      <c r="B62" s="277">
        <v>117159845</v>
      </c>
      <c r="C62" s="336">
        <v>148059604</v>
      </c>
      <c r="D62" s="152"/>
      <c r="E62" s="233"/>
    </row>
    <row r="63" spans="1:11" ht="12.75">
      <c r="A63" s="140" t="s">
        <v>369</v>
      </c>
      <c r="B63" s="171">
        <v>61961697</v>
      </c>
      <c r="C63" s="336">
        <v>62531578</v>
      </c>
      <c r="D63" s="152"/>
      <c r="E63" s="233"/>
      <c r="K63" s="157"/>
    </row>
    <row r="64" spans="1:11" ht="12.75">
      <c r="A64" s="140" t="s">
        <v>546</v>
      </c>
      <c r="B64" s="171">
        <v>48490895</v>
      </c>
      <c r="C64" s="336">
        <v>40141959</v>
      </c>
      <c r="D64" s="152"/>
      <c r="E64" s="233"/>
      <c r="K64" s="157"/>
    </row>
    <row r="65" spans="1:5" ht="12.75">
      <c r="A65" s="140" t="s">
        <v>370</v>
      </c>
      <c r="B65" s="171">
        <v>20063660</v>
      </c>
      <c r="C65" s="336">
        <v>10849374</v>
      </c>
      <c r="D65" s="152"/>
      <c r="E65" s="233"/>
    </row>
    <row r="66" spans="1:5" ht="12.75">
      <c r="A66" s="140" t="s">
        <v>371</v>
      </c>
      <c r="B66" s="171">
        <v>11529319</v>
      </c>
      <c r="C66" s="336">
        <v>7337896</v>
      </c>
      <c r="D66" s="152"/>
      <c r="E66" s="233"/>
    </row>
    <row r="67" spans="1:5" ht="12.75">
      <c r="A67" s="140" t="s">
        <v>372</v>
      </c>
      <c r="B67" s="171">
        <v>2540021</v>
      </c>
      <c r="C67" s="336">
        <v>1971488</v>
      </c>
      <c r="D67" s="152"/>
      <c r="E67" s="233"/>
    </row>
    <row r="68" spans="1:5" ht="12.75">
      <c r="A68" s="140" t="s">
        <v>536</v>
      </c>
      <c r="B68" s="171">
        <v>0</v>
      </c>
      <c r="C68" s="336">
        <v>7461145</v>
      </c>
      <c r="D68" s="152"/>
      <c r="E68" s="233"/>
    </row>
    <row r="69" spans="1:5" ht="12.75">
      <c r="A69" s="140" t="s">
        <v>511</v>
      </c>
      <c r="B69" s="171">
        <v>56094</v>
      </c>
      <c r="C69" s="336">
        <v>2536271</v>
      </c>
      <c r="D69" s="152"/>
      <c r="E69" s="233"/>
    </row>
    <row r="70" spans="1:5" ht="13.5" thickBot="1">
      <c r="A70" s="140" t="s">
        <v>373</v>
      </c>
      <c r="B70" s="172">
        <v>1290645</v>
      </c>
      <c r="C70" s="337">
        <v>2917207</v>
      </c>
      <c r="D70" s="152"/>
      <c r="E70" s="233"/>
    </row>
    <row r="71" spans="1:5" ht="13.5" thickBot="1">
      <c r="A71" s="173"/>
      <c r="B71" s="174">
        <f>SUM(B62:B70)</f>
        <v>263092176</v>
      </c>
      <c r="C71" s="228">
        <f>SUM(C62:C70)</f>
        <v>283806522</v>
      </c>
      <c r="D71" s="152"/>
      <c r="E71" s="152"/>
    </row>
    <row r="74" ht="12.75">
      <c r="A74" s="242" t="s">
        <v>517</v>
      </c>
    </row>
    <row r="75" spans="1:5" ht="12.75">
      <c r="A75" s="148"/>
      <c r="B75" s="125" t="s">
        <v>599</v>
      </c>
      <c r="C75" s="332">
        <v>41090</v>
      </c>
      <c r="D75" s="127"/>
      <c r="E75" s="127"/>
    </row>
    <row r="76" spans="1:5" ht="26.25">
      <c r="A76" s="175" t="s">
        <v>537</v>
      </c>
      <c r="B76" s="261">
        <v>783603</v>
      </c>
      <c r="C76" s="340">
        <v>1854898</v>
      </c>
      <c r="D76" s="127"/>
      <c r="E76" s="127"/>
    </row>
    <row r="77" spans="1:20" s="274" customFormat="1" ht="12.75">
      <c r="A77" s="175" t="s">
        <v>591</v>
      </c>
      <c r="B77" s="286">
        <v>75546</v>
      </c>
      <c r="C77" s="340">
        <v>0</v>
      </c>
      <c r="D77" s="127"/>
      <c r="E77" s="127"/>
      <c r="F77" s="301"/>
      <c r="G77" s="301"/>
      <c r="H77" s="301"/>
      <c r="I77" s="301"/>
      <c r="J77" s="273"/>
      <c r="K77" s="273"/>
      <c r="L77" s="280"/>
      <c r="M77" s="280"/>
      <c r="N77" s="280"/>
      <c r="O77" s="280"/>
      <c r="P77" s="280"/>
      <c r="Q77" s="280"/>
      <c r="R77" s="280"/>
      <c r="S77" s="280"/>
      <c r="T77" s="280"/>
    </row>
    <row r="78" spans="1:20" s="274" customFormat="1" ht="12.75">
      <c r="A78" s="175" t="s">
        <v>592</v>
      </c>
      <c r="B78" s="286">
        <v>862651</v>
      </c>
      <c r="C78" s="340">
        <v>0</v>
      </c>
      <c r="D78" s="127"/>
      <c r="E78" s="127"/>
      <c r="F78" s="301"/>
      <c r="G78" s="301"/>
      <c r="H78" s="301"/>
      <c r="I78" s="301"/>
      <c r="J78" s="273"/>
      <c r="K78" s="273"/>
      <c r="L78" s="280"/>
      <c r="M78" s="280"/>
      <c r="N78" s="280"/>
      <c r="O78" s="280"/>
      <c r="P78" s="280"/>
      <c r="Q78" s="280"/>
      <c r="R78" s="280"/>
      <c r="S78" s="280"/>
      <c r="T78" s="280"/>
    </row>
    <row r="79" spans="1:5" ht="12.75">
      <c r="A79" s="175" t="s">
        <v>374</v>
      </c>
      <c r="B79" s="262">
        <v>196544</v>
      </c>
      <c r="C79" s="340">
        <v>213697</v>
      </c>
      <c r="D79" s="127"/>
      <c r="E79" s="127"/>
    </row>
    <row r="80" spans="1:20" s="274" customFormat="1" ht="12.75">
      <c r="A80" s="175" t="s">
        <v>618</v>
      </c>
      <c r="B80" s="350">
        <v>1655203</v>
      </c>
      <c r="C80" s="350">
        <v>0</v>
      </c>
      <c r="D80" s="127"/>
      <c r="E80" s="127"/>
      <c r="F80" s="379"/>
      <c r="G80" s="379"/>
      <c r="H80" s="379"/>
      <c r="I80" s="379"/>
      <c r="J80" s="273"/>
      <c r="K80" s="273"/>
      <c r="L80" s="280"/>
      <c r="M80" s="280"/>
      <c r="N80" s="280"/>
      <c r="O80" s="280"/>
      <c r="P80" s="280"/>
      <c r="Q80" s="280"/>
      <c r="R80" s="280"/>
      <c r="S80" s="280"/>
      <c r="T80" s="280"/>
    </row>
    <row r="81" spans="1:5" ht="13.5" thickBot="1">
      <c r="A81" s="175" t="s">
        <v>375</v>
      </c>
      <c r="B81" s="351">
        <v>432001</v>
      </c>
      <c r="C81" s="351">
        <v>192705</v>
      </c>
      <c r="D81" s="127"/>
      <c r="E81" s="127"/>
    </row>
    <row r="82" spans="1:5" ht="13.5" thickBot="1">
      <c r="A82" s="178"/>
      <c r="B82" s="179">
        <f>SUM(B76:B81)</f>
        <v>4005548</v>
      </c>
      <c r="C82" s="179">
        <f>SUM(C76:C81)</f>
        <v>2261300</v>
      </c>
      <c r="D82" s="127"/>
      <c r="E82" s="127"/>
    </row>
    <row r="83" spans="1:5" ht="12.75">
      <c r="A83" s="551"/>
      <c r="B83" s="551"/>
      <c r="C83" s="551"/>
      <c r="D83" s="150"/>
      <c r="E83" s="150"/>
    </row>
    <row r="84" spans="1:5" ht="12.75">
      <c r="A84" s="551"/>
      <c r="B84" s="551"/>
      <c r="C84" s="551"/>
      <c r="D84" s="150"/>
      <c r="E84" s="150"/>
    </row>
    <row r="85" spans="1:5" ht="12.75">
      <c r="A85" s="551" t="s">
        <v>595</v>
      </c>
      <c r="B85" s="551"/>
      <c r="C85" s="551"/>
      <c r="D85" s="150"/>
      <c r="E85" s="150"/>
    </row>
    <row r="86" spans="2:5" ht="12.75">
      <c r="B86" s="125" t="s">
        <v>599</v>
      </c>
      <c r="C86" s="332">
        <v>41090</v>
      </c>
      <c r="D86" s="150"/>
      <c r="E86" s="150"/>
    </row>
    <row r="87" spans="1:5" ht="12.75">
      <c r="A87" s="140" t="s">
        <v>376</v>
      </c>
      <c r="B87" s="338">
        <v>7937277</v>
      </c>
      <c r="C87" s="338">
        <v>8526416</v>
      </c>
      <c r="D87" s="150"/>
      <c r="E87" s="150"/>
    </row>
    <row r="88" spans="1:5" ht="12.75">
      <c r="A88" s="140" t="s">
        <v>377</v>
      </c>
      <c r="B88" s="338">
        <v>1099908</v>
      </c>
      <c r="C88" s="338">
        <v>2708361</v>
      </c>
      <c r="D88" s="150"/>
      <c r="E88" s="150"/>
    </row>
    <row r="89" spans="1:8" ht="12.75">
      <c r="A89" s="140" t="s">
        <v>378</v>
      </c>
      <c r="B89" s="338">
        <v>2932500</v>
      </c>
      <c r="C89" s="338">
        <v>3931717</v>
      </c>
      <c r="D89" s="150"/>
      <c r="E89" s="150"/>
      <c r="H89" s="128"/>
    </row>
    <row r="90" spans="1:5" ht="12.75">
      <c r="A90" s="140" t="s">
        <v>379</v>
      </c>
      <c r="B90" s="338">
        <v>23257334</v>
      </c>
      <c r="C90" s="338">
        <v>20174457</v>
      </c>
      <c r="D90" s="150"/>
      <c r="E90" s="150"/>
    </row>
    <row r="91" spans="1:5" ht="12.75">
      <c r="A91" s="140" t="s">
        <v>380</v>
      </c>
      <c r="B91" s="338">
        <v>2440952</v>
      </c>
      <c r="C91" s="338">
        <v>1101822</v>
      </c>
      <c r="D91" s="150"/>
      <c r="E91" s="150"/>
    </row>
    <row r="92" spans="1:5" ht="12.75">
      <c r="A92" s="140" t="s">
        <v>381</v>
      </c>
      <c r="B92" s="338">
        <v>4176054</v>
      </c>
      <c r="C92" s="338">
        <v>4718759</v>
      </c>
      <c r="D92" s="150"/>
      <c r="E92" s="150"/>
    </row>
    <row r="93" spans="1:5" ht="12.75">
      <c r="A93" s="140" t="s">
        <v>382</v>
      </c>
      <c r="B93" s="338">
        <v>2685035</v>
      </c>
      <c r="C93" s="338">
        <v>5467234</v>
      </c>
      <c r="D93" s="150"/>
      <c r="E93" s="150"/>
    </row>
    <row r="94" spans="1:5" ht="12.75">
      <c r="A94" s="140" t="s">
        <v>383</v>
      </c>
      <c r="B94" s="338">
        <v>30982971</v>
      </c>
      <c r="C94" s="338">
        <v>30272189</v>
      </c>
      <c r="D94" s="150"/>
      <c r="E94" s="150"/>
    </row>
    <row r="95" spans="1:5" ht="12.75">
      <c r="A95" s="140" t="s">
        <v>384</v>
      </c>
      <c r="B95" s="338">
        <v>105196346</v>
      </c>
      <c r="C95" s="338">
        <v>113319638</v>
      </c>
      <c r="D95" s="150"/>
      <c r="E95" s="150"/>
    </row>
    <row r="96" spans="1:5" ht="12.75">
      <c r="A96" s="140" t="s">
        <v>385</v>
      </c>
      <c r="B96" s="338">
        <v>1466289</v>
      </c>
      <c r="C96" s="338">
        <v>2160732</v>
      </c>
      <c r="D96" s="150"/>
      <c r="E96" s="150"/>
    </row>
    <row r="97" spans="1:5" ht="13.5" thickBot="1">
      <c r="A97" s="140" t="s">
        <v>386</v>
      </c>
      <c r="B97" s="341">
        <v>3081529</v>
      </c>
      <c r="C97" s="339">
        <v>3350098</v>
      </c>
      <c r="D97" s="150"/>
      <c r="E97" s="150"/>
    </row>
    <row r="98" spans="1:5" ht="13.5" thickBot="1">
      <c r="A98" s="135"/>
      <c r="B98" s="180">
        <f>SUM(B87:B97)</f>
        <v>185256195</v>
      </c>
      <c r="C98" s="229">
        <f>SUM(C87:C97)</f>
        <v>195731423</v>
      </c>
      <c r="D98" s="150"/>
      <c r="E98" s="150"/>
    </row>
    <row r="99" spans="1:5" ht="12.75">
      <c r="A99" s="553"/>
      <c r="B99" s="553"/>
      <c r="C99" s="553"/>
      <c r="D99" s="150"/>
      <c r="E99" s="150"/>
    </row>
    <row r="100" spans="1:5" ht="12.75">
      <c r="A100" s="553"/>
      <c r="B100" s="553"/>
      <c r="C100" s="553"/>
      <c r="D100" s="150"/>
      <c r="E100" s="150"/>
    </row>
    <row r="101" spans="1:6" ht="12.75">
      <c r="A101" s="584" t="s">
        <v>518</v>
      </c>
      <c r="B101" s="584"/>
      <c r="C101" s="584"/>
      <c r="D101" s="584"/>
      <c r="E101" s="584"/>
      <c r="F101" s="584"/>
    </row>
    <row r="102" spans="1:3" ht="12.75">
      <c r="A102" s="124"/>
      <c r="B102" s="125" t="s">
        <v>599</v>
      </c>
      <c r="C102" s="332">
        <v>41090</v>
      </c>
    </row>
    <row r="103" spans="1:3" ht="12.75">
      <c r="A103" s="168" t="s">
        <v>387</v>
      </c>
      <c r="B103" s="272">
        <v>14394535</v>
      </c>
      <c r="C103" s="342">
        <v>14457411</v>
      </c>
    </row>
    <row r="104" spans="1:3" ht="12.75">
      <c r="A104" s="168" t="s">
        <v>388</v>
      </c>
      <c r="B104" s="139">
        <v>7844027</v>
      </c>
      <c r="C104" s="342">
        <v>7815764</v>
      </c>
    </row>
    <row r="105" spans="1:5" ht="13.5" thickBot="1">
      <c r="A105" s="168" t="s">
        <v>389</v>
      </c>
      <c r="B105" s="137">
        <v>3377382</v>
      </c>
      <c r="C105" s="341">
        <v>3679917</v>
      </c>
      <c r="E105" s="158"/>
    </row>
    <row r="106" spans="1:8" ht="13.5" thickBot="1">
      <c r="A106" s="169"/>
      <c r="B106" s="170">
        <f>SUM(B103:B105)</f>
        <v>25615944</v>
      </c>
      <c r="C106" s="170">
        <f>SUM(C103:C105)</f>
        <v>25953092</v>
      </c>
      <c r="H106" s="158"/>
    </row>
    <row r="107" spans="1:6" ht="12.75">
      <c r="A107" s="555"/>
      <c r="B107" s="555"/>
      <c r="C107" s="555"/>
      <c r="D107" s="555"/>
      <c r="E107" s="555"/>
      <c r="F107" s="555"/>
    </row>
    <row r="108" spans="1:3" ht="26.25">
      <c r="A108" s="136" t="s">
        <v>600</v>
      </c>
      <c r="B108" s="136">
        <v>391</v>
      </c>
      <c r="C108" s="343">
        <v>374</v>
      </c>
    </row>
    <row r="109" spans="1:6" ht="12.75">
      <c r="A109" s="552"/>
      <c r="B109" s="552"/>
      <c r="C109" s="552"/>
      <c r="D109" s="552"/>
      <c r="E109" s="552"/>
      <c r="F109" s="552"/>
    </row>
    <row r="110" spans="1:6" ht="12.75">
      <c r="A110" s="552"/>
      <c r="B110" s="552"/>
      <c r="C110" s="552"/>
      <c r="D110" s="552"/>
      <c r="E110" s="552"/>
      <c r="F110" s="552"/>
    </row>
    <row r="111" spans="1:6" ht="12.75">
      <c r="A111" s="558" t="s">
        <v>519</v>
      </c>
      <c r="B111" s="558"/>
      <c r="C111" s="558"/>
      <c r="D111" s="558"/>
      <c r="E111" s="558"/>
      <c r="F111" s="558"/>
    </row>
    <row r="112" spans="1:3" ht="12.75">
      <c r="A112" s="153" t="s">
        <v>348</v>
      </c>
      <c r="B112" s="125" t="s">
        <v>599</v>
      </c>
      <c r="C112" s="332">
        <v>41090</v>
      </c>
    </row>
    <row r="113" spans="1:3" ht="26.25">
      <c r="A113" s="175" t="s">
        <v>391</v>
      </c>
      <c r="B113" s="350">
        <v>2465701</v>
      </c>
      <c r="C113" s="344">
        <v>3470032</v>
      </c>
    </row>
    <row r="114" spans="1:5" ht="27" thickBot="1">
      <c r="A114" s="175" t="s">
        <v>392</v>
      </c>
      <c r="B114" s="177">
        <v>24463754</v>
      </c>
      <c r="C114" s="345">
        <v>24210132</v>
      </c>
      <c r="E114" s="158"/>
    </row>
    <row r="115" spans="1:3" ht="13.5" thickBot="1">
      <c r="A115" s="178"/>
      <c r="B115" s="179">
        <f>SUM(B113:B114)</f>
        <v>26929455</v>
      </c>
      <c r="C115" s="179">
        <f>SUM(C113:C114)</f>
        <v>27680164</v>
      </c>
    </row>
    <row r="116" spans="1:6" ht="12.75">
      <c r="A116" s="555"/>
      <c r="B116" s="555"/>
      <c r="C116" s="555"/>
      <c r="D116" s="555"/>
      <c r="E116" s="555"/>
      <c r="F116" s="555"/>
    </row>
    <row r="118" ht="12.75">
      <c r="A118" s="152" t="s">
        <v>520</v>
      </c>
    </row>
    <row r="119" spans="1:3" ht="12.75">
      <c r="A119" s="152"/>
      <c r="B119" s="125" t="s">
        <v>599</v>
      </c>
      <c r="C119" s="332">
        <v>41090</v>
      </c>
    </row>
    <row r="120" spans="1:3" ht="12.75">
      <c r="A120" s="136" t="s">
        <v>547</v>
      </c>
      <c r="B120" s="350">
        <v>1145032</v>
      </c>
      <c r="C120" s="346">
        <v>1054145</v>
      </c>
    </row>
    <row r="121" spans="1:3" ht="12.75">
      <c r="A121" s="136" t="s">
        <v>393</v>
      </c>
      <c r="B121" s="350">
        <v>615103</v>
      </c>
      <c r="C121" s="346">
        <v>741895</v>
      </c>
    </row>
    <row r="122" spans="1:3" ht="12.75">
      <c r="A122" s="136" t="s">
        <v>394</v>
      </c>
      <c r="B122" s="350">
        <v>633810</v>
      </c>
      <c r="C122" s="346">
        <v>830018</v>
      </c>
    </row>
    <row r="123" spans="1:3" ht="12.75">
      <c r="A123" s="136" t="s">
        <v>395</v>
      </c>
      <c r="B123" s="350">
        <v>1296636</v>
      </c>
      <c r="C123" s="346">
        <v>1507423</v>
      </c>
    </row>
    <row r="124" spans="1:3" ht="12.75">
      <c r="A124" s="136" t="s">
        <v>396</v>
      </c>
      <c r="B124" s="350">
        <v>759269</v>
      </c>
      <c r="C124" s="346">
        <v>459039</v>
      </c>
    </row>
    <row r="125" spans="1:3" ht="26.25">
      <c r="A125" s="136" t="s">
        <v>397</v>
      </c>
      <c r="B125" s="350">
        <v>1066496</v>
      </c>
      <c r="C125" s="346">
        <v>58005</v>
      </c>
    </row>
    <row r="126" spans="1:3" ht="12.75">
      <c r="A126" s="136" t="s">
        <v>398</v>
      </c>
      <c r="B126" s="350">
        <v>279620</v>
      </c>
      <c r="C126" s="346">
        <v>457975</v>
      </c>
    </row>
    <row r="127" spans="1:3" ht="13.5" thickBot="1">
      <c r="A127" s="136" t="s">
        <v>399</v>
      </c>
      <c r="B127" s="351">
        <v>2096557</v>
      </c>
      <c r="C127" s="347">
        <v>848151</v>
      </c>
    </row>
    <row r="128" spans="1:3" ht="13.5" thickBot="1">
      <c r="A128" s="136"/>
      <c r="B128" s="181">
        <f>SUM(B120:B127)</f>
        <v>7892523</v>
      </c>
      <c r="C128" s="181">
        <f>SUM(C120:C127)</f>
        <v>5956651</v>
      </c>
    </row>
    <row r="130" spans="1:10" ht="29.25" customHeight="1">
      <c r="A130" s="554" t="s">
        <v>390</v>
      </c>
      <c r="B130" s="554"/>
      <c r="C130" s="554"/>
      <c r="D130" s="554"/>
      <c r="E130" s="554"/>
      <c r="F130" s="554"/>
      <c r="G130" s="554"/>
      <c r="H130" s="554"/>
      <c r="I130" s="554"/>
      <c r="J130" s="154"/>
    </row>
    <row r="131" ht="12.75">
      <c r="A131" s="152"/>
    </row>
    <row r="132" spans="1:10" ht="12.75">
      <c r="A132" s="152"/>
      <c r="B132" s="152"/>
      <c r="C132" s="152"/>
      <c r="D132" s="152"/>
      <c r="E132" s="152"/>
      <c r="F132" s="152"/>
      <c r="G132" s="152"/>
      <c r="H132" s="152"/>
      <c r="I132" s="152"/>
      <c r="J132" s="183"/>
    </row>
    <row r="133" spans="1:10" ht="12.75">
      <c r="A133" s="152" t="s">
        <v>521</v>
      </c>
      <c r="B133" s="152"/>
      <c r="C133" s="152"/>
      <c r="D133" s="152"/>
      <c r="E133" s="152"/>
      <c r="F133" s="152"/>
      <c r="G133" s="152"/>
      <c r="H133" s="152"/>
      <c r="I133" s="152"/>
      <c r="J133" s="183"/>
    </row>
    <row r="134" spans="1:10" ht="28.5" customHeight="1">
      <c r="A134" s="554" t="s">
        <v>400</v>
      </c>
      <c r="B134" s="554"/>
      <c r="C134" s="554"/>
      <c r="D134" s="554"/>
      <c r="E134" s="554"/>
      <c r="F134" s="554"/>
      <c r="G134" s="554"/>
      <c r="H134" s="554"/>
      <c r="I134" s="554"/>
      <c r="J134" s="164"/>
    </row>
    <row r="135" spans="1:20" s="274" customFormat="1" ht="12.75">
      <c r="A135" s="378"/>
      <c r="B135" s="378"/>
      <c r="C135" s="378"/>
      <c r="D135" s="378"/>
      <c r="E135" s="378"/>
      <c r="F135" s="378"/>
      <c r="G135" s="378"/>
      <c r="H135" s="378"/>
      <c r="I135" s="378"/>
      <c r="J135" s="328"/>
      <c r="K135" s="273"/>
      <c r="L135" s="280"/>
      <c r="M135" s="280"/>
      <c r="N135" s="280"/>
      <c r="O135" s="280"/>
      <c r="P135" s="280"/>
      <c r="Q135" s="280"/>
      <c r="R135" s="280"/>
      <c r="S135" s="280"/>
      <c r="T135" s="280"/>
    </row>
    <row r="137" ht="12.75">
      <c r="A137" s="152" t="s">
        <v>522</v>
      </c>
    </row>
    <row r="138" spans="1:3" ht="12.75">
      <c r="A138" s="150"/>
      <c r="B138" s="125" t="s">
        <v>599</v>
      </c>
      <c r="C138" s="332">
        <v>41090</v>
      </c>
    </row>
    <row r="139" spans="1:7" ht="12.75">
      <c r="A139" s="175" t="s">
        <v>401</v>
      </c>
      <c r="B139" s="278">
        <v>3630256</v>
      </c>
      <c r="C139" s="348">
        <v>2899167</v>
      </c>
      <c r="G139" s="158"/>
    </row>
    <row r="140" spans="1:3" ht="13.5" thickBot="1">
      <c r="A140" s="182" t="s">
        <v>402</v>
      </c>
      <c r="B140" s="279">
        <v>6325959</v>
      </c>
      <c r="C140" s="349">
        <v>1281346</v>
      </c>
    </row>
    <row r="141" spans="1:3" ht="13.5" thickBot="1">
      <c r="A141" s="178"/>
      <c r="B141" s="179">
        <f>SUM(B139:B140)</f>
        <v>9956215</v>
      </c>
      <c r="C141" s="179">
        <f>SUM(C139:C140)</f>
        <v>4180513</v>
      </c>
    </row>
    <row r="142" ht="12.75">
      <c r="A142" s="152"/>
    </row>
    <row r="143" ht="12.75">
      <c r="A143" s="152"/>
    </row>
    <row r="144" ht="12.75">
      <c r="A144" s="152" t="s">
        <v>523</v>
      </c>
    </row>
    <row r="145" spans="1:3" ht="12.75">
      <c r="A145" s="150"/>
      <c r="B145" s="125" t="s">
        <v>599</v>
      </c>
      <c r="C145" s="332">
        <v>41090</v>
      </c>
    </row>
    <row r="146" spans="1:3" ht="12.75">
      <c r="A146" s="175" t="s">
        <v>403</v>
      </c>
      <c r="B146" s="350">
        <v>50257444</v>
      </c>
      <c r="C146" s="350">
        <v>37595990</v>
      </c>
    </row>
    <row r="147" spans="1:3" ht="12.75">
      <c r="A147" s="175" t="s">
        <v>404</v>
      </c>
      <c r="B147" s="278">
        <v>263750</v>
      </c>
      <c r="C147" s="350">
        <v>419174</v>
      </c>
    </row>
    <row r="148" spans="1:4" ht="13.5" thickBot="1">
      <c r="A148" s="175" t="s">
        <v>405</v>
      </c>
      <c r="B148" s="177">
        <v>323466</v>
      </c>
      <c r="C148" s="351">
        <v>121322</v>
      </c>
      <c r="D148" s="158"/>
    </row>
    <row r="149" spans="1:3" ht="13.5" thickBot="1">
      <c r="A149" s="178"/>
      <c r="B149" s="179">
        <f>SUM(B146:B148)</f>
        <v>50844660</v>
      </c>
      <c r="C149" s="179">
        <f>SUM(C146:C148)</f>
        <v>38136486</v>
      </c>
    </row>
    <row r="151" spans="1:10" ht="27" customHeight="1">
      <c r="A151" s="554" t="s">
        <v>406</v>
      </c>
      <c r="B151" s="554"/>
      <c r="C151" s="554"/>
      <c r="D151" s="554"/>
      <c r="E151" s="554"/>
      <c r="F151" s="554"/>
      <c r="G151" s="554"/>
      <c r="H151" s="554"/>
      <c r="I151" s="554"/>
      <c r="J151" s="164"/>
    </row>
    <row r="152" spans="1:20" s="274" customFormat="1" ht="27" customHeight="1">
      <c r="A152" s="554" t="s">
        <v>612</v>
      </c>
      <c r="B152" s="554"/>
      <c r="C152" s="554"/>
      <c r="D152" s="554"/>
      <c r="E152" s="554"/>
      <c r="F152" s="554"/>
      <c r="G152" s="554"/>
      <c r="H152" s="554"/>
      <c r="I152" s="554"/>
      <c r="J152" s="328"/>
      <c r="K152" s="273"/>
      <c r="L152" s="280"/>
      <c r="M152" s="280"/>
      <c r="N152" s="280"/>
      <c r="O152" s="280"/>
      <c r="P152" s="280"/>
      <c r="Q152" s="280"/>
      <c r="R152" s="280"/>
      <c r="S152" s="280"/>
      <c r="T152" s="280"/>
    </row>
    <row r="153" spans="1:20" s="274" customFormat="1" ht="12.75">
      <c r="A153" s="334"/>
      <c r="B153" s="334"/>
      <c r="C153" s="334"/>
      <c r="D153" s="334"/>
      <c r="E153" s="334"/>
      <c r="F153" s="334"/>
      <c r="G153" s="334"/>
      <c r="H153" s="334"/>
      <c r="I153" s="334"/>
      <c r="J153" s="328"/>
      <c r="K153" s="273"/>
      <c r="L153" s="280"/>
      <c r="M153" s="280"/>
      <c r="N153" s="280"/>
      <c r="O153" s="280"/>
      <c r="P153" s="280"/>
      <c r="Q153" s="280"/>
      <c r="R153" s="280"/>
      <c r="S153" s="280"/>
      <c r="T153" s="280"/>
    </row>
    <row r="154" ht="12.75">
      <c r="A154" s="152"/>
    </row>
    <row r="155" spans="1:9" ht="12.75">
      <c r="A155" s="304" t="s">
        <v>407</v>
      </c>
      <c r="B155" s="303"/>
      <c r="C155" s="303"/>
      <c r="D155" s="303"/>
      <c r="E155" s="303"/>
      <c r="F155" s="303"/>
      <c r="G155" s="303"/>
      <c r="H155" s="303"/>
      <c r="I155" s="303"/>
    </row>
    <row r="156" spans="1:11" ht="20.25">
      <c r="A156" s="305"/>
      <c r="B156" s="307" t="s">
        <v>408</v>
      </c>
      <c r="C156" s="307" t="s">
        <v>409</v>
      </c>
      <c r="D156" s="307" t="s">
        <v>411</v>
      </c>
      <c r="E156" s="307" t="s">
        <v>412</v>
      </c>
      <c r="F156" s="303"/>
      <c r="G156" s="303"/>
      <c r="H156" s="303"/>
      <c r="I156" s="303"/>
      <c r="K156" s="184"/>
    </row>
    <row r="157" spans="1:11" ht="13.5" thickBot="1">
      <c r="A157" s="308" t="s">
        <v>413</v>
      </c>
      <c r="B157" s="309"/>
      <c r="C157" s="309"/>
      <c r="D157" s="309"/>
      <c r="E157" s="309"/>
      <c r="F157" s="303"/>
      <c r="G157" s="303"/>
      <c r="H157" s="303"/>
      <c r="I157" s="303"/>
      <c r="K157" s="184"/>
    </row>
    <row r="158" spans="1:11" ht="13.5" thickBot="1">
      <c r="A158" s="308" t="s">
        <v>587</v>
      </c>
      <c r="B158" s="310">
        <v>8187690</v>
      </c>
      <c r="C158" s="310">
        <v>82540525</v>
      </c>
      <c r="D158" s="311">
        <v>0</v>
      </c>
      <c r="E158" s="310">
        <f>SUM(B158:D158)</f>
        <v>90728215</v>
      </c>
      <c r="F158" s="303"/>
      <c r="G158" s="303"/>
      <c r="H158" s="303"/>
      <c r="I158" s="303"/>
      <c r="K158" s="184"/>
    </row>
    <row r="159" spans="1:11" ht="12.75">
      <c r="A159" s="312" t="s">
        <v>414</v>
      </c>
      <c r="B159" s="313"/>
      <c r="C159" s="313"/>
      <c r="D159" s="313">
        <v>444980</v>
      </c>
      <c r="E159" s="314">
        <f>SUM(B159:D159)</f>
        <v>444980</v>
      </c>
      <c r="F159" s="303"/>
      <c r="G159" s="303"/>
      <c r="H159" s="303"/>
      <c r="I159" s="303"/>
      <c r="K159" s="184"/>
    </row>
    <row r="160" spans="1:11" ht="12.75">
      <c r="A160" s="312" t="s">
        <v>415</v>
      </c>
      <c r="B160" s="313"/>
      <c r="C160" s="313">
        <v>444980</v>
      </c>
      <c r="D160" s="313">
        <v>-444980</v>
      </c>
      <c r="E160" s="315">
        <f>SUM(B160:D160)</f>
        <v>0</v>
      </c>
      <c r="F160" s="303"/>
      <c r="G160" s="303"/>
      <c r="H160" s="303"/>
      <c r="I160" s="303"/>
      <c r="K160" s="184"/>
    </row>
    <row r="161" spans="1:11" ht="13.5" thickBot="1">
      <c r="A161" s="312" t="s">
        <v>416</v>
      </c>
      <c r="B161" s="313"/>
      <c r="C161" s="313"/>
      <c r="D161" s="313"/>
      <c r="E161" s="314">
        <f>SUM(B161:D161)</f>
        <v>0</v>
      </c>
      <c r="F161" s="303"/>
      <c r="G161" s="303"/>
      <c r="H161" s="303"/>
      <c r="I161" s="303"/>
      <c r="K161" s="184"/>
    </row>
    <row r="162" spans="1:11" ht="13.5" thickBot="1">
      <c r="A162" s="308" t="s">
        <v>601</v>
      </c>
      <c r="B162" s="310">
        <f>SUM(B158:B161)</f>
        <v>8187690</v>
      </c>
      <c r="C162" s="310">
        <f>SUM(C158:C161)</f>
        <v>82985505</v>
      </c>
      <c r="D162" s="310">
        <f>SUM(D158:D161)</f>
        <v>0</v>
      </c>
      <c r="E162" s="310">
        <f>SUM(B162:D162)</f>
        <v>91173195</v>
      </c>
      <c r="F162" s="303"/>
      <c r="G162" s="303"/>
      <c r="H162" s="303"/>
      <c r="I162" s="158"/>
      <c r="K162" s="184"/>
    </row>
    <row r="163" spans="1:11" ht="12.75">
      <c r="A163" s="316"/>
      <c r="B163" s="317"/>
      <c r="C163" s="317"/>
      <c r="D163" s="317"/>
      <c r="E163" s="315"/>
      <c r="F163" s="303"/>
      <c r="G163" s="303"/>
      <c r="H163" s="303"/>
      <c r="I163" s="303"/>
      <c r="K163" s="184"/>
    </row>
    <row r="164" spans="1:11" ht="13.5" thickBot="1">
      <c r="A164" s="308" t="s">
        <v>417</v>
      </c>
      <c r="B164" s="317"/>
      <c r="C164" s="317"/>
      <c r="D164" s="317"/>
      <c r="E164" s="317"/>
      <c r="F164" s="303"/>
      <c r="G164" s="303"/>
      <c r="H164" s="303"/>
      <c r="I164" s="303"/>
      <c r="K164" s="184"/>
    </row>
    <row r="165" spans="1:11" ht="13.5" thickBot="1">
      <c r="A165" s="308" t="s">
        <v>587</v>
      </c>
      <c r="B165" s="310">
        <v>1930474</v>
      </c>
      <c r="C165" s="310">
        <v>67921711</v>
      </c>
      <c r="D165" s="311">
        <v>0</v>
      </c>
      <c r="E165" s="310">
        <f>SUM(B165:D165)</f>
        <v>69852185</v>
      </c>
      <c r="F165" s="303"/>
      <c r="G165" s="303"/>
      <c r="H165" s="303"/>
      <c r="I165" s="303"/>
      <c r="K165" s="184"/>
    </row>
    <row r="166" spans="1:11" ht="12.75">
      <c r="A166" s="312" t="s">
        <v>418</v>
      </c>
      <c r="B166" s="314">
        <v>136325</v>
      </c>
      <c r="C166" s="314">
        <v>2329376</v>
      </c>
      <c r="D166" s="315"/>
      <c r="E166" s="314">
        <f>SUM(B166:D166)</f>
        <v>2465701</v>
      </c>
      <c r="F166" s="303"/>
      <c r="G166" s="303"/>
      <c r="H166" s="303"/>
      <c r="I166" s="303"/>
      <c r="K166" s="184"/>
    </row>
    <row r="167" spans="1:11" ht="13.5" thickBot="1">
      <c r="A167" s="312" t="s">
        <v>416</v>
      </c>
      <c r="B167" s="318"/>
      <c r="C167" s="319"/>
      <c r="D167" s="318"/>
      <c r="E167" s="318">
        <f>SUM(B167:D167)</f>
        <v>0</v>
      </c>
      <c r="F167" s="303"/>
      <c r="G167" s="303"/>
      <c r="H167" s="303"/>
      <c r="I167" s="303"/>
      <c r="K167" s="184"/>
    </row>
    <row r="168" spans="1:11" ht="13.5" thickBot="1">
      <c r="A168" s="308" t="s">
        <v>602</v>
      </c>
      <c r="B168" s="310">
        <f>SUM(B165:B167)</f>
        <v>2066799</v>
      </c>
      <c r="C168" s="310">
        <f>SUM(C165:C167)</f>
        <v>70251087</v>
      </c>
      <c r="D168" s="320">
        <f>SUM(D165:D167)</f>
        <v>0</v>
      </c>
      <c r="E168" s="310">
        <f>SUM(B168:D168)</f>
        <v>72317886</v>
      </c>
      <c r="F168" s="303"/>
      <c r="G168" s="303"/>
      <c r="H168" s="303"/>
      <c r="I168" s="303"/>
      <c r="K168" s="184"/>
    </row>
    <row r="169" spans="1:11" ht="12.75">
      <c r="A169" s="312"/>
      <c r="B169" s="315"/>
      <c r="C169" s="315"/>
      <c r="D169" s="315"/>
      <c r="E169" s="315"/>
      <c r="F169" s="303"/>
      <c r="G169" s="303"/>
      <c r="H169" s="303"/>
      <c r="I169" s="303"/>
      <c r="K169" s="184"/>
    </row>
    <row r="170" spans="1:11" ht="13.5" thickBot="1">
      <c r="A170" s="308" t="s">
        <v>419</v>
      </c>
      <c r="B170" s="315"/>
      <c r="C170" s="315"/>
      <c r="D170" s="315"/>
      <c r="E170" s="315"/>
      <c r="F170" s="303"/>
      <c r="G170" s="303"/>
      <c r="H170" s="303"/>
      <c r="I170" s="303"/>
      <c r="K170" s="184"/>
    </row>
    <row r="171" spans="1:11" ht="13.5" thickBot="1">
      <c r="A171" s="308" t="s">
        <v>603</v>
      </c>
      <c r="B171" s="310">
        <f>B162-B168</f>
        <v>6120891</v>
      </c>
      <c r="C171" s="310">
        <f>C162-C168</f>
        <v>12734418</v>
      </c>
      <c r="D171" s="320">
        <f>D162-D168</f>
        <v>0</v>
      </c>
      <c r="E171" s="310">
        <f>SUM(B171:D171)</f>
        <v>18855309</v>
      </c>
      <c r="F171" s="303"/>
      <c r="G171" s="303"/>
      <c r="H171" s="303"/>
      <c r="I171" s="303"/>
      <c r="K171" s="184"/>
    </row>
    <row r="172" spans="1:9" ht="12.75">
      <c r="A172" s="303"/>
      <c r="B172" s="303"/>
      <c r="C172" s="303"/>
      <c r="D172" s="303"/>
      <c r="E172" s="303"/>
      <c r="F172" s="303"/>
      <c r="G172" s="303"/>
      <c r="H172" s="303"/>
      <c r="I172" s="303"/>
    </row>
    <row r="173" spans="1:9" ht="12.75">
      <c r="A173" s="304"/>
      <c r="B173" s="303"/>
      <c r="C173" s="303"/>
      <c r="D173" s="303"/>
      <c r="E173" s="303"/>
      <c r="F173" s="303"/>
      <c r="G173" s="303"/>
      <c r="H173" s="303"/>
      <c r="I173" s="303"/>
    </row>
    <row r="174" spans="1:9" ht="12.75">
      <c r="A174" s="304" t="s">
        <v>524</v>
      </c>
      <c r="B174" s="303"/>
      <c r="C174" s="303"/>
      <c r="D174" s="303"/>
      <c r="E174" s="303"/>
      <c r="F174" s="303"/>
      <c r="G174" s="303"/>
      <c r="H174" s="303"/>
      <c r="I174" s="303"/>
    </row>
    <row r="175" spans="1:12" ht="40.5">
      <c r="A175" s="321"/>
      <c r="B175" s="307" t="s">
        <v>420</v>
      </c>
      <c r="C175" s="307" t="s">
        <v>421</v>
      </c>
      <c r="D175" s="307" t="s">
        <v>543</v>
      </c>
      <c r="E175" s="307" t="s">
        <v>422</v>
      </c>
      <c r="F175" s="307" t="s">
        <v>423</v>
      </c>
      <c r="G175" s="307" t="s">
        <v>411</v>
      </c>
      <c r="H175" s="307" t="s">
        <v>410</v>
      </c>
      <c r="I175" s="307" t="s">
        <v>412</v>
      </c>
      <c r="J175" s="159"/>
      <c r="K175" s="159"/>
      <c r="L175" s="159"/>
    </row>
    <row r="176" spans="1:12" ht="12.75">
      <c r="A176" s="308" t="s">
        <v>413</v>
      </c>
      <c r="B176" s="307"/>
      <c r="C176" s="307"/>
      <c r="D176" s="307"/>
      <c r="E176" s="307"/>
      <c r="F176" s="307"/>
      <c r="G176" s="307"/>
      <c r="H176" s="307"/>
      <c r="I176" s="307"/>
      <c r="J176" s="159"/>
      <c r="K176" s="159"/>
      <c r="L176" s="159"/>
    </row>
    <row r="177" spans="1:12" ht="13.5" thickBot="1">
      <c r="A177" s="308" t="s">
        <v>587</v>
      </c>
      <c r="B177" s="322">
        <v>23269</v>
      </c>
      <c r="C177" s="322">
        <v>27157396</v>
      </c>
      <c r="D177" s="322">
        <v>586564547</v>
      </c>
      <c r="E177" s="322">
        <v>6539345</v>
      </c>
      <c r="F177" s="322">
        <v>46822</v>
      </c>
      <c r="G177" s="322">
        <v>9087578</v>
      </c>
      <c r="H177" s="322">
        <v>4502060</v>
      </c>
      <c r="I177" s="322">
        <f>SUM(B177:H177)</f>
        <v>633921017</v>
      </c>
      <c r="J177" s="159"/>
      <c r="K177" s="159"/>
      <c r="L177" s="159"/>
    </row>
    <row r="178" spans="1:12" ht="12.75">
      <c r="A178" s="312" t="s">
        <v>414</v>
      </c>
      <c r="B178" s="323"/>
      <c r="C178" s="323"/>
      <c r="D178" s="323">
        <v>4734000</v>
      </c>
      <c r="E178" s="323">
        <v>679540</v>
      </c>
      <c r="F178" s="323"/>
      <c r="G178" s="323">
        <v>7907618</v>
      </c>
      <c r="H178" s="323">
        <v>107680</v>
      </c>
      <c r="I178" s="323">
        <f>SUM(B178:H178)</f>
        <v>13428838</v>
      </c>
      <c r="J178" s="159"/>
      <c r="K178" s="159"/>
      <c r="L178" s="159"/>
    </row>
    <row r="179" spans="1:12" ht="12.75">
      <c r="A179" s="312" t="s">
        <v>415</v>
      </c>
      <c r="B179" s="323"/>
      <c r="C179" s="323"/>
      <c r="D179" s="323">
        <v>10671667</v>
      </c>
      <c r="E179" s="323"/>
      <c r="F179" s="323"/>
      <c r="G179" s="323">
        <v>-10671667</v>
      </c>
      <c r="H179" s="323"/>
      <c r="I179" s="323">
        <f>SUM(B179:H179)</f>
        <v>0</v>
      </c>
      <c r="J179" s="159"/>
      <c r="K179" s="159"/>
      <c r="L179" s="159"/>
    </row>
    <row r="180" spans="1:12" ht="13.5" thickBot="1">
      <c r="A180" s="312" t="s">
        <v>563</v>
      </c>
      <c r="B180" s="324"/>
      <c r="C180" s="324">
        <v>-28020</v>
      </c>
      <c r="D180" s="324">
        <v>-8298223</v>
      </c>
      <c r="E180" s="324">
        <v>-8442</v>
      </c>
      <c r="F180" s="324"/>
      <c r="G180" s="324"/>
      <c r="H180" s="324"/>
      <c r="I180" s="324">
        <f>SUM(B180:H180)</f>
        <v>-8334685</v>
      </c>
      <c r="J180" s="159"/>
      <c r="K180" s="159"/>
      <c r="L180" s="159"/>
    </row>
    <row r="181" spans="1:12" ht="13.5" thickBot="1">
      <c r="A181" s="308" t="s">
        <v>601</v>
      </c>
      <c r="B181" s="325">
        <f aca="true" t="shared" si="0" ref="B181:H181">SUM(B177:B180)</f>
        <v>23269</v>
      </c>
      <c r="C181" s="325">
        <f t="shared" si="0"/>
        <v>27129376</v>
      </c>
      <c r="D181" s="325">
        <f t="shared" si="0"/>
        <v>593671991</v>
      </c>
      <c r="E181" s="325">
        <f t="shared" si="0"/>
        <v>7210443</v>
      </c>
      <c r="F181" s="325">
        <f t="shared" si="0"/>
        <v>46822</v>
      </c>
      <c r="G181" s="325">
        <f t="shared" si="0"/>
        <v>6323529</v>
      </c>
      <c r="H181" s="325">
        <f t="shared" si="0"/>
        <v>4609740</v>
      </c>
      <c r="I181" s="325">
        <f>SUM(B181:H181)</f>
        <v>639015170</v>
      </c>
      <c r="J181" s="159"/>
      <c r="K181" s="159"/>
      <c r="L181" s="159"/>
    </row>
    <row r="182" spans="1:12" ht="12.75">
      <c r="A182" s="316"/>
      <c r="B182" s="326"/>
      <c r="C182" s="326"/>
      <c r="D182" s="326"/>
      <c r="E182" s="326"/>
      <c r="F182" s="326"/>
      <c r="G182" s="326"/>
      <c r="H182" s="326"/>
      <c r="I182" s="326"/>
      <c r="J182" s="159"/>
      <c r="K182" s="159"/>
      <c r="L182" s="159"/>
    </row>
    <row r="183" spans="1:12" ht="12.75">
      <c r="A183" s="308" t="s">
        <v>417</v>
      </c>
      <c r="B183" s="323"/>
      <c r="C183" s="323"/>
      <c r="D183" s="323"/>
      <c r="E183" s="323"/>
      <c r="F183" s="323"/>
      <c r="G183" s="323"/>
      <c r="H183" s="323"/>
      <c r="I183" s="323"/>
      <c r="J183" s="159"/>
      <c r="K183" s="159"/>
      <c r="L183" s="159"/>
    </row>
    <row r="184" spans="1:12" ht="13.5" thickBot="1">
      <c r="A184" s="308" t="s">
        <v>587</v>
      </c>
      <c r="B184" s="322">
        <v>0</v>
      </c>
      <c r="C184" s="322">
        <v>5679195</v>
      </c>
      <c r="D184" s="322">
        <v>245797607</v>
      </c>
      <c r="E184" s="322">
        <v>5486831</v>
      </c>
      <c r="F184" s="322">
        <v>0</v>
      </c>
      <c r="G184" s="322">
        <v>0</v>
      </c>
      <c r="H184" s="322">
        <v>3764371</v>
      </c>
      <c r="I184" s="322">
        <f>SUM(B184:H184)</f>
        <v>260728004</v>
      </c>
      <c r="J184" s="159"/>
      <c r="K184" s="159"/>
      <c r="L184" s="159"/>
    </row>
    <row r="185" spans="1:12" ht="12.75">
      <c r="A185" s="312" t="s">
        <v>418</v>
      </c>
      <c r="B185" s="323"/>
      <c r="C185" s="323">
        <v>342993</v>
      </c>
      <c r="D185" s="323">
        <v>23825605</v>
      </c>
      <c r="E185" s="323">
        <v>138778</v>
      </c>
      <c r="F185" s="323"/>
      <c r="G185" s="323"/>
      <c r="H185" s="323">
        <v>156378</v>
      </c>
      <c r="I185" s="323">
        <f>SUM(B185:H185)</f>
        <v>24463754</v>
      </c>
      <c r="J185" s="203"/>
      <c r="K185" s="159"/>
      <c r="L185" s="159"/>
    </row>
    <row r="186" spans="1:12" ht="12.75">
      <c r="A186" s="312" t="s">
        <v>563</v>
      </c>
      <c r="B186" s="323"/>
      <c r="C186" s="323">
        <v>-3992</v>
      </c>
      <c r="D186" s="323">
        <v>-3016143</v>
      </c>
      <c r="E186" s="323">
        <v>-7778</v>
      </c>
      <c r="F186" s="323"/>
      <c r="G186" s="323"/>
      <c r="H186" s="323"/>
      <c r="I186" s="323">
        <f>SUM(B186:H186)</f>
        <v>-3027913</v>
      </c>
      <c r="J186" s="159"/>
      <c r="K186" s="159"/>
      <c r="L186" s="159"/>
    </row>
    <row r="187" spans="1:12" ht="13.5" thickBot="1">
      <c r="A187" s="308" t="s">
        <v>602</v>
      </c>
      <c r="B187" s="322">
        <f>SUM(B184:B186)</f>
        <v>0</v>
      </c>
      <c r="C187" s="322">
        <f aca="true" t="shared" si="1" ref="C187:H187">SUM(C184:C186)</f>
        <v>6018196</v>
      </c>
      <c r="D187" s="322">
        <f t="shared" si="1"/>
        <v>266607069</v>
      </c>
      <c r="E187" s="322">
        <f t="shared" si="1"/>
        <v>5617831</v>
      </c>
      <c r="F187" s="322">
        <f t="shared" si="1"/>
        <v>0</v>
      </c>
      <c r="G187" s="322">
        <f t="shared" si="1"/>
        <v>0</v>
      </c>
      <c r="H187" s="322">
        <f t="shared" si="1"/>
        <v>3920749</v>
      </c>
      <c r="I187" s="322">
        <f>SUM(B187:H187)</f>
        <v>282163845</v>
      </c>
      <c r="J187" s="159"/>
      <c r="K187" s="159"/>
      <c r="L187" s="159"/>
    </row>
    <row r="188" spans="1:12" ht="12.75">
      <c r="A188" s="312"/>
      <c r="B188" s="323"/>
      <c r="C188" s="323"/>
      <c r="D188" s="323"/>
      <c r="E188" s="323"/>
      <c r="F188" s="323"/>
      <c r="G188" s="323"/>
      <c r="H188" s="323"/>
      <c r="I188" s="323"/>
      <c r="J188" s="159"/>
      <c r="K188" s="159"/>
      <c r="L188" s="203"/>
    </row>
    <row r="189" spans="1:12" ht="12.75">
      <c r="A189" s="308" t="s">
        <v>424</v>
      </c>
      <c r="B189" s="323"/>
      <c r="C189" s="323"/>
      <c r="D189" s="323"/>
      <c r="E189" s="323"/>
      <c r="F189" s="323"/>
      <c r="G189" s="323"/>
      <c r="H189" s="323"/>
      <c r="I189" s="323"/>
      <c r="J189" s="159"/>
      <c r="K189" s="159"/>
      <c r="L189" s="159"/>
    </row>
    <row r="190" spans="1:12" ht="13.5" thickBot="1">
      <c r="A190" s="308" t="s">
        <v>603</v>
      </c>
      <c r="B190" s="322">
        <f>B181-B187</f>
        <v>23269</v>
      </c>
      <c r="C190" s="322">
        <f aca="true" t="shared" si="2" ref="C190:H190">C181-C187</f>
        <v>21111180</v>
      </c>
      <c r="D190" s="322">
        <f t="shared" si="2"/>
        <v>327064922</v>
      </c>
      <c r="E190" s="322">
        <f t="shared" si="2"/>
        <v>1592612</v>
      </c>
      <c r="F190" s="322">
        <f t="shared" si="2"/>
        <v>46822</v>
      </c>
      <c r="G190" s="322">
        <f t="shared" si="2"/>
        <v>6323529</v>
      </c>
      <c r="H190" s="322">
        <f t="shared" si="2"/>
        <v>688991</v>
      </c>
      <c r="I190" s="322">
        <f>SUM(B190:H190)</f>
        <v>356851325</v>
      </c>
      <c r="J190" s="159"/>
      <c r="K190" s="159"/>
      <c r="L190" s="159"/>
    </row>
    <row r="191" spans="1:11" ht="12.75">
      <c r="A191" s="204"/>
      <c r="B191" s="130"/>
      <c r="C191" s="130"/>
      <c r="D191" s="130"/>
      <c r="E191" s="130"/>
      <c r="F191" s="130"/>
      <c r="G191" s="130"/>
      <c r="H191" s="257"/>
      <c r="I191" s="258"/>
      <c r="J191" s="159"/>
      <c r="K191" s="159"/>
    </row>
    <row r="193" spans="1:7" ht="12.75">
      <c r="A193" s="152" t="s">
        <v>525</v>
      </c>
      <c r="C193" s="158"/>
      <c r="D193" s="158"/>
      <c r="G193" s="158"/>
    </row>
    <row r="194" spans="1:20" ht="12.75">
      <c r="A194" s="150"/>
      <c r="B194" s="125" t="s">
        <v>599</v>
      </c>
      <c r="C194" s="332"/>
      <c r="D194" s="241"/>
      <c r="E194" s="241"/>
      <c r="F194" s="241"/>
      <c r="G194" s="241"/>
      <c r="H194" s="241"/>
      <c r="I194" s="241"/>
      <c r="K194" s="184"/>
      <c r="T194" s="143"/>
    </row>
    <row r="195" spans="1:20" ht="12.75">
      <c r="A195" s="131" t="s">
        <v>425</v>
      </c>
      <c r="B195" s="350">
        <v>14071454</v>
      </c>
      <c r="C195" s="241"/>
      <c r="D195" s="241"/>
      <c r="E195" s="241"/>
      <c r="F195" s="241"/>
      <c r="G195" s="241"/>
      <c r="H195" s="241"/>
      <c r="I195" s="241"/>
      <c r="K195" s="184"/>
      <c r="T195" s="143"/>
    </row>
    <row r="196" spans="1:20" ht="26.25">
      <c r="A196" s="131" t="s">
        <v>426</v>
      </c>
      <c r="B196" s="278">
        <v>36777680</v>
      </c>
      <c r="C196" s="241"/>
      <c r="D196" s="241"/>
      <c r="E196" s="241"/>
      <c r="F196" s="241"/>
      <c r="G196" s="241"/>
      <c r="H196" s="241"/>
      <c r="I196" s="241"/>
      <c r="K196" s="184"/>
      <c r="T196" s="143"/>
    </row>
    <row r="197" spans="1:19" s="274" customFormat="1" ht="12.75">
      <c r="A197" s="271" t="s">
        <v>427</v>
      </c>
      <c r="B197" s="278">
        <v>3435081</v>
      </c>
      <c r="C197" s="276"/>
      <c r="D197" s="276"/>
      <c r="E197" s="276"/>
      <c r="F197" s="276"/>
      <c r="G197" s="276"/>
      <c r="H197" s="276"/>
      <c r="I197" s="276"/>
      <c r="J197" s="273"/>
      <c r="K197" s="280"/>
      <c r="L197" s="280"/>
      <c r="M197" s="280"/>
      <c r="N197" s="280"/>
      <c r="O197" s="280"/>
      <c r="P197" s="280"/>
      <c r="Q197" s="280"/>
      <c r="R197" s="280"/>
      <c r="S197" s="280"/>
    </row>
    <row r="198" spans="1:20" ht="13.5" thickBot="1">
      <c r="A198" s="131" t="s">
        <v>581</v>
      </c>
      <c r="B198" s="279">
        <v>35000</v>
      </c>
      <c r="C198" s="241"/>
      <c r="D198" s="241"/>
      <c r="E198" s="241"/>
      <c r="F198" s="241"/>
      <c r="G198" s="241"/>
      <c r="H198" s="241"/>
      <c r="I198" s="241"/>
      <c r="K198" s="184"/>
      <c r="T198" s="143"/>
    </row>
    <row r="199" spans="1:20" ht="12.75">
      <c r="A199" s="132"/>
      <c r="B199" s="185">
        <f>SUM(B195:B198)</f>
        <v>54319215</v>
      </c>
      <c r="C199" s="241"/>
      <c r="D199" s="241"/>
      <c r="E199" s="241"/>
      <c r="F199" s="241"/>
      <c r="G199" s="241"/>
      <c r="H199" s="241"/>
      <c r="I199" s="241"/>
      <c r="K199" s="184"/>
      <c r="T199" s="143"/>
    </row>
    <row r="200" spans="1:20" ht="13.5" thickBot="1">
      <c r="A200" s="131" t="s">
        <v>428</v>
      </c>
      <c r="B200" s="281">
        <v>-50849134</v>
      </c>
      <c r="C200" s="241"/>
      <c r="D200" s="241"/>
      <c r="E200" s="241"/>
      <c r="F200" s="241"/>
      <c r="G200" s="241"/>
      <c r="H200" s="241"/>
      <c r="I200" s="241"/>
      <c r="K200" s="184"/>
      <c r="T200" s="143"/>
    </row>
    <row r="201" spans="1:20" ht="13.5" thickBot="1">
      <c r="A201" s="132"/>
      <c r="B201" s="129">
        <f>SUM(B199:B200)</f>
        <v>3470081</v>
      </c>
      <c r="C201" s="241"/>
      <c r="D201" s="241"/>
      <c r="E201" s="241"/>
      <c r="F201" s="241"/>
      <c r="G201" s="241"/>
      <c r="H201" s="241"/>
      <c r="I201" s="241"/>
      <c r="K201" s="184"/>
      <c r="T201" s="143"/>
    </row>
    <row r="202" spans="1:3" ht="15" customHeight="1">
      <c r="A202" s="133"/>
      <c r="B202" s="134"/>
      <c r="C202" s="134"/>
    </row>
    <row r="203" spans="1:20" s="274" customFormat="1" ht="27" customHeight="1">
      <c r="A203" s="586" t="s">
        <v>619</v>
      </c>
      <c r="B203" s="586"/>
      <c r="C203" s="586"/>
      <c r="D203" s="586"/>
      <c r="E203" s="586"/>
      <c r="F203" s="586"/>
      <c r="G203" s="586"/>
      <c r="H203" s="586"/>
      <c r="I203" s="586"/>
      <c r="J203" s="299"/>
      <c r="K203" s="273"/>
      <c r="L203" s="280"/>
      <c r="M203" s="280"/>
      <c r="N203" s="280"/>
      <c r="O203" s="280"/>
      <c r="P203" s="280"/>
      <c r="Q203" s="280"/>
      <c r="R203" s="280"/>
      <c r="S203" s="280"/>
      <c r="T203" s="280"/>
    </row>
    <row r="204" spans="1:20" s="274" customFormat="1" ht="12.75" customHeight="1">
      <c r="A204" s="586" t="s">
        <v>583</v>
      </c>
      <c r="B204" s="586"/>
      <c r="C204" s="586"/>
      <c r="D204" s="586"/>
      <c r="E204" s="586"/>
      <c r="F204" s="586"/>
      <c r="G204" s="586"/>
      <c r="H204" s="586"/>
      <c r="I204" s="586"/>
      <c r="J204" s="299"/>
      <c r="K204" s="273"/>
      <c r="L204" s="280"/>
      <c r="M204" s="280"/>
      <c r="N204" s="280"/>
      <c r="O204" s="280"/>
      <c r="P204" s="280"/>
      <c r="Q204" s="280"/>
      <c r="R204" s="280"/>
      <c r="S204" s="280"/>
      <c r="T204" s="280"/>
    </row>
    <row r="205" spans="1:20" s="274" customFormat="1" ht="12.75" customHeight="1">
      <c r="A205" s="329"/>
      <c r="B205" s="329"/>
      <c r="C205" s="329"/>
      <c r="D205" s="329"/>
      <c r="E205" s="329"/>
      <c r="F205" s="329"/>
      <c r="G205" s="329"/>
      <c r="H205" s="329"/>
      <c r="I205" s="329"/>
      <c r="J205" s="328"/>
      <c r="K205" s="273"/>
      <c r="L205" s="280"/>
      <c r="M205" s="280"/>
      <c r="N205" s="280"/>
      <c r="O205" s="280"/>
      <c r="P205" s="280"/>
      <c r="Q205" s="280"/>
      <c r="R205" s="280"/>
      <c r="S205" s="280"/>
      <c r="T205" s="280"/>
    </row>
    <row r="206" spans="1:20" s="274" customFormat="1" ht="12.75">
      <c r="A206" s="585" t="s">
        <v>593</v>
      </c>
      <c r="B206" s="585"/>
      <c r="C206" s="585"/>
      <c r="D206" s="585"/>
      <c r="E206" s="585"/>
      <c r="F206" s="585"/>
      <c r="G206" s="585"/>
      <c r="H206" s="585"/>
      <c r="I206" s="585"/>
      <c r="J206" s="299"/>
      <c r="K206" s="273"/>
      <c r="L206" s="280"/>
      <c r="M206" s="280"/>
      <c r="N206" s="280"/>
      <c r="O206" s="280"/>
      <c r="P206" s="280"/>
      <c r="Q206" s="280"/>
      <c r="R206" s="280"/>
      <c r="S206" s="280"/>
      <c r="T206" s="280"/>
    </row>
    <row r="207" spans="1:20" s="274" customFormat="1" ht="12.75">
      <c r="A207" s="369"/>
      <c r="B207" s="370">
        <v>41455</v>
      </c>
      <c r="C207" s="302"/>
      <c r="D207" s="302"/>
      <c r="E207" s="302"/>
      <c r="F207" s="302"/>
      <c r="G207" s="302"/>
      <c r="H207" s="302"/>
      <c r="I207" s="302"/>
      <c r="J207" s="299"/>
      <c r="K207" s="273"/>
      <c r="L207" s="280"/>
      <c r="M207" s="280"/>
      <c r="N207" s="280"/>
      <c r="O207" s="280"/>
      <c r="P207" s="280"/>
      <c r="Q207" s="280"/>
      <c r="R207" s="280"/>
      <c r="S207" s="280"/>
      <c r="T207" s="280"/>
    </row>
    <row r="208" spans="1:20" s="274" customFormat="1" ht="12.75">
      <c r="A208" s="335" t="s">
        <v>609</v>
      </c>
      <c r="B208" s="284">
        <v>49033884</v>
      </c>
      <c r="C208" s="302"/>
      <c r="D208" s="302"/>
      <c r="E208" s="302"/>
      <c r="F208" s="302"/>
      <c r="G208" s="302"/>
      <c r="H208" s="302"/>
      <c r="I208" s="302"/>
      <c r="J208" s="299"/>
      <c r="K208" s="273"/>
      <c r="L208" s="280"/>
      <c r="M208" s="280"/>
      <c r="N208" s="280"/>
      <c r="O208" s="280"/>
      <c r="P208" s="280"/>
      <c r="Q208" s="280"/>
      <c r="R208" s="280"/>
      <c r="S208" s="280"/>
      <c r="T208" s="280"/>
    </row>
    <row r="209" spans="1:20" s="274" customFormat="1" ht="12.75">
      <c r="A209" s="335" t="s">
        <v>439</v>
      </c>
      <c r="B209" s="284">
        <v>0</v>
      </c>
      <c r="C209" s="302"/>
      <c r="D209" s="302"/>
      <c r="E209" s="302"/>
      <c r="F209" s="302"/>
      <c r="G209" s="302"/>
      <c r="H209" s="302"/>
      <c r="I209" s="302"/>
      <c r="J209" s="299"/>
      <c r="K209" s="273"/>
      <c r="L209" s="280"/>
      <c r="M209" s="280"/>
      <c r="N209" s="280"/>
      <c r="O209" s="280"/>
      <c r="P209" s="280"/>
      <c r="Q209" s="280"/>
      <c r="R209" s="280"/>
      <c r="S209" s="280"/>
      <c r="T209" s="280"/>
    </row>
    <row r="210" spans="1:20" s="274" customFormat="1" ht="13.5" thickBot="1">
      <c r="A210" s="175" t="s">
        <v>441</v>
      </c>
      <c r="B210" s="351">
        <v>1815250.0000000037</v>
      </c>
      <c r="C210" s="306"/>
      <c r="D210" s="302"/>
      <c r="E210" s="302"/>
      <c r="F210" s="302"/>
      <c r="G210" s="302"/>
      <c r="H210" s="302"/>
      <c r="I210" s="302"/>
      <c r="J210" s="299"/>
      <c r="K210" s="273"/>
      <c r="L210" s="280"/>
      <c r="M210" s="280"/>
      <c r="N210" s="280"/>
      <c r="O210" s="280"/>
      <c r="P210" s="280"/>
      <c r="Q210" s="280"/>
      <c r="R210" s="280"/>
      <c r="S210" s="280"/>
      <c r="T210" s="280"/>
    </row>
    <row r="211" spans="1:20" s="274" customFormat="1" ht="13.5" thickBot="1">
      <c r="A211" s="371" t="s">
        <v>442</v>
      </c>
      <c r="B211" s="129">
        <f>SUM(B208:B210)</f>
        <v>50849134</v>
      </c>
      <c r="C211" s="302"/>
      <c r="D211" s="302"/>
      <c r="E211" s="302"/>
      <c r="F211" s="302"/>
      <c r="G211" s="302"/>
      <c r="H211" s="302"/>
      <c r="I211" s="302"/>
      <c r="J211" s="299"/>
      <c r="K211" s="273"/>
      <c r="L211" s="280"/>
      <c r="M211" s="280"/>
      <c r="N211" s="280"/>
      <c r="O211" s="280"/>
      <c r="P211" s="280"/>
      <c r="Q211" s="280"/>
      <c r="R211" s="280"/>
      <c r="S211" s="280"/>
      <c r="T211" s="280"/>
    </row>
    <row r="212" spans="1:20" s="274" customFormat="1" ht="12.75">
      <c r="A212" s="302"/>
      <c r="B212" s="302"/>
      <c r="C212" s="302"/>
      <c r="D212" s="302"/>
      <c r="E212" s="302"/>
      <c r="F212" s="302"/>
      <c r="G212" s="302"/>
      <c r="H212" s="302"/>
      <c r="I212" s="302"/>
      <c r="J212" s="299"/>
      <c r="K212" s="273"/>
      <c r="L212" s="280"/>
      <c r="M212" s="280"/>
      <c r="N212" s="280"/>
      <c r="O212" s="280"/>
      <c r="P212" s="280"/>
      <c r="Q212" s="280"/>
      <c r="R212" s="280"/>
      <c r="S212" s="280"/>
      <c r="T212" s="280"/>
    </row>
    <row r="213" ht="12.75">
      <c r="G213" s="158"/>
    </row>
    <row r="214" ht="12.75">
      <c r="A214" s="152" t="s">
        <v>526</v>
      </c>
    </row>
    <row r="215" spans="2:3" ht="12.75">
      <c r="B215" s="125" t="s">
        <v>599</v>
      </c>
      <c r="C215" s="244"/>
    </row>
    <row r="216" spans="1:3" ht="12.75">
      <c r="A216" s="136" t="s">
        <v>429</v>
      </c>
      <c r="B216" s="284">
        <v>94868491</v>
      </c>
      <c r="C216" s="193"/>
    </row>
    <row r="217" spans="1:8" ht="12.75">
      <c r="A217" s="175" t="s">
        <v>430</v>
      </c>
      <c r="B217" s="284">
        <v>42503</v>
      </c>
      <c r="C217" s="193"/>
      <c r="H217" s="128"/>
    </row>
    <row r="218" spans="1:3" ht="26.25">
      <c r="A218" s="175" t="s">
        <v>431</v>
      </c>
      <c r="B218" s="350">
        <v>478890</v>
      </c>
      <c r="C218" s="239"/>
    </row>
    <row r="219" spans="1:3" ht="13.5" thickBot="1">
      <c r="A219" s="175" t="s">
        <v>434</v>
      </c>
      <c r="B219" s="351">
        <v>6381272</v>
      </c>
      <c r="C219" s="239"/>
    </row>
    <row r="220" spans="1:3" ht="13.5" thickBot="1">
      <c r="A220" s="136"/>
      <c r="B220" s="129">
        <f>SUM(B216:B219)</f>
        <v>101771156</v>
      </c>
      <c r="C220" s="245"/>
    </row>
    <row r="223" ht="12.75">
      <c r="A223" s="152" t="s">
        <v>527</v>
      </c>
    </row>
    <row r="224" spans="2:3" ht="12.75">
      <c r="B224" s="125" t="s">
        <v>599</v>
      </c>
      <c r="C224" s="244"/>
    </row>
    <row r="225" spans="1:3" ht="12.75">
      <c r="A225" s="136" t="s">
        <v>435</v>
      </c>
      <c r="B225" s="284">
        <v>108775367</v>
      </c>
      <c r="C225" s="193"/>
    </row>
    <row r="226" spans="1:3" ht="26.25">
      <c r="A226" s="136" t="s">
        <v>436</v>
      </c>
      <c r="B226" s="288">
        <v>14891009</v>
      </c>
      <c r="C226" s="193"/>
    </row>
    <row r="227" spans="1:9" ht="13.5" thickBot="1">
      <c r="A227" s="136" t="s">
        <v>578</v>
      </c>
      <c r="B227" s="285">
        <v>16405</v>
      </c>
      <c r="C227" s="193"/>
      <c r="D227" s="255"/>
      <c r="E227" s="255"/>
      <c r="F227" s="255"/>
      <c r="G227" s="255"/>
      <c r="H227" s="255"/>
      <c r="I227" s="255"/>
    </row>
    <row r="228" spans="1:5" ht="12.75">
      <c r="A228" s="136"/>
      <c r="B228" s="186">
        <f>SUM(B225:B227)</f>
        <v>123682781</v>
      </c>
      <c r="C228" s="245"/>
      <c r="E228" s="158"/>
    </row>
    <row r="229" spans="1:7" ht="27" thickBot="1">
      <c r="A229" s="136" t="s">
        <v>437</v>
      </c>
      <c r="B229" s="287">
        <v>-28814290</v>
      </c>
      <c r="C229" s="246"/>
      <c r="G229" s="158"/>
    </row>
    <row r="230" spans="1:5" ht="13.5" thickBot="1">
      <c r="A230" s="136"/>
      <c r="B230" s="129">
        <f>SUM(B228:B229)</f>
        <v>94868491</v>
      </c>
      <c r="C230" s="247"/>
      <c r="E230" s="158"/>
    </row>
    <row r="232" spans="1:10" ht="12.75" customHeight="1">
      <c r="A232" s="554" t="s">
        <v>438</v>
      </c>
      <c r="B232" s="554"/>
      <c r="C232" s="554"/>
      <c r="D232" s="554"/>
      <c r="E232" s="554"/>
      <c r="F232" s="554"/>
      <c r="G232" s="554"/>
      <c r="H232" s="554"/>
      <c r="I232" s="554"/>
      <c r="J232" s="164"/>
    </row>
    <row r="233" spans="1:9" ht="12.75">
      <c r="A233" s="300"/>
      <c r="B233" s="125" t="s">
        <v>599</v>
      </c>
      <c r="C233" s="301"/>
      <c r="D233" s="200"/>
      <c r="E233" s="200"/>
      <c r="F233" s="200"/>
      <c r="G233" s="200"/>
      <c r="H233" s="200"/>
      <c r="I233" s="200"/>
    </row>
    <row r="234" spans="1:9" ht="12.75">
      <c r="A234" s="205" t="s">
        <v>588</v>
      </c>
      <c r="B234" s="333">
        <v>30442425</v>
      </c>
      <c r="C234" s="301"/>
      <c r="D234" s="200"/>
      <c r="E234" s="200"/>
      <c r="F234" s="200"/>
      <c r="G234" s="200"/>
      <c r="H234" s="200"/>
      <c r="I234" s="158"/>
    </row>
    <row r="235" spans="1:9" ht="12.75">
      <c r="A235" s="205" t="s">
        <v>439</v>
      </c>
      <c r="B235" s="333">
        <v>-4480232</v>
      </c>
      <c r="C235" s="301"/>
      <c r="D235" s="200"/>
      <c r="E235" s="200"/>
      <c r="F235" s="200"/>
      <c r="G235" s="200"/>
      <c r="H235" s="200"/>
      <c r="I235" s="200"/>
    </row>
    <row r="236" spans="1:9" ht="12.75">
      <c r="A236" s="205" t="s">
        <v>440</v>
      </c>
      <c r="B236" s="333">
        <v>-668789</v>
      </c>
      <c r="C236" s="301"/>
      <c r="D236" s="200"/>
      <c r="E236" s="200"/>
      <c r="F236" s="200"/>
      <c r="G236" s="200"/>
      <c r="H236" s="200"/>
      <c r="I236" s="200"/>
    </row>
    <row r="237" spans="1:9" ht="13.5" thickBot="1">
      <c r="A237" s="205" t="s">
        <v>441</v>
      </c>
      <c r="B237" s="341">
        <v>3520886</v>
      </c>
      <c r="C237" s="301"/>
      <c r="D237" s="200"/>
      <c r="E237" s="200"/>
      <c r="F237" s="200"/>
      <c r="G237" s="200"/>
      <c r="H237" s="200"/>
      <c r="I237" s="200"/>
    </row>
    <row r="238" spans="1:9" ht="13.5" thickBot="1">
      <c r="A238" s="206" t="s">
        <v>442</v>
      </c>
      <c r="B238" s="180">
        <f>SUM(B234:B237)</f>
        <v>28814290</v>
      </c>
      <c r="C238" s="158"/>
      <c r="D238" s="200"/>
      <c r="E238" s="200"/>
      <c r="F238" s="200"/>
      <c r="G238" s="200"/>
      <c r="H238" s="200"/>
      <c r="I238" s="200"/>
    </row>
    <row r="239" spans="1:9" ht="12.75">
      <c r="A239" s="200"/>
      <c r="B239" s="200"/>
      <c r="C239" s="200"/>
      <c r="D239" s="200"/>
      <c r="E239" s="200"/>
      <c r="F239" s="200"/>
      <c r="G239" s="200"/>
      <c r="H239" s="200"/>
      <c r="I239" s="200"/>
    </row>
    <row r="240" spans="1:9" ht="12.75">
      <c r="A240" s="200"/>
      <c r="B240" s="200"/>
      <c r="C240" s="200"/>
      <c r="D240" s="200"/>
      <c r="E240" s="200"/>
      <c r="F240" s="200"/>
      <c r="G240" s="158"/>
      <c r="H240" s="200"/>
      <c r="I240" s="200"/>
    </row>
    <row r="241" spans="1:9" ht="12.75">
      <c r="A241" s="303" t="s">
        <v>584</v>
      </c>
      <c r="B241" s="303"/>
      <c r="C241" s="303"/>
      <c r="D241" s="303"/>
      <c r="E241" s="200"/>
      <c r="F241" s="200"/>
      <c r="G241" s="200"/>
      <c r="H241" s="200"/>
      <c r="I241" s="200"/>
    </row>
    <row r="242" spans="1:9" ht="12.75">
      <c r="A242" s="188"/>
      <c r="B242" s="125" t="s">
        <v>599</v>
      </c>
      <c r="C242" s="303"/>
      <c r="D242" s="303"/>
      <c r="E242" s="200"/>
      <c r="F242" s="200"/>
      <c r="G242" s="200"/>
      <c r="H242" s="200"/>
      <c r="I242" s="200"/>
    </row>
    <row r="243" spans="1:9" ht="12.75">
      <c r="A243" s="188" t="s">
        <v>443</v>
      </c>
      <c r="B243" s="284">
        <v>65130691</v>
      </c>
      <c r="C243" s="303"/>
      <c r="D243" s="303"/>
      <c r="E243" s="200"/>
      <c r="F243" s="200"/>
      <c r="G243" s="200"/>
      <c r="H243" s="158"/>
      <c r="I243" s="200"/>
    </row>
    <row r="244" spans="1:9" ht="12.75">
      <c r="A244" s="188" t="s">
        <v>444</v>
      </c>
      <c r="B244" s="284">
        <v>24518112</v>
      </c>
      <c r="C244" s="303"/>
      <c r="D244" s="303"/>
      <c r="E244" s="200"/>
      <c r="F244" s="200"/>
      <c r="G244" s="200"/>
      <c r="H244" s="200"/>
      <c r="I244" s="200"/>
    </row>
    <row r="245" spans="1:9" ht="12.75">
      <c r="A245" s="188" t="s">
        <v>445</v>
      </c>
      <c r="B245" s="284">
        <v>7000806</v>
      </c>
      <c r="C245" s="303"/>
      <c r="D245" s="303"/>
      <c r="E245" s="200"/>
      <c r="F245" s="200"/>
      <c r="G245" s="200"/>
      <c r="H245" s="200"/>
      <c r="I245" s="200"/>
    </row>
    <row r="246" spans="1:9" ht="13.5" thickBot="1">
      <c r="A246" s="188" t="s">
        <v>446</v>
      </c>
      <c r="B246" s="292">
        <v>27016767</v>
      </c>
      <c r="C246" s="303"/>
      <c r="D246" s="303"/>
      <c r="E246" s="200"/>
      <c r="F246" s="200"/>
      <c r="G246" s="200"/>
      <c r="H246" s="200"/>
      <c r="I246" s="200"/>
    </row>
    <row r="247" spans="1:11" ht="13.5" thickBot="1">
      <c r="A247" s="327"/>
      <c r="B247" s="181">
        <f>SUM(B243:B246)</f>
        <v>123666376</v>
      </c>
      <c r="C247" s="303"/>
      <c r="D247" s="303"/>
      <c r="E247" s="200"/>
      <c r="F247" s="200"/>
      <c r="G247" s="200"/>
      <c r="H247" s="200"/>
      <c r="I247" s="200"/>
      <c r="K247" s="157"/>
    </row>
    <row r="248" spans="1:9" ht="12.75">
      <c r="A248" s="200"/>
      <c r="B248" s="200"/>
      <c r="C248" s="200"/>
      <c r="D248" s="200"/>
      <c r="E248" s="200"/>
      <c r="F248" s="200"/>
      <c r="G248" s="200"/>
      <c r="H248" s="200"/>
      <c r="I248" s="200"/>
    </row>
    <row r="249" spans="1:9" ht="12.75">
      <c r="A249" s="234"/>
      <c r="B249" s="234"/>
      <c r="C249" s="234"/>
      <c r="D249" s="234"/>
      <c r="E249" s="234"/>
      <c r="F249" s="234"/>
      <c r="G249" s="234"/>
      <c r="H249" s="234"/>
      <c r="I249" s="234"/>
    </row>
    <row r="250" spans="1:9" ht="12.75">
      <c r="A250" s="235" t="s">
        <v>573</v>
      </c>
      <c r="B250" s="234"/>
      <c r="C250" s="234"/>
      <c r="D250" s="234"/>
      <c r="E250" s="234"/>
      <c r="F250" s="234"/>
      <c r="G250" s="234"/>
      <c r="H250" s="234"/>
      <c r="I250" s="234"/>
    </row>
    <row r="251" spans="1:9" ht="12.75">
      <c r="A251" s="234"/>
      <c r="B251" s="125" t="s">
        <v>599</v>
      </c>
      <c r="C251" s="244"/>
      <c r="D251" s="234"/>
      <c r="E251" s="234"/>
      <c r="F251" s="234"/>
      <c r="G251" s="234"/>
      <c r="H251" s="234"/>
      <c r="I251" s="234"/>
    </row>
    <row r="252" spans="1:9" ht="27" customHeight="1">
      <c r="A252" s="175" t="s">
        <v>432</v>
      </c>
      <c r="B252" s="350">
        <v>1268858</v>
      </c>
      <c r="C252" s="239"/>
      <c r="D252" s="234"/>
      <c r="E252" s="234"/>
      <c r="F252" s="234"/>
      <c r="G252" s="234"/>
      <c r="H252" s="234"/>
      <c r="I252" s="234"/>
    </row>
    <row r="253" spans="1:9" ht="12.75">
      <c r="A253" s="175" t="s">
        <v>433</v>
      </c>
      <c r="B253" s="350">
        <v>5062238</v>
      </c>
      <c r="C253" s="239"/>
      <c r="D253" s="234"/>
      <c r="E253" s="234"/>
      <c r="F253" s="234"/>
      <c r="G253" s="234"/>
      <c r="H253" s="234"/>
      <c r="I253" s="234"/>
    </row>
    <row r="254" spans="1:9" ht="13.5" thickBot="1">
      <c r="A254" s="175" t="s">
        <v>434</v>
      </c>
      <c r="B254" s="283">
        <v>63812</v>
      </c>
      <c r="C254" s="239"/>
      <c r="D254" s="234"/>
      <c r="E254" s="234"/>
      <c r="F254" s="234"/>
      <c r="G254" s="234"/>
      <c r="H254" s="234"/>
      <c r="I254" s="234"/>
    </row>
    <row r="255" spans="1:9" ht="12.75">
      <c r="A255" s="175"/>
      <c r="B255" s="240">
        <f>SUM(B252:B254)</f>
        <v>6394908</v>
      </c>
      <c r="C255" s="187"/>
      <c r="D255" s="238"/>
      <c r="E255" s="238"/>
      <c r="F255" s="238"/>
      <c r="G255" s="238"/>
      <c r="H255" s="238"/>
      <c r="I255" s="238"/>
    </row>
    <row r="256" spans="1:9" ht="27" thickBot="1">
      <c r="A256" s="175" t="s">
        <v>574</v>
      </c>
      <c r="B256" s="287">
        <v>-13636</v>
      </c>
      <c r="C256" s="248"/>
      <c r="D256" s="234"/>
      <c r="E256" s="234"/>
      <c r="F256" s="234"/>
      <c r="G256" s="234"/>
      <c r="H256" s="234"/>
      <c r="I256" s="234"/>
    </row>
    <row r="257" spans="1:3" ht="13.5" thickBot="1">
      <c r="A257" s="152"/>
      <c r="B257" s="129">
        <f>SUM(B255:B256)</f>
        <v>6381272</v>
      </c>
      <c r="C257" s="245"/>
    </row>
    <row r="258" spans="1:9" ht="12.75">
      <c r="A258" s="235"/>
      <c r="B258" s="234"/>
      <c r="C258" s="234"/>
      <c r="D258" s="234"/>
      <c r="E258" s="234"/>
      <c r="F258" s="234"/>
      <c r="G258" s="234"/>
      <c r="H258" s="234"/>
      <c r="I258" s="234"/>
    </row>
    <row r="259" spans="1:9" ht="12.75">
      <c r="A259" s="235"/>
      <c r="B259" s="234"/>
      <c r="C259" s="234"/>
      <c r="D259" s="234"/>
      <c r="E259" s="234"/>
      <c r="F259" s="234"/>
      <c r="G259" s="234"/>
      <c r="H259" s="234"/>
      <c r="I259" s="234"/>
    </row>
    <row r="260" ht="12.75">
      <c r="A260" s="152" t="s">
        <v>528</v>
      </c>
    </row>
    <row r="261" spans="1:3" ht="12.75">
      <c r="A261" s="150"/>
      <c r="B261" s="125" t="s">
        <v>599</v>
      </c>
      <c r="C261" s="244"/>
    </row>
    <row r="262" spans="1:3" ht="12.75">
      <c r="A262" s="175" t="s">
        <v>447</v>
      </c>
      <c r="B262" s="350">
        <v>29975787</v>
      </c>
      <c r="C262" s="239"/>
    </row>
    <row r="263" spans="1:3" ht="12.75">
      <c r="A263" s="175" t="s">
        <v>579</v>
      </c>
      <c r="B263" s="350">
        <v>2837462</v>
      </c>
      <c r="C263" s="239"/>
    </row>
    <row r="264" spans="1:3" ht="13.5" thickBot="1">
      <c r="A264" s="175" t="s">
        <v>448</v>
      </c>
      <c r="B264" s="351">
        <v>5194</v>
      </c>
      <c r="C264" s="239"/>
    </row>
    <row r="265" spans="1:3" ht="13.5" thickBot="1">
      <c r="A265" s="178"/>
      <c r="B265" s="190">
        <f>SUM(B262:B264)</f>
        <v>32818443</v>
      </c>
      <c r="C265" s="187"/>
    </row>
    <row r="267" ht="12.75">
      <c r="A267" s="152"/>
    </row>
    <row r="268" ht="12.75">
      <c r="A268" s="152" t="s">
        <v>529</v>
      </c>
    </row>
    <row r="269" spans="1:3" ht="12.75">
      <c r="A269" s="126"/>
      <c r="B269" s="125" t="s">
        <v>599</v>
      </c>
      <c r="C269" s="244"/>
    </row>
    <row r="270" spans="1:3" ht="26.25">
      <c r="A270" s="175" t="s">
        <v>449</v>
      </c>
      <c r="B270" s="350">
        <v>29639015</v>
      </c>
      <c r="C270" s="239"/>
    </row>
    <row r="271" spans="1:3" ht="12.75">
      <c r="A271" s="175" t="s">
        <v>450</v>
      </c>
      <c r="B271" s="350">
        <v>638997</v>
      </c>
      <c r="C271" s="239"/>
    </row>
    <row r="272" spans="1:3" ht="13.5" thickBot="1">
      <c r="A272" s="175" t="s">
        <v>451</v>
      </c>
      <c r="B272" s="350">
        <v>16343746</v>
      </c>
      <c r="C272" s="239"/>
    </row>
    <row r="273" spans="1:3" ht="13.5" thickBot="1">
      <c r="A273" s="148"/>
      <c r="B273" s="190">
        <f>SUM(B270:B272)</f>
        <v>46621758</v>
      </c>
      <c r="C273" s="187"/>
    </row>
    <row r="275" ht="12.75">
      <c r="A275" s="152"/>
    </row>
    <row r="276" ht="12.75">
      <c r="A276" s="152" t="s">
        <v>530</v>
      </c>
    </row>
    <row r="277" spans="1:10" ht="52.5" customHeight="1">
      <c r="A277" s="554" t="s">
        <v>545</v>
      </c>
      <c r="B277" s="554"/>
      <c r="C277" s="554"/>
      <c r="D277" s="554"/>
      <c r="E277" s="554"/>
      <c r="F277" s="554"/>
      <c r="G277" s="554"/>
      <c r="H277" s="554"/>
      <c r="I277" s="554"/>
      <c r="J277" s="164"/>
    </row>
    <row r="278" spans="1:10" ht="12.75">
      <c r="A278" s="554"/>
      <c r="B278" s="554"/>
      <c r="C278" s="554"/>
      <c r="D278" s="554"/>
      <c r="E278" s="554"/>
      <c r="F278" s="554"/>
      <c r="G278" s="554"/>
      <c r="H278" s="554"/>
      <c r="I278" s="554"/>
      <c r="J278" s="164"/>
    </row>
    <row r="279" spans="1:10" ht="42" customHeight="1">
      <c r="A279" s="554" t="s">
        <v>544</v>
      </c>
      <c r="B279" s="554"/>
      <c r="C279" s="554"/>
      <c r="D279" s="554"/>
      <c r="E279" s="554"/>
      <c r="F279" s="554"/>
      <c r="G279" s="554"/>
      <c r="H279" s="554"/>
      <c r="I279" s="554"/>
      <c r="J279" s="164"/>
    </row>
    <row r="280" spans="1:10" ht="12.75">
      <c r="A280" s="554"/>
      <c r="B280" s="554"/>
      <c r="C280" s="554"/>
      <c r="D280" s="554"/>
      <c r="E280" s="554"/>
      <c r="F280" s="554"/>
      <c r="G280" s="554"/>
      <c r="H280" s="554"/>
      <c r="I280" s="554"/>
      <c r="J280" s="164"/>
    </row>
    <row r="281" spans="1:10" ht="12.75" customHeight="1">
      <c r="A281" s="554" t="s">
        <v>604</v>
      </c>
      <c r="B281" s="554"/>
      <c r="C281" s="554"/>
      <c r="D281" s="554"/>
      <c r="E281" s="554"/>
      <c r="F281" s="554"/>
      <c r="G281" s="554"/>
      <c r="H281" s="554"/>
      <c r="I281" s="554"/>
      <c r="J281" s="164"/>
    </row>
    <row r="282" spans="1:10" ht="12.75">
      <c r="A282" s="149"/>
      <c r="B282" s="149"/>
      <c r="C282" s="149"/>
      <c r="D282" s="149"/>
      <c r="E282" s="149"/>
      <c r="F282" s="149"/>
      <c r="G282" s="149"/>
      <c r="H282" s="149"/>
      <c r="I282" s="149"/>
      <c r="J282" s="154"/>
    </row>
    <row r="283" spans="1:10" ht="12.75">
      <c r="A283" s="231" t="s">
        <v>553</v>
      </c>
      <c r="B283" s="372">
        <v>26840314</v>
      </c>
      <c r="C283" s="149"/>
      <c r="D283" s="149"/>
      <c r="E283" s="149"/>
      <c r="F283" s="149"/>
      <c r="G283" s="149"/>
      <c r="H283" s="149"/>
      <c r="I283" s="149"/>
      <c r="J283" s="154"/>
    </row>
    <row r="284" spans="1:10" ht="12.75">
      <c r="A284" s="231" t="s">
        <v>452</v>
      </c>
      <c r="B284" s="372">
        <v>2820070</v>
      </c>
      <c r="C284" s="149"/>
      <c r="D284" s="149"/>
      <c r="E284" s="149"/>
      <c r="F284" s="149"/>
      <c r="G284" s="149"/>
      <c r="H284" s="149"/>
      <c r="I284" s="149"/>
      <c r="J284" s="154"/>
    </row>
    <row r="285" spans="1:10" ht="12.75">
      <c r="A285" s="231" t="s">
        <v>453</v>
      </c>
      <c r="B285" s="373">
        <f>B283/B284</f>
        <v>9.51760559135057</v>
      </c>
      <c r="C285" s="149"/>
      <c r="D285" s="149"/>
      <c r="E285" s="149"/>
      <c r="F285" s="149"/>
      <c r="G285" s="149"/>
      <c r="H285" s="149"/>
      <c r="I285" s="149"/>
      <c r="J285" s="154"/>
    </row>
    <row r="286" spans="1:10" ht="12.75">
      <c r="A286" s="149"/>
      <c r="B286" s="149"/>
      <c r="C286" s="149"/>
      <c r="D286" s="149"/>
      <c r="E286" s="149"/>
      <c r="F286" s="149"/>
      <c r="G286" s="149"/>
      <c r="H286" s="149"/>
      <c r="I286" s="149"/>
      <c r="J286" s="154"/>
    </row>
    <row r="287" spans="1:10" ht="12.75" customHeight="1">
      <c r="A287" s="554" t="s">
        <v>611</v>
      </c>
      <c r="B287" s="554"/>
      <c r="C287" s="554"/>
      <c r="D287" s="554"/>
      <c r="E287" s="554"/>
      <c r="F287" s="138"/>
      <c r="G287" s="138"/>
      <c r="H287" s="138"/>
      <c r="I287" s="138"/>
      <c r="J287" s="155"/>
    </row>
    <row r="288" spans="1:6" ht="12.75">
      <c r="A288" s="554"/>
      <c r="B288" s="554"/>
      <c r="C288" s="554"/>
      <c r="D288" s="554"/>
      <c r="E288" s="554"/>
      <c r="F288" s="152"/>
    </row>
    <row r="289" spans="1:11" s="274" customFormat="1" ht="27" customHeight="1">
      <c r="A289" s="554" t="s">
        <v>617</v>
      </c>
      <c r="B289" s="554"/>
      <c r="C289" s="554"/>
      <c r="D289" s="554"/>
      <c r="E289" s="554"/>
      <c r="F289" s="554"/>
      <c r="G289" s="554"/>
      <c r="H289" s="554"/>
      <c r="I289" s="554"/>
      <c r="J289" s="273"/>
      <c r="K289" s="280"/>
    </row>
    <row r="290" spans="1:10" ht="12.75" customHeight="1">
      <c r="A290" s="554" t="s">
        <v>605</v>
      </c>
      <c r="B290" s="554"/>
      <c r="C290" s="554"/>
      <c r="D290" s="554"/>
      <c r="E290" s="554"/>
      <c r="F290" s="554"/>
      <c r="G290" s="554"/>
      <c r="H290" s="554"/>
      <c r="I290" s="554"/>
      <c r="J290" s="155"/>
    </row>
    <row r="291" spans="1:6" ht="12.75">
      <c r="A291" s="555"/>
      <c r="B291" s="555"/>
      <c r="C291" s="555"/>
      <c r="D291" s="555"/>
      <c r="E291" s="555"/>
      <c r="F291" s="152"/>
    </row>
    <row r="292" spans="1:20" ht="13.5" thickBot="1">
      <c r="A292" s="291" t="s">
        <v>606</v>
      </c>
      <c r="B292" s="291"/>
      <c r="C292" s="291"/>
      <c r="D292" s="291"/>
      <c r="E292" s="291"/>
      <c r="F292" s="289"/>
      <c r="G292" s="291"/>
      <c r="H292" s="291"/>
      <c r="I292" s="291"/>
      <c r="K292" s="184"/>
      <c r="L292" s="143"/>
      <c r="M292" s="143"/>
      <c r="N292" s="143"/>
      <c r="O292" s="143"/>
      <c r="P292" s="143"/>
      <c r="Q292" s="143"/>
      <c r="R292" s="143"/>
      <c r="S292" s="143"/>
      <c r="T292" s="143"/>
    </row>
    <row r="293" spans="1:20" ht="12.75">
      <c r="A293" s="601"/>
      <c r="B293" s="602"/>
      <c r="C293" s="602"/>
      <c r="D293" s="602"/>
      <c r="E293" s="609" t="s">
        <v>569</v>
      </c>
      <c r="F293" s="608"/>
      <c r="G293" s="607" t="s">
        <v>570</v>
      </c>
      <c r="H293" s="608"/>
      <c r="I293" s="291"/>
      <c r="K293" s="184"/>
      <c r="L293" s="143"/>
      <c r="M293" s="143"/>
      <c r="N293" s="143"/>
      <c r="O293" s="143"/>
      <c r="P293" s="143"/>
      <c r="Q293" s="143"/>
      <c r="R293" s="143"/>
      <c r="S293" s="143"/>
      <c r="T293" s="143"/>
    </row>
    <row r="294" spans="1:9" s="230" customFormat="1" ht="12">
      <c r="A294" s="560" t="s">
        <v>571</v>
      </c>
      <c r="B294" s="561"/>
      <c r="C294" s="561"/>
      <c r="D294" s="561"/>
      <c r="E294" s="573">
        <v>18595.69</v>
      </c>
      <c r="F294" s="574"/>
      <c r="G294" s="577">
        <v>65.9405</v>
      </c>
      <c r="H294" s="578"/>
      <c r="I294" s="293"/>
    </row>
    <row r="295" spans="1:9" s="230" customFormat="1" ht="12">
      <c r="A295" s="603"/>
      <c r="B295" s="604"/>
      <c r="C295" s="604"/>
      <c r="D295" s="604"/>
      <c r="E295" s="593">
        <v>18595.69</v>
      </c>
      <c r="F295" s="594"/>
      <c r="G295" s="588">
        <v>65.9405</v>
      </c>
      <c r="H295" s="589"/>
      <c r="I295" s="293"/>
    </row>
    <row r="296" spans="1:9" s="230" customFormat="1" ht="24.75" customHeight="1">
      <c r="A296" s="605" t="s">
        <v>542</v>
      </c>
      <c r="B296" s="606"/>
      <c r="C296" s="606"/>
      <c r="D296" s="606"/>
      <c r="E296" s="595">
        <v>1605</v>
      </c>
      <c r="F296" s="596"/>
      <c r="G296" s="590">
        <v>5.69</v>
      </c>
      <c r="H296" s="591"/>
      <c r="I296" s="293"/>
    </row>
    <row r="297" spans="1:9" s="230" customFormat="1" ht="27" customHeight="1">
      <c r="A297" s="564" t="s">
        <v>561</v>
      </c>
      <c r="B297" s="565"/>
      <c r="C297" s="565"/>
      <c r="D297" s="565"/>
      <c r="E297" s="571">
        <v>1385</v>
      </c>
      <c r="F297" s="572"/>
      <c r="G297" s="575">
        <v>4.91</v>
      </c>
      <c r="H297" s="576"/>
      <c r="I297" s="293"/>
    </row>
    <row r="298" spans="1:9" s="230" customFormat="1" ht="12.75" customHeight="1">
      <c r="A298" s="564" t="s">
        <v>454</v>
      </c>
      <c r="B298" s="565"/>
      <c r="C298" s="565"/>
      <c r="D298" s="566"/>
      <c r="E298" s="571">
        <v>766</v>
      </c>
      <c r="F298" s="572"/>
      <c r="G298" s="587">
        <v>2.72</v>
      </c>
      <c r="H298" s="576"/>
      <c r="I298" s="293"/>
    </row>
    <row r="299" spans="1:9" s="230" customFormat="1" ht="12.75" customHeight="1">
      <c r="A299" s="564" t="s">
        <v>613</v>
      </c>
      <c r="B299" s="565"/>
      <c r="C299" s="565"/>
      <c r="D299" s="566"/>
      <c r="E299" s="571">
        <v>481</v>
      </c>
      <c r="F299" s="572"/>
      <c r="G299" s="587">
        <v>1.71</v>
      </c>
      <c r="H299" s="576"/>
      <c r="I299" s="293"/>
    </row>
    <row r="300" spans="1:9" s="230" customFormat="1" ht="25.5" customHeight="1">
      <c r="A300" s="564" t="s">
        <v>455</v>
      </c>
      <c r="B300" s="565"/>
      <c r="C300" s="565"/>
      <c r="D300" s="566"/>
      <c r="E300" s="571">
        <v>428</v>
      </c>
      <c r="F300" s="572"/>
      <c r="G300" s="587">
        <v>1.52</v>
      </c>
      <c r="H300" s="576"/>
      <c r="I300" s="293"/>
    </row>
    <row r="301" spans="1:9" s="230" customFormat="1" ht="12.75" customHeight="1">
      <c r="A301" s="564" t="s">
        <v>456</v>
      </c>
      <c r="B301" s="565"/>
      <c r="C301" s="565"/>
      <c r="D301" s="566"/>
      <c r="E301" s="571">
        <v>303</v>
      </c>
      <c r="F301" s="572"/>
      <c r="G301" s="587">
        <v>1.07</v>
      </c>
      <c r="H301" s="576"/>
      <c r="I301" s="293"/>
    </row>
    <row r="302" spans="1:9" s="230" customFormat="1" ht="12.75" customHeight="1">
      <c r="A302" s="564" t="s">
        <v>614</v>
      </c>
      <c r="B302" s="565"/>
      <c r="C302" s="565"/>
      <c r="D302" s="566"/>
      <c r="E302" s="571">
        <v>207</v>
      </c>
      <c r="F302" s="572"/>
      <c r="G302" s="575">
        <v>0.73</v>
      </c>
      <c r="H302" s="576"/>
      <c r="I302" s="293"/>
    </row>
    <row r="303" spans="1:9" s="230" customFormat="1" ht="12.75" customHeight="1">
      <c r="A303" s="564" t="s">
        <v>559</v>
      </c>
      <c r="B303" s="565"/>
      <c r="C303" s="565"/>
      <c r="D303" s="566"/>
      <c r="E303" s="571">
        <v>202</v>
      </c>
      <c r="F303" s="572"/>
      <c r="G303" s="575">
        <v>0.72</v>
      </c>
      <c r="H303" s="576"/>
      <c r="I303" s="293"/>
    </row>
    <row r="304" spans="1:9" s="230" customFormat="1" ht="25.5" customHeight="1">
      <c r="A304" s="564" t="s">
        <v>580</v>
      </c>
      <c r="B304" s="565"/>
      <c r="C304" s="565"/>
      <c r="D304" s="565"/>
      <c r="E304" s="571">
        <v>164</v>
      </c>
      <c r="F304" s="572"/>
      <c r="G304" s="575">
        <v>0.58</v>
      </c>
      <c r="H304" s="576"/>
      <c r="I304" s="293"/>
    </row>
    <row r="305" spans="1:9" s="230" customFormat="1" ht="12.75" customHeight="1">
      <c r="A305" s="560"/>
      <c r="B305" s="561"/>
      <c r="C305" s="561"/>
      <c r="D305" s="561"/>
      <c r="E305" s="573">
        <f>SUM(E296:F304)</f>
        <v>5541</v>
      </c>
      <c r="F305" s="574"/>
      <c r="G305" s="577">
        <f>SUM(G296:H304)</f>
        <v>19.65</v>
      </c>
      <c r="H305" s="578"/>
      <c r="I305" s="293"/>
    </row>
    <row r="306" spans="1:9" s="230" customFormat="1" ht="12">
      <c r="A306" s="560" t="s">
        <v>572</v>
      </c>
      <c r="B306" s="561"/>
      <c r="C306" s="561"/>
      <c r="D306" s="561"/>
      <c r="E306" s="573">
        <v>4064</v>
      </c>
      <c r="F306" s="574"/>
      <c r="G306" s="577">
        <v>14.41</v>
      </c>
      <c r="H306" s="578"/>
      <c r="I306" s="293"/>
    </row>
    <row r="307" spans="1:9" s="230" customFormat="1" ht="12.75" thickBot="1">
      <c r="A307" s="562"/>
      <c r="B307" s="563"/>
      <c r="C307" s="563"/>
      <c r="D307" s="563"/>
      <c r="E307" s="567">
        <f>E306+E295+E305</f>
        <v>28200.69</v>
      </c>
      <c r="F307" s="568"/>
      <c r="G307" s="569">
        <f>G306+G295+G305</f>
        <v>100.00049999999999</v>
      </c>
      <c r="H307" s="570"/>
      <c r="I307" s="293"/>
    </row>
    <row r="308" spans="1:9" ht="12.75">
      <c r="A308" s="376"/>
      <c r="B308" s="376"/>
      <c r="C308" s="376"/>
      <c r="D308" s="376"/>
      <c r="E308" s="376"/>
      <c r="F308" s="374"/>
      <c r="G308" s="375"/>
      <c r="H308" s="375"/>
      <c r="I308" s="158"/>
    </row>
    <row r="309" spans="1:7" ht="12.75">
      <c r="A309" s="592"/>
      <c r="B309" s="592"/>
      <c r="C309" s="592"/>
      <c r="D309" s="592"/>
      <c r="E309" s="592"/>
      <c r="F309" s="152"/>
      <c r="G309" s="158"/>
    </row>
    <row r="310" spans="1:7" ht="12.75">
      <c r="A310" s="558" t="s">
        <v>531</v>
      </c>
      <c r="B310" s="558"/>
      <c r="C310" s="558"/>
      <c r="D310" s="558"/>
      <c r="E310" s="558"/>
      <c r="F310" s="152"/>
      <c r="G310" s="158"/>
    </row>
    <row r="311" spans="2:6" ht="12.75">
      <c r="B311" s="125" t="s">
        <v>599</v>
      </c>
      <c r="C311" s="244"/>
      <c r="F311" s="152"/>
    </row>
    <row r="312" spans="1:6" ht="12.75">
      <c r="A312" s="191" t="s">
        <v>457</v>
      </c>
      <c r="B312" s="282">
        <v>13922556</v>
      </c>
      <c r="C312" s="250"/>
      <c r="F312" s="152"/>
    </row>
    <row r="313" spans="1:6" ht="13.5" thickBot="1">
      <c r="A313" s="191" t="s">
        <v>594</v>
      </c>
      <c r="B313" s="292">
        <v>1214165</v>
      </c>
      <c r="C313" s="193"/>
      <c r="F313" s="152"/>
    </row>
    <row r="314" spans="1:6" ht="13.5" thickBot="1">
      <c r="A314" s="191"/>
      <c r="B314" s="192">
        <f>SUM(B312:B313)</f>
        <v>15136721</v>
      </c>
      <c r="C314" s="251"/>
      <c r="F314" s="152"/>
    </row>
    <row r="315" spans="1:6" ht="12.75">
      <c r="A315" s="558"/>
      <c r="B315" s="558"/>
      <c r="C315" s="558"/>
      <c r="D315" s="558"/>
      <c r="E315" s="558"/>
      <c r="F315" s="152"/>
    </row>
    <row r="316" ht="12.75">
      <c r="A316" s="152"/>
    </row>
    <row r="317" ht="12.75">
      <c r="A317" s="152" t="s">
        <v>532</v>
      </c>
    </row>
    <row r="318" spans="2:6" ht="12.75">
      <c r="B318" s="125" t="s">
        <v>599</v>
      </c>
      <c r="C318" s="244"/>
      <c r="F318" s="158"/>
    </row>
    <row r="319" spans="1:6" ht="12.75">
      <c r="A319" s="136" t="s">
        <v>459</v>
      </c>
      <c r="B319" s="141">
        <v>2902951</v>
      </c>
      <c r="C319" s="193"/>
      <c r="F319" s="158"/>
    </row>
    <row r="320" spans="1:3" ht="26.25">
      <c r="A320" s="136" t="s">
        <v>458</v>
      </c>
      <c r="B320" s="141">
        <v>534130416</v>
      </c>
      <c r="C320" s="193"/>
    </row>
    <row r="321" spans="1:11" ht="26.25">
      <c r="A321" s="136" t="s">
        <v>460</v>
      </c>
      <c r="B321" s="141">
        <v>69081527</v>
      </c>
      <c r="C321" s="193"/>
      <c r="K321" s="157"/>
    </row>
    <row r="322" spans="1:3" ht="12.75">
      <c r="A322" s="136" t="s">
        <v>548</v>
      </c>
      <c r="B322" s="193">
        <v>281550625</v>
      </c>
      <c r="C322" s="193"/>
    </row>
    <row r="323" spans="1:3" ht="12.75">
      <c r="A323" s="136" t="s">
        <v>461</v>
      </c>
      <c r="B323" s="141">
        <v>227757365</v>
      </c>
      <c r="C323" s="252"/>
    </row>
    <row r="324" spans="1:3" ht="12.75">
      <c r="A324" s="175" t="s">
        <v>467</v>
      </c>
      <c r="B324" s="141">
        <v>2602523</v>
      </c>
      <c r="C324" s="193"/>
    </row>
    <row r="325" spans="1:3" ht="26.25">
      <c r="A325" s="175" t="s">
        <v>549</v>
      </c>
      <c r="B325" s="141">
        <v>13223274</v>
      </c>
      <c r="C325" s="193"/>
    </row>
    <row r="326" spans="1:3" ht="13.5" thickBot="1">
      <c r="A326" s="175" t="s">
        <v>468</v>
      </c>
      <c r="B326" s="160">
        <v>176701</v>
      </c>
      <c r="C326" s="193"/>
    </row>
    <row r="327" spans="1:3" ht="13.5" thickBot="1">
      <c r="A327" s="136"/>
      <c r="B327" s="181">
        <f>SUM(B319:B326)</f>
        <v>1131425382</v>
      </c>
      <c r="C327" s="247"/>
    </row>
    <row r="328" ht="12.75">
      <c r="A328" s="152"/>
    </row>
    <row r="329" ht="12.75">
      <c r="A329" s="152"/>
    </row>
    <row r="330" ht="12.75">
      <c r="A330" s="152" t="s">
        <v>534</v>
      </c>
    </row>
    <row r="331" spans="1:3" ht="12.75">
      <c r="A331" s="150"/>
      <c r="B331" s="125" t="s">
        <v>599</v>
      </c>
      <c r="C331" s="244"/>
    </row>
    <row r="332" spans="1:3" ht="26.25">
      <c r="A332" s="131" t="s">
        <v>465</v>
      </c>
      <c r="B332" s="176">
        <v>217912651</v>
      </c>
      <c r="C332" s="239"/>
    </row>
    <row r="333" spans="1:3" ht="27" thickBot="1">
      <c r="A333" s="271" t="s">
        <v>466</v>
      </c>
      <c r="B333" s="177">
        <v>9844714</v>
      </c>
      <c r="C333" s="239"/>
    </row>
    <row r="334" spans="1:6" ht="13.5" thickBot="1">
      <c r="A334" s="178"/>
      <c r="B334" s="179">
        <f>SUM(B332:B333)</f>
        <v>227757365</v>
      </c>
      <c r="C334" s="254"/>
      <c r="F334" s="158"/>
    </row>
    <row r="337" spans="1:5" ht="12.75">
      <c r="A337" s="558" t="s">
        <v>533</v>
      </c>
      <c r="B337" s="558"/>
      <c r="C337" s="558"/>
      <c r="D337" s="558"/>
      <c r="E337" s="558"/>
    </row>
    <row r="338" spans="1:10" ht="40.5" customHeight="1">
      <c r="A338" s="554" t="s">
        <v>589</v>
      </c>
      <c r="B338" s="554"/>
      <c r="C338" s="554"/>
      <c r="D338" s="554"/>
      <c r="E338" s="554"/>
      <c r="F338" s="554"/>
      <c r="G338" s="554"/>
      <c r="H338" s="554"/>
      <c r="I338" s="554"/>
      <c r="J338" s="164"/>
    </row>
    <row r="339" ht="12.75">
      <c r="A339" s="152"/>
    </row>
    <row r="340" spans="1:3" ht="12.75">
      <c r="A340" s="152"/>
      <c r="B340" s="125" t="s">
        <v>599</v>
      </c>
      <c r="C340" s="244"/>
    </row>
    <row r="341" spans="1:3" ht="12.75">
      <c r="A341" s="136" t="s">
        <v>462</v>
      </c>
      <c r="B341" s="263">
        <v>250000000</v>
      </c>
      <c r="C341" s="253"/>
    </row>
    <row r="342" spans="1:3" ht="12.75">
      <c r="A342" s="136" t="s">
        <v>463</v>
      </c>
      <c r="B342" s="264">
        <v>-730625</v>
      </c>
      <c r="C342" s="253"/>
    </row>
    <row r="343" spans="1:3" ht="27" thickBot="1">
      <c r="A343" s="136" t="s">
        <v>464</v>
      </c>
      <c r="B343" s="265">
        <v>32281250</v>
      </c>
      <c r="C343" s="253"/>
    </row>
    <row r="344" spans="1:3" ht="13.5" thickBot="1">
      <c r="A344" s="136"/>
      <c r="B344" s="189">
        <f>SUM(B341:B343)</f>
        <v>281550625</v>
      </c>
      <c r="C344" s="249"/>
    </row>
    <row r="345" spans="2:3" ht="12.75">
      <c r="B345" s="158"/>
      <c r="C345" s="158"/>
    </row>
    <row r="347" ht="12.75">
      <c r="A347" s="152" t="s">
        <v>550</v>
      </c>
    </row>
    <row r="348" spans="1:3" ht="12.75">
      <c r="A348" s="150"/>
      <c r="B348" s="125" t="s">
        <v>599</v>
      </c>
      <c r="C348" s="244"/>
    </row>
    <row r="349" spans="1:3" ht="26.25">
      <c r="A349" s="131" t="s">
        <v>513</v>
      </c>
      <c r="B349" s="176">
        <v>10650190</v>
      </c>
      <c r="C349" s="239"/>
    </row>
    <row r="350" spans="1:3" ht="26.25">
      <c r="A350" s="131" t="s">
        <v>514</v>
      </c>
      <c r="B350" s="176">
        <v>1882111</v>
      </c>
      <c r="C350" s="239"/>
    </row>
    <row r="351" spans="1:3" ht="27" thickBot="1">
      <c r="A351" s="131" t="s">
        <v>515</v>
      </c>
      <c r="B351" s="177">
        <v>690973</v>
      </c>
      <c r="C351" s="239"/>
    </row>
    <row r="352" spans="1:11" ht="13.5" thickBot="1">
      <c r="A352" s="178"/>
      <c r="B352" s="179">
        <f>SUM(B349:B351)</f>
        <v>13223274</v>
      </c>
      <c r="C352" s="187"/>
      <c r="K352" s="157"/>
    </row>
    <row r="353" ht="12.75">
      <c r="A353" s="152"/>
    </row>
    <row r="354" ht="12.75">
      <c r="A354" s="152"/>
    </row>
    <row r="355" ht="12.75">
      <c r="A355" s="152" t="s">
        <v>535</v>
      </c>
    </row>
    <row r="356" spans="2:3" ht="12.75">
      <c r="B356" s="125" t="s">
        <v>599</v>
      </c>
      <c r="C356" s="244"/>
    </row>
    <row r="357" spans="1:3" ht="39">
      <c r="A357" s="136" t="s">
        <v>551</v>
      </c>
      <c r="B357" s="141">
        <v>10533325</v>
      </c>
      <c r="C357" s="193"/>
    </row>
    <row r="358" spans="1:3" ht="39">
      <c r="A358" s="136" t="s">
        <v>552</v>
      </c>
      <c r="B358" s="141">
        <v>4679240</v>
      </c>
      <c r="C358" s="193"/>
    </row>
    <row r="359" spans="1:9" ht="12.75">
      <c r="A359" s="136" t="s">
        <v>575</v>
      </c>
      <c r="B359" s="141">
        <v>16103</v>
      </c>
      <c r="C359" s="193"/>
      <c r="D359" s="234"/>
      <c r="E359" s="234"/>
      <c r="F359" s="234"/>
      <c r="G359" s="234"/>
      <c r="H359" s="234"/>
      <c r="I359" s="234"/>
    </row>
    <row r="360" spans="1:9" ht="12.75">
      <c r="A360" s="136" t="s">
        <v>564</v>
      </c>
      <c r="B360" s="141">
        <v>13010410</v>
      </c>
      <c r="C360" s="193"/>
      <c r="D360" s="221"/>
      <c r="E360" s="221"/>
      <c r="F360" s="221"/>
      <c r="G360" s="221"/>
      <c r="H360" s="221"/>
      <c r="I360" s="221"/>
    </row>
    <row r="361" spans="1:3" ht="27" thickBot="1">
      <c r="A361" s="136" t="s">
        <v>469</v>
      </c>
      <c r="B361" s="160">
        <v>3278478</v>
      </c>
      <c r="C361" s="193"/>
    </row>
    <row r="362" spans="1:3" ht="13.5" thickBot="1">
      <c r="A362" s="136"/>
      <c r="B362" s="181">
        <f>SUM(B357:B361)</f>
        <v>31517556</v>
      </c>
      <c r="C362" s="245"/>
    </row>
    <row r="363" ht="12.75">
      <c r="A363" s="152"/>
    </row>
    <row r="365" spans="1:9" ht="12.75">
      <c r="A365" s="208" t="s">
        <v>470</v>
      </c>
      <c r="B365" s="209"/>
      <c r="C365" s="209"/>
      <c r="D365" s="209"/>
      <c r="E365" s="209"/>
      <c r="F365" s="209"/>
      <c r="G365" s="209"/>
      <c r="H365" s="209"/>
      <c r="I365" s="209"/>
    </row>
    <row r="366" spans="1:10" ht="39.75" customHeight="1">
      <c r="A366" s="554" t="s">
        <v>471</v>
      </c>
      <c r="B366" s="554"/>
      <c r="C366" s="554"/>
      <c r="D366" s="554"/>
      <c r="E366" s="554"/>
      <c r="F366" s="554"/>
      <c r="G366" s="554"/>
      <c r="H366" s="554"/>
      <c r="I366" s="554"/>
      <c r="J366" s="164"/>
    </row>
    <row r="367" spans="1:20" s="198" customFormat="1" ht="12.75">
      <c r="A367" s="201"/>
      <c r="B367" s="195"/>
      <c r="C367" s="195"/>
      <c r="D367" s="195"/>
      <c r="E367" s="195"/>
      <c r="F367" s="195"/>
      <c r="G367" s="195"/>
      <c r="H367" s="195"/>
      <c r="I367" s="195"/>
      <c r="J367" s="196"/>
      <c r="K367" s="196"/>
      <c r="L367" s="197"/>
      <c r="M367" s="197"/>
      <c r="N367" s="197"/>
      <c r="O367" s="197"/>
      <c r="P367" s="197"/>
      <c r="Q367" s="197"/>
      <c r="R367" s="197"/>
      <c r="S367" s="197"/>
      <c r="T367" s="197"/>
    </row>
    <row r="368" spans="1:20" s="198" customFormat="1" ht="12.75">
      <c r="A368" s="201"/>
      <c r="B368" s="195"/>
      <c r="C368" s="195"/>
      <c r="D368" s="195"/>
      <c r="E368" s="195"/>
      <c r="F368" s="195"/>
      <c r="G368" s="195"/>
      <c r="H368" s="195"/>
      <c r="I368" s="195"/>
      <c r="J368" s="196"/>
      <c r="K368" s="196"/>
      <c r="L368" s="197"/>
      <c r="M368" s="197"/>
      <c r="N368" s="197"/>
      <c r="O368" s="197"/>
      <c r="P368" s="197"/>
      <c r="Q368" s="197"/>
      <c r="R368" s="197"/>
      <c r="S368" s="197"/>
      <c r="T368" s="197"/>
    </row>
    <row r="369" spans="1:10" ht="12.75">
      <c r="A369" s="583" t="s">
        <v>472</v>
      </c>
      <c r="B369" s="583"/>
      <c r="C369" s="583"/>
      <c r="D369" s="583"/>
      <c r="E369" s="583"/>
      <c r="F369" s="583"/>
      <c r="G369" s="583"/>
      <c r="H369" s="583"/>
      <c r="I369" s="583"/>
      <c r="J369" s="166"/>
    </row>
    <row r="370" spans="1:10" ht="51.75" customHeight="1">
      <c r="A370" s="554" t="s">
        <v>473</v>
      </c>
      <c r="B370" s="554"/>
      <c r="C370" s="554"/>
      <c r="D370" s="554"/>
      <c r="E370" s="554"/>
      <c r="F370" s="554"/>
      <c r="G370" s="554"/>
      <c r="H370" s="554"/>
      <c r="I370" s="554"/>
      <c r="J370" s="164"/>
    </row>
    <row r="371" spans="1:10" ht="12.75">
      <c r="A371" s="554"/>
      <c r="B371" s="554"/>
      <c r="C371" s="554"/>
      <c r="D371" s="554"/>
      <c r="E371" s="554"/>
      <c r="F371" s="554"/>
      <c r="G371" s="554"/>
      <c r="H371" s="554"/>
      <c r="I371" s="554"/>
      <c r="J371" s="164"/>
    </row>
    <row r="372" spans="1:10" ht="12.75" customHeight="1">
      <c r="A372" s="554" t="s">
        <v>474</v>
      </c>
      <c r="B372" s="554"/>
      <c r="C372" s="554"/>
      <c r="D372" s="554"/>
      <c r="E372" s="554"/>
      <c r="F372" s="554"/>
      <c r="G372" s="554"/>
      <c r="H372" s="554"/>
      <c r="I372" s="554"/>
      <c r="J372" s="164"/>
    </row>
    <row r="373" spans="1:20" s="198" customFormat="1" ht="12.75">
      <c r="A373" s="194"/>
      <c r="B373" s="195"/>
      <c r="C373" s="195"/>
      <c r="D373" s="195"/>
      <c r="E373" s="195"/>
      <c r="F373" s="195"/>
      <c r="G373" s="195"/>
      <c r="H373" s="195"/>
      <c r="I373" s="195"/>
      <c r="J373" s="196"/>
      <c r="K373" s="196"/>
      <c r="L373" s="197"/>
      <c r="M373" s="197"/>
      <c r="N373" s="197"/>
      <c r="O373" s="197"/>
      <c r="P373" s="197"/>
      <c r="Q373" s="197"/>
      <c r="R373" s="197"/>
      <c r="S373" s="197"/>
      <c r="T373" s="197"/>
    </row>
    <row r="374" spans="1:9" ht="12.75">
      <c r="A374" s="210"/>
      <c r="B374" s="559" t="s">
        <v>475</v>
      </c>
      <c r="C374" s="559"/>
      <c r="D374" s="559" t="s">
        <v>476</v>
      </c>
      <c r="E374" s="559"/>
      <c r="F374" s="209"/>
      <c r="G374" s="209"/>
      <c r="H374" s="209"/>
      <c r="I374" s="209"/>
    </row>
    <row r="375" spans="1:9" ht="12.75">
      <c r="A375" s="210"/>
      <c r="B375" s="216" t="s">
        <v>599</v>
      </c>
      <c r="C375" s="216" t="s">
        <v>607</v>
      </c>
      <c r="D375" s="216" t="s">
        <v>599</v>
      </c>
      <c r="E375" s="216" t="s">
        <v>607</v>
      </c>
      <c r="F375" s="209"/>
      <c r="G375" s="209"/>
      <c r="H375" s="209"/>
      <c r="I375" s="209"/>
    </row>
    <row r="376" spans="1:9" ht="12.75">
      <c r="A376" s="210"/>
      <c r="B376" s="217" t="s">
        <v>477</v>
      </c>
      <c r="C376" s="217" t="s">
        <v>477</v>
      </c>
      <c r="D376" s="217" t="s">
        <v>477</v>
      </c>
      <c r="E376" s="217" t="s">
        <v>477</v>
      </c>
      <c r="F376" s="209"/>
      <c r="G376" s="209"/>
      <c r="H376" s="209"/>
      <c r="I376" s="209"/>
    </row>
    <row r="377" spans="1:9" ht="12.75">
      <c r="A377" s="210"/>
      <c r="B377" s="216"/>
      <c r="C377" s="216"/>
      <c r="D377" s="216"/>
      <c r="E377" s="216"/>
      <c r="F377" s="209"/>
      <c r="G377" s="209"/>
      <c r="H377" s="209"/>
      <c r="I377" s="209"/>
    </row>
    <row r="378" spans="1:9" ht="12.75">
      <c r="A378" s="213" t="s">
        <v>478</v>
      </c>
      <c r="B378" s="294">
        <v>611238</v>
      </c>
      <c r="C378" s="353">
        <v>601273</v>
      </c>
      <c r="D378" s="294">
        <v>27093</v>
      </c>
      <c r="E378" s="356">
        <v>27786</v>
      </c>
      <c r="F378" s="209"/>
      <c r="G378" s="209"/>
      <c r="H378" s="209"/>
      <c r="I378" s="209"/>
    </row>
    <row r="379" spans="1:9" ht="12.75">
      <c r="A379" s="213" t="s">
        <v>479</v>
      </c>
      <c r="B379" s="294">
        <v>1334</v>
      </c>
      <c r="C379" s="353">
        <v>2782</v>
      </c>
      <c r="D379" s="268">
        <v>0</v>
      </c>
      <c r="E379" s="355">
        <v>22</v>
      </c>
      <c r="F379" s="209"/>
      <c r="G379" s="209"/>
      <c r="H379" s="209"/>
      <c r="I379" s="209"/>
    </row>
    <row r="380" spans="1:9" ht="12.75">
      <c r="A380" s="213" t="s">
        <v>480</v>
      </c>
      <c r="B380" s="213"/>
      <c r="C380" s="352"/>
      <c r="D380" s="214"/>
      <c r="E380" s="356"/>
      <c r="F380" s="209"/>
      <c r="G380" s="209"/>
      <c r="H380" s="209"/>
      <c r="I380" s="209"/>
    </row>
    <row r="381" spans="1:9" ht="13.5" thickBot="1">
      <c r="A381" s="213" t="s">
        <v>481</v>
      </c>
      <c r="B381" s="218"/>
      <c r="C381" s="354"/>
      <c r="D381" s="219"/>
      <c r="E381" s="357"/>
      <c r="F381" s="209"/>
      <c r="G381" s="209"/>
      <c r="H381" s="209"/>
      <c r="I381" s="209"/>
    </row>
    <row r="382" spans="1:9" ht="13.5" thickBot="1">
      <c r="A382" s="209"/>
      <c r="B382" s="215">
        <f>SUM(B378:B381)</f>
        <v>612572</v>
      </c>
      <c r="C382" s="215">
        <f>SUM(C378:C381)</f>
        <v>604055</v>
      </c>
      <c r="D382" s="215">
        <f>SUM(D378:D381)</f>
        <v>27093</v>
      </c>
      <c r="E382" s="215">
        <f>SUM(E378:E381)</f>
        <v>27808</v>
      </c>
      <c r="F382" s="209"/>
      <c r="G382" s="209"/>
      <c r="H382" s="209"/>
      <c r="I382" s="209"/>
    </row>
    <row r="383" spans="1:9" ht="12.75">
      <c r="A383" s="211"/>
      <c r="B383" s="209"/>
      <c r="C383" s="209"/>
      <c r="D383" s="209"/>
      <c r="E383" s="209"/>
      <c r="F383" s="209"/>
      <c r="G383" s="209"/>
      <c r="H383" s="209"/>
      <c r="I383" s="209"/>
    </row>
    <row r="384" spans="1:20" s="198" customFormat="1" ht="12.75">
      <c r="A384" s="201"/>
      <c r="B384" s="195"/>
      <c r="C384" s="195"/>
      <c r="D384" s="195"/>
      <c r="E384" s="195"/>
      <c r="F384" s="195"/>
      <c r="G384" s="195"/>
      <c r="H384" s="195"/>
      <c r="I384" s="195"/>
      <c r="J384" s="196"/>
      <c r="K384" s="196"/>
      <c r="L384" s="197"/>
      <c r="M384" s="197"/>
      <c r="N384" s="197"/>
      <c r="O384" s="197"/>
      <c r="P384" s="197"/>
      <c r="Q384" s="197"/>
      <c r="R384" s="197"/>
      <c r="S384" s="197"/>
      <c r="T384" s="197"/>
    </row>
    <row r="385" spans="1:10" ht="12.75" customHeight="1">
      <c r="A385" s="583" t="s">
        <v>482</v>
      </c>
      <c r="B385" s="583"/>
      <c r="C385" s="583"/>
      <c r="D385" s="583"/>
      <c r="E385" s="583"/>
      <c r="F385" s="583"/>
      <c r="G385" s="583"/>
      <c r="H385" s="583"/>
      <c r="I385" s="583"/>
      <c r="J385" s="166"/>
    </row>
    <row r="386" spans="1:9" ht="12.75">
      <c r="A386" s="210"/>
      <c r="B386" s="209"/>
      <c r="C386" s="209"/>
      <c r="D386" s="209"/>
      <c r="E386" s="209"/>
      <c r="F386" s="209"/>
      <c r="G386" s="209"/>
      <c r="H386" s="209"/>
      <c r="I386" s="209"/>
    </row>
    <row r="387" spans="1:10" ht="12.75" customHeight="1">
      <c r="A387" s="582" t="s">
        <v>483</v>
      </c>
      <c r="B387" s="582"/>
      <c r="C387" s="582"/>
      <c r="D387" s="582"/>
      <c r="E387" s="582"/>
      <c r="F387" s="582"/>
      <c r="G387" s="582"/>
      <c r="H387" s="582"/>
      <c r="I387" s="582"/>
      <c r="J387" s="164"/>
    </row>
    <row r="388" spans="1:10" ht="12.75" customHeight="1">
      <c r="A388" s="554" t="s">
        <v>484</v>
      </c>
      <c r="B388" s="554"/>
      <c r="C388" s="554"/>
      <c r="D388" s="554"/>
      <c r="E388" s="554"/>
      <c r="F388" s="554"/>
      <c r="G388" s="554"/>
      <c r="H388" s="554"/>
      <c r="I388" s="554"/>
      <c r="J388" s="164"/>
    </row>
    <row r="389" spans="1:10" ht="66" customHeight="1">
      <c r="A389" s="554" t="s">
        <v>590</v>
      </c>
      <c r="B389" s="554"/>
      <c r="C389" s="554"/>
      <c r="D389" s="554"/>
      <c r="E389" s="554"/>
      <c r="F389" s="554"/>
      <c r="G389" s="554"/>
      <c r="H389" s="554"/>
      <c r="I389" s="554"/>
      <c r="J389" s="164"/>
    </row>
    <row r="390" spans="1:20" s="198" customFormat="1" ht="12.75">
      <c r="A390" s="194"/>
      <c r="B390" s="195"/>
      <c r="C390" s="195"/>
      <c r="D390" s="195"/>
      <c r="E390" s="195"/>
      <c r="F390" s="195"/>
      <c r="G390" s="195"/>
      <c r="H390" s="195"/>
      <c r="I390" s="195"/>
      <c r="J390" s="196"/>
      <c r="K390" s="196"/>
      <c r="L390" s="197"/>
      <c r="M390" s="197"/>
      <c r="N390" s="197"/>
      <c r="O390" s="197"/>
      <c r="P390" s="197"/>
      <c r="Q390" s="197"/>
      <c r="R390" s="197"/>
      <c r="S390" s="197"/>
      <c r="T390" s="197"/>
    </row>
    <row r="391" spans="1:9" ht="12.75">
      <c r="A391" s="209"/>
      <c r="B391" s="559" t="s">
        <v>475</v>
      </c>
      <c r="C391" s="559"/>
      <c r="D391" s="559" t="s">
        <v>476</v>
      </c>
      <c r="E391" s="559"/>
      <c r="F391" s="209"/>
      <c r="G391" s="209"/>
      <c r="H391" s="209"/>
      <c r="I391" s="209"/>
    </row>
    <row r="392" spans="1:9" ht="12.75">
      <c r="A392" s="209"/>
      <c r="B392" s="216" t="s">
        <v>599</v>
      </c>
      <c r="C392" s="216" t="s">
        <v>607</v>
      </c>
      <c r="D392" s="216" t="s">
        <v>599</v>
      </c>
      <c r="E392" s="216" t="s">
        <v>607</v>
      </c>
      <c r="F392" s="209"/>
      <c r="G392" s="209"/>
      <c r="H392" s="209"/>
      <c r="I392" s="209"/>
    </row>
    <row r="393" spans="1:9" ht="12.75">
      <c r="A393" s="209"/>
      <c r="B393" s="217" t="s">
        <v>477</v>
      </c>
      <c r="C393" s="217" t="s">
        <v>477</v>
      </c>
      <c r="D393" s="217" t="s">
        <v>477</v>
      </c>
      <c r="E393" s="217" t="s">
        <v>477</v>
      </c>
      <c r="F393" s="209"/>
      <c r="G393" s="209"/>
      <c r="H393" s="209"/>
      <c r="I393" s="209"/>
    </row>
    <row r="394" spans="1:9" ht="12.75">
      <c r="A394" s="209"/>
      <c r="B394" s="213"/>
      <c r="C394" s="214"/>
      <c r="D394" s="213"/>
      <c r="E394" s="214"/>
      <c r="F394" s="209"/>
      <c r="G394" s="209"/>
      <c r="H394" s="209"/>
      <c r="I394" s="209"/>
    </row>
    <row r="395" spans="1:9" ht="12.75">
      <c r="A395" s="213" t="s">
        <v>478</v>
      </c>
      <c r="B395" s="214">
        <v>61123.8</v>
      </c>
      <c r="C395" s="359">
        <v>60127.3</v>
      </c>
      <c r="D395" s="366">
        <v>2709.3</v>
      </c>
      <c r="E395" s="361">
        <v>2778.6000000000004</v>
      </c>
      <c r="F395" s="209"/>
      <c r="G395" s="209"/>
      <c r="H395" s="209"/>
      <c r="I395" s="209"/>
    </row>
    <row r="396" spans="1:9" ht="12.75">
      <c r="A396" s="213" t="s">
        <v>479</v>
      </c>
      <c r="B396" s="366">
        <v>133.4</v>
      </c>
      <c r="C396" s="359">
        <v>278.2</v>
      </c>
      <c r="D396" s="366">
        <v>0</v>
      </c>
      <c r="E396" s="361">
        <v>2.2</v>
      </c>
      <c r="F396" s="209"/>
      <c r="G396" s="209"/>
      <c r="H396" s="209"/>
      <c r="I396" s="209"/>
    </row>
    <row r="397" spans="1:9" ht="12.75">
      <c r="A397" s="213" t="s">
        <v>480</v>
      </c>
      <c r="B397" s="213"/>
      <c r="C397" s="358"/>
      <c r="D397" s="213"/>
      <c r="E397" s="360"/>
      <c r="F397" s="209"/>
      <c r="G397" s="209"/>
      <c r="H397" s="209"/>
      <c r="I397" s="209"/>
    </row>
    <row r="398" spans="1:9" ht="13.5" thickBot="1">
      <c r="A398" s="213" t="s">
        <v>481</v>
      </c>
      <c r="B398" s="213"/>
      <c r="C398" s="358"/>
      <c r="D398" s="214"/>
      <c r="E398" s="361"/>
      <c r="F398" s="209"/>
      <c r="G398" s="209"/>
      <c r="H398" s="209"/>
      <c r="I398" s="209"/>
    </row>
    <row r="399" spans="1:9" ht="13.5" thickBot="1">
      <c r="A399" s="209"/>
      <c r="B399" s="220">
        <f>SUM(B395:B398)</f>
        <v>61257.200000000004</v>
      </c>
      <c r="C399" s="220">
        <f>SUM(C395:C398)</f>
        <v>60405.5</v>
      </c>
      <c r="D399" s="220">
        <f>SUM(D395:D398)</f>
        <v>2709.3</v>
      </c>
      <c r="E399" s="220">
        <f>SUM(E395:E398)</f>
        <v>2780.8</v>
      </c>
      <c r="F399" s="209"/>
      <c r="G399" s="209"/>
      <c r="H399" s="209"/>
      <c r="I399" s="209"/>
    </row>
    <row r="400" spans="1:20" s="198" customFormat="1" ht="12.75">
      <c r="A400" s="195"/>
      <c r="B400" s="202"/>
      <c r="C400" s="202"/>
      <c r="D400" s="202"/>
      <c r="E400" s="202"/>
      <c r="F400" s="195"/>
      <c r="G400" s="195"/>
      <c r="H400" s="195"/>
      <c r="I400" s="195"/>
      <c r="J400" s="196"/>
      <c r="K400" s="196"/>
      <c r="L400" s="197"/>
      <c r="M400" s="197"/>
      <c r="N400" s="197"/>
      <c r="O400" s="197"/>
      <c r="P400" s="197"/>
      <c r="Q400" s="197"/>
      <c r="R400" s="197"/>
      <c r="S400" s="197"/>
      <c r="T400" s="197"/>
    </row>
    <row r="401" spans="1:10" ht="26.25" customHeight="1">
      <c r="A401" s="554" t="s">
        <v>485</v>
      </c>
      <c r="B401" s="554"/>
      <c r="C401" s="554"/>
      <c r="D401" s="554"/>
      <c r="E401" s="554"/>
      <c r="F401" s="554"/>
      <c r="G401" s="554"/>
      <c r="H401" s="554"/>
      <c r="I401" s="554"/>
      <c r="J401" s="164"/>
    </row>
    <row r="402" spans="1:10" ht="12.75">
      <c r="A402" s="236"/>
      <c r="B402" s="236"/>
      <c r="C402" s="236"/>
      <c r="D402" s="236"/>
      <c r="E402" s="236"/>
      <c r="F402" s="236"/>
      <c r="G402" s="236"/>
      <c r="H402" s="236"/>
      <c r="I402" s="236"/>
      <c r="J402" s="237"/>
    </row>
    <row r="403" spans="1:10" ht="12.75">
      <c r="A403" s="583" t="s">
        <v>486</v>
      </c>
      <c r="B403" s="583"/>
      <c r="C403" s="583"/>
      <c r="D403" s="583"/>
      <c r="E403" s="583"/>
      <c r="F403" s="583"/>
      <c r="G403" s="583"/>
      <c r="H403" s="583"/>
      <c r="I403" s="583"/>
      <c r="J403" s="166"/>
    </row>
    <row r="404" spans="1:10" ht="25.5" customHeight="1">
      <c r="A404" s="554" t="s">
        <v>620</v>
      </c>
      <c r="B404" s="554"/>
      <c r="C404" s="554"/>
      <c r="D404" s="554"/>
      <c r="E404" s="554"/>
      <c r="F404" s="554"/>
      <c r="G404" s="554"/>
      <c r="H404" s="554"/>
      <c r="I404" s="554"/>
      <c r="J404" s="164"/>
    </row>
    <row r="405" spans="1:10" ht="12.75" customHeight="1">
      <c r="A405" s="554" t="s">
        <v>487</v>
      </c>
      <c r="B405" s="554"/>
      <c r="C405" s="554"/>
      <c r="D405" s="554"/>
      <c r="E405" s="554"/>
      <c r="F405" s="554"/>
      <c r="G405" s="554"/>
      <c r="H405" s="554"/>
      <c r="I405" s="554"/>
      <c r="J405" s="164"/>
    </row>
    <row r="406" spans="1:20" s="198" customFormat="1" ht="12.75">
      <c r="A406" s="201"/>
      <c r="B406" s="195"/>
      <c r="C406" s="195"/>
      <c r="D406" s="195"/>
      <c r="E406" s="195"/>
      <c r="F406" s="195"/>
      <c r="G406" s="195"/>
      <c r="H406" s="195"/>
      <c r="I406" s="195"/>
      <c r="J406" s="196"/>
      <c r="K406" s="196"/>
      <c r="L406" s="197"/>
      <c r="M406" s="197"/>
      <c r="N406" s="197"/>
      <c r="O406" s="197"/>
      <c r="P406" s="197"/>
      <c r="Q406" s="197"/>
      <c r="R406" s="197"/>
      <c r="S406" s="197"/>
      <c r="T406" s="197"/>
    </row>
    <row r="407" spans="1:20" s="198" customFormat="1" ht="12.75">
      <c r="A407" s="579" t="s">
        <v>488</v>
      </c>
      <c r="B407" s="580"/>
      <c r="C407" s="580"/>
      <c r="D407" s="580"/>
      <c r="E407" s="580"/>
      <c r="F407" s="580"/>
      <c r="G407" s="580"/>
      <c r="H407" s="580"/>
      <c r="I407" s="580"/>
      <c r="J407" s="580"/>
      <c r="K407" s="196"/>
      <c r="L407" s="197"/>
      <c r="M407" s="197"/>
      <c r="N407" s="197"/>
      <c r="O407" s="197"/>
      <c r="P407" s="197"/>
      <c r="Q407" s="197"/>
      <c r="R407" s="197"/>
      <c r="S407" s="197"/>
      <c r="T407" s="197"/>
    </row>
    <row r="408" spans="1:10" ht="39.75" customHeight="1">
      <c r="A408" s="554" t="s">
        <v>489</v>
      </c>
      <c r="B408" s="554"/>
      <c r="C408" s="554"/>
      <c r="D408" s="554"/>
      <c r="E408" s="554"/>
      <c r="F408" s="554"/>
      <c r="G408" s="554"/>
      <c r="H408" s="554"/>
      <c r="I408" s="554"/>
      <c r="J408" s="164"/>
    </row>
    <row r="409" spans="1:10" ht="27" customHeight="1">
      <c r="A409" s="554" t="s">
        <v>490</v>
      </c>
      <c r="B409" s="554"/>
      <c r="C409" s="554"/>
      <c r="D409" s="554"/>
      <c r="E409" s="554"/>
      <c r="F409" s="554"/>
      <c r="G409" s="554"/>
      <c r="H409" s="554"/>
      <c r="I409" s="554"/>
      <c r="J409" s="164"/>
    </row>
    <row r="410" spans="1:10" ht="27" customHeight="1">
      <c r="A410" s="554" t="s">
        <v>491</v>
      </c>
      <c r="B410" s="554"/>
      <c r="C410" s="554"/>
      <c r="D410" s="554"/>
      <c r="E410" s="554"/>
      <c r="F410" s="554"/>
      <c r="G410" s="554"/>
      <c r="H410" s="554"/>
      <c r="I410" s="554"/>
      <c r="J410" s="164"/>
    </row>
    <row r="411" spans="1:10" ht="12.75">
      <c r="A411" s="212"/>
      <c r="B411" s="212"/>
      <c r="C411" s="212"/>
      <c r="D411" s="212"/>
      <c r="E411" s="212"/>
      <c r="F411" s="212"/>
      <c r="G411" s="212"/>
      <c r="H411" s="212"/>
      <c r="I411" s="212"/>
      <c r="J411" s="154"/>
    </row>
    <row r="412" spans="1:9" ht="12.75">
      <c r="A412" s="211"/>
      <c r="B412" s="209"/>
      <c r="C412" s="209"/>
      <c r="D412" s="209"/>
      <c r="E412" s="209"/>
      <c r="F412" s="209"/>
      <c r="G412" s="209"/>
      <c r="H412" s="209"/>
      <c r="I412" s="209"/>
    </row>
    <row r="413" spans="1:10" ht="12.75">
      <c r="A413" s="579" t="s">
        <v>492</v>
      </c>
      <c r="B413" s="580"/>
      <c r="C413" s="580"/>
      <c r="D413" s="580"/>
      <c r="E413" s="580"/>
      <c r="F413" s="580"/>
      <c r="G413" s="580"/>
      <c r="H413" s="580"/>
      <c r="I413" s="580"/>
      <c r="J413" s="580"/>
    </row>
    <row r="414" spans="1:10" ht="39.75" customHeight="1">
      <c r="A414" s="554" t="s">
        <v>493</v>
      </c>
      <c r="B414" s="554"/>
      <c r="C414" s="554"/>
      <c r="D414" s="554"/>
      <c r="E414" s="554"/>
      <c r="F414" s="554"/>
      <c r="G414" s="554"/>
      <c r="H414" s="554"/>
      <c r="I414" s="554"/>
      <c r="J414" s="164"/>
    </row>
    <row r="415" spans="1:9" ht="12.75">
      <c r="A415" s="210"/>
      <c r="B415" s="209"/>
      <c r="C415" s="209"/>
      <c r="D415" s="209"/>
      <c r="E415" s="209"/>
      <c r="F415" s="209"/>
      <c r="G415" s="209"/>
      <c r="H415" s="209"/>
      <c r="I415" s="209"/>
    </row>
    <row r="416" spans="1:10" ht="12.75" customHeight="1">
      <c r="A416" s="582" t="s">
        <v>494</v>
      </c>
      <c r="B416" s="582"/>
      <c r="C416" s="582"/>
      <c r="D416" s="582"/>
      <c r="E416" s="582"/>
      <c r="F416" s="582"/>
      <c r="G416" s="582"/>
      <c r="H416" s="582"/>
      <c r="I416" s="582"/>
      <c r="J416" s="164"/>
    </row>
    <row r="417" spans="1:10" ht="12.75">
      <c r="A417" s="554" t="s">
        <v>495</v>
      </c>
      <c r="B417" s="554"/>
      <c r="C417" s="554"/>
      <c r="D417" s="554"/>
      <c r="E417" s="554"/>
      <c r="F417" s="554"/>
      <c r="G417" s="554"/>
      <c r="H417" s="554"/>
      <c r="I417" s="554"/>
      <c r="J417" s="164"/>
    </row>
    <row r="418" spans="1:10" ht="27" customHeight="1">
      <c r="A418" s="554" t="s">
        <v>496</v>
      </c>
      <c r="B418" s="554"/>
      <c r="C418" s="554"/>
      <c r="D418" s="554"/>
      <c r="E418" s="554"/>
      <c r="F418" s="554"/>
      <c r="G418" s="554"/>
      <c r="H418" s="554"/>
      <c r="I418" s="554"/>
      <c r="J418" s="164"/>
    </row>
    <row r="419" spans="1:9" ht="12.75">
      <c r="A419" s="210"/>
      <c r="B419" s="209"/>
      <c r="C419" s="209"/>
      <c r="D419" s="209"/>
      <c r="E419" s="209"/>
      <c r="F419" s="209"/>
      <c r="G419" s="209"/>
      <c r="H419" s="209"/>
      <c r="I419" s="209"/>
    </row>
    <row r="420" spans="1:11" ht="12.75">
      <c r="A420" s="209"/>
      <c r="B420" s="209"/>
      <c r="C420" s="209"/>
      <c r="D420" s="209"/>
      <c r="E420" s="209"/>
      <c r="F420" s="209"/>
      <c r="G420" s="209"/>
      <c r="H420" s="209"/>
      <c r="I420" s="209"/>
      <c r="K420" s="157"/>
    </row>
    <row r="421" spans="1:9" ht="26.25">
      <c r="A421" s="296" t="s">
        <v>497</v>
      </c>
      <c r="B421" s="207" t="s">
        <v>498</v>
      </c>
      <c r="C421" s="207" t="s">
        <v>499</v>
      </c>
      <c r="D421" s="207" t="s">
        <v>500</v>
      </c>
      <c r="E421" s="207" t="s">
        <v>501</v>
      </c>
      <c r="F421" s="296"/>
      <c r="G421" s="296"/>
      <c r="H421" s="296"/>
      <c r="I421" s="296"/>
    </row>
    <row r="422" spans="1:9" ht="12.75">
      <c r="A422" s="296"/>
      <c r="B422" s="268"/>
      <c r="C422" s="296"/>
      <c r="D422" s="296"/>
      <c r="E422" s="296"/>
      <c r="F422" s="296"/>
      <c r="G422" s="296"/>
      <c r="H422" s="296"/>
      <c r="I422" s="296"/>
    </row>
    <row r="423" spans="1:9" ht="12.75">
      <c r="A423" s="295" t="s">
        <v>599</v>
      </c>
      <c r="B423" s="268"/>
      <c r="C423" s="296"/>
      <c r="D423" s="296"/>
      <c r="E423" s="296"/>
      <c r="F423" s="296"/>
      <c r="G423" s="296"/>
      <c r="H423" s="296"/>
      <c r="I423" s="296"/>
    </row>
    <row r="424" spans="1:9" ht="12.75">
      <c r="A424" s="296" t="s">
        <v>502</v>
      </c>
      <c r="B424" s="366">
        <v>230537</v>
      </c>
      <c r="C424" s="377"/>
      <c r="D424" s="377"/>
      <c r="E424" s="294">
        <f>SUM(B424:D424)</f>
        <v>230537</v>
      </c>
      <c r="F424" s="296"/>
      <c r="G424" s="296"/>
      <c r="H424" s="296"/>
      <c r="I424" s="296"/>
    </row>
    <row r="425" spans="1:9" ht="13.5" thickBot="1">
      <c r="A425" s="296" t="s">
        <v>503</v>
      </c>
      <c r="B425" s="367">
        <v>615996</v>
      </c>
      <c r="C425" s="367">
        <v>283906</v>
      </c>
      <c r="D425" s="367">
        <v>1686</v>
      </c>
      <c r="E425" s="298">
        <f>SUM(B425:D425)</f>
        <v>901588</v>
      </c>
      <c r="F425" s="296"/>
      <c r="G425" s="296"/>
      <c r="H425" s="296"/>
      <c r="I425" s="296"/>
    </row>
    <row r="426" spans="1:9" ht="13.5" thickBot="1">
      <c r="A426" s="296"/>
      <c r="B426" s="215">
        <f>SUM(B424:B425)</f>
        <v>846533</v>
      </c>
      <c r="C426" s="215">
        <f>SUM(C424:C425)</f>
        <v>283906</v>
      </c>
      <c r="D426" s="215">
        <f>SUM(D424:D425)</f>
        <v>1686</v>
      </c>
      <c r="E426" s="215">
        <f>SUM(B426:D426)</f>
        <v>1132125</v>
      </c>
      <c r="F426" s="296"/>
      <c r="G426" s="296"/>
      <c r="H426" s="296"/>
      <c r="I426" s="296"/>
    </row>
    <row r="427" spans="1:9" ht="12.75">
      <c r="A427" s="296"/>
      <c r="B427" s="268"/>
      <c r="C427" s="296"/>
      <c r="D427" s="296"/>
      <c r="E427" s="296"/>
      <c r="F427" s="296"/>
      <c r="G427" s="296"/>
      <c r="H427" s="296"/>
      <c r="I427" s="296"/>
    </row>
    <row r="428" spans="1:9" ht="12.75">
      <c r="A428" s="331" t="s">
        <v>607</v>
      </c>
      <c r="B428" s="268"/>
      <c r="C428" s="296"/>
      <c r="D428" s="296"/>
      <c r="E428" s="296"/>
      <c r="F428" s="296"/>
      <c r="G428" s="296"/>
      <c r="H428" s="296"/>
      <c r="I428" s="296"/>
    </row>
    <row r="429" spans="1:9" ht="12.75">
      <c r="A429" s="296" t="s">
        <v>502</v>
      </c>
      <c r="B429" s="363">
        <v>220177.214</v>
      </c>
      <c r="C429" s="362"/>
      <c r="D429" s="362"/>
      <c r="E429" s="294">
        <f>SUM(B429:D429)</f>
        <v>220177.214</v>
      </c>
      <c r="F429" s="296"/>
      <c r="G429" s="296"/>
      <c r="H429" s="296"/>
      <c r="I429" s="296"/>
    </row>
    <row r="430" spans="1:9" ht="13.5" thickBot="1">
      <c r="A430" s="296" t="s">
        <v>503</v>
      </c>
      <c r="B430" s="364">
        <v>89073.15444999999</v>
      </c>
      <c r="C430" s="364">
        <v>743398.0685599998</v>
      </c>
      <c r="D430" s="364">
        <v>2066.50675</v>
      </c>
      <c r="E430" s="298">
        <f>SUM(B430:D430)</f>
        <v>834537.7297599998</v>
      </c>
      <c r="F430" s="296"/>
      <c r="G430" s="296"/>
      <c r="H430" s="296"/>
      <c r="I430" s="296"/>
    </row>
    <row r="431" spans="1:9" ht="13.5" thickBot="1">
      <c r="A431" s="296"/>
      <c r="B431" s="215">
        <f>SUM(B429:B430)</f>
        <v>309250.36845</v>
      </c>
      <c r="C431" s="215">
        <f>SUM(C429:C430)</f>
        <v>743398.0685599998</v>
      </c>
      <c r="D431" s="215">
        <f>SUM(D429:D430)</f>
        <v>2066.50675</v>
      </c>
      <c r="E431" s="215">
        <f>SUM(B431:D431)</f>
        <v>1054714.9437599997</v>
      </c>
      <c r="F431" s="296"/>
      <c r="G431" s="296"/>
      <c r="H431" s="296"/>
      <c r="I431" s="296"/>
    </row>
    <row r="432" spans="1:9" ht="27.75" customHeight="1">
      <c r="A432" s="297"/>
      <c r="B432" s="296"/>
      <c r="C432" s="296"/>
      <c r="D432" s="296"/>
      <c r="E432" s="296"/>
      <c r="F432" s="296"/>
      <c r="G432" s="296"/>
      <c r="H432" s="296"/>
      <c r="I432" s="296"/>
    </row>
    <row r="433" spans="1:20" s="198" customFormat="1" ht="27" customHeight="1">
      <c r="A433" s="554" t="s">
        <v>616</v>
      </c>
      <c r="B433" s="554"/>
      <c r="C433" s="554"/>
      <c r="D433" s="554"/>
      <c r="E433" s="554"/>
      <c r="F433" s="554"/>
      <c r="G433" s="554"/>
      <c r="H433" s="554"/>
      <c r="I433" s="554"/>
      <c r="J433" s="167"/>
      <c r="K433" s="196"/>
      <c r="L433" s="197"/>
      <c r="M433" s="197"/>
      <c r="N433" s="197"/>
      <c r="O433" s="197"/>
      <c r="P433" s="197"/>
      <c r="Q433" s="197"/>
      <c r="R433" s="197"/>
      <c r="S433" s="197"/>
      <c r="T433" s="197"/>
    </row>
    <row r="434" spans="1:20" s="198" customFormat="1" ht="12.75" customHeight="1">
      <c r="A434" s="554" t="s">
        <v>504</v>
      </c>
      <c r="B434" s="554"/>
      <c r="C434" s="554"/>
      <c r="D434" s="554"/>
      <c r="E434" s="554"/>
      <c r="F434" s="554"/>
      <c r="G434" s="554"/>
      <c r="H434" s="554"/>
      <c r="I434" s="554"/>
      <c r="J434" s="167"/>
      <c r="K434" s="196"/>
      <c r="L434" s="197"/>
      <c r="M434" s="197"/>
      <c r="N434" s="197"/>
      <c r="O434" s="197"/>
      <c r="P434" s="197"/>
      <c r="Q434" s="197"/>
      <c r="R434" s="197"/>
      <c r="S434" s="197"/>
      <c r="T434" s="197"/>
    </row>
    <row r="435" spans="1:20" s="198" customFormat="1" ht="12.75" customHeight="1">
      <c r="A435" s="554" t="s">
        <v>505</v>
      </c>
      <c r="B435" s="554"/>
      <c r="C435" s="554"/>
      <c r="D435" s="554"/>
      <c r="E435" s="554"/>
      <c r="F435" s="554"/>
      <c r="G435" s="554"/>
      <c r="H435" s="554"/>
      <c r="I435" s="554"/>
      <c r="J435" s="167"/>
      <c r="K435" s="196"/>
      <c r="L435" s="197"/>
      <c r="M435" s="197"/>
      <c r="N435" s="197"/>
      <c r="O435" s="197"/>
      <c r="P435" s="197"/>
      <c r="Q435" s="197"/>
      <c r="R435" s="197"/>
      <c r="S435" s="197"/>
      <c r="T435" s="197"/>
    </row>
    <row r="436" spans="1:20" s="198" customFormat="1" ht="26.25" customHeight="1">
      <c r="A436" s="554" t="s">
        <v>506</v>
      </c>
      <c r="B436" s="554"/>
      <c r="C436" s="554"/>
      <c r="D436" s="554"/>
      <c r="E436" s="554"/>
      <c r="F436" s="554"/>
      <c r="G436" s="554"/>
      <c r="H436" s="554"/>
      <c r="I436" s="554"/>
      <c r="J436" s="167"/>
      <c r="K436" s="196"/>
      <c r="L436" s="197"/>
      <c r="M436" s="197"/>
      <c r="N436" s="197"/>
      <c r="O436" s="197"/>
      <c r="P436" s="197"/>
      <c r="Q436" s="197"/>
      <c r="R436" s="197"/>
      <c r="S436" s="197"/>
      <c r="T436" s="197"/>
    </row>
    <row r="437" spans="1:20" s="198" customFormat="1" ht="12.75">
      <c r="A437" s="194"/>
      <c r="B437" s="195"/>
      <c r="C437" s="195"/>
      <c r="D437" s="195"/>
      <c r="E437" s="195"/>
      <c r="F437" s="195"/>
      <c r="G437" s="195"/>
      <c r="H437" s="195"/>
      <c r="I437" s="195"/>
      <c r="J437" s="196"/>
      <c r="K437" s="196"/>
      <c r="L437" s="197"/>
      <c r="M437" s="197"/>
      <c r="N437" s="197"/>
      <c r="O437" s="197"/>
      <c r="P437" s="197"/>
      <c r="Q437" s="197"/>
      <c r="R437" s="197"/>
      <c r="S437" s="197"/>
      <c r="T437" s="197"/>
    </row>
    <row r="438" spans="1:9" ht="12.75">
      <c r="A438" s="210"/>
      <c r="B438" s="209"/>
      <c r="C438" s="209"/>
      <c r="D438" s="209"/>
      <c r="E438" s="209"/>
      <c r="F438" s="209"/>
      <c r="G438" s="209"/>
      <c r="H438" s="209"/>
      <c r="I438" s="209"/>
    </row>
    <row r="439" spans="1:9" ht="26.25">
      <c r="A439" s="296" t="s">
        <v>497</v>
      </c>
      <c r="B439" s="207" t="s">
        <v>498</v>
      </c>
      <c r="C439" s="207" t="s">
        <v>499</v>
      </c>
      <c r="D439" s="207" t="s">
        <v>500</v>
      </c>
      <c r="E439" s="207" t="s">
        <v>501</v>
      </c>
      <c r="F439" s="296"/>
      <c r="G439" s="296"/>
      <c r="H439" s="296"/>
      <c r="I439" s="296"/>
    </row>
    <row r="440" spans="1:9" ht="12.75">
      <c r="A440" s="296"/>
      <c r="B440" s="268"/>
      <c r="C440" s="296"/>
      <c r="D440" s="296"/>
      <c r="E440" s="296"/>
      <c r="F440" s="296"/>
      <c r="G440" s="296"/>
      <c r="H440" s="296"/>
      <c r="I440" s="296"/>
    </row>
    <row r="441" spans="1:9" ht="12.75">
      <c r="A441" s="295" t="s">
        <v>599</v>
      </c>
      <c r="B441" s="268"/>
      <c r="C441" s="296"/>
      <c r="D441" s="296"/>
      <c r="E441" s="296"/>
      <c r="F441" s="296"/>
      <c r="G441" s="296"/>
      <c r="H441" s="296"/>
      <c r="I441" s="296"/>
    </row>
    <row r="442" spans="1:9" ht="12.75">
      <c r="A442" s="296" t="s">
        <v>507</v>
      </c>
      <c r="B442" s="366">
        <v>134111</v>
      </c>
      <c r="C442" s="377"/>
      <c r="D442" s="377"/>
      <c r="E442" s="294">
        <f>SUM(B442:D442)</f>
        <v>134111</v>
      </c>
      <c r="F442" s="296"/>
      <c r="G442" s="296"/>
      <c r="H442" s="296"/>
      <c r="I442" s="296"/>
    </row>
    <row r="443" spans="1:9" ht="13.5" thickBot="1">
      <c r="A443" s="296" t="s">
        <v>508</v>
      </c>
      <c r="B443" s="367">
        <v>1117</v>
      </c>
      <c r="C443" s="367">
        <v>3399</v>
      </c>
      <c r="D443" s="367">
        <v>0</v>
      </c>
      <c r="E443" s="298">
        <f>SUM(B443:D443)</f>
        <v>4516</v>
      </c>
      <c r="F443" s="296"/>
      <c r="G443" s="296"/>
      <c r="H443" s="296"/>
      <c r="I443" s="296"/>
    </row>
    <row r="444" spans="1:9" ht="13.5" thickBot="1">
      <c r="A444" s="296"/>
      <c r="B444" s="215">
        <f>SUM(B442:B443)</f>
        <v>135228</v>
      </c>
      <c r="C444" s="215">
        <f>SUM(C442:C443)</f>
        <v>3399</v>
      </c>
      <c r="D444" s="215">
        <f>SUM(D442:D443)</f>
        <v>0</v>
      </c>
      <c r="E444" s="215">
        <f>SUM(B444:D444)</f>
        <v>138627</v>
      </c>
      <c r="F444" s="296"/>
      <c r="G444" s="296"/>
      <c r="H444" s="296"/>
      <c r="I444" s="296"/>
    </row>
    <row r="445" spans="1:9" ht="12.75">
      <c r="A445" s="296"/>
      <c r="B445" s="268"/>
      <c r="C445" s="296"/>
      <c r="D445" s="296"/>
      <c r="E445" s="296"/>
      <c r="F445" s="296"/>
      <c r="G445" s="296"/>
      <c r="H445" s="296"/>
      <c r="I445" s="296"/>
    </row>
    <row r="446" spans="1:9" ht="12.75">
      <c r="A446" s="331" t="s">
        <v>607</v>
      </c>
      <c r="B446" s="268"/>
      <c r="C446" s="296"/>
      <c r="D446" s="296"/>
      <c r="E446" s="296"/>
      <c r="F446" s="296"/>
      <c r="G446" s="296"/>
      <c r="H446" s="296"/>
      <c r="I446" s="296"/>
    </row>
    <row r="447" spans="1:9" ht="12.75">
      <c r="A447" s="296" t="s">
        <v>507</v>
      </c>
      <c r="B447" s="366">
        <v>100792.75</v>
      </c>
      <c r="C447" s="365"/>
      <c r="D447" s="365"/>
      <c r="E447" s="294">
        <f>SUM(B447:D447)</f>
        <v>100792.75</v>
      </c>
      <c r="F447" s="296"/>
      <c r="G447" s="296"/>
      <c r="H447" s="296"/>
      <c r="I447" s="296"/>
    </row>
    <row r="448" spans="1:9" ht="13.5" thickBot="1">
      <c r="A448" s="296" t="s">
        <v>508</v>
      </c>
      <c r="B448" s="367">
        <v>34077.46077</v>
      </c>
      <c r="C448" s="367">
        <v>11644.73885</v>
      </c>
      <c r="D448" s="367">
        <v>5071.12288</v>
      </c>
      <c r="E448" s="298">
        <f>SUM(B448:D448)</f>
        <v>50793.3225</v>
      </c>
      <c r="F448" s="296"/>
      <c r="G448" s="296"/>
      <c r="H448" s="296"/>
      <c r="I448" s="296"/>
    </row>
    <row r="449" spans="1:9" ht="13.5" thickBot="1">
      <c r="A449" s="296"/>
      <c r="B449" s="215">
        <f>SUM(B447:B448)</f>
        <v>134870.21077</v>
      </c>
      <c r="C449" s="215">
        <f>SUM(C447:C448)</f>
        <v>11644.73885</v>
      </c>
      <c r="D449" s="215">
        <f>SUM(D447:D448)</f>
        <v>5071.12288</v>
      </c>
      <c r="E449" s="215">
        <f>SUM(B449:D449)</f>
        <v>151586.0725</v>
      </c>
      <c r="F449" s="296"/>
      <c r="G449" s="296"/>
      <c r="H449" s="296"/>
      <c r="I449" s="296"/>
    </row>
    <row r="450" spans="1:9" ht="12.75">
      <c r="A450" s="297"/>
      <c r="B450" s="296"/>
      <c r="C450" s="296"/>
      <c r="D450" s="296"/>
      <c r="E450" s="296"/>
      <c r="F450" s="296"/>
      <c r="G450" s="296"/>
      <c r="H450" s="296"/>
      <c r="I450" s="296"/>
    </row>
    <row r="451" spans="1:9" ht="12.75">
      <c r="A451" s="209"/>
      <c r="B451" s="209"/>
      <c r="C451" s="209"/>
      <c r="D451" s="209"/>
      <c r="E451" s="209"/>
      <c r="F451" s="209"/>
      <c r="G451" s="209"/>
      <c r="H451" s="209"/>
      <c r="I451" s="209"/>
    </row>
    <row r="452" spans="1:10" ht="12.75" customHeight="1">
      <c r="A452" s="554" t="s">
        <v>509</v>
      </c>
      <c r="B452" s="554"/>
      <c r="C452" s="554"/>
      <c r="D452" s="554"/>
      <c r="E452" s="554"/>
      <c r="F452" s="554"/>
      <c r="G452" s="554"/>
      <c r="H452" s="554"/>
      <c r="I452" s="554"/>
      <c r="J452" s="164"/>
    </row>
    <row r="453" spans="1:10" ht="12.75">
      <c r="A453" s="212"/>
      <c r="B453" s="212"/>
      <c r="C453" s="212"/>
      <c r="D453" s="212"/>
      <c r="E453" s="212"/>
      <c r="F453" s="212"/>
      <c r="G453" s="212"/>
      <c r="H453" s="212"/>
      <c r="I453" s="212"/>
      <c r="J453" s="154"/>
    </row>
    <row r="454" spans="1:10" ht="12.75">
      <c r="A454" s="212"/>
      <c r="B454" s="212"/>
      <c r="C454" s="212"/>
      <c r="D454" s="212"/>
      <c r="E454" s="212"/>
      <c r="F454" s="212"/>
      <c r="G454" s="212"/>
      <c r="H454" s="212"/>
      <c r="I454" s="212"/>
      <c r="J454" s="154"/>
    </row>
    <row r="455" spans="1:9" ht="12.75">
      <c r="A455" s="210"/>
      <c r="B455" s="209"/>
      <c r="C455" s="209"/>
      <c r="D455" s="209"/>
      <c r="E455" s="209"/>
      <c r="F455" s="209"/>
      <c r="G455" s="209"/>
      <c r="H455" s="209"/>
      <c r="I455" s="209"/>
    </row>
    <row r="456" spans="1:9" ht="12.75">
      <c r="A456" s="581" t="s">
        <v>554</v>
      </c>
      <c r="B456" s="581"/>
      <c r="C456" s="581"/>
      <c r="D456" s="581"/>
      <c r="E456" s="581"/>
      <c r="F456" s="581"/>
      <c r="G456" s="581"/>
      <c r="H456" s="581"/>
      <c r="I456" s="581"/>
    </row>
    <row r="457" spans="1:9" ht="12.75">
      <c r="A457" s="209"/>
      <c r="B457" s="209"/>
      <c r="C457" s="209"/>
      <c r="D457" s="209"/>
      <c r="E457" s="209"/>
      <c r="F457" s="209"/>
      <c r="G457" s="209"/>
      <c r="H457" s="209"/>
      <c r="I457" s="209"/>
    </row>
  </sheetData>
  <sheetProtection/>
  <mergeCells count="147">
    <mergeCell ref="A303:D303"/>
    <mergeCell ref="B42:I42"/>
    <mergeCell ref="B46:I46"/>
    <mergeCell ref="B47:I47"/>
    <mergeCell ref="B48:I48"/>
    <mergeCell ref="A45:I45"/>
    <mergeCell ref="A53:I53"/>
    <mergeCell ref="A54:I54"/>
    <mergeCell ref="A56:I56"/>
    <mergeCell ref="A51:I51"/>
    <mergeCell ref="A301:D301"/>
    <mergeCell ref="A294:D294"/>
    <mergeCell ref="A293:D293"/>
    <mergeCell ref="A295:D295"/>
    <mergeCell ref="A296:D296"/>
    <mergeCell ref="A297:D297"/>
    <mergeCell ref="G293:H293"/>
    <mergeCell ref="G298:H298"/>
    <mergeCell ref="G294:H294"/>
    <mergeCell ref="E293:F293"/>
    <mergeCell ref="E294:F294"/>
    <mergeCell ref="A370:I370"/>
    <mergeCell ref="A371:I371"/>
    <mergeCell ref="A1:I1"/>
    <mergeCell ref="A7:J7"/>
    <mergeCell ref="A9:I9"/>
    <mergeCell ref="A10:I10"/>
    <mergeCell ref="A11:I11"/>
    <mergeCell ref="A26:B26"/>
    <mergeCell ref="A13:I13"/>
    <mergeCell ref="A14:I14"/>
    <mergeCell ref="A16:I16"/>
    <mergeCell ref="A18:I18"/>
    <mergeCell ref="A20:I20"/>
    <mergeCell ref="A21:I21"/>
    <mergeCell ref="A22:I22"/>
    <mergeCell ref="A23:I23"/>
    <mergeCell ref="A24:I24"/>
    <mergeCell ref="A3:I3"/>
    <mergeCell ref="A32:I32"/>
    <mergeCell ref="A34:I34"/>
    <mergeCell ref="A35:I35"/>
    <mergeCell ref="A37:I37"/>
    <mergeCell ref="A39:I39"/>
    <mergeCell ref="A5:I5"/>
    <mergeCell ref="A388:I388"/>
    <mergeCell ref="A387:I387"/>
    <mergeCell ref="G299:H299"/>
    <mergeCell ref="G295:H295"/>
    <mergeCell ref="G296:H296"/>
    <mergeCell ref="G297:H297"/>
    <mergeCell ref="A298:D298"/>
    <mergeCell ref="A299:D299"/>
    <mergeCell ref="E302:F302"/>
    <mergeCell ref="G302:H302"/>
    <mergeCell ref="E298:F298"/>
    <mergeCell ref="E299:F299"/>
    <mergeCell ref="G300:H300"/>
    <mergeCell ref="G301:H301"/>
    <mergeCell ref="E300:F300"/>
    <mergeCell ref="E301:F301"/>
    <mergeCell ref="A372:I372"/>
    <mergeCell ref="A369:I369"/>
    <mergeCell ref="A385:I385"/>
    <mergeCell ref="A309:E309"/>
    <mergeCell ref="A310:E310"/>
    <mergeCell ref="E295:F295"/>
    <mergeCell ref="E296:F296"/>
    <mergeCell ref="E297:F297"/>
    <mergeCell ref="A389:I389"/>
    <mergeCell ref="A401:I401"/>
    <mergeCell ref="A403:I403"/>
    <mergeCell ref="A404:I404"/>
    <mergeCell ref="D374:E374"/>
    <mergeCell ref="A338:I338"/>
    <mergeCell ref="A366:I366"/>
    <mergeCell ref="A101:F101"/>
    <mergeCell ref="A107:F107"/>
    <mergeCell ref="A109:F109"/>
    <mergeCell ref="A232:I232"/>
    <mergeCell ref="A206:I206"/>
    <mergeCell ref="A203:I203"/>
    <mergeCell ref="A204:I204"/>
    <mergeCell ref="A277:I277"/>
    <mergeCell ref="A278:I278"/>
    <mergeCell ref="A279:I279"/>
    <mergeCell ref="A280:I280"/>
    <mergeCell ref="A288:E288"/>
    <mergeCell ref="A281:I281"/>
    <mergeCell ref="A287:E287"/>
    <mergeCell ref="A130:I130"/>
    <mergeCell ref="A134:I134"/>
    <mergeCell ref="A300:D300"/>
    <mergeCell ref="A452:I452"/>
    <mergeCell ref="A456:I456"/>
    <mergeCell ref="A410:I410"/>
    <mergeCell ref="A414:I414"/>
    <mergeCell ref="A416:I416"/>
    <mergeCell ref="A417:I417"/>
    <mergeCell ref="A418:I418"/>
    <mergeCell ref="A433:I433"/>
    <mergeCell ref="A434:I434"/>
    <mergeCell ref="A435:I435"/>
    <mergeCell ref="A436:I436"/>
    <mergeCell ref="A413:J413"/>
    <mergeCell ref="A408:I408"/>
    <mergeCell ref="A409:I409"/>
    <mergeCell ref="B391:C391"/>
    <mergeCell ref="A306:D306"/>
    <mergeCell ref="A307:D307"/>
    <mergeCell ref="A302:D302"/>
    <mergeCell ref="A304:D304"/>
    <mergeCell ref="D391:E391"/>
    <mergeCell ref="A315:E315"/>
    <mergeCell ref="A337:E337"/>
    <mergeCell ref="E307:F307"/>
    <mergeCell ref="G307:H307"/>
    <mergeCell ref="E303:F303"/>
    <mergeCell ref="A405:I405"/>
    <mergeCell ref="A305:D305"/>
    <mergeCell ref="E304:F304"/>
    <mergeCell ref="E305:F305"/>
    <mergeCell ref="E306:F306"/>
    <mergeCell ref="G303:H303"/>
    <mergeCell ref="G304:H304"/>
    <mergeCell ref="G305:H305"/>
    <mergeCell ref="G306:H306"/>
    <mergeCell ref="A407:J407"/>
    <mergeCell ref="B374:C374"/>
    <mergeCell ref="C27:I27"/>
    <mergeCell ref="C30:I30"/>
    <mergeCell ref="A84:C84"/>
    <mergeCell ref="A85:C85"/>
    <mergeCell ref="A110:F110"/>
    <mergeCell ref="A99:C99"/>
    <mergeCell ref="A290:I290"/>
    <mergeCell ref="A291:E291"/>
    <mergeCell ref="A289:I289"/>
    <mergeCell ref="A152:I152"/>
    <mergeCell ref="B40:I40"/>
    <mergeCell ref="B41:I41"/>
    <mergeCell ref="A83:C83"/>
    <mergeCell ref="A57:I57"/>
    <mergeCell ref="A151:I151"/>
    <mergeCell ref="A111:F111"/>
    <mergeCell ref="A116:F116"/>
    <mergeCell ref="A100:C100"/>
  </mergeCells>
  <printOptions/>
  <pageMargins left="0.75" right="0.75" top="1" bottom="1" header="0.5" footer="0.5"/>
  <pageSetup horizontalDpi="600" verticalDpi="600" orientation="portrait" paperSize="9" scale="75" r:id="rId1"/>
  <rowBreaks count="7" manualBreakCount="7">
    <brk id="50" max="255" man="1"/>
    <brk id="117" max="255" man="1"/>
    <brk id="173" max="255" man="1"/>
    <brk id="238" max="255" man="1"/>
    <brk id="291" max="255" man="1"/>
    <brk id="346" max="255" man="1"/>
    <brk id="402" max="255" man="1"/>
  </rowBreaks>
  <ignoredErrors>
    <ignoredError sqref="C106 C71 C82 C98 C115 C128 C141 B2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Morana Culo</cp:lastModifiedBy>
  <cp:lastPrinted>2013-07-23T10:10:18Z</cp:lastPrinted>
  <dcterms:created xsi:type="dcterms:W3CDTF">2008-10-17T11:51:54Z</dcterms:created>
  <dcterms:modified xsi:type="dcterms:W3CDTF">2013-07-30T06:48:54Z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