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2165" windowHeight="8055" activeTab="0"/>
  </bookViews>
  <sheets>
    <sheet name="GENERAL INFORMATION" sheetId="1" r:id="rId1"/>
    <sheet name="P&amp;L" sheetId="2" r:id="rId2"/>
    <sheet name="Balance sheet" sheetId="3" r:id="rId3"/>
    <sheet name="CF_I" sheetId="4" r:id="rId4"/>
    <sheet name="NT_D" sheetId="5" state="hidden" r:id="rId5"/>
    <sheet name="CC" sheetId="6" r:id="rId6"/>
    <sheet name="Notes" sheetId="7" r:id="rId7"/>
  </sheets>
  <definedNames>
    <definedName name="_xlnm.Print_Area" localSheetId="2">'Balance sheet'!$A$1:$K$121</definedName>
    <definedName name="_xlnm.Print_Area" localSheetId="5">'CC'!$A$1:$K$25</definedName>
    <definedName name="_xlnm.Print_Area" localSheetId="3">'CF_I'!$A$1:$K$52</definedName>
    <definedName name="_xlnm.Print_Area" localSheetId="0">'GENERAL INFORMATION'!$A$1:$I$63</definedName>
    <definedName name="_xlnm.Print_Area" localSheetId="6">'Notes'!$A$1:$I$483</definedName>
  </definedNames>
  <calcPr fullCalcOnLoad="1"/>
</workbook>
</file>

<file path=xl/sharedStrings.xml><?xml version="1.0" encoding="utf-8"?>
<sst xmlns="http://schemas.openxmlformats.org/spreadsheetml/2006/main" count="785" uniqueCount="640">
  <si>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</si>
  <si>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</si>
  <si>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</si>
  <si>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</si>
  <si>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</si>
  <si>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</si>
  <si>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</si>
  <si>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</si>
  <si>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</si>
  <si>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</si>
  <si>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</si>
  <si>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</si>
  <si>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</si>
  <si>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</si>
  <si>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</si>
  <si>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</si>
  <si>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</si>
  <si>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</si>
  <si>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</si>
  <si>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</si>
  <si>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</si>
  <si>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</si>
  <si>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</si>
  <si>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</si>
  <si>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</si>
  <si>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</si>
  <si>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</si>
  <si>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</si>
  <si>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</si>
  <si>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</si>
  <si>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</si>
  <si>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</si>
  <si>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</si>
  <si>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</si>
  <si>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</si>
  <si>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</si>
  <si>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</si>
  <si>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</si>
  <si>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</si>
  <si>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</si>
  <si>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</si>
  <si>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</si>
  <si>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</si>
  <si>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</si>
  <si>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</si>
  <si>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</si>
  <si>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</si>
  <si>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</si>
  <si>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</si>
  <si>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</si>
  <si>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</si>
  <si>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(unosi se samo prezime i ime osobe za kontakt)</t>
  </si>
  <si>
    <t>Telefaks:</t>
  </si>
  <si>
    <t>(osoba ovlaštene za zastupanje)</t>
  </si>
  <si>
    <t/>
  </si>
  <si>
    <t>M.P.</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</si>
  <si>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</si>
  <si>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</si>
  <si>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</si>
  <si>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</si>
  <si>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</si>
  <si>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</si>
  <si>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</si>
  <si>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</si>
  <si>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</si>
  <si>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</si>
  <si>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</si>
  <si>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</si>
  <si>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</si>
  <si>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</si>
  <si>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</si>
  <si>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</si>
  <si>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</si>
  <si>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</si>
  <si>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01/5492 019</t>
  </si>
  <si>
    <t xml:space="preserve"> </t>
  </si>
  <si>
    <t>Goran Jovičić</t>
  </si>
  <si>
    <t xml:space="preserve">Jadranka Suručić                                    </t>
  </si>
  <si>
    <t>Matija Martić</t>
  </si>
  <si>
    <t>Nada Martić</t>
  </si>
  <si>
    <t>RAIFFEISENBANK AUSTRIA D.D./R5</t>
  </si>
  <si>
    <t>RAIFFEISENBANK AUSTRIA D.D./RBA</t>
  </si>
  <si>
    <t>SOCIETE GENERALE-SPLITSKA BANKA D.D./ AZ OBVEZNI MIROVINSKI FOND (1/1)</t>
  </si>
  <si>
    <t>ZAGREBAČKA BANKA D.D. (1/1)</t>
  </si>
  <si>
    <t>ŽUVANIĆ ROLAND (1/1)</t>
  </si>
  <si>
    <t>EUR</t>
  </si>
  <si>
    <t>USD</t>
  </si>
  <si>
    <t>CHF</t>
  </si>
  <si>
    <t>GPB</t>
  </si>
  <si>
    <t>Ivan Martić</t>
  </si>
  <si>
    <t>ZAGREBAČKA BANKA D.D./ZBIRNI SKRBNIČKI RAČUN ZA UNICREDIT BANK AUSTRIA AG</t>
  </si>
  <si>
    <t>Enclosure 1</t>
  </si>
  <si>
    <t>Reporting period:</t>
  </si>
  <si>
    <t>to</t>
  </si>
  <si>
    <t>Tax Number (MB):</t>
  </si>
  <si>
    <t>Registration Number (MBS):</t>
  </si>
  <si>
    <t>Personal Identification Number (OIB):</t>
  </si>
  <si>
    <t>Issuer:</t>
  </si>
  <si>
    <t>Postal Code and Location:</t>
  </si>
  <si>
    <t>Street and number:</t>
  </si>
  <si>
    <t>e-mail address:</t>
  </si>
  <si>
    <t>Internet address:</t>
  </si>
  <si>
    <t>Code and name for municipality/city</t>
  </si>
  <si>
    <t>Code and name for county</t>
  </si>
  <si>
    <t>Number of employees</t>
  </si>
  <si>
    <t>(at the year's end)</t>
  </si>
  <si>
    <t>Consolidated Report</t>
  </si>
  <si>
    <t>NO</t>
  </si>
  <si>
    <t>Business activity code:</t>
  </si>
  <si>
    <t>Entities in consolidation (according to IFRS)</t>
  </si>
  <si>
    <t>Registered seat:</t>
  </si>
  <si>
    <t>Tax number (MB):</t>
  </si>
  <si>
    <t>Book-keeping firm</t>
  </si>
  <si>
    <t>Contact person</t>
  </si>
  <si>
    <t>Telephone</t>
  </si>
  <si>
    <t>e-mail address</t>
  </si>
  <si>
    <t>Surname and name</t>
  </si>
  <si>
    <t>1. Financial Statements (balance sheet, profit and loss account, cash flow statement, change in capital statement</t>
  </si>
  <si>
    <t xml:space="preserve">    and notes</t>
  </si>
  <si>
    <t>2. Management report</t>
  </si>
  <si>
    <t>3. Statements for persons responsible for composing financial statements</t>
  </si>
  <si>
    <t>(signature of authorized person)</t>
  </si>
  <si>
    <t>Quarterly Financial Report-TFI-POD</t>
  </si>
  <si>
    <t>Documents for publication</t>
  </si>
  <si>
    <t>BALANCE SHEET</t>
  </si>
  <si>
    <t>Issuer: OT - Optima Telekom d.d.</t>
  </si>
  <si>
    <t>Item</t>
  </si>
  <si>
    <t>Previous period</t>
  </si>
  <si>
    <t>Current period</t>
  </si>
  <si>
    <t>ASSETS</t>
  </si>
  <si>
    <t>A)  SUBSCRIBED CAPITAL UNPAID</t>
  </si>
  <si>
    <r>
      <t xml:space="preserve">B)   FIXED ASSETS </t>
    </r>
    <r>
      <rPr>
        <sz val="9"/>
        <rFont val="Arial"/>
        <family val="2"/>
      </rPr>
      <t>(003+010+020+029+033)</t>
    </r>
  </si>
  <si>
    <t>I. INTANGIBLE ASSETS (004 through 009)</t>
  </si>
  <si>
    <t xml:space="preserve">   1. Development expenses</t>
  </si>
  <si>
    <t xml:space="preserve">   2.Concessions, patents, licences, goods and services trademarkas, software and other rights</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</si>
  <si>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</si>
  <si>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</si>
  <si>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</si>
  <si>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</si>
  <si>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</si>
  <si>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</si>
  <si>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</si>
  <si>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</si>
  <si>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</si>
  <si>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</si>
  <si>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</si>
  <si>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</si>
  <si>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</si>
  <si>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028)</t>
  </si>
  <si>
    <t xml:space="preserve">     1. Shares (stock) in affiliated enterpreneurs</t>
  </si>
  <si>
    <t xml:space="preserve">     2. Loans granted to affiliated enterpreneurs</t>
  </si>
  <si>
    <t xml:space="preserve">     3. Participating interests (shares)</t>
  </si>
  <si>
    <t xml:space="preserve">     5. Securities investments</t>
  </si>
  <si>
    <t xml:space="preserve">     6. Granted loans, deposits and such</t>
  </si>
  <si>
    <t xml:space="preserve">     7. Own stocks and shares</t>
  </si>
  <si>
    <t xml:space="preserve">     8. Other fixed financial assets</t>
  </si>
  <si>
    <t>IV. RECEIVABLES (030 through 032)</t>
  </si>
  <si>
    <t xml:space="preserve">     1. Receivables from affiliated enterpreneurs</t>
  </si>
  <si>
    <t xml:space="preserve">     2. Receivables pertaining to sale on credit</t>
  </si>
  <si>
    <t xml:space="preserve">     3. Other receivables</t>
  </si>
  <si>
    <t>V. DEFERRED TAX ASSETS</t>
  </si>
  <si>
    <r>
      <t xml:space="preserve">C)  CURRENT ASSETS </t>
    </r>
    <r>
      <rPr>
        <sz val="9"/>
        <rFont val="Arial"/>
        <family val="2"/>
      </rPr>
      <t>(035+043+050+058)</t>
    </r>
  </si>
  <si>
    <t>I. INVENTORY (036 do 042)</t>
  </si>
  <si>
    <t xml:space="preserve">   1. Raw material and supplies</t>
  </si>
  <si>
    <t xml:space="preserve">   2. Ongoing produciton</t>
  </si>
  <si>
    <t xml:space="preserve">   3. Finished products</t>
  </si>
  <si>
    <t xml:space="preserve">   4. Trading goods</t>
  </si>
  <si>
    <t xml:space="preserve">   5. Inventory advances</t>
  </si>
  <si>
    <t xml:space="preserve">   6. Assets intended for sale</t>
  </si>
  <si>
    <t xml:space="preserve">   7. Biological assets</t>
  </si>
  <si>
    <t>II. RECEIVABLES (044 do 049)</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</si>
  <si>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</si>
  <si>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</si>
  <si>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</si>
  <si>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</si>
  <si>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 other institution</t>
  </si>
  <si>
    <t xml:space="preserve">   6. Other receivables</t>
  </si>
  <si>
    <t>III. CURRENT FINANCIAL ASSETS (051 through 057)</t>
  </si>
  <si>
    <t xml:space="preserve">     7. Other financial assets</t>
  </si>
  <si>
    <t>IV. CASH IN BANK AND REGISTER</t>
  </si>
  <si>
    <t>D)  PREPAYMENTS AND ACCRUED INCOME</t>
  </si>
  <si>
    <r>
      <t xml:space="preserve">E)  TOTAL ASSETS </t>
    </r>
    <r>
      <rPr>
        <sz val="9"/>
        <rFont val="Arial"/>
        <family val="2"/>
      </rPr>
      <t>(001+002+034+059)</t>
    </r>
  </si>
  <si>
    <t>F)  OFF-BALANCE RECORDS</t>
  </si>
  <si>
    <t xml:space="preserve">     4. Loans given to entrepreneurs with participating interests</t>
  </si>
  <si>
    <r>
      <t xml:space="preserve">A)  CAPITAL AND RESERVES </t>
    </r>
    <r>
      <rPr>
        <sz val="9"/>
        <rFont val="Arial"/>
        <family val="2"/>
      </rPr>
      <t>(063+064+065+071+072+075+078)</t>
    </r>
  </si>
  <si>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</si>
  <si>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</si>
  <si>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</si>
  <si>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</si>
  <si>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</si>
  <si>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</si>
  <si>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</si>
  <si>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</si>
  <si>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</si>
  <si>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RETAINED EARNINGS OR LOSS CARRIED FORWARD (073-074)</t>
  </si>
  <si>
    <t>1. Retained earnings</t>
  </si>
  <si>
    <t>2. Loss carried forward</t>
  </si>
  <si>
    <t>VI. PROFIT OR LOSS OF THE YEAR (076-077)</t>
  </si>
  <si>
    <t>1. Profit of the year</t>
  </si>
  <si>
    <t>2. Loss of the year</t>
  </si>
  <si>
    <t>VII. MINORITY INTEREST</t>
  </si>
  <si>
    <t xml:space="preserve">     1. Provisions for pensions, severance payments amd similar obligations</t>
  </si>
  <si>
    <t xml:space="preserve">     2. Provisions for tax liabilities</t>
  </si>
  <si>
    <t xml:space="preserve">     3. Other provisions</t>
  </si>
  <si>
    <r>
      <t xml:space="preserve">B)  PROVISIONS </t>
    </r>
    <r>
      <rPr>
        <sz val="9"/>
        <rFont val="Arial"/>
        <family val="2"/>
      </rPr>
      <t>(080 through 082)</t>
    </r>
  </si>
  <si>
    <r>
      <t xml:space="preserve">C)   FIXED LIABILITIES </t>
    </r>
    <r>
      <rPr>
        <sz val="9"/>
        <rFont val="Arial"/>
        <family val="2"/>
      </rPr>
      <t>(084 through 092)</t>
    </r>
  </si>
  <si>
    <t xml:space="preserve">     1. Liabilities towards affiliated enterpreneurs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</si>
  <si>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</si>
  <si>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</si>
  <si>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</si>
  <si>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</si>
  <si>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8. Other fixed liabilities</t>
  </si>
  <si>
    <t xml:space="preserve">     9. Deferred tax liabilities</t>
  </si>
  <si>
    <r>
      <t xml:space="preserve">D)  CURRENT LIABILITIES </t>
    </r>
    <r>
      <rPr>
        <sz val="9"/>
        <rFont val="Arial"/>
        <family val="2"/>
      </rPr>
      <t>(094 do 105)</t>
    </r>
  </si>
  <si>
    <t xml:space="preserve">     2. Liabilities for loans, deposits and similar</t>
  </si>
  <si>
    <t xml:space="preserve">     8. Liabilities towards employees</t>
  </si>
  <si>
    <t xml:space="preserve">     9. Liabilities for taxes, contributions and similar levies</t>
  </si>
  <si>
    <t xml:space="preserve">   10. Liabilities as per share in results</t>
  </si>
  <si>
    <t xml:space="preserve">   11. Liabilities as per longterm assets intended for sale</t>
  </si>
  <si>
    <t xml:space="preserve">   12. Other current liabilities</t>
  </si>
  <si>
    <t>E) DEFERRED SETTLEMENT OF CHARGES AND INCOME OF FUTURE PERIOD</t>
  </si>
  <si>
    <r>
      <t xml:space="preserve">F) TOTAL – LIABILITIES </t>
    </r>
    <r>
      <rPr>
        <sz val="9"/>
        <rFont val="Arial"/>
        <family val="2"/>
      </rPr>
      <t>(062+079+083+093+106)</t>
    </r>
  </si>
  <si>
    <t>G) OFF – BALANCE RECORDS</t>
  </si>
  <si>
    <t>ANNEX TO THE BALANCE SHEET (to be filled in by entrepreneur submitting consolidated financial report)</t>
  </si>
  <si>
    <t>A) CAPITAL AND RESERVES</t>
  </si>
  <si>
    <t>2. Assigned to minority interest</t>
  </si>
  <si>
    <t>1. Assigned to the holders of parent company's capital</t>
  </si>
  <si>
    <t>Note 1.: anex to the balance sheet to be filled in by entrepreneur submitting consolidated financial report</t>
  </si>
  <si>
    <t xml:space="preserve">     7. Liabilities towards entrepreneur with participating interests</t>
  </si>
  <si>
    <t>PROFIT AND LOSS ACCOUNT</t>
  </si>
  <si>
    <t>EDP</t>
  </si>
  <si>
    <t>Quarter</t>
  </si>
  <si>
    <t>Cumulative</t>
  </si>
  <si>
    <r>
      <t xml:space="preserve">I. OPERATING INCOME </t>
    </r>
    <r>
      <rPr>
        <sz val="9"/>
        <rFont val="Arial"/>
        <family val="2"/>
      </rPr>
      <t>(112+113)</t>
    </r>
  </si>
  <si>
    <t xml:space="preserve">   1. Sales income</t>
  </si>
  <si>
    <t xml:space="preserve">   2. Other operating income</t>
  </si>
  <si>
    <r>
      <t xml:space="preserve">II. OPERATING EXPENSES </t>
    </r>
    <r>
      <rPr>
        <sz val="9"/>
        <rFont val="Arial"/>
        <family val="2"/>
      </rPr>
      <t>(115+116+120+124+125+126+129+130)</t>
    </r>
  </si>
  <si>
    <t>ANEX TO P&amp;L (to be filled in by entrepreneur submitting consolidated financial report)</t>
  </si>
  <si>
    <t>XII.  PROFIT TAX</t>
  </si>
  <si>
    <r>
      <t xml:space="preserve">XI.  PROFIT / LOSS BEFORE TAXATION </t>
    </r>
    <r>
      <rPr>
        <sz val="9"/>
        <rFont val="Arial"/>
        <family val="2"/>
      </rPr>
      <t>(146-147)</t>
    </r>
  </si>
  <si>
    <t xml:space="preserve">  2. Loss before taxation (147-146)</t>
  </si>
  <si>
    <t xml:space="preserve">  1. Profit before taxation (146-147)</t>
  </si>
  <si>
    <r>
      <t xml:space="preserve">X.   TOTAL EXPENSES </t>
    </r>
    <r>
      <rPr>
        <sz val="9"/>
        <rFont val="Arial"/>
        <family val="2"/>
      </rPr>
      <t>(114+137+143 + 145)</t>
    </r>
  </si>
  <si>
    <r>
      <t xml:space="preserve">IX.  TOTAL INCOME </t>
    </r>
    <r>
      <rPr>
        <sz val="9"/>
        <rFont val="Arial"/>
        <family val="2"/>
      </rPr>
      <t>(111+131+142 + 144)</t>
    </r>
  </si>
  <si>
    <t>VIII. EXTRAORDINARY - OTHER EXPENSES</t>
  </si>
  <si>
    <t>VII.  EXTRAORDINARY - OTHER INCOME</t>
  </si>
  <si>
    <t xml:space="preserve">    1. Changes in the value of inventories of ongoing production and finished goods</t>
  </si>
  <si>
    <r>
      <t xml:space="preserve">    2. MATERIAL COSTS </t>
    </r>
    <r>
      <rPr>
        <sz val="9"/>
        <rFont val="Arial"/>
        <family val="2"/>
      </rPr>
      <t>(117 do 119)</t>
    </r>
  </si>
  <si>
    <t xml:space="preserve">        a) Costs of raw material and supplies</t>
  </si>
  <si>
    <t xml:space="preserve">        b) Costs of goods sold</t>
  </si>
  <si>
    <t xml:space="preserve">        c) Other external costs</t>
  </si>
  <si>
    <t xml:space="preserve">        a) Net salaries and wages</t>
  </si>
  <si>
    <t xml:space="preserve">        b) Expenses of taxes and contributions from salaries</t>
  </si>
  <si>
    <t xml:space="preserve">        c) Contributions to salaries</t>
  </si>
  <si>
    <t xml:space="preserve">   4. Amortization</t>
  </si>
  <si>
    <t xml:space="preserve">   5. Other costs</t>
  </si>
  <si>
    <r>
      <t xml:space="preserve">   3. Staff costs </t>
    </r>
    <r>
      <rPr>
        <sz val="9"/>
        <rFont val="Arial"/>
        <family val="2"/>
      </rPr>
      <t>(121 do 123)</t>
    </r>
  </si>
  <si>
    <r>
      <t xml:space="preserve">   6. Value adjustment </t>
    </r>
    <r>
      <rPr>
        <sz val="9"/>
        <rFont val="Arial"/>
        <family val="2"/>
      </rPr>
      <t>(127+128)</t>
    </r>
  </si>
  <si>
    <t xml:space="preserve">       a) fixed assets (apart from financial assets)</t>
  </si>
  <si>
    <t xml:space="preserve">       b) current assets (apart from financial assets)</t>
  </si>
  <si>
    <t xml:space="preserve">   7. Provisions</t>
  </si>
  <si>
    <t xml:space="preserve">   8. Other operating expenses</t>
  </si>
  <si>
    <r>
      <t xml:space="preserve">III. FINANCIAL INCOME </t>
    </r>
    <r>
      <rPr>
        <sz val="9"/>
        <rFont val="Arial"/>
        <family val="2"/>
      </rPr>
      <t>(132 through 136)</t>
    </r>
  </si>
  <si>
    <t xml:space="preserve">     1. Intersts income, foreign exchange gains, dividends and other income related
         to affiliated undertakings</t>
  </si>
  <si>
    <t xml:space="preserve">     2. Intersts income, foreign exchange gains, dividends and other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</si>
  <si>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</si>
  <si>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</si>
  <si>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</si>
  <si>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r>
      <t xml:space="preserve">IV. FINANCIAL EXPENSES </t>
    </r>
    <r>
      <rPr>
        <sz val="9"/>
        <rFont val="Arial"/>
        <family val="2"/>
      </rPr>
      <t>(138 do 141)</t>
    </r>
  </si>
  <si>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</si>
  <si>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</si>
  <si>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</si>
  <si>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</si>
  <si>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SHARE IN PROFIT OF AFFILIATED UNDERTAKINGS</t>
  </si>
  <si>
    <t>VI.   SHARE IN LOSS OF AFFILIATED UNDERTAKINGS</t>
  </si>
  <si>
    <t>OTHER COMPREHENSIVE INCOME STATEMENT (popunjava poduzetnik obveznik primjene MSFI-a)</t>
  </si>
  <si>
    <r>
      <t xml:space="preserve">II. OTHER COMPREHENSIVE INCOME / LOSS BEFORE TAX </t>
    </r>
    <r>
      <rPr>
        <sz val="9"/>
        <rFont val="Arial"/>
        <family val="2"/>
      </rPr>
      <t>(159 do 165)</t>
    </r>
  </si>
  <si>
    <t>III. COMPREHENSIVE INCOME TAX</t>
  </si>
  <si>
    <t xml:space="preserve">    1. Exchange differences on translating foreign operations</t>
  </si>
  <si>
    <t>VI. COMPREHENSIVE INCOME / LOSS FOR THE PERIOD</t>
  </si>
  <si>
    <r>
      <t xml:space="preserve">XIII. PROFIT / LOSS FOR THE PERIOD </t>
    </r>
    <r>
      <rPr>
        <sz val="9"/>
        <rFont val="Arial"/>
        <family val="2"/>
      </rPr>
      <t>(148-151)</t>
    </r>
  </si>
  <si>
    <t xml:space="preserve">  1. Profit for the period (149-151)</t>
  </si>
  <si>
    <t xml:space="preserve">  2. Loss for the period (151-148)</t>
  </si>
  <si>
    <t>XIV. PROFIT OR LOSS FOR THE CURRENT PERIOD</t>
  </si>
  <si>
    <t>I. PROFIT / LOSS FOR THE PERIOD (= 152)</t>
  </si>
  <si>
    <t xml:space="preserve">    2. Changes in revalorization reserves of fixed and intangible assets
</t>
  </si>
  <si>
    <t xml:space="preserve">    3. Profit or loss from revaluation of financial assets available for sale</t>
  </si>
  <si>
    <t xml:space="preserve">    4. Profit or loss on effective cash flow protection</t>
  </si>
  <si>
    <t xml:space="preserve">    5. profit or loss on effective hedge of a net foreign investment</t>
  </si>
  <si>
    <t xml:space="preserve">    6. Share of other comprehensive income / loss of associated companies</t>
  </si>
  <si>
    <t xml:space="preserve">    7. Actuarial income / loss on defined benefit plans</t>
  </si>
  <si>
    <r>
      <t xml:space="preserve">IV. OTHER COMPREHENSIVE INCOME / LOSS FOR THE PERIOD </t>
    </r>
    <r>
      <rPr>
        <sz val="9"/>
        <rFont val="Arial"/>
        <family val="2"/>
      </rPr>
      <t>(158-166)</t>
    </r>
  </si>
  <si>
    <t>V. COMPREHENSIVE INCOME / LOSS FOR THE PERIOD (157+167)</t>
  </si>
  <si>
    <t>ANEX to other comprehensive income statement (to be filled in by entrepreneur submitting consolidated financial report)</t>
  </si>
  <si>
    <t>CASH FLOW STATEMENT - Indirect method</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</si>
  <si>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</si>
  <si>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</si>
  <si>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</si>
  <si>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</si>
  <si>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</si>
  <si>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</si>
  <si>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</si>
  <si>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</si>
  <si>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</si>
  <si>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4. Other decrease of cash flow</t>
  </si>
  <si>
    <t xml:space="preserve">   5. Decrease of inventories</t>
  </si>
  <si>
    <t xml:space="preserve">   3. Increase of inventories</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</si>
  <si>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</si>
  <si>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</si>
  <si>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</si>
  <si>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</si>
  <si>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</si>
  <si>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</si>
  <si>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</si>
  <si>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</si>
  <si>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</si>
  <si>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</si>
  <si>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</si>
  <si>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</si>
  <si>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</si>
  <si>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</si>
  <si>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</si>
  <si>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</si>
  <si>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</si>
  <si>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</si>
  <si>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</si>
  <si>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</si>
  <si>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</si>
  <si>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</si>
  <si>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</si>
  <si>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</si>
  <si>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</si>
  <si>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</si>
  <si>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</si>
  <si>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</si>
  <si>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</si>
  <si>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</si>
  <si>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</si>
  <si>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</si>
  <si>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</si>
  <si>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</si>
  <si>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</si>
  <si>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 IN CAPITAL STATEMENT</t>
  </si>
  <si>
    <t>for the period from</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</si>
  <si>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</si>
  <si>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</si>
  <si>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</si>
  <si>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</si>
  <si>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</si>
  <si>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</si>
  <si>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</si>
  <si>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</si>
  <si>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</si>
  <si>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</si>
  <si>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</si>
  <si>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</si>
  <si>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</si>
  <si>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</si>
  <si>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</si>
  <si>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</si>
  <si>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</si>
  <si>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</si>
  <si>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</si>
  <si>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Items that reduce capital entered with a negative sign
Data under EDP codes 001-009 to be input balance sheet as at date</t>
  </si>
  <si>
    <t>Notes to the Financial Statements</t>
  </si>
  <si>
    <t>1. GENERAL INFORMATION</t>
  </si>
  <si>
    <t>History and incorporation</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</si>
  <si>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</si>
  <si>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</si>
  <si>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</si>
  <si>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On 6 July 2006 OT-Optima Telekom d.d. acquired 100% of interest in Optima Grupa Holding d.o.o., which changed its name to Optima Direct d.o.o.</t>
  </si>
  <si>
    <t xml:space="preserve">The main business activities of Optima Direct d.o.o. are trading and providing various services which mainly relate to telecommunications sector. </t>
  </si>
  <si>
    <t>Subsidiaries</t>
  </si>
  <si>
    <t>Shareholding</t>
  </si>
  <si>
    <t>Optima Direct d.o.o., Croatia</t>
  </si>
  <si>
    <t>Optima Telekom d.o.o., Slovenia</t>
  </si>
  <si>
    <t xml:space="preserve">Transactions within the group are carried out at fair maket terms and conditions. </t>
  </si>
  <si>
    <t>Staff</t>
  </si>
  <si>
    <t>MANAGEMENT AND SUPERVISORY BOARD</t>
  </si>
  <si>
    <t>Chairman of the Company</t>
  </si>
  <si>
    <t xml:space="preserve">Member </t>
  </si>
  <si>
    <t>Supervisory Board of the Company:</t>
  </si>
  <si>
    <t>Chairman</t>
  </si>
  <si>
    <t>REVIEW OF BASIC ACCOUNTING POLICIES</t>
  </si>
  <si>
    <t>Basis of Preparation</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</si>
  <si>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</si>
  <si>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Reporting Currency</t>
  </si>
  <si>
    <t>112.  SALES INCOME</t>
  </si>
  <si>
    <t>Public voice services</t>
  </si>
  <si>
    <t>Interconnection services</t>
  </si>
  <si>
    <t>Internet services</t>
  </si>
  <si>
    <t>Data services</t>
  </si>
  <si>
    <t>Multimedia services</t>
  </si>
  <si>
    <t>Lease and sale of equipment</t>
  </si>
  <si>
    <t>Other services</t>
  </si>
  <si>
    <t>113. OTHER OPERATING INCOME</t>
  </si>
  <si>
    <t>Income from rent - billing system</t>
  </si>
  <si>
    <t>Income from in kind payments</t>
  </si>
  <si>
    <t>Other income</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</si>
  <si>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</si>
  <si>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</si>
  <si>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</si>
  <si>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</si>
  <si>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</si>
  <si>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</si>
  <si>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</si>
  <si>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</si>
  <si>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</si>
  <si>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</si>
  <si>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</si>
  <si>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120. STAFF EXPENSES</t>
  </si>
  <si>
    <t>Net salaries</t>
  </si>
  <si>
    <t>Taxes and contributions from salaries</t>
  </si>
  <si>
    <t>Taxes and contributions on salaries</t>
  </si>
  <si>
    <t>124. AMORTIZATION OF TANGIBLE AND INTANGIBLE ASSETS</t>
  </si>
  <si>
    <t>Amortization of fixed tangible assets</t>
  </si>
  <si>
    <t>Amortization of intangible assets</t>
  </si>
  <si>
    <t>125.  OTHER OPERATING EXPENSES</t>
  </si>
  <si>
    <t>Compensations to employees</t>
  </si>
  <si>
    <t>Representation</t>
  </si>
  <si>
    <t>Insurance premiums</t>
  </si>
  <si>
    <t>Bank charges</t>
  </si>
  <si>
    <t>Taxes, contributions and membership fees</t>
  </si>
  <si>
    <t>Costs of sold and written off assets</t>
  </si>
  <si>
    <t>Gifts and sponsorships</t>
  </si>
  <si>
    <t>Other expenses</t>
  </si>
  <si>
    <t xml:space="preserve">Value adjustment is performed at the end of the reporting period if there is evidence that there are uncollectible trade receivables arising from significant financial difficulties on the clients' side, cancellation of contracts and forced execution, pending bankruptcy etc. </t>
  </si>
  <si>
    <t xml:space="preserve">Costs reimbursed to employees comprise of daily allowances, overnight accommodation and transport related to business travels, commutation allowance, reimbursement of costs for the use of personal cars for business purposes and similar. </t>
  </si>
  <si>
    <t>126. VALUE ADJUSTMENT</t>
  </si>
  <si>
    <t>131. FINANCIAL INCOME</t>
  </si>
  <si>
    <t>Interest income</t>
  </si>
  <si>
    <t>Foreign exchange gains</t>
  </si>
  <si>
    <t>137. FINANCIAL EXPENSES</t>
  </si>
  <si>
    <t>Interest expenses</t>
  </si>
  <si>
    <t>Fee</t>
  </si>
  <si>
    <t>Foreign exchange losses</t>
  </si>
  <si>
    <t xml:space="preserve">Interest expenses consist of interests accrued on credits, bonds issued by the Company and default interest for untimely settlement of trade payables. </t>
  </si>
  <si>
    <t>003. INTANGIBLE ASSETS</t>
  </si>
  <si>
    <t>CONCESSIONS AND RIGHTS</t>
  </si>
  <si>
    <t>SOFTWARE</t>
  </si>
  <si>
    <t>ASSETS IN PROGRESS</t>
  </si>
  <si>
    <t>TOTAL</t>
  </si>
  <si>
    <t>PURCHASE VALUE</t>
  </si>
  <si>
    <t>Additions</t>
  </si>
  <si>
    <t>Transfer from assets in progress</t>
  </si>
  <si>
    <t>Disposals and retirements</t>
  </si>
  <si>
    <t>VALUE ADJUSTMENT</t>
  </si>
  <si>
    <t>Amortization of the current year</t>
  </si>
  <si>
    <t>NET ACCOUNTING VALUE</t>
  </si>
  <si>
    <t>010. FIXED ASSETS</t>
  </si>
  <si>
    <t>LAND</t>
  </si>
  <si>
    <t>BUILDINGS</t>
  </si>
  <si>
    <t>WORK OF ARTS</t>
  </si>
  <si>
    <t>LEASEHOLD IMPROVEMENTS</t>
  </si>
  <si>
    <t>020. LONG-TERM FINANCIAL ASSETS</t>
  </si>
  <si>
    <t>Loans to majority shareholder</t>
  </si>
  <si>
    <t>Loans to third party companies</t>
  </si>
  <si>
    <t>Long term deposits</t>
  </si>
  <si>
    <t>Value adjustment</t>
  </si>
  <si>
    <t>043. RECEIVABLES</t>
  </si>
  <si>
    <t>Trade receivables</t>
  </si>
  <si>
    <t>Employee receivables</t>
  </si>
  <si>
    <t>Receivables from the state and other institutions</t>
  </si>
  <si>
    <t>Interest receivables</t>
  </si>
  <si>
    <t>Advance payments receivables</t>
  </si>
  <si>
    <t>Other receivables</t>
  </si>
  <si>
    <t>045. TRADE RECEIVABLES</t>
  </si>
  <si>
    <t>Domestic trade receivables</t>
  </si>
  <si>
    <t>Foreign trade receivables</t>
  </si>
  <si>
    <t xml:space="preserve">Value adjustment </t>
  </si>
  <si>
    <t>Movement of value adjustment for doubtful receivables:</t>
  </si>
  <si>
    <t>Write off during the year</t>
  </si>
  <si>
    <t>Collected during the year</t>
  </si>
  <si>
    <t>Reserved during the year</t>
  </si>
  <si>
    <t>Closing balance</t>
  </si>
  <si>
    <t>Undue</t>
  </si>
  <si>
    <t>Up to 120 days</t>
  </si>
  <si>
    <t>120-360 days</t>
  </si>
  <si>
    <t>over 360 days</t>
  </si>
  <si>
    <t>056. GRANTED LOANS AND DEPOSITS</t>
  </si>
  <si>
    <t>Loans</t>
  </si>
  <si>
    <t>Deposits</t>
  </si>
  <si>
    <t>058. CASH IN BANK AND REGISTER</t>
  </si>
  <si>
    <t>Kuna accounts balance</t>
  </si>
  <si>
    <t>Foreign currency accounts balance</t>
  </si>
  <si>
    <t>Cash in register</t>
  </si>
  <si>
    <t xml:space="preserve">059. PAID EXPENSES FOR FUTURE PERIOD AND UNDUE INCOME PAYMENT </t>
  </si>
  <si>
    <t>Differed customer related expenses</t>
  </si>
  <si>
    <t>Bond issuing expenses</t>
  </si>
  <si>
    <t>Prepaid expenses</t>
  </si>
  <si>
    <t>063. SUBSCRIBED CAPITAL</t>
  </si>
  <si>
    <t xml:space="preserve">On 24 August 2007, the sole shareholder at that time Mr. Matija Martić paid up the amount of HRK 20 million in the Company's share capital. In this way, the share capital of the Company has been increased from HRK 201 thousand to HRK 20.201 thousand. The Company has undergone transformation from limited liability company to joint stock company. The total number of shares amounted to 2.020.070 of ordinary shares with nominal value of HRK 10 each. The sole shareholder remained Matija Martić. </t>
  </si>
  <si>
    <t>Net result  - loss</t>
  </si>
  <si>
    <t>Number of shares</t>
  </si>
  <si>
    <t>Loss per share</t>
  </si>
  <si>
    <t>in 000 HRK</t>
  </si>
  <si>
    <t>%</t>
  </si>
  <si>
    <t>083. LONG-TERM LIABILITIES</t>
  </si>
  <si>
    <t>Loan based liabilities</t>
  </si>
  <si>
    <t>Liabilities towards credit institutions</t>
  </si>
  <si>
    <t>093. SHORT-TERM LIABILITIES</t>
  </si>
  <si>
    <t>Interest liabilities</t>
  </si>
  <si>
    <t>Liabilities for bonds issued</t>
  </si>
  <si>
    <t>Trade payables</t>
  </si>
  <si>
    <t>Liabilities towards employees</t>
  </si>
  <si>
    <t>Taxes, contributions and other levies</t>
  </si>
  <si>
    <t>Other liabilities</t>
  </si>
  <si>
    <t>099. BONDS ISSUED</t>
  </si>
  <si>
    <t>Nominal value</t>
  </si>
  <si>
    <t>Compensations for issuance of bonds</t>
  </si>
  <si>
    <t>098. LIABILITES TOWARDS SUPPLIERS</t>
  </si>
  <si>
    <t>Domestic trade payables</t>
  </si>
  <si>
    <t>Foreign trade payables</t>
  </si>
  <si>
    <t>Invoice accrual</t>
  </si>
  <si>
    <t>102. LIABILITIES FOR TAXES, CONTRIBUTIONS AND SIMILAR LEVIES</t>
  </si>
  <si>
    <t>VAT Liabilities</t>
  </si>
  <si>
    <t>Taxes and  contributions on and from salaries</t>
  </si>
  <si>
    <t>Other taxes and contributions</t>
  </si>
  <si>
    <t>106. DEFERRED PAYMENTS AND FUTURE INCOME</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</si>
  <si>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</si>
  <si>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</si>
  <si>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</si>
  <si>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</si>
  <si>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</si>
  <si>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</si>
  <si>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</si>
  <si>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</si>
  <si>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</si>
  <si>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</si>
  <si>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</si>
  <si>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</si>
  <si>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</si>
  <si>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</si>
  <si>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</si>
  <si>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</si>
  <si>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</si>
  <si>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</si>
  <si>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</si>
  <si>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</si>
  <si>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</si>
  <si>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</si>
  <si>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</si>
  <si>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Non-interest bearing liabilities</t>
  </si>
  <si>
    <t>Interest bearing liabilities</t>
  </si>
  <si>
    <t>Up to one year</t>
  </si>
  <si>
    <t>From 1 to 5 years</t>
  </si>
  <si>
    <t>Over 5 years</t>
  </si>
  <si>
    <t>Total</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</si>
  <si>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</si>
  <si>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</si>
  <si>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</si>
  <si>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</si>
  <si>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Loans and deposits</t>
  </si>
  <si>
    <t>Liabilities based on calvulated interest</t>
  </si>
  <si>
    <t>LIABILITIES</t>
  </si>
  <si>
    <t>MATIJA MARTIĆ, JADRANKA SURUČIĆ</t>
  </si>
  <si>
    <t>Matija Martić                                   Jadranka Suručić</t>
  </si>
  <si>
    <t>Zrinka Vuković Berić</t>
  </si>
  <si>
    <t>Duško Grabovac</t>
  </si>
  <si>
    <t>JOVIČIĆ GORAN (1/1)</t>
  </si>
  <si>
    <t>6110</t>
  </si>
  <si>
    <t>ZAGREBAČKA BANKA D.D./ZBIRNI SKRBNIČKI RAČUN ZAGREBAČKA BANKA D.D./DF</t>
  </si>
  <si>
    <t>Interest income from related companies</t>
  </si>
  <si>
    <t>Loans to related companies</t>
  </si>
  <si>
    <t>Shares in related companies</t>
  </si>
  <si>
    <t>SHARES IN RELATED COMPANIES</t>
  </si>
  <si>
    <t>Receivables from related companies</t>
  </si>
  <si>
    <t>Optima telekom za upravljanje nekretninama i savjetovanje d.o.o.</t>
  </si>
  <si>
    <t>Liabilities for advances received</t>
  </si>
  <si>
    <t>Deferred income</t>
  </si>
  <si>
    <t>Deferred Income due to uncertainty</t>
  </si>
  <si>
    <t>Liabilities tooward related companies</t>
  </si>
  <si>
    <t>As a sole member-founder, the Company established Optima telekom za upravljanje nekretninama i savjetovanje d.o.o., on 16 Aug 2011, wich currently is not operating</t>
  </si>
  <si>
    <t xml:space="preserve">MARTIĆ MATIJA </t>
  </si>
  <si>
    <t>049. OTHER RECEIVABLES</t>
  </si>
  <si>
    <t>Write off old trade payables and additional discounts</t>
  </si>
  <si>
    <t>Accrued interests</t>
  </si>
  <si>
    <t>1 Jan 2012</t>
  </si>
  <si>
    <t xml:space="preserve">The Company changed its legal status from a limited liability company to a joint stock company in July 2007. The Council of the Croatian Telecommunications Agency isssued a licence for public voice service in fixed networks for the company on  19 November 2004,for a period of 30 years. </t>
  </si>
  <si>
    <t xml:space="preserve">Management Board of the Company in 2012: </t>
  </si>
  <si>
    <t>As at 01 Jan 2012</t>
  </si>
  <si>
    <t xml:space="preserve">The following table details the Company's sensitivity to a 10% decrease of Croatian Kuna exchange rate in 2012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</si>
  <si>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Member and Deputy Chairman</t>
  </si>
  <si>
    <t>Member</t>
  </si>
  <si>
    <t>119. MATERIAL COSTS</t>
  </si>
  <si>
    <t>According to HANFA's instructions items in balance sheet in the positions of the previous period are as at 31 December 2011</t>
  </si>
  <si>
    <t>Interests receivables</t>
  </si>
  <si>
    <t>1 January 2012</t>
  </si>
  <si>
    <t>Accrued interest refer to undue interest for loans reprogrammed in Zagrebačka banka in December 2011, which are attributable to principal payment</t>
  </si>
  <si>
    <t>SMALL SHAREHOLDERS</t>
  </si>
  <si>
    <t xml:space="preserve">The company Optima Telekom d.d. (hereinafter: the Company) was established in 1994 as Syskey d.o.o., while its principal operating activity and company name was changed to Optima Telekom d.o.o. on 22 April 2004. </t>
  </si>
  <si>
    <t>Shareholders</t>
  </si>
  <si>
    <t>u 000 HRK</t>
  </si>
  <si>
    <t>HRVATSKA POŠTANSKA BANKA D.D./ZBIRNI RAČUN ZA KLIJENTE BANKE</t>
  </si>
  <si>
    <t>In its beginnings, Optima Telekom d.d. focused on business users, but soon after starting business operations, it began to aim for the private users market offering quality voice packages.</t>
  </si>
  <si>
    <t>Long term deposits comprise of two guarantee deposits with Zagrebačka banka d.d. for purchase and installation of telecommunications equipment and they come due on 16 February 2015 and 23 February 2015, respectively, as well as one deposit with BKS bank, coming due on 31 December 2013.</t>
  </si>
  <si>
    <t>As a sole member-founder, the Company established Optima Telekom d.o.o. Kopar, Slovenia, in 2007.</t>
  </si>
  <si>
    <t xml:space="preserve">In December 2007, the Company increased the share capital through initial public offering. The Company issued 800.000 shares with nominal value of HRK 10 each. In that way, the total number of shares has been increased to 2.820.070. By subscribing the new shares, the Company realized capital gain of HRK 194.354 thousand representing the difference between the nominal value and the price determined on the initial public offering. </t>
  </si>
  <si>
    <t>In August 2008, the Parent Company increased the share capital  of Optima Direct d.o.o. by HRK  15.888 i.e. entering claims for loans and accrued interest into equity.</t>
  </si>
  <si>
    <t>Aging of trade receivables of the Company without interests receivables:</t>
  </si>
  <si>
    <t>Participating interests (shares)</t>
  </si>
  <si>
    <t>Participating interests are related to the shares in company Pevec d.d., acquired by uncollected receivables.</t>
  </si>
  <si>
    <t>31 Dec 2012</t>
  </si>
  <si>
    <t>for the period from 01 Jan 2012 to 31 Dec 2012</t>
  </si>
  <si>
    <t>as at 31 Dec 2012</t>
  </si>
  <si>
    <t>in the period from 01 Jan 2012 to 31 Dec 2012</t>
  </si>
  <si>
    <t>31 Dec 2011</t>
  </si>
  <si>
    <t>Number of employees on 31 Dec 2012</t>
  </si>
  <si>
    <t>As at 31 Dec 2012</t>
  </si>
  <si>
    <t>Amortization as at 31 Dec 2012</t>
  </si>
  <si>
    <t>Investments in affiliated companies as on 31 Dec 2012:</t>
  </si>
  <si>
    <t>At 31 Dec 2012, loss per share is as follows:</t>
  </si>
  <si>
    <t>Structure of 10 major shareholders as on 31 Dec 2012:</t>
  </si>
  <si>
    <t>The Financial Statements of the Group are presented in Croatian kunas (HRK). The applicable exchange rate of the Croatian currency on 31 Dec 2012 was HRK 7,545624 for EUR 1 and HRK 5,726794 for USD 1.</t>
  </si>
  <si>
    <t>Price of shares realized on the stock exchange within the current quarter varied from HRK 7,22 (the lowest price) to HRK 18,99  (the highest price). Market capitalization in thousands of HRK on 31 Dec 2012 amounted to HRK 28.229 thousand.</t>
  </si>
  <si>
    <t xml:space="preserve">In the period from January to December 2012 the Company did not buy-out the issued shares i.e. it does not hold treasury shares. </t>
  </si>
  <si>
    <t>In the same period last year, loss per share amounted to HRK 24,65</t>
  </si>
  <si>
    <t>SOCIETE GENERALE-SPLITSKA BANKA D.D./ AZ PROFIT DOBROVOLJNI MIROVINSKI FOND (1/1)</t>
  </si>
  <si>
    <t>INTERKAPITAL D.D. (1/1)</t>
  </si>
  <si>
    <t>ČORAK LJERKA (1/1)</t>
  </si>
  <si>
    <t>RAIFFEISENBANK AUSTRIA D.D. (1/1)</t>
  </si>
  <si>
    <t>INTERKAPITAL VRIJEDNOSNI PAPIRI D.O.O./ZBIRNI SKRBNIČKI RAČUN ZA DP</t>
  </si>
  <si>
    <t>ČERNOŠEK KRUNOSLAV (1/1)</t>
  </si>
  <si>
    <t>RAIFFEISENBANK AUSTRIA D.D./ZBIRNI SKRBNIČKI RAČUN ZA DF</t>
  </si>
  <si>
    <t>KMETOVIĆ IVO (1/1)</t>
  </si>
  <si>
    <t>OREŠKOVIĆ STJEPAN (1/1)</t>
  </si>
  <si>
    <t>HUGHES KATICA (1/1)</t>
  </si>
  <si>
    <t>KANTOCI IVANIŠEVIĆ KRISTINA (1/1)</t>
  </si>
  <si>
    <t>CELIŽIĆ MARIO (1/1)</t>
  </si>
  <si>
    <t>Income from reversal of value adjustment</t>
  </si>
  <si>
    <t>Income from assets sale</t>
  </si>
  <si>
    <t>Income from collected penalties etc.</t>
  </si>
  <si>
    <t>On  31 Dec 2012 the Company employed 208 employees.</t>
  </si>
  <si>
    <t>Loans to third party companies refer to the loans granted to company OSN INŽENJERING d.o.o. with interest rate of 11,5% and due dates 13 August 2014 (loan in the amount of HRK 3,35 million) and 30 April 2013 (loans in the amount of HRK 32,00 million)</t>
  </si>
  <si>
    <t>SULJE ZORAN (1/1)</t>
  </si>
  <si>
    <t xml:space="preserve">Long-term liabilities arising from credits and loans with variable interest rates amount to HRK 345,99 million, and therefore, the Company's exposure to the interest rate risk is significant. </t>
  </si>
  <si>
    <r>
      <t>The majority of non-interest bearing liabilities of the Company maturing within one year account for trade payables in the amount of HRK180.744</t>
    </r>
    <r>
      <rPr>
        <sz val="10"/>
        <color indexed="51"/>
        <rFont val="Arial"/>
        <family val="2"/>
      </rPr>
      <t xml:space="preserve"> </t>
    </r>
    <r>
      <rPr>
        <sz val="10"/>
        <rFont val="Arial"/>
        <family val="2"/>
      </rPr>
      <t>thousand for the period from January to December 2012 (HRK 91.535 thousand for the same period last year).</t>
    </r>
  </si>
  <si>
    <t>PLANT AND EQUIPMENT</t>
  </si>
  <si>
    <t>VEHICLES, TOOLS AND PRODUCTION INVENTORY</t>
  </si>
  <si>
    <t>On 5 February 2007, the Company issued bonds (OPTE-O-124A) with nominal value of HRK 250 million. The bonds have been issued on Zagreb Stock Exchange with interest rate of 9,125% and maturity date on 1 February 2014. The bonds have been issued with the price of 99,496%. The interest rate is accrued for year 2011 and paid on 27 January 2012.</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</si>
</sst>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69">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0"/>
      <color indexed="10"/>
      <name val="Arial"/>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i/>
      <sz val="10"/>
      <name val="Arial"/>
      <family val="2"/>
    </font>
    <font>
      <b/>
      <sz val="8"/>
      <color indexed="8"/>
      <name val="Arial"/>
      <family val="2"/>
    </font>
    <font>
      <b/>
      <sz val="10"/>
      <name val="Verdana"/>
      <family val="2"/>
    </font>
    <font>
      <sz val="10"/>
      <color indexed="8"/>
      <name val="Verdana"/>
      <family val="2"/>
    </font>
    <font>
      <sz val="10"/>
      <name val="Verdana"/>
      <family val="2"/>
    </font>
    <font>
      <b/>
      <sz val="10"/>
      <color indexed="8"/>
      <name val="Verdana"/>
      <family val="2"/>
    </font>
    <font>
      <b/>
      <sz val="18"/>
      <color indexed="62"/>
      <name val="Cambria"/>
      <family val="2"/>
    </font>
    <font>
      <sz val="8"/>
      <color indexed="12"/>
      <name val="Arial"/>
      <family val="2"/>
    </font>
    <font>
      <sz val="10"/>
      <color indexed="5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theme="1"/>
      <name val="Verdana"/>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
      <patternFill patternType="solid">
        <fgColor indexed="65"/>
        <bgColor indexed="64"/>
      </patternFill>
    </fill>
  </fills>
  <borders count="76">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bottom/>
    </border>
    <border>
      <left style="thin"/>
      <right/>
      <top/>
      <bottom/>
    </border>
    <border>
      <left/>
      <right style="thin"/>
      <top style="thin"/>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style="medium"/>
      <right style="medium"/>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style="thin">
        <color indexed="8"/>
      </left>
      <right/>
      <top/>
      <bottom/>
    </border>
    <border>
      <left/>
      <right style="thin">
        <color indexed="8"/>
      </right>
      <top/>
      <bottom/>
    </border>
    <border>
      <left style="thin">
        <color indexed="8"/>
      </left>
      <right/>
      <top/>
      <bottom style="thin"/>
    </border>
    <border>
      <left/>
      <right/>
      <top style="medium"/>
      <bottom/>
    </border>
    <border>
      <left/>
      <right style="thin"/>
      <top style="medium"/>
      <bottom/>
    </border>
    <border>
      <left/>
      <right/>
      <top style="hair"/>
      <bottom style="thin"/>
    </border>
    <border>
      <left/>
      <right style="thin"/>
      <top style="hair"/>
      <bottom style="thin"/>
    </border>
    <border>
      <left/>
      <right/>
      <top style="hair"/>
      <bottom style="hair"/>
    </border>
    <border>
      <left/>
      <right style="thin"/>
      <top style="hair"/>
      <bottom style="hair"/>
    </border>
    <border>
      <left style="thin"/>
      <right/>
      <top style="thin"/>
      <bottom/>
    </border>
    <border>
      <left style="thin"/>
      <right/>
      <top style="thin"/>
      <bottom style="hair"/>
    </border>
    <border>
      <left/>
      <right/>
      <top style="thin"/>
      <bottom style="hair"/>
    </border>
    <border>
      <left/>
      <right style="thin"/>
      <top style="thin"/>
      <bottom style="hair"/>
    </border>
    <border>
      <left/>
      <right/>
      <top style="thin"/>
      <bottom style="thin"/>
    </border>
    <border>
      <left style="thin"/>
      <right/>
      <top style="hair"/>
      <bottom/>
    </border>
    <border>
      <left/>
      <right/>
      <top style="hair"/>
      <bottom/>
    </border>
    <border>
      <left/>
      <right style="thin"/>
      <top style="hair"/>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border>
    <border>
      <left/>
      <right style="thin"/>
      <top style="thin"/>
      <bottom style="thin"/>
    </border>
    <border>
      <left style="thin">
        <color indexed="8"/>
      </left>
      <right style="thin">
        <color indexed="8"/>
      </right>
      <top style="thin">
        <color indexed="8"/>
      </top>
      <bottom style="hair">
        <color indexed="8"/>
      </bottom>
    </border>
    <border>
      <left/>
      <right/>
      <top style="thin">
        <color indexed="8"/>
      </top>
      <bottom style="hair">
        <color indexed="8"/>
      </bottom>
    </border>
    <border>
      <left/>
      <right style="thin"/>
      <top style="thin">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thin"/>
      <top style="hair">
        <color indexed="8"/>
      </top>
      <bottom style="thin">
        <color indexed="8"/>
      </bottom>
    </border>
    <border>
      <left style="thin">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
      <left/>
      <right style="thin">
        <color indexed="8"/>
      </right>
      <top style="hair">
        <color indexed="8"/>
      </top>
      <bottom style="thin">
        <color indexed="8"/>
      </bottom>
    </border>
    <border>
      <left/>
      <right style="thin"/>
      <top style="hair">
        <color indexed="8"/>
      </top>
      <bottom style="hair">
        <color indexed="8"/>
      </bottom>
    </border>
    <border>
      <left style="thin">
        <color indexed="8"/>
      </left>
      <right/>
      <top style="hair">
        <color indexed="8"/>
      </top>
      <bottom style="thin"/>
    </border>
    <border>
      <left/>
      <right/>
      <top style="hair">
        <color indexed="8"/>
      </top>
      <bottom style="thin"/>
    </border>
    <border>
      <left/>
      <right style="thin"/>
      <top style="hair">
        <color indexed="8"/>
      </top>
      <bottom style="thin"/>
    </border>
  </borders>
  <cellStyleXfs count="3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0" fillId="27" borderId="1"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52" fillId="29" borderId="3" applyNumberFormat="0" applyAlignment="0" applyProtection="0"/>
    <xf numFmtId="0" fontId="53"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1" borderId="0" applyNumberFormat="0" applyBorder="0" applyAlignment="0" applyProtection="0"/>
    <xf numFmtId="0" fontId="54" fillId="0" borderId="0" applyNumberFormat="0" applyFill="0" applyBorder="0" applyAlignment="0" applyProtection="0"/>
    <xf numFmtId="0" fontId="55" fillId="32" borderId="0" applyNumberFormat="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9" fillId="33" borderId="3" applyNumberFormat="0" applyAlignment="0" applyProtection="0"/>
    <xf numFmtId="0" fontId="31" fillId="34" borderId="8" applyNumberFormat="0" applyAlignment="0" applyProtection="0"/>
    <xf numFmtId="0" fontId="60" fillId="0" borderId="9" applyNumberFormat="0" applyFill="0" applyAlignment="0" applyProtection="0"/>
    <xf numFmtId="0" fontId="46" fillId="0" borderId="0" applyNumberFormat="0" applyFill="0" applyBorder="0" applyAlignment="0" applyProtection="0"/>
    <xf numFmtId="0" fontId="61" fillId="35" borderId="0" applyNumberFormat="0" applyBorder="0" applyAlignment="0" applyProtection="0"/>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38" fillId="0" borderId="0">
      <alignment vertical="center"/>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2"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29" fillId="0" borderId="0" applyNumberFormat="0" applyFill="0" applyBorder="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0" borderId="0" applyNumberForma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cellStyleXfs>
  <cellXfs count="561">
    <xf numFmtId="0" fontId="0" fillId="0" borderId="0" xfId="0" applyAlignment="1">
      <alignment/>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0" fontId="4" fillId="0" borderId="0" xfId="325" applyFont="1" applyAlignment="1">
      <alignment/>
      <protection/>
    </xf>
    <xf numFmtId="0" fontId="0" fillId="0" borderId="0" xfId="325" applyFont="1" applyAlignment="1">
      <alignment/>
      <protection/>
    </xf>
    <xf numFmtId="0" fontId="3" fillId="0" borderId="0" xfId="325" applyFont="1" applyFill="1" applyBorder="1" applyAlignment="1" applyProtection="1">
      <alignment horizontal="left" vertical="center"/>
      <protection hidden="1"/>
    </xf>
    <xf numFmtId="0" fontId="4" fillId="0" borderId="0" xfId="325" applyFont="1" applyFill="1" applyBorder="1" applyAlignment="1" applyProtection="1">
      <alignment vertical="center"/>
      <protection hidden="1"/>
    </xf>
    <xf numFmtId="0" fontId="4" fillId="0" borderId="0" xfId="325" applyFont="1" applyFill="1" applyBorder="1" applyAlignment="1" applyProtection="1">
      <alignment horizontal="center" vertical="center" wrapText="1"/>
      <protection hidden="1"/>
    </xf>
    <xf numFmtId="0" fontId="4" fillId="0" borderId="0" xfId="325" applyFont="1" applyBorder="1" applyAlignment="1" applyProtection="1">
      <alignment/>
      <protection hidden="1"/>
    </xf>
    <xf numFmtId="0" fontId="12" fillId="0" borderId="0" xfId="325" applyFont="1" applyBorder="1" applyAlignment="1" applyProtection="1">
      <alignment horizontal="right" vertical="center" wrapText="1"/>
      <protection hidden="1"/>
    </xf>
    <xf numFmtId="0" fontId="12" fillId="0" borderId="0" xfId="325" applyNumberFormat="1" applyFont="1" applyFill="1" applyBorder="1" applyAlignment="1" applyProtection="1">
      <alignment horizontal="right" vertical="center" shrinkToFit="1"/>
      <protection hidden="1" locked="0"/>
    </xf>
    <xf numFmtId="0" fontId="12" fillId="0" borderId="0" xfId="325" applyFont="1" applyFill="1" applyBorder="1" applyAlignment="1" applyProtection="1">
      <alignment horizontal="left" vertical="center"/>
      <protection hidden="1"/>
    </xf>
    <xf numFmtId="0" fontId="4" fillId="0" borderId="0" xfId="325" applyFont="1" applyBorder="1" applyAlignment="1" applyProtection="1">
      <alignment horizontal="left"/>
      <protection hidden="1"/>
    </xf>
    <xf numFmtId="0" fontId="4" fillId="0" borderId="0" xfId="325" applyFont="1" applyBorder="1" applyAlignment="1" applyProtection="1">
      <alignment vertical="top"/>
      <protection hidden="1"/>
    </xf>
    <xf numFmtId="0" fontId="4" fillId="0" borderId="0" xfId="325" applyFont="1" applyBorder="1" applyAlignment="1" applyProtection="1">
      <alignment horizontal="right"/>
      <protection hidden="1"/>
    </xf>
    <xf numFmtId="0" fontId="3" fillId="0" borderId="0" xfId="325" applyFont="1" applyFill="1" applyBorder="1" applyAlignment="1" applyProtection="1">
      <alignment horizontal="right" vertical="center"/>
      <protection hidden="1" locked="0"/>
    </xf>
    <xf numFmtId="0" fontId="4" fillId="0" borderId="0" xfId="325" applyFont="1" applyBorder="1" applyAlignment="1" applyProtection="1">
      <alignment/>
      <protection hidden="1"/>
    </xf>
    <xf numFmtId="0" fontId="3" fillId="0" borderId="0" xfId="325" applyFont="1" applyBorder="1" applyAlignment="1" applyProtection="1">
      <alignment vertical="top"/>
      <protection hidden="1"/>
    </xf>
    <xf numFmtId="0" fontId="4" fillId="0" borderId="0" xfId="325" applyFont="1" applyFill="1" applyBorder="1" applyAlignment="1" applyProtection="1">
      <alignment/>
      <protection hidden="1"/>
    </xf>
    <xf numFmtId="0" fontId="4" fillId="0" borderId="0" xfId="325" applyFont="1" applyBorder="1" applyAlignment="1" applyProtection="1">
      <alignment horizontal="center" vertical="center"/>
      <protection hidden="1" locked="0"/>
    </xf>
    <xf numFmtId="0" fontId="4" fillId="0" borderId="0" xfId="325" applyFont="1" applyBorder="1" applyAlignment="1" applyProtection="1">
      <alignment vertical="top" wrapText="1"/>
      <protection hidden="1"/>
    </xf>
    <xf numFmtId="0" fontId="4" fillId="0" borderId="0" xfId="325" applyFont="1" applyBorder="1" applyAlignment="1" applyProtection="1">
      <alignment wrapText="1"/>
      <protection hidden="1"/>
    </xf>
    <xf numFmtId="0" fontId="4" fillId="0" borderId="0" xfId="325" applyFont="1" applyBorder="1" applyAlignment="1" applyProtection="1">
      <alignment horizontal="right" vertical="top"/>
      <protection hidden="1"/>
    </xf>
    <xf numFmtId="0" fontId="4" fillId="0" borderId="0" xfId="325" applyFont="1" applyBorder="1" applyAlignment="1" applyProtection="1">
      <alignment horizontal="center" vertical="top"/>
      <protection hidden="1"/>
    </xf>
    <xf numFmtId="0" fontId="4" fillId="0" borderId="0" xfId="325" applyFont="1" applyBorder="1" applyAlignment="1" applyProtection="1">
      <alignment horizontal="center"/>
      <protection hidden="1"/>
    </xf>
    <xf numFmtId="0" fontId="4" fillId="0" borderId="0" xfId="325" applyFont="1" applyBorder="1" applyAlignment="1">
      <alignment/>
      <protection/>
    </xf>
    <xf numFmtId="0" fontId="4" fillId="0" borderId="0" xfId="325" applyFont="1" applyBorder="1" applyAlignment="1" applyProtection="1">
      <alignment horizontal="left" vertical="top"/>
      <protection hidden="1"/>
    </xf>
    <xf numFmtId="0" fontId="4" fillId="0" borderId="18" xfId="325" applyFont="1" applyBorder="1" applyAlignment="1" applyProtection="1">
      <alignment/>
      <protection hidden="1"/>
    </xf>
    <xf numFmtId="0" fontId="4" fillId="0" borderId="0" xfId="325" applyFont="1" applyBorder="1" applyAlignment="1" applyProtection="1">
      <alignment vertical="center"/>
      <protection hidden="1"/>
    </xf>
    <xf numFmtId="0" fontId="4" fillId="0" borderId="19" xfId="325" applyFont="1" applyBorder="1" applyAlignment="1" applyProtection="1">
      <alignment/>
      <protection hidden="1"/>
    </xf>
    <xf numFmtId="0" fontId="4" fillId="0" borderId="19" xfId="325" applyFont="1" applyBorder="1" applyAlignment="1">
      <alignment/>
      <protection/>
    </xf>
    <xf numFmtId="0" fontId="10" fillId="0" borderId="0" xfId="362" applyFont="1" applyFill="1" applyBorder="1" applyAlignment="1">
      <alignment horizontal="center" vertical="center" wrapText="1"/>
      <protection/>
    </xf>
    <xf numFmtId="164" fontId="3" fillId="0" borderId="12" xfId="0" applyNumberFormat="1" applyFont="1" applyFill="1" applyBorder="1" applyAlignment="1">
      <alignment horizontal="center" vertical="center"/>
    </xf>
    <xf numFmtId="164" fontId="3" fillId="0" borderId="1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0" xfId="362" applyFont="1" applyBorder="1" applyAlignment="1" applyProtection="1">
      <alignment vertical="center"/>
      <protection hidden="1"/>
    </xf>
    <xf numFmtId="0" fontId="4" fillId="0" borderId="0" xfId="325"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0" fontId="6" fillId="0" borderId="20"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3" xfId="0" applyNumberFormat="1" applyFont="1" applyFill="1" applyBorder="1" applyAlignment="1" applyProtection="1">
      <alignment vertical="center"/>
      <protection hidden="1"/>
    </xf>
    <xf numFmtId="0" fontId="3"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362" applyFont="1" applyFill="1" applyAlignment="1">
      <alignment wrapText="1"/>
      <protection/>
    </xf>
    <xf numFmtId="0" fontId="0" fillId="0" borderId="0" xfId="0" applyFont="1" applyFill="1" applyAlignment="1">
      <alignment/>
    </xf>
    <xf numFmtId="14" fontId="7" fillId="0" borderId="0" xfId="362" applyNumberFormat="1" applyFont="1" applyFill="1" applyBorder="1" applyAlignment="1" applyProtection="1">
      <alignment horizontal="center" vertical="center"/>
      <protection hidden="1" locked="0"/>
    </xf>
    <xf numFmtId="0" fontId="0" fillId="0" borderId="0" xfId="362" applyFont="1" applyFill="1" applyBorder="1" applyAlignment="1">
      <alignment wrapText="1"/>
      <protection/>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4" fillId="0" borderId="24" xfId="325" applyFont="1" applyFill="1" applyBorder="1" applyAlignment="1" applyProtection="1">
      <alignment horizontal="left" vertical="center" wrapText="1"/>
      <protection hidden="1"/>
    </xf>
    <xf numFmtId="0" fontId="4" fillId="0" borderId="25" xfId="325" applyFont="1" applyFill="1" applyBorder="1" applyAlignment="1" applyProtection="1">
      <alignment vertical="center"/>
      <protection hidden="1"/>
    </xf>
    <xf numFmtId="0" fontId="4" fillId="0" borderId="25" xfId="325" applyFont="1" applyBorder="1" applyAlignment="1" applyProtection="1">
      <alignment/>
      <protection hidden="1"/>
    </xf>
    <xf numFmtId="0" fontId="12" fillId="0" borderId="0" xfId="325" applyFont="1" applyBorder="1" applyAlignment="1" applyProtection="1">
      <alignment horizontal="right"/>
      <protection hidden="1"/>
    </xf>
    <xf numFmtId="0" fontId="4" fillId="0" borderId="25" xfId="325" applyFont="1" applyBorder="1" applyAlignment="1" applyProtection="1">
      <alignment horizontal="right"/>
      <protection hidden="1"/>
    </xf>
    <xf numFmtId="0" fontId="4" fillId="0" borderId="24" xfId="325" applyFont="1" applyBorder="1" applyAlignment="1" applyProtection="1">
      <alignment/>
      <protection hidden="1"/>
    </xf>
    <xf numFmtId="0" fontId="3" fillId="0" borderId="24" xfId="325" applyFont="1" applyFill="1" applyBorder="1" applyAlignment="1" applyProtection="1">
      <alignment horizontal="right" vertical="center"/>
      <protection hidden="1" locked="0"/>
    </xf>
    <xf numFmtId="0" fontId="4" fillId="0" borderId="24" xfId="325" applyFont="1" applyBorder="1" applyAlignment="1" applyProtection="1">
      <alignment horizontal="left" vertical="top" wrapText="1"/>
      <protection hidden="1"/>
    </xf>
    <xf numFmtId="0" fontId="4" fillId="0" borderId="25" xfId="325" applyFont="1" applyBorder="1" applyAlignment="1">
      <alignment/>
      <protection/>
    </xf>
    <xf numFmtId="0" fontId="4" fillId="0" borderId="24" xfId="325" applyFont="1" applyBorder="1" applyAlignment="1" applyProtection="1">
      <alignment horizontal="left" vertical="top" indent="2"/>
      <protection hidden="1"/>
    </xf>
    <xf numFmtId="0" fontId="4" fillId="0" borderId="24" xfId="325" applyFont="1" applyBorder="1" applyAlignment="1" applyProtection="1">
      <alignment horizontal="left" vertical="top" wrapText="1" indent="2"/>
      <protection hidden="1"/>
    </xf>
    <xf numFmtId="0" fontId="4" fillId="0" borderId="25" xfId="325" applyFont="1" applyBorder="1" applyAlignment="1" applyProtection="1">
      <alignment horizontal="right" vertical="top"/>
      <protection hidden="1"/>
    </xf>
    <xf numFmtId="49" fontId="3" fillId="0" borderId="24" xfId="325" applyNumberFormat="1" applyFont="1" applyBorder="1" applyAlignment="1" applyProtection="1">
      <alignment horizontal="center" vertical="center"/>
      <protection hidden="1" locked="0"/>
    </xf>
    <xf numFmtId="0" fontId="4" fillId="0" borderId="25" xfId="325" applyFont="1" applyBorder="1" applyAlignment="1" applyProtection="1">
      <alignment horizontal="left" vertical="top"/>
      <protection hidden="1"/>
    </xf>
    <xf numFmtId="0" fontId="4" fillId="0" borderId="24" xfId="325" applyFont="1" applyBorder="1" applyAlignment="1" applyProtection="1">
      <alignment horizontal="left"/>
      <protection hidden="1"/>
    </xf>
    <xf numFmtId="0" fontId="4" fillId="0" borderId="26" xfId="325" applyFont="1" applyBorder="1" applyAlignment="1" applyProtection="1">
      <alignment/>
      <protection hidden="1"/>
    </xf>
    <xf numFmtId="0" fontId="4" fillId="0" borderId="25" xfId="325" applyFont="1" applyBorder="1" applyAlignment="1" applyProtection="1">
      <alignment horizontal="left"/>
      <protection hidden="1"/>
    </xf>
    <xf numFmtId="0" fontId="4" fillId="0" borderId="24" xfId="325" applyFont="1" applyFill="1" applyBorder="1" applyAlignment="1" applyProtection="1">
      <alignment vertical="center"/>
      <protection hidden="1"/>
    </xf>
    <xf numFmtId="0" fontId="13" fillId="0" borderId="24" xfId="362" applyFont="1" applyFill="1" applyBorder="1" applyAlignment="1" applyProtection="1">
      <alignment vertical="center"/>
      <protection hidden="1"/>
    </xf>
    <xf numFmtId="0" fontId="13" fillId="0" borderId="0" xfId="362" applyFont="1" applyBorder="1" applyAlignment="1" applyProtection="1">
      <alignment horizontal="left"/>
      <protection hidden="1"/>
    </xf>
    <xf numFmtId="0" fontId="9" fillId="0" borderId="0" xfId="362" applyBorder="1" applyAlignment="1">
      <alignment/>
      <protection/>
    </xf>
    <xf numFmtId="0" fontId="9" fillId="0" borderId="24" xfId="362" applyBorder="1" applyAlignment="1">
      <alignment/>
      <protection/>
    </xf>
    <xf numFmtId="0" fontId="3" fillId="0" borderId="25" xfId="325" applyFont="1" applyBorder="1" applyAlignment="1" applyProtection="1">
      <alignment vertical="center"/>
      <protection hidden="1"/>
    </xf>
    <xf numFmtId="0" fontId="4" fillId="0" borderId="27" xfId="325" applyFont="1" applyBorder="1" applyAlignment="1" applyProtection="1">
      <alignment/>
      <protection hidden="1"/>
    </xf>
    <xf numFmtId="0" fontId="4" fillId="0" borderId="28" xfId="325" applyFont="1" applyFill="1" applyBorder="1" applyAlignment="1" applyProtection="1">
      <alignment horizontal="right" vertical="top" wrapText="1"/>
      <protection hidden="1"/>
    </xf>
    <xf numFmtId="0" fontId="4" fillId="0" borderId="29" xfId="325" applyFont="1" applyFill="1" applyBorder="1" applyAlignment="1" applyProtection="1">
      <alignment horizontal="right" vertical="top" wrapText="1"/>
      <protection hidden="1"/>
    </xf>
    <xf numFmtId="0" fontId="4" fillId="0" borderId="29" xfId="325" applyFont="1" applyFill="1" applyBorder="1" applyAlignment="1" applyProtection="1">
      <alignment/>
      <protection hidden="1"/>
    </xf>
    <xf numFmtId="0" fontId="4" fillId="0" borderId="30" xfId="325" applyFont="1" applyFill="1" applyBorder="1" applyAlignment="1" applyProtection="1">
      <alignment/>
      <protection hidden="1"/>
    </xf>
    <xf numFmtId="14" fontId="3" fillId="0" borderId="21" xfId="325" applyNumberFormat="1" applyFont="1" applyFill="1" applyBorder="1" applyAlignment="1" applyProtection="1">
      <alignment horizontal="center" vertical="center"/>
      <protection hidden="1" locked="0"/>
    </xf>
    <xf numFmtId="1" fontId="3" fillId="0" borderId="20" xfId="325" applyNumberFormat="1" applyFont="1" applyFill="1" applyBorder="1" applyAlignment="1" applyProtection="1">
      <alignment horizontal="center" vertical="center"/>
      <protection hidden="1" locked="0"/>
    </xf>
    <xf numFmtId="0" fontId="3" fillId="0" borderId="20" xfId="325" applyFont="1" applyFill="1" applyBorder="1" applyAlignment="1" applyProtection="1">
      <alignment horizontal="center" vertical="center"/>
      <protection hidden="1" locked="0"/>
    </xf>
    <xf numFmtId="49" fontId="3" fillId="0" borderId="20" xfId="325" applyNumberFormat="1" applyFont="1" applyFill="1" applyBorder="1" applyAlignment="1" applyProtection="1">
      <alignment horizontal="right" vertical="center"/>
      <protection hidden="1" locked="0"/>
    </xf>
    <xf numFmtId="0" fontId="3" fillId="0" borderId="25" xfId="325" applyFont="1" applyFill="1" applyBorder="1" applyAlignment="1" applyProtection="1">
      <alignment horizontal="right" vertical="center"/>
      <protection hidden="1" locked="0"/>
    </xf>
    <xf numFmtId="0" fontId="4" fillId="0" borderId="0" xfId="325" applyFont="1" applyFill="1" applyBorder="1" applyAlignment="1">
      <alignment/>
      <protection/>
    </xf>
    <xf numFmtId="49" fontId="3" fillId="0" borderId="0" xfId="325" applyNumberFormat="1" applyFont="1" applyFill="1" applyBorder="1" applyAlignment="1" applyProtection="1">
      <alignment horizontal="center" vertical="center"/>
      <protection hidden="1" locked="0"/>
    </xf>
    <xf numFmtId="0" fontId="66" fillId="0" borderId="0" xfId="0" applyFont="1" applyFill="1" applyAlignment="1">
      <alignment/>
    </xf>
    <xf numFmtId="3" fontId="66" fillId="0" borderId="0" xfId="0" applyNumberFormat="1" applyFont="1" applyFill="1" applyAlignment="1">
      <alignment/>
    </xf>
    <xf numFmtId="0" fontId="9" fillId="36" borderId="0" xfId="0" applyFont="1" applyFill="1" applyAlignment="1">
      <alignment horizontal="justify" vertical="top"/>
    </xf>
    <xf numFmtId="0" fontId="15" fillId="36" borderId="0" xfId="0" applyFont="1" applyFill="1" applyAlignment="1">
      <alignment horizontal="center" vertical="top"/>
    </xf>
    <xf numFmtId="0" fontId="9" fillId="36" borderId="0" xfId="0" applyFont="1" applyFill="1" applyAlignment="1">
      <alignment horizontal="right" vertical="top"/>
    </xf>
    <xf numFmtId="3" fontId="15" fillId="36" borderId="19" xfId="0" applyNumberFormat="1" applyFont="1" applyFill="1" applyBorder="1" applyAlignment="1">
      <alignment horizontal="right" vertical="top"/>
    </xf>
    <xf numFmtId="0" fontId="15" fillId="36" borderId="0" xfId="0" applyFont="1" applyFill="1" applyAlignment="1">
      <alignment vertical="top"/>
    </xf>
    <xf numFmtId="0" fontId="34" fillId="36" borderId="0" xfId="0" applyFont="1" applyFill="1" applyAlignment="1">
      <alignment vertical="top"/>
    </xf>
    <xf numFmtId="0" fontId="36" fillId="36" borderId="0" xfId="0" applyFont="1" applyFill="1" applyAlignment="1">
      <alignment vertical="top"/>
    </xf>
    <xf numFmtId="0" fontId="7" fillId="36" borderId="0" xfId="0" applyFont="1" applyFill="1" applyAlignment="1">
      <alignment horizontal="center" vertical="top"/>
    </xf>
    <xf numFmtId="14" fontId="37" fillId="36" borderId="0" xfId="0" applyNumberFormat="1" applyFont="1" applyFill="1" applyBorder="1" applyAlignment="1">
      <alignment/>
    </xf>
    <xf numFmtId="3" fontId="7" fillId="36" borderId="0" xfId="0" applyNumberFormat="1" applyFont="1" applyFill="1" applyBorder="1" applyAlignment="1">
      <alignment/>
    </xf>
    <xf numFmtId="3" fontId="7" fillId="36" borderId="0" xfId="0" applyNumberFormat="1" applyFont="1" applyFill="1" applyBorder="1" applyAlignment="1">
      <alignment/>
    </xf>
    <xf numFmtId="0" fontId="0" fillId="36" borderId="0" xfId="0" applyFont="1" applyFill="1" applyAlignment="1">
      <alignment horizontal="left" vertical="center" wrapText="1"/>
    </xf>
    <xf numFmtId="3" fontId="15" fillId="36" borderId="0" xfId="0" applyNumberFormat="1" applyFont="1" applyFill="1" applyBorder="1" applyAlignment="1">
      <alignment horizontal="right" vertical="top"/>
    </xf>
    <xf numFmtId="0" fontId="0" fillId="36" borderId="0" xfId="0" applyFont="1" applyFill="1" applyAlignment="1">
      <alignment vertical="center" wrapText="1"/>
    </xf>
    <xf numFmtId="0" fontId="39" fillId="36" borderId="0" xfId="0" applyFont="1" applyFill="1" applyAlignment="1">
      <alignment vertical="top"/>
    </xf>
    <xf numFmtId="0" fontId="0" fillId="36" borderId="0" xfId="0" applyFont="1" applyFill="1" applyAlignment="1">
      <alignment vertical="top"/>
    </xf>
    <xf numFmtId="3" fontId="0" fillId="36" borderId="0" xfId="0" applyNumberFormat="1" applyFont="1" applyFill="1" applyAlignment="1">
      <alignment vertical="top"/>
    </xf>
    <xf numFmtId="0" fontId="15" fillId="36" borderId="0" xfId="0" applyFont="1" applyFill="1" applyAlignment="1">
      <alignment horizontal="center" vertical="center"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0" fontId="6" fillId="0" borderId="20" xfId="0"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3"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0" xfId="362" applyFont="1" applyFill="1" applyBorder="1" applyAlignment="1" applyProtection="1">
      <alignment horizontal="center" vertical="center"/>
      <protection hidden="1"/>
    </xf>
    <xf numFmtId="0" fontId="4" fillId="0" borderId="18" xfId="325" applyFont="1" applyBorder="1" applyAlignment="1">
      <alignment/>
      <protection/>
    </xf>
    <xf numFmtId="0" fontId="4" fillId="0" borderId="26" xfId="325" applyFont="1" applyBorder="1" applyAlignment="1">
      <alignment/>
      <protection/>
    </xf>
    <xf numFmtId="0" fontId="4" fillId="0" borderId="25" xfId="325" applyFont="1" applyFill="1" applyBorder="1" applyAlignment="1" applyProtection="1">
      <alignment horizontal="center" vertical="center"/>
      <protection hidden="1" locked="0"/>
    </xf>
    <xf numFmtId="0" fontId="4" fillId="0" borderId="24" xfId="325" applyFont="1" applyBorder="1" applyAlignment="1" applyProtection="1">
      <alignment horizontal="left" vertical="center" wrapText="1"/>
      <protection hidden="1"/>
    </xf>
    <xf numFmtId="0" fontId="4" fillId="0" borderId="25" xfId="325" applyFont="1" applyBorder="1" applyAlignment="1" applyProtection="1">
      <alignment/>
      <protection hidden="1"/>
    </xf>
    <xf numFmtId="0" fontId="4" fillId="0" borderId="24" xfId="325" applyFont="1" applyFill="1" applyBorder="1" applyAlignment="1" applyProtection="1">
      <alignment/>
      <protection hidden="1"/>
    </xf>
    <xf numFmtId="0" fontId="4" fillId="0" borderId="0" xfId="325" applyFont="1" applyBorder="1" applyAlignment="1" applyProtection="1">
      <alignment wrapText="1"/>
      <protection hidden="1"/>
    </xf>
    <xf numFmtId="0" fontId="4" fillId="0" borderId="24" xfId="325" applyFont="1" applyBorder="1" applyAlignment="1" applyProtection="1">
      <alignment wrapText="1"/>
      <protection hidden="1"/>
    </xf>
    <xf numFmtId="0" fontId="4" fillId="0" borderId="25" xfId="325" applyFont="1" applyBorder="1" applyAlignment="1" applyProtection="1">
      <alignment horizontal="right"/>
      <protection hidden="1"/>
    </xf>
    <xf numFmtId="0" fontId="4" fillId="0" borderId="0" xfId="325" applyFont="1" applyBorder="1" applyAlignment="1" applyProtection="1">
      <alignment horizontal="right"/>
      <protection hidden="1"/>
    </xf>
    <xf numFmtId="0" fontId="4" fillId="0" borderId="24" xfId="325" applyFont="1" applyBorder="1" applyAlignment="1" applyProtection="1">
      <alignment/>
      <protection hidden="1"/>
    </xf>
    <xf numFmtId="0" fontId="4" fillId="0" borderId="25" xfId="325" applyFont="1" applyBorder="1" applyAlignment="1" applyProtection="1">
      <alignment horizontal="right" wrapText="1"/>
      <protection hidden="1"/>
    </xf>
    <xf numFmtId="0" fontId="4" fillId="0" borderId="0" xfId="325" applyFont="1" applyBorder="1" applyAlignment="1" applyProtection="1">
      <alignment horizontal="right" wrapText="1"/>
      <protection hidden="1"/>
    </xf>
    <xf numFmtId="0" fontId="4" fillId="0" borderId="0" xfId="325" applyFont="1" applyBorder="1" applyAlignment="1" applyProtection="1">
      <alignment horizontal="left"/>
      <protection hidden="1"/>
    </xf>
    <xf numFmtId="0" fontId="4" fillId="0" borderId="0" xfId="325" applyFont="1" applyFill="1" applyBorder="1" applyAlignment="1" applyProtection="1">
      <alignment/>
      <protection hidden="1"/>
    </xf>
    <xf numFmtId="0" fontId="4" fillId="0" borderId="0" xfId="325" applyFont="1" applyBorder="1" applyAlignment="1" applyProtection="1">
      <alignment vertical="top"/>
      <protection hidden="1"/>
    </xf>
    <xf numFmtId="0" fontId="4" fillId="0" borderId="0" xfId="325" applyFont="1" applyAlignment="1" applyProtection="1">
      <alignment horizontal="right" vertical="center"/>
      <protection hidden="1"/>
    </xf>
    <xf numFmtId="0" fontId="4" fillId="0" borderId="0" xfId="325" applyFont="1" applyAlignment="1" applyProtection="1">
      <alignment horizontal="right"/>
      <protection hidden="1"/>
    </xf>
    <xf numFmtId="0" fontId="4" fillId="0" borderId="24" xfId="325" applyFont="1" applyBorder="1" applyAlignment="1" applyProtection="1">
      <alignment vertical="top"/>
      <protection hidden="1"/>
    </xf>
    <xf numFmtId="0" fontId="4" fillId="0" borderId="0" xfId="325" applyFont="1" applyBorder="1" applyAlignment="1">
      <alignment/>
      <protection/>
    </xf>
    <xf numFmtId="0" fontId="4" fillId="0" borderId="24" xfId="325" applyFont="1" applyBorder="1" applyAlignment="1" applyProtection="1">
      <alignment horizontal="left" vertical="top" wrapText="1"/>
      <protection hidden="1"/>
    </xf>
    <xf numFmtId="0" fontId="4" fillId="0" borderId="0" xfId="325" applyFont="1" applyBorder="1" applyAlignment="1" applyProtection="1">
      <alignment horizontal="right" vertical="top"/>
      <protection hidden="1"/>
    </xf>
    <xf numFmtId="0" fontId="4" fillId="0" borderId="25" xfId="325" applyFont="1" applyBorder="1" applyAlignment="1" applyProtection="1">
      <alignment horizontal="left"/>
      <protection hidden="1"/>
    </xf>
    <xf numFmtId="0" fontId="9" fillId="36" borderId="0" xfId="0" applyFont="1" applyFill="1" applyAlignment="1">
      <alignment vertical="center" wrapText="1"/>
    </xf>
    <xf numFmtId="0" fontId="7" fillId="36" borderId="0" xfId="0" applyFont="1" applyFill="1" applyAlignment="1">
      <alignment vertical="top"/>
    </xf>
    <xf numFmtId="0" fontId="15" fillId="36" borderId="0" xfId="0" applyFont="1" applyFill="1" applyAlignment="1">
      <alignment horizontal="justify" vertical="top"/>
    </xf>
    <xf numFmtId="0" fontId="9" fillId="36" borderId="0" xfId="0" applyFont="1" applyFill="1" applyAlignment="1">
      <alignment vertical="top"/>
    </xf>
    <xf numFmtId="0" fontId="7" fillId="36" borderId="0" xfId="0" applyFont="1" applyFill="1" applyAlignment="1">
      <alignment horizontal="justify" vertical="top"/>
    </xf>
    <xf numFmtId="0" fontId="7" fillId="36" borderId="0" xfId="0" applyFont="1" applyFill="1" applyAlignment="1">
      <alignment horizontal="left" vertical="top" wrapText="1"/>
    </xf>
    <xf numFmtId="0" fontId="0" fillId="36" borderId="0" xfId="0" applyFont="1" applyFill="1" applyAlignment="1">
      <alignment horizontal="left" vertical="top" wrapText="1"/>
    </xf>
    <xf numFmtId="0" fontId="0" fillId="36" borderId="0" xfId="0" applyFont="1" applyFill="1" applyAlignment="1">
      <alignment vertical="top"/>
    </xf>
    <xf numFmtId="0" fontId="15" fillId="36" borderId="0" xfId="0" applyFont="1" applyFill="1" applyAlignment="1">
      <alignment vertical="center" wrapText="1"/>
    </xf>
    <xf numFmtId="0" fontId="0" fillId="36" borderId="0" xfId="0" applyFont="1" applyFill="1" applyAlignment="1">
      <alignment horizontal="justify" vertical="top"/>
    </xf>
    <xf numFmtId="0" fontId="0" fillId="36" borderId="0" xfId="0" applyFont="1" applyFill="1" applyAlignment="1">
      <alignment horizontal="left" vertical="top"/>
    </xf>
    <xf numFmtId="0" fontId="0" fillId="0" borderId="0" xfId="0" applyFont="1" applyFill="1" applyAlignment="1">
      <alignment horizontal="left" vertical="top" wrapText="1"/>
    </xf>
    <xf numFmtId="0" fontId="7" fillId="0" borderId="0" xfId="0" applyFont="1" applyFill="1" applyAlignment="1">
      <alignment vertical="top" wrapText="1"/>
    </xf>
    <xf numFmtId="0" fontId="0" fillId="0" borderId="0" xfId="0" applyFont="1" applyFill="1" applyAlignment="1">
      <alignment vertical="top" wrapText="1"/>
    </xf>
    <xf numFmtId="0" fontId="7" fillId="0" borderId="0" xfId="0" applyFont="1" applyFill="1" applyAlignment="1">
      <alignment vertical="top"/>
    </xf>
    <xf numFmtId="3" fontId="0" fillId="0" borderId="0" xfId="0" applyNumberFormat="1" applyFont="1" applyFill="1" applyAlignment="1">
      <alignment vertical="top"/>
    </xf>
    <xf numFmtId="3" fontId="0" fillId="36" borderId="0" xfId="0" applyNumberFormat="1" applyFont="1" applyFill="1" applyAlignment="1">
      <alignment vertical="top"/>
    </xf>
    <xf numFmtId="0" fontId="0" fillId="36" borderId="0" xfId="0" applyFont="1" applyFill="1" applyAlignment="1">
      <alignment horizontal="center" vertical="center" wrapText="1"/>
    </xf>
    <xf numFmtId="0" fontId="0" fillId="36" borderId="0" xfId="0" applyFont="1" applyFill="1" applyBorder="1" applyAlignment="1">
      <alignment vertical="top"/>
    </xf>
    <xf numFmtId="0" fontId="0" fillId="0" borderId="0" xfId="0" applyFont="1" applyFill="1" applyBorder="1" applyAlignment="1">
      <alignment vertical="top"/>
    </xf>
    <xf numFmtId="0" fontId="0" fillId="37" borderId="0" xfId="0" applyFont="1" applyFill="1" applyBorder="1" applyAlignment="1">
      <alignment vertical="top"/>
    </xf>
    <xf numFmtId="3" fontId="0" fillId="37" borderId="0" xfId="0" applyNumberFormat="1" applyFont="1" applyFill="1" applyBorder="1" applyAlignment="1">
      <alignment vertical="top"/>
    </xf>
    <xf numFmtId="3" fontId="0" fillId="36" borderId="0" xfId="0" applyNumberFormat="1" applyFont="1" applyFill="1" applyBorder="1" applyAlignment="1">
      <alignment/>
    </xf>
    <xf numFmtId="0" fontId="15" fillId="36" borderId="0" xfId="0" applyFont="1" applyFill="1" applyAlignment="1">
      <alignment vertical="top" wrapText="1"/>
    </xf>
    <xf numFmtId="0" fontId="36" fillId="36" borderId="0" xfId="0" applyFont="1" applyFill="1" applyAlignment="1">
      <alignment vertical="top" wrapText="1"/>
    </xf>
    <xf numFmtId="0" fontId="9" fillId="36" borderId="0" xfId="0" applyFont="1" applyFill="1" applyAlignment="1">
      <alignment horizontal="center" vertical="top"/>
    </xf>
    <xf numFmtId="0" fontId="0" fillId="36" borderId="0" xfId="0" applyFont="1" applyFill="1" applyAlignment="1">
      <alignment horizontal="justify" vertical="center"/>
    </xf>
    <xf numFmtId="0" fontId="0" fillId="36" borderId="0" xfId="0" applyFont="1" applyFill="1" applyAlignment="1">
      <alignment vertical="center" wrapText="1"/>
    </xf>
    <xf numFmtId="0" fontId="3" fillId="0" borderId="21" xfId="0" applyFont="1" applyFill="1" applyBorder="1" applyAlignment="1" applyProtection="1">
      <alignment horizontal="center" vertical="center" wrapText="1"/>
      <protection hidden="1"/>
    </xf>
    <xf numFmtId="0" fontId="7" fillId="0" borderId="0" xfId="0" applyFont="1" applyFill="1" applyAlignment="1">
      <alignment horizontal="left" vertical="top" wrapText="1"/>
    </xf>
    <xf numFmtId="0" fontId="0" fillId="0" borderId="0" xfId="0" applyFont="1" applyFill="1" applyAlignment="1">
      <alignment horizontal="justify" vertical="top" wrapText="1"/>
    </xf>
    <xf numFmtId="0" fontId="0" fillId="0" borderId="0" xfId="0" applyFont="1" applyFill="1" applyAlignment="1">
      <alignment horizontal="left" vertical="top"/>
    </xf>
    <xf numFmtId="3" fontId="0" fillId="0" borderId="0" xfId="0" applyNumberFormat="1" applyFont="1" applyFill="1" applyBorder="1" applyAlignment="1">
      <alignment vertical="top"/>
    </xf>
    <xf numFmtId="0" fontId="6" fillId="36" borderId="0" xfId="0" applyFont="1" applyFill="1" applyAlignment="1">
      <alignment horizontal="center" vertical="center" wrapText="1"/>
    </xf>
    <xf numFmtId="0" fontId="6" fillId="36" borderId="0" xfId="0" applyFont="1" applyFill="1" applyAlignment="1">
      <alignment horizontal="center" vertical="center"/>
    </xf>
    <xf numFmtId="0" fontId="6" fillId="36" borderId="0" xfId="0" applyFont="1" applyFill="1" applyAlignment="1">
      <alignment vertical="top"/>
    </xf>
    <xf numFmtId="0" fontId="2" fillId="36" borderId="0" xfId="0" applyFont="1" applyFill="1" applyAlignment="1">
      <alignment horizontal="center" vertical="center" wrapText="1"/>
    </xf>
    <xf numFmtId="0" fontId="0" fillId="36" borderId="0" xfId="0" applyFont="1" applyFill="1" applyAlignment="1">
      <alignment vertical="top"/>
    </xf>
    <xf numFmtId="0" fontId="15" fillId="36" borderId="0" xfId="0" applyFont="1" applyFill="1" applyAlignment="1">
      <alignment horizontal="center" vertical="top"/>
    </xf>
    <xf numFmtId="0" fontId="0" fillId="36" borderId="0" xfId="0" applyFont="1" applyFill="1" applyAlignment="1">
      <alignment horizontal="justify" vertical="top"/>
    </xf>
    <xf numFmtId="0" fontId="7" fillId="36" borderId="0" xfId="0" applyFont="1" applyFill="1" applyAlignment="1">
      <alignment horizontal="justify" vertical="top"/>
    </xf>
    <xf numFmtId="0" fontId="0" fillId="36" borderId="0" xfId="0" applyFont="1" applyFill="1" applyAlignment="1">
      <alignment vertical="top"/>
    </xf>
    <xf numFmtId="0" fontId="7" fillId="36" borderId="0" xfId="0" applyFont="1" applyFill="1" applyBorder="1" applyAlignment="1">
      <alignment vertical="top"/>
    </xf>
    <xf numFmtId="0" fontId="0" fillId="36" borderId="0" xfId="0" applyFont="1" applyFill="1" applyAlignment="1">
      <alignment vertical="top"/>
    </xf>
    <xf numFmtId="0" fontId="0" fillId="36" borderId="0" xfId="0" applyFont="1" applyFill="1" applyAlignment="1">
      <alignment horizontal="justify" vertical="top"/>
    </xf>
    <xf numFmtId="0" fontId="0" fillId="36" borderId="0" xfId="0" applyFont="1" applyFill="1" applyAlignment="1">
      <alignment vertical="top"/>
    </xf>
    <xf numFmtId="0" fontId="0" fillId="0" borderId="0" xfId="0" applyFont="1" applyFill="1" applyAlignment="1">
      <alignment/>
    </xf>
    <xf numFmtId="0" fontId="0" fillId="36" borderId="0" xfId="0" applyFont="1" applyFill="1" applyAlignment="1">
      <alignment vertical="top"/>
    </xf>
    <xf numFmtId="9" fontId="0" fillId="36" borderId="0" xfId="0" applyNumberFormat="1" applyFont="1" applyFill="1" applyAlignment="1">
      <alignment horizontal="center" vertical="center"/>
    </xf>
    <xf numFmtId="0" fontId="0" fillId="36" borderId="0" xfId="0" applyFont="1" applyFill="1" applyAlignment="1">
      <alignment horizontal="justify" vertical="top" wrapText="1"/>
    </xf>
    <xf numFmtId="0" fontId="0" fillId="0" borderId="0" xfId="0" applyFont="1" applyFill="1" applyAlignment="1">
      <alignment horizontal="justify" vertical="top" wrapText="1"/>
    </xf>
    <xf numFmtId="9" fontId="0" fillId="36" borderId="0" xfId="0" applyNumberFormat="1" applyFont="1" applyFill="1" applyAlignment="1">
      <alignment horizontal="center" vertical="top"/>
    </xf>
    <xf numFmtId="0" fontId="67" fillId="0" borderId="0" xfId="0" applyFont="1" applyAlignment="1">
      <alignment/>
    </xf>
    <xf numFmtId="0" fontId="15" fillId="36" borderId="0" xfId="0" applyFont="1" applyFill="1" applyAlignment="1">
      <alignment horizontal="center" vertical="top"/>
    </xf>
    <xf numFmtId="3" fontId="7" fillId="36" borderId="19" xfId="0" applyNumberFormat="1" applyFont="1" applyFill="1" applyBorder="1" applyAlignment="1">
      <alignment horizontal="right" vertical="top"/>
    </xf>
    <xf numFmtId="0" fontId="0" fillId="0"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vertical="top"/>
    </xf>
    <xf numFmtId="0" fontId="0" fillId="0" borderId="0" xfId="0" applyFont="1" applyAlignment="1">
      <alignment/>
    </xf>
    <xf numFmtId="0" fontId="0" fillId="0" borderId="0" xfId="0" applyFont="1" applyFill="1" applyAlignment="1">
      <alignment vertical="center" wrapText="1"/>
    </xf>
    <xf numFmtId="0" fontId="0" fillId="36" borderId="0" xfId="0" applyFont="1" applyFill="1" applyAlignment="1">
      <alignment vertical="top"/>
    </xf>
    <xf numFmtId="0" fontId="0" fillId="36" borderId="0" xfId="0" applyFont="1" applyFill="1" applyAlignment="1">
      <alignment vertical="top"/>
    </xf>
    <xf numFmtId="0" fontId="7" fillId="36" borderId="0" xfId="0" applyFont="1" applyFill="1" applyAlignment="1">
      <alignment horizontal="left" vertical="top"/>
    </xf>
    <xf numFmtId="0" fontId="36" fillId="36" borderId="0" xfId="0" applyFont="1" applyFill="1" applyAlignment="1">
      <alignment vertical="top"/>
    </xf>
    <xf numFmtId="0" fontId="0" fillId="36" borderId="0" xfId="0" applyFont="1" applyFill="1" applyAlignment="1">
      <alignment vertical="top"/>
    </xf>
    <xf numFmtId="0" fontId="7" fillId="36" borderId="0" xfId="0" applyFont="1" applyFill="1" applyAlignment="1">
      <alignment vertical="top"/>
    </xf>
    <xf numFmtId="0" fontId="6" fillId="36" borderId="0" xfId="0" applyFont="1" applyFill="1" applyAlignment="1">
      <alignment vertical="center" wrapText="1"/>
    </xf>
    <xf numFmtId="0" fontId="2" fillId="36" borderId="0" xfId="0" applyFont="1" applyFill="1" applyAlignment="1">
      <alignment vertical="center" wrapText="1"/>
    </xf>
    <xf numFmtId="0" fontId="47" fillId="36" borderId="0" xfId="0" applyFont="1" applyFill="1" applyAlignment="1">
      <alignment vertical="center" wrapText="1"/>
    </xf>
    <xf numFmtId="0" fontId="0" fillId="36" borderId="0" xfId="0" applyFont="1" applyFill="1" applyAlignment="1">
      <alignment horizontal="justify" vertical="top"/>
    </xf>
    <xf numFmtId="0" fontId="0" fillId="36" borderId="0" xfId="0" applyFont="1" applyFill="1" applyAlignment="1">
      <alignment vertical="top"/>
    </xf>
    <xf numFmtId="0" fontId="15" fillId="36" borderId="0" xfId="0" applyFont="1" applyFill="1" applyAlignment="1">
      <alignment horizontal="center" vertical="top"/>
    </xf>
    <xf numFmtId="0" fontId="9" fillId="36" borderId="0" xfId="0" applyFont="1" applyFill="1" applyAlignment="1">
      <alignment vertical="top"/>
    </xf>
    <xf numFmtId="0" fontId="0" fillId="36" borderId="0" xfId="0" applyFont="1" applyFill="1" applyAlignment="1">
      <alignment vertical="top"/>
    </xf>
    <xf numFmtId="0" fontId="15" fillId="36" borderId="0" xfId="0" applyFont="1" applyFill="1" applyAlignment="1">
      <alignment horizontal="center" vertical="top"/>
    </xf>
    <xf numFmtId="3" fontId="7" fillId="36" borderId="19" xfId="0" applyNumberFormat="1" applyFont="1" applyFill="1" applyBorder="1" applyAlignment="1">
      <alignment horizontal="right" vertical="top"/>
    </xf>
    <xf numFmtId="3" fontId="9" fillId="36" borderId="0" xfId="0" applyNumberFormat="1" applyFont="1" applyFill="1" applyAlignment="1">
      <alignment vertical="center"/>
    </xf>
    <xf numFmtId="3" fontId="9" fillId="36" borderId="19" xfId="0" applyNumberFormat="1" applyFont="1" applyFill="1" applyBorder="1" applyAlignment="1">
      <alignment vertical="center"/>
    </xf>
    <xf numFmtId="3" fontId="0" fillId="36" borderId="0" xfId="0" applyNumberFormat="1" applyFont="1" applyFill="1" applyAlignment="1">
      <alignment horizontal="right" vertical="center"/>
    </xf>
    <xf numFmtId="3" fontId="0" fillId="36" borderId="19"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9" fillId="36" borderId="19" xfId="0" applyNumberFormat="1" applyFont="1" applyFill="1" applyBorder="1" applyAlignment="1">
      <alignment horizontal="right" vertical="center"/>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0"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0"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0" fontId="0" fillId="36" borderId="0" xfId="0" applyFont="1" applyFill="1" applyBorder="1" applyAlignment="1">
      <alignment vertical="top"/>
    </xf>
    <xf numFmtId="3" fontId="2" fillId="0" borderId="15"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3" fontId="9" fillId="36" borderId="0" xfId="0" applyNumberFormat="1" applyFont="1" applyFill="1" applyAlignment="1">
      <alignment vertical="center"/>
    </xf>
    <xf numFmtId="3" fontId="9" fillId="36" borderId="19" xfId="0" applyNumberFormat="1" applyFont="1" applyFill="1" applyBorder="1" applyAlignment="1">
      <alignment vertical="center"/>
    </xf>
    <xf numFmtId="3" fontId="0" fillId="36" borderId="0" xfId="0" applyNumberFormat="1" applyFont="1" applyFill="1" applyAlignment="1">
      <alignment horizontal="right" vertical="center"/>
    </xf>
    <xf numFmtId="3" fontId="0" fillId="36" borderId="19" xfId="0" applyNumberFormat="1" applyFont="1" applyFill="1" applyBorder="1" applyAlignment="1">
      <alignment horizontal="right" vertical="center"/>
    </xf>
    <xf numFmtId="0" fontId="6" fillId="36" borderId="0" xfId="0" applyFont="1" applyFill="1" applyAlignment="1">
      <alignment vertical="top"/>
    </xf>
    <xf numFmtId="0" fontId="2" fillId="36" borderId="0" xfId="0" applyFont="1" applyFill="1" applyAlignment="1">
      <alignment vertical="top"/>
    </xf>
    <xf numFmtId="3" fontId="6" fillId="36" borderId="31" xfId="0" applyNumberFormat="1" applyFont="1" applyFill="1" applyBorder="1" applyAlignment="1">
      <alignment horizontal="right" vertical="top"/>
    </xf>
    <xf numFmtId="3" fontId="41" fillId="36" borderId="31" xfId="0" applyNumberFormat="1" applyFont="1" applyFill="1" applyBorder="1" applyAlignment="1">
      <alignment horizontal="right" vertical="top"/>
    </xf>
    <xf numFmtId="0" fontId="2" fillId="36" borderId="19" xfId="0" applyFont="1" applyFill="1" applyBorder="1" applyAlignment="1">
      <alignment vertical="top"/>
    </xf>
    <xf numFmtId="0" fontId="6" fillId="36" borderId="0" xfId="0" applyFont="1" applyFill="1" applyAlignment="1">
      <alignment vertical="top"/>
    </xf>
    <xf numFmtId="0" fontId="2" fillId="36" borderId="0" xfId="0" applyFont="1" applyFill="1" applyAlignment="1">
      <alignment vertical="top"/>
    </xf>
    <xf numFmtId="3" fontId="6" fillId="36" borderId="31" xfId="0" applyNumberFormat="1" applyFont="1" applyFill="1" applyBorder="1" applyAlignment="1">
      <alignment horizontal="right" vertical="top"/>
    </xf>
    <xf numFmtId="0" fontId="6" fillId="36" borderId="31" xfId="0" applyFont="1" applyFill="1" applyBorder="1" applyAlignment="1">
      <alignment vertical="top"/>
    </xf>
    <xf numFmtId="3" fontId="2" fillId="36" borderId="0" xfId="0" applyNumberFormat="1" applyFont="1" applyFill="1" applyAlignment="1">
      <alignment horizontal="right" vertical="top"/>
    </xf>
    <xf numFmtId="0" fontId="6" fillId="36" borderId="31" xfId="0" applyFont="1" applyFill="1" applyBorder="1" applyAlignment="1">
      <alignment horizontal="right" vertical="top"/>
    </xf>
    <xf numFmtId="3" fontId="41" fillId="36" borderId="31" xfId="0" applyNumberFormat="1" applyFont="1" applyFill="1" applyBorder="1" applyAlignment="1">
      <alignment horizontal="right" vertical="top"/>
    </xf>
    <xf numFmtId="3" fontId="2" fillId="36" borderId="19" xfId="0" applyNumberFormat="1" applyFont="1" applyFill="1" applyBorder="1" applyAlignment="1">
      <alignment horizontal="right" vertical="center" wrapText="1"/>
    </xf>
    <xf numFmtId="3" fontId="6" fillId="36" borderId="32"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6" fillId="36" borderId="31"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0" fontId="0" fillId="0" borderId="0" xfId="0" applyFont="1" applyFill="1" applyAlignment="1">
      <alignment vertical="top"/>
    </xf>
    <xf numFmtId="0" fontId="0" fillId="36" borderId="0" xfId="0" applyFont="1" applyFill="1" applyAlignment="1">
      <alignment vertical="top"/>
    </xf>
    <xf numFmtId="0" fontId="0" fillId="0" borderId="0" xfId="0" applyFont="1" applyAlignment="1">
      <alignment/>
    </xf>
    <xf numFmtId="3" fontId="7" fillId="0" borderId="0" xfId="0" applyNumberFormat="1" applyFont="1" applyFill="1" applyBorder="1" applyAlignment="1">
      <alignment horizontal="right" vertical="top"/>
    </xf>
    <xf numFmtId="3" fontId="7" fillId="36" borderId="0" xfId="0" applyNumberFormat="1" applyFont="1" applyFill="1" applyAlignment="1">
      <alignment horizontal="right" vertical="center" wrapText="1"/>
    </xf>
    <xf numFmtId="3" fontId="15" fillId="36" borderId="19" xfId="0" applyNumberFormat="1" applyFont="1" applyFill="1" applyBorder="1" applyAlignment="1">
      <alignment horizontal="right" vertical="top"/>
    </xf>
    <xf numFmtId="3" fontId="9" fillId="36" borderId="0" xfId="0" applyNumberFormat="1" applyFont="1" applyFill="1" applyBorder="1" applyAlignment="1">
      <alignment horizontal="right" vertical="top"/>
    </xf>
    <xf numFmtId="3" fontId="15" fillId="36" borderId="19" xfId="0" applyNumberFormat="1" applyFont="1" applyFill="1" applyBorder="1" applyAlignment="1">
      <alignment horizontal="right" vertical="top"/>
    </xf>
    <xf numFmtId="3" fontId="9" fillId="36" borderId="19"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7" fillId="0" borderId="19" xfId="0" applyNumberFormat="1" applyFont="1" applyFill="1" applyBorder="1" applyAlignment="1">
      <alignment horizontal="right" vertical="top"/>
    </xf>
    <xf numFmtId="3" fontId="68" fillId="36" borderId="19" xfId="0" applyNumberFormat="1" applyFont="1" applyFill="1" applyBorder="1" applyAlignment="1">
      <alignment horizontal="right" vertical="center" wrapText="1"/>
    </xf>
    <xf numFmtId="3" fontId="15" fillId="36" borderId="0" xfId="0" applyNumberFormat="1" applyFont="1" applyFill="1" applyBorder="1" applyAlignment="1">
      <alignment horizontal="right" vertical="center" wrapText="1"/>
    </xf>
    <xf numFmtId="3" fontId="7" fillId="36" borderId="31" xfId="0" applyNumberFormat="1" applyFont="1" applyFill="1" applyBorder="1" applyAlignment="1">
      <alignment vertical="center" wrapText="1"/>
    </xf>
    <xf numFmtId="3" fontId="15" fillId="36" borderId="31" xfId="0" applyNumberFormat="1" applyFont="1" applyFill="1" applyBorder="1" applyAlignment="1">
      <alignment horizontal="right" vertical="top"/>
    </xf>
    <xf numFmtId="3" fontId="15" fillId="36" borderId="19" xfId="0" applyNumberFormat="1" applyFont="1" applyFill="1" applyBorder="1" applyAlignment="1">
      <alignment horizontal="right" vertical="top"/>
    </xf>
    <xf numFmtId="3" fontId="0" fillId="36" borderId="0" xfId="0" applyNumberFormat="1" applyFont="1" applyFill="1" applyAlignment="1">
      <alignment horizontal="right" vertical="top" wrapText="1"/>
    </xf>
    <xf numFmtId="4" fontId="7" fillId="36" borderId="0" xfId="0" applyNumberFormat="1" applyFont="1" applyFill="1" applyAlignment="1">
      <alignment horizontal="right" vertical="top" wrapText="1"/>
    </xf>
    <xf numFmtId="3" fontId="7" fillId="36" borderId="19" xfId="0" applyNumberFormat="1" applyFont="1" applyFill="1" applyBorder="1" applyAlignment="1">
      <alignment horizontal="right" vertical="top"/>
    </xf>
    <xf numFmtId="3" fontId="7" fillId="36" borderId="19" xfId="0" applyNumberFormat="1" applyFont="1" applyFill="1" applyBorder="1" applyAlignment="1">
      <alignment horizontal="right" vertical="top"/>
    </xf>
    <xf numFmtId="3" fontId="0" fillId="36" borderId="0" xfId="0" applyNumberFormat="1" applyFont="1" applyFill="1" applyBorder="1" applyAlignment="1">
      <alignment horizontal="right" vertical="center" wrapText="1"/>
    </xf>
    <xf numFmtId="3" fontId="15" fillId="36" borderId="19" xfId="0" applyNumberFormat="1" applyFont="1" applyFill="1" applyBorder="1" applyAlignment="1">
      <alignment horizontal="right" vertical="top"/>
    </xf>
    <xf numFmtId="3" fontId="7" fillId="36" borderId="31" xfId="0" applyNumberFormat="1" applyFont="1" applyFill="1" applyBorder="1" applyAlignment="1">
      <alignment vertical="top"/>
    </xf>
    <xf numFmtId="3" fontId="0" fillId="36" borderId="0" xfId="0" applyNumberFormat="1" applyFont="1" applyFill="1" applyAlignment="1">
      <alignment vertical="center" wrapText="1"/>
    </xf>
    <xf numFmtId="3" fontId="0" fillId="36" borderId="19" xfId="0" applyNumberFormat="1" applyFont="1" applyFill="1" applyBorder="1" applyAlignment="1">
      <alignment vertical="center" wrapText="1"/>
    </xf>
    <xf numFmtId="3" fontId="68" fillId="36" borderId="0" xfId="0" applyNumberFormat="1" applyFont="1" applyFill="1" applyAlignment="1">
      <alignment vertical="center" wrapText="1"/>
    </xf>
    <xf numFmtId="3" fontId="15" fillId="36" borderId="19" xfId="0" applyNumberFormat="1" applyFont="1" applyFill="1" applyBorder="1" applyAlignment="1">
      <alignment horizontal="right" vertical="top"/>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7" fillId="36" borderId="19" xfId="0" applyNumberFormat="1" applyFont="1" applyFill="1" applyBorder="1" applyAlignment="1">
      <alignment horizontal="right" vertical="top"/>
    </xf>
    <xf numFmtId="3" fontId="0" fillId="36" borderId="0" xfId="0" applyNumberFormat="1" applyFont="1" applyFill="1" applyAlignment="1">
      <alignment horizontal="right" vertical="center" wrapText="1"/>
    </xf>
    <xf numFmtId="3" fontId="0" fillId="36" borderId="19" xfId="0" applyNumberFormat="1" applyFont="1" applyFill="1" applyBorder="1" applyAlignment="1">
      <alignment horizontal="right" vertical="center" wrapText="1"/>
    </xf>
    <xf numFmtId="0" fontId="9" fillId="36" borderId="0" xfId="0" applyFont="1" applyFill="1" applyAlignment="1">
      <alignment horizontal="right" vertical="top"/>
    </xf>
    <xf numFmtId="3" fontId="7" fillId="36" borderId="19" xfId="0" applyNumberFormat="1" applyFont="1" applyFill="1" applyBorder="1" applyAlignment="1">
      <alignment horizontal="right" vertical="top"/>
    </xf>
    <xf numFmtId="0" fontId="0" fillId="36" borderId="0" xfId="0" applyFont="1" applyFill="1" applyAlignment="1">
      <alignment horizontal="right" vertical="top"/>
    </xf>
    <xf numFmtId="0" fontId="0" fillId="36" borderId="19" xfId="0" applyFont="1" applyFill="1" applyBorder="1" applyAlignment="1">
      <alignment horizontal="right" vertical="top"/>
    </xf>
    <xf numFmtId="0" fontId="0" fillId="36" borderId="19" xfId="0" applyFont="1" applyFill="1" applyBorder="1" applyAlignment="1">
      <alignment vertical="top"/>
    </xf>
    <xf numFmtId="3" fontId="15" fillId="36" borderId="19" xfId="0" applyNumberFormat="1" applyFont="1" applyFill="1" applyBorder="1" applyAlignment="1">
      <alignment horizontal="right" vertical="top"/>
    </xf>
    <xf numFmtId="3" fontId="9" fillId="36" borderId="19" xfId="0" applyNumberFormat="1" applyFont="1" applyFill="1" applyBorder="1" applyAlignment="1">
      <alignment horizontal="right" vertical="top"/>
    </xf>
    <xf numFmtId="3" fontId="15" fillId="36" borderId="19" xfId="0" applyNumberFormat="1" applyFont="1" applyFill="1" applyBorder="1" applyAlignment="1">
      <alignment horizontal="right" vertical="top"/>
    </xf>
    <xf numFmtId="3" fontId="0" fillId="36" borderId="0" xfId="0" applyNumberFormat="1" applyFont="1" applyFill="1" applyAlignment="1">
      <alignment horizontal="right" vertical="top"/>
    </xf>
    <xf numFmtId="3" fontId="9" fillId="36" borderId="0" xfId="0" applyNumberFormat="1" applyFont="1" applyFill="1" applyAlignment="1">
      <alignment horizontal="right" vertical="top"/>
    </xf>
    <xf numFmtId="0" fontId="0" fillId="0" borderId="0" xfId="0" applyFont="1" applyFill="1" applyAlignment="1">
      <alignment horizontal="justify" vertical="top" wrapText="1"/>
    </xf>
    <xf numFmtId="0" fontId="67" fillId="36" borderId="0" xfId="0" applyFont="1" applyFill="1" applyAlignment="1">
      <alignment/>
    </xf>
    <xf numFmtId="0" fontId="9" fillId="36" borderId="0" xfId="0" applyFont="1" applyFill="1" applyAlignment="1">
      <alignment horizontal="left" vertical="center" wrapText="1"/>
    </xf>
    <xf numFmtId="0" fontId="0" fillId="36" borderId="0" xfId="0" applyFont="1" applyFill="1" applyAlignment="1">
      <alignment vertical="top"/>
    </xf>
    <xf numFmtId="0" fontId="9" fillId="36" borderId="0" xfId="0" applyFont="1" applyFill="1" applyAlignment="1">
      <alignment vertical="top"/>
    </xf>
    <xf numFmtId="0" fontId="15" fillId="36" borderId="0" xfId="0" applyFont="1" applyFill="1" applyAlignment="1">
      <alignment horizontal="center" vertical="top"/>
    </xf>
    <xf numFmtId="0" fontId="0" fillId="0" borderId="0" xfId="0" applyFont="1" applyFill="1" applyAlignment="1">
      <alignment vertical="center"/>
    </xf>
    <xf numFmtId="0" fontId="42" fillId="36" borderId="33" xfId="0" applyFont="1" applyFill="1" applyBorder="1" applyAlignment="1">
      <alignment horizontal="center" vertical="center" wrapText="1"/>
    </xf>
    <xf numFmtId="0" fontId="42" fillId="36" borderId="34" xfId="0" applyFont="1" applyFill="1" applyBorder="1" applyAlignment="1">
      <alignment horizontal="center" vertical="center"/>
    </xf>
    <xf numFmtId="3" fontId="44" fillId="36" borderId="35" xfId="0" applyNumberFormat="1" applyFont="1" applyFill="1" applyBorder="1" applyAlignment="1">
      <alignment/>
    </xf>
    <xf numFmtId="4" fontId="44" fillId="36" borderId="36" xfId="0" applyNumberFormat="1" applyFont="1" applyFill="1" applyBorder="1" applyAlignment="1">
      <alignment/>
    </xf>
    <xf numFmtId="3" fontId="45" fillId="36" borderId="37" xfId="0" applyNumberFormat="1" applyFont="1" applyFill="1" applyBorder="1" applyAlignment="1">
      <alignment/>
    </xf>
    <xf numFmtId="4" fontId="45" fillId="36" borderId="38" xfId="0" applyNumberFormat="1" applyFont="1" applyFill="1" applyBorder="1" applyAlignment="1">
      <alignment/>
    </xf>
    <xf numFmtId="3" fontId="45" fillId="36" borderId="31" xfId="0" applyNumberFormat="1" applyFont="1" applyFill="1" applyBorder="1" applyAlignment="1">
      <alignment/>
    </xf>
    <xf numFmtId="3" fontId="44" fillId="36" borderId="39" xfId="0" applyNumberFormat="1" applyFont="1" applyFill="1" applyBorder="1" applyAlignment="1">
      <alignment/>
    </xf>
    <xf numFmtId="4" fontId="44" fillId="36" borderId="40" xfId="0" applyNumberFormat="1" applyFont="1" applyFill="1" applyBorder="1" applyAlignment="1">
      <alignment/>
    </xf>
    <xf numFmtId="3" fontId="44" fillId="36" borderId="41" xfId="0" applyNumberFormat="1" applyFont="1" applyFill="1" applyBorder="1" applyAlignment="1">
      <alignment/>
    </xf>
    <xf numFmtId="4" fontId="44" fillId="36" borderId="34" xfId="0" applyNumberFormat="1" applyFont="1" applyFill="1" applyBorder="1" applyAlignment="1">
      <alignment/>
    </xf>
    <xf numFmtId="3" fontId="45" fillId="36" borderId="39" xfId="0" applyNumberFormat="1" applyFont="1" applyFill="1" applyBorder="1" applyAlignment="1">
      <alignment/>
    </xf>
    <xf numFmtId="4" fontId="45" fillId="36" borderId="40" xfId="0" applyNumberFormat="1" applyFont="1" applyFill="1" applyBorder="1" applyAlignment="1">
      <alignment/>
    </xf>
    <xf numFmtId="3" fontId="45" fillId="36" borderId="0" xfId="0" applyNumberFormat="1" applyFont="1" applyFill="1" applyBorder="1" applyAlignment="1">
      <alignment/>
    </xf>
    <xf numFmtId="3" fontId="44" fillId="36" borderId="37" xfId="0" applyNumberFormat="1" applyFont="1" applyFill="1" applyBorder="1" applyAlignment="1">
      <alignment/>
    </xf>
    <xf numFmtId="4" fontId="44" fillId="36" borderId="38" xfId="0" applyNumberFormat="1" applyFont="1" applyFill="1" applyBorder="1" applyAlignment="1">
      <alignment/>
    </xf>
    <xf numFmtId="3" fontId="45" fillId="36" borderId="38" xfId="0" applyNumberFormat="1" applyFont="1" applyFill="1" applyBorder="1" applyAlignment="1">
      <alignment/>
    </xf>
    <xf numFmtId="3" fontId="67" fillId="0" borderId="0" xfId="0" applyNumberFormat="1" applyFont="1" applyAlignment="1">
      <alignment/>
    </xf>
    <xf numFmtId="0" fontId="0" fillId="36" borderId="0" xfId="0" applyFont="1" applyFill="1" applyAlignment="1">
      <alignment vertical="top"/>
    </xf>
    <xf numFmtId="0" fontId="36" fillId="36" borderId="0" xfId="0" applyFont="1" applyFill="1" applyAlignment="1">
      <alignment vertical="top"/>
    </xf>
    <xf numFmtId="3" fontId="15" fillId="36" borderId="0" xfId="0" applyNumberFormat="1" applyFont="1" applyFill="1" applyAlignment="1">
      <alignment horizontal="right" vertical="center" wrapText="1"/>
    </xf>
    <xf numFmtId="0" fontId="0" fillId="36" borderId="0" xfId="0" applyFont="1" applyFill="1" applyAlignment="1">
      <alignment vertical="top"/>
    </xf>
    <xf numFmtId="0" fontId="9" fillId="36" borderId="0" xfId="0" applyFont="1" applyFill="1" applyAlignment="1">
      <alignment vertical="top"/>
    </xf>
    <xf numFmtId="3" fontId="3" fillId="36" borderId="20" xfId="325" applyNumberFormat="1" applyFont="1" applyFill="1" applyBorder="1" applyAlignment="1" applyProtection="1">
      <alignment horizontal="right" vertical="center"/>
      <protection hidden="1" locked="0"/>
    </xf>
    <xf numFmtId="0" fontId="0" fillId="36" borderId="0" xfId="0" applyFont="1" applyFill="1" applyAlignment="1">
      <alignment vertical="center"/>
    </xf>
    <xf numFmtId="0" fontId="4" fillId="0" borderId="0" xfId="325" applyFont="1" applyBorder="1" applyAlignment="1" applyProtection="1">
      <alignment horizontal="right" vertical="center"/>
      <protection hidden="1"/>
    </xf>
    <xf numFmtId="0" fontId="4" fillId="0" borderId="24" xfId="325" applyFont="1" applyBorder="1" applyAlignment="1" applyProtection="1">
      <alignment horizontal="right" vertical="center"/>
      <protection hidden="1"/>
    </xf>
    <xf numFmtId="0" fontId="3" fillId="0" borderId="28" xfId="325" applyFont="1" applyFill="1" applyBorder="1" applyAlignment="1" applyProtection="1">
      <alignment horizontal="left" vertical="center"/>
      <protection hidden="1" locked="0"/>
    </xf>
    <xf numFmtId="0" fontId="3" fillId="0" borderId="29" xfId="325" applyFont="1" applyFill="1" applyBorder="1" applyAlignment="1" applyProtection="1">
      <alignment horizontal="left" vertical="center"/>
      <protection hidden="1" locked="0"/>
    </xf>
    <xf numFmtId="0" fontId="3" fillId="0" borderId="30" xfId="325" applyFont="1" applyFill="1" applyBorder="1" applyAlignment="1" applyProtection="1">
      <alignment horizontal="left" vertical="center"/>
      <protection hidden="1" locked="0"/>
    </xf>
    <xf numFmtId="0" fontId="4" fillId="0" borderId="0" xfId="325" applyFont="1" applyBorder="1" applyAlignment="1" applyProtection="1">
      <alignment horizontal="right" vertical="center" wrapText="1"/>
      <protection hidden="1"/>
    </xf>
    <xf numFmtId="49" fontId="3" fillId="0" borderId="28" xfId="325" applyNumberFormat="1" applyFont="1" applyFill="1" applyBorder="1" applyAlignment="1" applyProtection="1">
      <alignment horizontal="center" vertical="center"/>
      <protection hidden="1" locked="0"/>
    </xf>
    <xf numFmtId="49" fontId="3" fillId="0" borderId="30" xfId="325" applyNumberFormat="1" applyFont="1" applyFill="1" applyBorder="1" applyAlignment="1" applyProtection="1">
      <alignment horizontal="center" vertical="center"/>
      <protection hidden="1" locked="0"/>
    </xf>
    <xf numFmtId="0" fontId="3" fillId="0" borderId="42" xfId="325" applyFont="1" applyFill="1" applyBorder="1" applyAlignment="1" applyProtection="1">
      <alignment horizontal="left" vertical="center" wrapText="1"/>
      <protection hidden="1"/>
    </xf>
    <xf numFmtId="0" fontId="3" fillId="0" borderId="0" xfId="325" applyFont="1" applyFill="1" applyBorder="1" applyAlignment="1" applyProtection="1">
      <alignment horizontal="left" vertical="center" wrapText="1"/>
      <protection hidden="1"/>
    </xf>
    <xf numFmtId="0" fontId="3" fillId="0" borderId="24" xfId="325" applyFont="1" applyFill="1" applyBorder="1" applyAlignment="1" applyProtection="1">
      <alignment horizontal="left" vertical="center" wrapText="1"/>
      <protection hidden="1"/>
    </xf>
    <xf numFmtId="0" fontId="11" fillId="0" borderId="0" xfId="0" applyFont="1" applyBorder="1" applyAlignment="1" applyProtection="1">
      <alignment horizontal="center" vertical="center" wrapText="1"/>
      <protection hidden="1"/>
    </xf>
    <xf numFmtId="0" fontId="11" fillId="0" borderId="24" xfId="0" applyFont="1" applyBorder="1" applyAlignment="1" applyProtection="1">
      <alignment horizontal="center" vertical="center" wrapText="1"/>
      <protection hidden="1"/>
    </xf>
    <xf numFmtId="0" fontId="4" fillId="0" borderId="43" xfId="325" applyFont="1" applyBorder="1" applyAlignment="1" applyProtection="1">
      <alignment horizontal="right" vertical="center"/>
      <protection hidden="1"/>
    </xf>
    <xf numFmtId="49" fontId="3" fillId="0" borderId="44" xfId="325" applyNumberFormat="1" applyFont="1" applyFill="1" applyBorder="1" applyAlignment="1" applyProtection="1">
      <alignment horizontal="center" vertical="center"/>
      <protection hidden="1" locked="0"/>
    </xf>
    <xf numFmtId="0" fontId="2" fillId="0" borderId="0" xfId="325" applyFont="1" applyBorder="1" applyAlignment="1" applyProtection="1">
      <alignment horizontal="right" vertical="center" wrapText="1"/>
      <protection hidden="1"/>
    </xf>
    <xf numFmtId="0" fontId="2" fillId="0" borderId="43" xfId="325" applyFont="1" applyBorder="1" applyAlignment="1" applyProtection="1">
      <alignment horizontal="right" vertical="center" wrapText="1"/>
      <protection hidden="1"/>
    </xf>
    <xf numFmtId="0" fontId="3" fillId="0" borderId="44" xfId="325" applyFont="1" applyFill="1" applyBorder="1" applyAlignment="1" applyProtection="1">
      <alignment horizontal="left" vertical="center"/>
      <protection hidden="1" locked="0"/>
    </xf>
    <xf numFmtId="1" fontId="3" fillId="0" borderId="44" xfId="325" applyNumberFormat="1" applyFont="1" applyFill="1" applyBorder="1" applyAlignment="1" applyProtection="1">
      <alignment horizontal="center" vertical="center"/>
      <protection hidden="1" locked="0"/>
    </xf>
    <xf numFmtId="1" fontId="3" fillId="0" borderId="30" xfId="325" applyNumberFormat="1" applyFont="1" applyFill="1" applyBorder="1" applyAlignment="1" applyProtection="1">
      <alignment horizontal="center" vertical="center"/>
      <protection hidden="1" locked="0"/>
    </xf>
    <xf numFmtId="0" fontId="5" fillId="0" borderId="44" xfId="276" applyFill="1" applyBorder="1" applyAlignment="1" applyProtection="1">
      <alignment/>
      <protection hidden="1" locked="0"/>
    </xf>
    <xf numFmtId="0" fontId="5" fillId="0" borderId="29" xfId="276" applyFill="1" applyBorder="1" applyAlignment="1" applyProtection="1">
      <alignment/>
      <protection hidden="1" locked="0"/>
    </xf>
    <xf numFmtId="0" fontId="5" fillId="0" borderId="30" xfId="276" applyFill="1" applyBorder="1" applyAlignment="1" applyProtection="1">
      <alignment/>
      <protection hidden="1" locked="0"/>
    </xf>
    <xf numFmtId="0" fontId="4" fillId="0" borderId="25" xfId="325"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lignment horizontal="center"/>
    </xf>
    <xf numFmtId="0" fontId="3" fillId="0" borderId="28" xfId="325" applyFont="1" applyFill="1" applyBorder="1" applyAlignment="1" applyProtection="1">
      <alignment horizontal="right" vertical="center"/>
      <protection hidden="1" locked="0"/>
    </xf>
    <xf numFmtId="0" fontId="4" fillId="0" borderId="29" xfId="325" applyFont="1" applyFill="1" applyBorder="1" applyAlignment="1">
      <alignment/>
      <protection/>
    </xf>
    <xf numFmtId="0" fontId="4" fillId="0" borderId="30" xfId="325" applyFont="1" applyFill="1" applyBorder="1" applyAlignment="1">
      <alignment/>
      <protection/>
    </xf>
    <xf numFmtId="0" fontId="4" fillId="0" borderId="0" xfId="325" applyFont="1" applyBorder="1" applyAlignment="1" applyProtection="1">
      <alignment vertical="top" wrapText="1"/>
      <protection hidden="1"/>
    </xf>
    <xf numFmtId="0" fontId="4" fillId="0" borderId="0" xfId="325" applyFont="1" applyBorder="1" applyAlignment="1" applyProtection="1">
      <alignment wrapText="1"/>
      <protection hidden="1"/>
    </xf>
    <xf numFmtId="0" fontId="4" fillId="0" borderId="43" xfId="325" applyFont="1" applyBorder="1" applyAlignment="1" applyProtection="1">
      <alignment horizontal="right" vertical="center" wrapText="1"/>
      <protection hidden="1"/>
    </xf>
    <xf numFmtId="49" fontId="3" fillId="0" borderId="28" xfId="325" applyNumberFormat="1" applyFont="1" applyFill="1" applyBorder="1" applyAlignment="1" applyProtection="1">
      <alignment horizontal="left" vertical="center"/>
      <protection hidden="1" locked="0"/>
    </xf>
    <xf numFmtId="49" fontId="3" fillId="0" borderId="29" xfId="325" applyNumberFormat="1" applyFont="1" applyFill="1" applyBorder="1" applyAlignment="1" applyProtection="1">
      <alignment horizontal="left" vertical="center"/>
      <protection hidden="1" locked="0"/>
    </xf>
    <xf numFmtId="49" fontId="3" fillId="0" borderId="30" xfId="325" applyNumberFormat="1" applyFont="1" applyFill="1" applyBorder="1" applyAlignment="1" applyProtection="1">
      <alignment horizontal="left" vertical="center"/>
      <protection hidden="1" locked="0"/>
    </xf>
    <xf numFmtId="0" fontId="10" fillId="0" borderId="0" xfId="325" applyFont="1" applyBorder="1" applyAlignment="1">
      <alignment/>
      <protection/>
    </xf>
    <xf numFmtId="0" fontId="4" fillId="0" borderId="0" xfId="325" applyFont="1" applyBorder="1" applyAlignment="1" applyProtection="1">
      <alignment vertical="center"/>
      <protection hidden="1"/>
    </xf>
    <xf numFmtId="0" fontId="4" fillId="0" borderId="0" xfId="325" applyFont="1" applyBorder="1" applyAlignment="1" applyProtection="1">
      <alignment horizontal="center" vertical="top"/>
      <protection hidden="1"/>
    </xf>
    <xf numFmtId="0" fontId="4" fillId="0" borderId="0" xfId="325" applyFont="1" applyBorder="1" applyAlignment="1" applyProtection="1">
      <alignment horizontal="center"/>
      <protection hidden="1"/>
    </xf>
    <xf numFmtId="0" fontId="4" fillId="0" borderId="18" xfId="325" applyFont="1" applyBorder="1" applyAlignment="1" applyProtection="1">
      <alignment horizontal="center"/>
      <protection hidden="1"/>
    </xf>
    <xf numFmtId="0" fontId="4" fillId="0" borderId="29" xfId="325" applyFont="1" applyFill="1" applyBorder="1" applyAlignment="1" applyProtection="1">
      <alignment horizontal="center" vertical="top"/>
      <protection hidden="1"/>
    </xf>
    <xf numFmtId="0" fontId="4" fillId="0" borderId="29" xfId="325" applyFont="1" applyFill="1" applyBorder="1" applyAlignment="1" applyProtection="1">
      <alignment horizontal="center"/>
      <protection hidden="1"/>
    </xf>
    <xf numFmtId="49" fontId="5" fillId="0" borderId="28" xfId="276" applyNumberFormat="1" applyFill="1" applyBorder="1" applyAlignment="1" applyProtection="1">
      <alignment horizontal="left" vertical="center"/>
      <protection hidden="1" locked="0"/>
    </xf>
    <xf numFmtId="0" fontId="4" fillId="0" borderId="30" xfId="325" applyFont="1" applyFill="1" applyBorder="1" applyAlignment="1">
      <alignment horizontal="left" vertical="center"/>
      <protection/>
    </xf>
    <xf numFmtId="0" fontId="14" fillId="0" borderId="0" xfId="362" applyFont="1" applyBorder="1" applyAlignment="1" applyProtection="1">
      <alignment horizontal="left"/>
      <protection hidden="1"/>
    </xf>
    <xf numFmtId="0" fontId="15" fillId="0" borderId="0" xfId="362" applyFont="1" applyBorder="1" applyAlignment="1">
      <alignment/>
      <protection/>
    </xf>
    <xf numFmtId="0" fontId="13" fillId="0" borderId="0" xfId="362" applyFont="1" applyBorder="1" applyAlignment="1" applyProtection="1">
      <alignment horizontal="left"/>
      <protection hidden="1"/>
    </xf>
    <xf numFmtId="0" fontId="9" fillId="0" borderId="0" xfId="362" applyBorder="1" applyAlignment="1">
      <alignment/>
      <protection/>
    </xf>
    <xf numFmtId="0" fontId="9" fillId="0" borderId="24" xfId="362" applyBorder="1" applyAlignment="1">
      <alignment/>
      <protection/>
    </xf>
    <xf numFmtId="0" fontId="4" fillId="0" borderId="45" xfId="325" applyFont="1" applyBorder="1" applyAlignment="1" applyProtection="1">
      <alignment horizontal="center" vertical="top"/>
      <protection hidden="1"/>
    </xf>
    <xf numFmtId="0" fontId="4" fillId="0" borderId="45" xfId="325" applyFont="1" applyBorder="1" applyAlignment="1">
      <alignment horizontal="center"/>
      <protection/>
    </xf>
    <xf numFmtId="0" fontId="4" fillId="0" borderId="46" xfId="325" applyFont="1" applyBorder="1" applyAlignment="1">
      <alignment/>
      <protection/>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3"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3" fillId="0" borderId="48" xfId="0" applyFont="1" applyFill="1" applyBorder="1" applyAlignment="1">
      <alignment horizontal="left" vertical="center" wrapText="1" indent="1"/>
    </xf>
    <xf numFmtId="0" fontId="3" fillId="0" borderId="16"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2" xfId="0" applyFont="1" applyFill="1" applyBorder="1" applyAlignment="1">
      <alignment horizontal="left" vertical="center" wrapText="1" indent="1"/>
    </xf>
    <xf numFmtId="0" fontId="3" fillId="0" borderId="53" xfId="0" applyFont="1" applyFill="1" applyBorder="1" applyAlignment="1">
      <alignment horizontal="left" vertical="center" wrapText="1" indent="1"/>
    </xf>
    <xf numFmtId="0" fontId="3" fillId="0" borderId="54" xfId="0" applyFont="1" applyFill="1" applyBorder="1" applyAlignment="1">
      <alignment horizontal="left" vertical="center" wrapText="1" inden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4" fillId="0" borderId="56" xfId="0" applyFont="1" applyFill="1" applyBorder="1" applyAlignment="1">
      <alignment horizontal="left" vertical="center" wrapText="1" indent="1"/>
    </xf>
    <xf numFmtId="0" fontId="4" fillId="0" borderId="57" xfId="0" applyFont="1" applyFill="1" applyBorder="1" applyAlignment="1">
      <alignment horizontal="left" vertical="center" wrapText="1" indent="1"/>
    </xf>
    <xf numFmtId="0" fontId="4" fillId="0" borderId="58"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3" fillId="0" borderId="5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49" xfId="0" applyFont="1" applyFill="1" applyBorder="1" applyAlignment="1">
      <alignment horizontal="left" vertical="center" wrapText="1" indent="1"/>
    </xf>
    <xf numFmtId="0" fontId="4" fillId="0" borderId="50" xfId="0" applyFont="1" applyFill="1" applyBorder="1" applyAlignment="1">
      <alignment horizontal="left" vertical="center" wrapText="1" indent="1"/>
    </xf>
    <xf numFmtId="0" fontId="4" fillId="0" borderId="59" xfId="0" applyFont="1" applyFill="1" applyBorder="1" applyAlignment="1">
      <alignment horizontal="left" vertical="center" wrapText="1"/>
    </xf>
    <xf numFmtId="0" fontId="6" fillId="0" borderId="21" xfId="0"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wrapText="1"/>
      <protection hidden="1"/>
    </xf>
    <xf numFmtId="0" fontId="7" fillId="0" borderId="29" xfId="0" applyFont="1" applyFill="1" applyBorder="1" applyAlignment="1" applyProtection="1">
      <alignment horizontal="left" vertical="center" wrapText="1"/>
      <protection hidden="1"/>
    </xf>
    <xf numFmtId="0" fontId="4" fillId="0" borderId="1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60"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53" xfId="0" applyFont="1" applyFill="1" applyBorder="1" applyAlignment="1">
      <alignment vertical="center"/>
    </xf>
    <xf numFmtId="0" fontId="0" fillId="0" borderId="54" xfId="0" applyFont="1" applyFill="1" applyBorder="1" applyAlignment="1">
      <alignment vertical="center"/>
    </xf>
    <xf numFmtId="0" fontId="4" fillId="0" borderId="6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Alignment="1">
      <alignment vertical="center"/>
    </xf>
    <xf numFmtId="0" fontId="3" fillId="0" borderId="23"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55" xfId="0" applyFont="1" applyFill="1" applyBorder="1" applyAlignment="1">
      <alignment vertical="center"/>
    </xf>
    <xf numFmtId="0" fontId="0" fillId="0" borderId="61"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55" xfId="0" applyFont="1" applyFill="1" applyBorder="1" applyAlignment="1" applyProtection="1">
      <alignment vertical="center" wrapText="1"/>
      <protection hidden="1"/>
    </xf>
    <xf numFmtId="0" fontId="7" fillId="0" borderId="61" xfId="0" applyFont="1" applyFill="1" applyBorder="1" applyAlignment="1" applyProtection="1">
      <alignment vertical="center" wrapText="1"/>
      <protection hidden="1"/>
    </xf>
    <xf numFmtId="0" fontId="3" fillId="0" borderId="22" xfId="0" applyFont="1" applyFill="1" applyBorder="1" applyAlignment="1" applyProtection="1">
      <alignment horizontal="center" vertical="center" wrapText="1"/>
      <protection hidden="1"/>
    </xf>
    <xf numFmtId="0" fontId="3" fillId="0" borderId="55" xfId="0" applyFont="1" applyFill="1" applyBorder="1" applyAlignment="1" applyProtection="1">
      <alignment horizontal="center" vertical="center" wrapText="1"/>
      <protection hidden="1"/>
    </xf>
    <xf numFmtId="0" fontId="3" fillId="0" borderId="61" xfId="0" applyFont="1" applyFill="1" applyBorder="1" applyAlignment="1" applyProtection="1">
      <alignment horizontal="center" vertical="center" wrapText="1"/>
      <protection hidden="1"/>
    </xf>
    <xf numFmtId="0" fontId="3" fillId="0" borderId="68"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0" fillId="0" borderId="55" xfId="0" applyFont="1" applyFill="1" applyBorder="1" applyAlignment="1">
      <alignment vertical="center" wrapText="1"/>
    </xf>
    <xf numFmtId="0" fontId="0" fillId="0" borderId="61"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22" xfId="0" applyFont="1" applyFill="1" applyBorder="1" applyAlignment="1" applyProtection="1">
      <alignment vertical="center" wrapText="1"/>
      <protection hidden="1"/>
    </xf>
    <xf numFmtId="0" fontId="6" fillId="0" borderId="55" xfId="0" applyFont="1" applyFill="1" applyBorder="1" applyAlignment="1" applyProtection="1">
      <alignment vertical="center" wrapText="1"/>
      <protection hidden="1"/>
    </xf>
    <xf numFmtId="0" fontId="6" fillId="0" borderId="6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1" xfId="0" applyFont="1" applyFill="1" applyBorder="1" applyAlignment="1">
      <alignment horizontal="center" vertical="center" wrapText="1"/>
    </xf>
    <xf numFmtId="0" fontId="0" fillId="0" borderId="47" xfId="0" applyFont="1"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0" fontId="0" fillId="0" borderId="50" xfId="0" applyFont="1" applyFill="1" applyBorder="1" applyAlignment="1">
      <alignment/>
    </xf>
    <xf numFmtId="0" fontId="6" fillId="0" borderId="20" xfId="0" applyFont="1" applyFill="1" applyBorder="1" applyAlignment="1">
      <alignment horizontal="center"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69"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7" fillId="0" borderId="0" xfId="362" applyFont="1" applyFill="1" applyBorder="1" applyAlignment="1" applyProtection="1">
      <alignment horizontal="center" vertical="center"/>
      <protection hidden="1"/>
    </xf>
    <xf numFmtId="0" fontId="7" fillId="0" borderId="0" xfId="362" applyFont="1" applyFill="1" applyBorder="1" applyAlignment="1" applyProtection="1">
      <alignment horizontal="center" vertical="center"/>
      <protection hidden="1"/>
    </xf>
    <xf numFmtId="14" fontId="7" fillId="0" borderId="0" xfId="362" applyNumberFormat="1" applyFont="1" applyFill="1" applyBorder="1" applyAlignment="1" applyProtection="1">
      <alignment horizontal="center" vertical="center"/>
      <protection hidden="1" locked="0"/>
    </xf>
    <xf numFmtId="0" fontId="0" fillId="0" borderId="0" xfId="362" applyFont="1" applyFill="1" applyBorder="1" applyAlignment="1">
      <alignment vertical="center"/>
      <protection/>
    </xf>
    <xf numFmtId="0" fontId="3"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vertical="center" wrapText="1"/>
    </xf>
    <xf numFmtId="0" fontId="10" fillId="0" borderId="0" xfId="3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72"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0" fillId="0" borderId="55" xfId="0" applyFont="1" applyFill="1" applyBorder="1" applyAlignment="1">
      <alignment vertical="center" wrapText="1"/>
    </xf>
    <xf numFmtId="0" fontId="0" fillId="0" borderId="61" xfId="0" applyFont="1" applyFill="1" applyBorder="1" applyAlignment="1">
      <alignment vertical="center" wrapText="1"/>
    </xf>
    <xf numFmtId="0" fontId="0" fillId="36" borderId="0" xfId="0" applyFont="1" applyFill="1" applyAlignment="1">
      <alignment horizontal="center" vertical="top"/>
    </xf>
    <xf numFmtId="0" fontId="7" fillId="36" borderId="0" xfId="0" applyFont="1" applyFill="1" applyBorder="1" applyAlignment="1">
      <alignment vertical="top"/>
    </xf>
    <xf numFmtId="0" fontId="7" fillId="36" borderId="0" xfId="0" applyFont="1" applyFill="1" applyAlignment="1">
      <alignment vertical="top"/>
    </xf>
    <xf numFmtId="0" fontId="0" fillId="36" borderId="0" xfId="0" applyFont="1" applyFill="1" applyAlignment="1">
      <alignment horizontal="justify" vertical="top" wrapText="1"/>
    </xf>
    <xf numFmtId="0" fontId="40" fillId="36" borderId="0" xfId="0" applyFont="1" applyFill="1" applyAlignment="1">
      <alignment horizontal="justify" vertical="top" wrapText="1"/>
    </xf>
    <xf numFmtId="0" fontId="0" fillId="0" borderId="0" xfId="0" applyFont="1" applyAlignment="1">
      <alignment horizontal="justify" vertical="top" wrapText="1"/>
    </xf>
    <xf numFmtId="0" fontId="40" fillId="36" borderId="0" xfId="0" applyFont="1" applyFill="1" applyAlignment="1">
      <alignment horizontal="left" vertical="top" wrapText="1"/>
    </xf>
    <xf numFmtId="0" fontId="15" fillId="36" borderId="0" xfId="0" applyFont="1" applyFill="1" applyAlignment="1">
      <alignment horizontal="center" vertical="top"/>
    </xf>
    <xf numFmtId="0" fontId="7" fillId="36" borderId="0" xfId="0" applyFont="1" applyFill="1" applyAlignment="1">
      <alignment horizontal="left" vertical="top"/>
    </xf>
    <xf numFmtId="0" fontId="0" fillId="36" borderId="0" xfId="0" applyFont="1" applyFill="1" applyAlignment="1">
      <alignment horizontal="justify" vertical="top"/>
    </xf>
    <xf numFmtId="0" fontId="0" fillId="0" borderId="0" xfId="0" applyFont="1" applyFill="1" applyAlignment="1">
      <alignment horizontal="center" vertical="center"/>
    </xf>
    <xf numFmtId="0" fontId="7" fillId="36" borderId="0" xfId="0" applyFont="1" applyFill="1" applyAlignment="1">
      <alignment horizontal="center" vertical="top"/>
    </xf>
    <xf numFmtId="0" fontId="36" fillId="36" borderId="0" xfId="0" applyFont="1" applyFill="1" applyAlignment="1">
      <alignment vertical="top"/>
    </xf>
    <xf numFmtId="0" fontId="35" fillId="36" borderId="0" xfId="0" applyFont="1" applyFill="1" applyAlignment="1">
      <alignment horizontal="left" vertical="top"/>
    </xf>
    <xf numFmtId="0" fontId="7" fillId="36" borderId="0" xfId="0" applyFont="1" applyFill="1" applyAlignment="1">
      <alignment horizontal="left" vertical="top" wrapText="1"/>
    </xf>
    <xf numFmtId="0" fontId="0" fillId="36" borderId="0" xfId="0" applyFont="1" applyFill="1" applyAlignment="1">
      <alignment horizontal="left" vertical="top" wrapText="1"/>
    </xf>
    <xf numFmtId="0" fontId="0" fillId="36" borderId="0" xfId="0" applyFont="1" applyFill="1" applyAlignment="1">
      <alignment horizontal="left" vertical="top"/>
    </xf>
    <xf numFmtId="0" fontId="7" fillId="36" borderId="0" xfId="0" applyFont="1" applyFill="1" applyAlignment="1">
      <alignment horizontal="justify" vertical="top" wrapText="1"/>
    </xf>
    <xf numFmtId="0" fontId="0" fillId="0" borderId="0" xfId="0" applyFont="1" applyFill="1" applyAlignment="1">
      <alignment horizontal="justify" vertical="top" wrapText="1"/>
    </xf>
    <xf numFmtId="0" fontId="15" fillId="36" borderId="0" xfId="0" applyFont="1" applyFill="1" applyAlignment="1">
      <alignment horizontal="justify" vertical="top"/>
    </xf>
    <xf numFmtId="0" fontId="9" fillId="36" borderId="0" xfId="0" applyFont="1" applyFill="1" applyAlignment="1">
      <alignment vertical="top"/>
    </xf>
    <xf numFmtId="0" fontId="7" fillId="36" borderId="0" xfId="0" applyFont="1" applyFill="1" applyAlignment="1">
      <alignment horizontal="justify" vertical="top"/>
    </xf>
    <xf numFmtId="0" fontId="0" fillId="36" borderId="0" xfId="0" applyFont="1" applyFill="1" applyBorder="1" applyAlignment="1">
      <alignment horizontal="left" vertical="top"/>
    </xf>
    <xf numFmtId="0" fontId="42" fillId="36" borderId="35" xfId="0" applyFont="1" applyFill="1" applyBorder="1" applyAlignment="1">
      <alignment horizontal="left" vertical="center"/>
    </xf>
    <xf numFmtId="0" fontId="42" fillId="36" borderId="45" xfId="0" applyFont="1" applyFill="1" applyBorder="1" applyAlignment="1">
      <alignment horizontal="left" vertical="center"/>
    </xf>
    <xf numFmtId="0" fontId="42" fillId="36" borderId="36" xfId="0" applyFont="1" applyFill="1" applyBorder="1" applyAlignment="1">
      <alignment horizontal="left" vertical="center"/>
    </xf>
    <xf numFmtId="0" fontId="42" fillId="36" borderId="41" xfId="0" applyFont="1" applyFill="1" applyBorder="1" applyAlignment="1">
      <alignment horizontal="left" vertical="center"/>
    </xf>
    <xf numFmtId="0" fontId="42" fillId="36" borderId="19" xfId="0" applyFont="1" applyFill="1" applyBorder="1" applyAlignment="1">
      <alignment horizontal="left" vertical="center"/>
    </xf>
    <xf numFmtId="0" fontId="42" fillId="36" borderId="34" xfId="0" applyFont="1" applyFill="1" applyBorder="1" applyAlignment="1">
      <alignment horizontal="left" vertical="center"/>
    </xf>
    <xf numFmtId="0" fontId="0" fillId="36" borderId="0" xfId="0" applyFont="1" applyFill="1" applyAlignment="1">
      <alignment vertical="top"/>
    </xf>
    <xf numFmtId="14" fontId="42" fillId="36" borderId="37" xfId="0" applyNumberFormat="1" applyFont="1" applyFill="1" applyBorder="1" applyAlignment="1">
      <alignment horizontal="center" vertical="center"/>
    </xf>
    <xf numFmtId="0" fontId="42" fillId="36" borderId="38" xfId="0" applyFont="1" applyFill="1" applyBorder="1" applyAlignment="1">
      <alignment horizontal="center" vertical="center"/>
    </xf>
    <xf numFmtId="0" fontId="44" fillId="36" borderId="37" xfId="0" applyFont="1" applyFill="1" applyBorder="1" applyAlignment="1">
      <alignment horizontal="left"/>
    </xf>
    <xf numFmtId="0" fontId="44" fillId="36" borderId="31" xfId="0" applyFont="1" applyFill="1" applyBorder="1" applyAlignment="1">
      <alignment horizontal="left"/>
    </xf>
    <xf numFmtId="0" fontId="44" fillId="36" borderId="38" xfId="0" applyFont="1" applyFill="1" applyBorder="1" applyAlignment="1">
      <alignment horizontal="left"/>
    </xf>
    <xf numFmtId="0" fontId="44" fillId="36" borderId="39" xfId="0" applyFont="1" applyFill="1" applyBorder="1" applyAlignment="1">
      <alignment horizontal="left" vertical="center" wrapText="1"/>
    </xf>
    <xf numFmtId="0" fontId="44" fillId="36" borderId="0" xfId="0" applyFont="1" applyFill="1" applyBorder="1" applyAlignment="1">
      <alignment horizontal="left" vertical="center" wrapText="1"/>
    </xf>
    <xf numFmtId="0" fontId="44" fillId="36" borderId="40" xfId="0" applyFont="1" applyFill="1" applyBorder="1" applyAlignment="1">
      <alignment horizontal="left" vertical="center" wrapText="1"/>
    </xf>
    <xf numFmtId="0" fontId="44" fillId="36" borderId="35" xfId="0" applyFont="1" applyFill="1" applyBorder="1" applyAlignment="1">
      <alignment horizontal="left" vertical="center" wrapText="1"/>
    </xf>
    <xf numFmtId="0" fontId="44" fillId="36" borderId="45" xfId="0" applyFont="1" applyFill="1" applyBorder="1" applyAlignment="1">
      <alignment horizontal="left" vertical="center" wrapText="1"/>
    </xf>
    <xf numFmtId="0" fontId="44" fillId="36" borderId="36" xfId="0" applyFont="1" applyFill="1" applyBorder="1" applyAlignment="1">
      <alignment horizontal="left" vertical="center" wrapText="1"/>
    </xf>
    <xf numFmtId="0" fontId="44" fillId="36" borderId="41" xfId="0" applyFont="1" applyFill="1" applyBorder="1" applyAlignment="1">
      <alignment horizontal="left" vertical="center" wrapText="1"/>
    </xf>
    <xf numFmtId="0" fontId="44" fillId="36" borderId="19" xfId="0" applyFont="1" applyFill="1" applyBorder="1" applyAlignment="1">
      <alignment horizontal="left" vertical="center" wrapText="1"/>
    </xf>
    <xf numFmtId="0" fontId="44" fillId="36" borderId="34" xfId="0" applyFont="1" applyFill="1" applyBorder="1" applyAlignment="1">
      <alignment horizontal="left" vertical="center" wrapText="1"/>
    </xf>
  </cellXfs>
  <cellStyles count="373">
    <cellStyle name="Normal" xfId="0"/>
    <cellStyle name="20% - Accent1" xfId="15"/>
    <cellStyle name="20% - Accent1 2" xfId="16"/>
    <cellStyle name="20% - Accent1 2 2" xfId="17"/>
    <cellStyle name="20% - Accent1 2 2 2" xfId="18"/>
    <cellStyle name="20% - Accent1 2 3" xfId="19"/>
    <cellStyle name="20% - Accent1 3" xfId="20"/>
    <cellStyle name="20% - Accent1 3 2" xfId="21"/>
    <cellStyle name="20% - Accent1 3 2 2" xfId="22"/>
    <cellStyle name="20% - Accent1 3 3" xfId="23"/>
    <cellStyle name="20% - Accent1 4" xfId="24"/>
    <cellStyle name="20% - Accent1 4 2" xfId="25"/>
    <cellStyle name="20% - Accent1 4 3" xfId="26"/>
    <cellStyle name="20% - Accent1 5" xfId="27"/>
    <cellStyle name="20% - Accent1 5 2" xfId="28"/>
    <cellStyle name="20% - Accent1 6" xfId="29"/>
    <cellStyle name="20% - Accent1 6 2" xfId="30"/>
    <cellStyle name="20% - Accent1 7" xfId="31"/>
    <cellStyle name="20% - Accent1 8" xfId="32"/>
    <cellStyle name="20% - Accent2" xfId="33"/>
    <cellStyle name="20% - Accent2 2" xfId="34"/>
    <cellStyle name="20% - Accent2 2 2" xfId="35"/>
    <cellStyle name="20% - Accent2 2 2 2" xfId="36"/>
    <cellStyle name="20% - Accent2 2 3" xfId="37"/>
    <cellStyle name="20% - Accent2 3" xfId="38"/>
    <cellStyle name="20% - Accent2 3 2" xfId="39"/>
    <cellStyle name="20% - Accent2 3 2 2" xfId="40"/>
    <cellStyle name="20% - Accent2 3 3" xfId="41"/>
    <cellStyle name="20% - Accent2 4" xfId="42"/>
    <cellStyle name="20% - Accent2 4 2" xfId="43"/>
    <cellStyle name="20% - Accent2 4 3" xfId="44"/>
    <cellStyle name="20% - Accent2 5" xfId="45"/>
    <cellStyle name="20% - Accent2 5 2" xfId="46"/>
    <cellStyle name="20% - Accent2 6" xfId="47"/>
    <cellStyle name="20% - Accent2 6 2" xfId="48"/>
    <cellStyle name="20% - Accent2 7" xfId="49"/>
    <cellStyle name="20% - Accent2 8" xfId="50"/>
    <cellStyle name="20% - Accent3" xfId="51"/>
    <cellStyle name="20% - Accent3 2" xfId="52"/>
    <cellStyle name="20% - Accent3 2 2" xfId="53"/>
    <cellStyle name="20% - Accent3 2 2 2" xfId="54"/>
    <cellStyle name="20% - Accent3 2 3" xfId="55"/>
    <cellStyle name="20% - Accent3 3" xfId="56"/>
    <cellStyle name="20% - Accent3 3 2" xfId="57"/>
    <cellStyle name="20% - Accent3 3 2 2" xfId="58"/>
    <cellStyle name="20% - Accent3 3 3" xfId="59"/>
    <cellStyle name="20% - Accent3 4" xfId="60"/>
    <cellStyle name="20% - Accent3 4 2" xfId="61"/>
    <cellStyle name="20% - Accent3 4 3" xfId="62"/>
    <cellStyle name="20% - Accent3 5" xfId="63"/>
    <cellStyle name="20% - Accent3 5 2" xfId="64"/>
    <cellStyle name="20% - Accent3 6" xfId="65"/>
    <cellStyle name="20% - Accent3 6 2" xfId="66"/>
    <cellStyle name="20% - Accent3 7" xfId="67"/>
    <cellStyle name="20% - Accent3 8" xfId="68"/>
    <cellStyle name="20% - Accent4" xfId="69"/>
    <cellStyle name="20% - Accent4 2" xfId="70"/>
    <cellStyle name="20% - Accent4 2 2" xfId="71"/>
    <cellStyle name="20% - Accent4 2 2 2" xfId="72"/>
    <cellStyle name="20% - Accent4 2 3" xfId="73"/>
    <cellStyle name="20% - Accent4 3" xfId="74"/>
    <cellStyle name="20% - Accent4 3 2" xfId="75"/>
    <cellStyle name="20% - Accent4 3 2 2" xfId="76"/>
    <cellStyle name="20% - Accent4 3 3" xfId="77"/>
    <cellStyle name="20% - Accent4 4" xfId="78"/>
    <cellStyle name="20% - Accent4 4 2" xfId="79"/>
    <cellStyle name="20% - Accent4 4 3" xfId="80"/>
    <cellStyle name="20% - Accent4 5" xfId="81"/>
    <cellStyle name="20% - Accent4 5 2" xfId="82"/>
    <cellStyle name="20% - Accent4 6" xfId="83"/>
    <cellStyle name="20% - Accent4 6 2" xfId="84"/>
    <cellStyle name="20% - Accent4 7" xfId="85"/>
    <cellStyle name="20% - Accent4 8" xfId="86"/>
    <cellStyle name="20% - Accent5" xfId="87"/>
    <cellStyle name="20% - Accent5 2" xfId="88"/>
    <cellStyle name="20% - Accent5 2 2" xfId="89"/>
    <cellStyle name="20% - Accent5 2 2 2" xfId="90"/>
    <cellStyle name="20% - Accent5 2 3" xfId="91"/>
    <cellStyle name="20% - Accent5 3" xfId="92"/>
    <cellStyle name="20% - Accent5 3 2" xfId="93"/>
    <cellStyle name="20% - Accent5 3 2 2" xfId="94"/>
    <cellStyle name="20% - Accent5 3 3" xfId="95"/>
    <cellStyle name="20% - Accent5 4" xfId="96"/>
    <cellStyle name="20% - Accent5 4 2" xfId="97"/>
    <cellStyle name="20% - Accent5 4 3" xfId="98"/>
    <cellStyle name="20% - Accent5 5" xfId="99"/>
    <cellStyle name="20% - Accent5 5 2" xfId="100"/>
    <cellStyle name="20% - Accent5 6" xfId="101"/>
    <cellStyle name="20% - Accent5 6 2" xfId="102"/>
    <cellStyle name="20% - Accent5 7" xfId="103"/>
    <cellStyle name="20% - Accent5 8" xfId="104"/>
    <cellStyle name="20% - Accent6" xfId="105"/>
    <cellStyle name="20% - Accent6 2" xfId="106"/>
    <cellStyle name="20% - Accent6 2 2" xfId="107"/>
    <cellStyle name="20% - Accent6 2 2 2" xfId="108"/>
    <cellStyle name="20% - Accent6 2 3" xfId="109"/>
    <cellStyle name="20% - Accent6 3" xfId="110"/>
    <cellStyle name="20% - Accent6 3 2" xfId="111"/>
    <cellStyle name="20% - Accent6 3 2 2" xfId="112"/>
    <cellStyle name="20% - Accent6 3 3" xfId="113"/>
    <cellStyle name="20% - Accent6 4" xfId="114"/>
    <cellStyle name="20% - Accent6 4 2" xfId="115"/>
    <cellStyle name="20% - Accent6 4 3" xfId="116"/>
    <cellStyle name="20% - Accent6 5" xfId="117"/>
    <cellStyle name="20% - Accent6 5 2" xfId="118"/>
    <cellStyle name="20% - Accent6 6" xfId="119"/>
    <cellStyle name="20% - Accent6 6 2" xfId="120"/>
    <cellStyle name="20% - Accent6 7" xfId="121"/>
    <cellStyle name="20% - Accent6 8" xfId="122"/>
    <cellStyle name="40% - Accent1" xfId="123"/>
    <cellStyle name="40% - Accent1 2" xfId="124"/>
    <cellStyle name="40% - Accent1 2 2" xfId="125"/>
    <cellStyle name="40% - Accent1 2 2 2" xfId="126"/>
    <cellStyle name="40% - Accent1 2 3" xfId="127"/>
    <cellStyle name="40% - Accent1 3" xfId="128"/>
    <cellStyle name="40% - Accent1 3 2" xfId="129"/>
    <cellStyle name="40% - Accent1 3 2 2" xfId="130"/>
    <cellStyle name="40% - Accent1 3 3" xfId="131"/>
    <cellStyle name="40% - Accent1 4" xfId="132"/>
    <cellStyle name="40% - Accent1 4 2" xfId="133"/>
    <cellStyle name="40% - Accent1 4 3" xfId="134"/>
    <cellStyle name="40% - Accent1 5" xfId="135"/>
    <cellStyle name="40% - Accent1 5 2" xfId="136"/>
    <cellStyle name="40% - Accent1 6" xfId="137"/>
    <cellStyle name="40% - Accent1 6 2" xfId="138"/>
    <cellStyle name="40% - Accent1 7" xfId="139"/>
    <cellStyle name="40% - Accent1 8" xfId="140"/>
    <cellStyle name="40% - Accent2" xfId="141"/>
    <cellStyle name="40% - Accent2 2" xfId="142"/>
    <cellStyle name="40% - Accent2 2 2" xfId="143"/>
    <cellStyle name="40% - Accent2 2 2 2" xfId="144"/>
    <cellStyle name="40% - Accent2 2 3" xfId="145"/>
    <cellStyle name="40% - Accent2 3" xfId="146"/>
    <cellStyle name="40% - Accent2 3 2" xfId="147"/>
    <cellStyle name="40% - Accent2 3 2 2" xfId="148"/>
    <cellStyle name="40% - Accent2 3 3" xfId="149"/>
    <cellStyle name="40% - Accent2 4" xfId="150"/>
    <cellStyle name="40% - Accent2 4 2" xfId="151"/>
    <cellStyle name="40% - Accent2 4 3" xfId="152"/>
    <cellStyle name="40% - Accent2 5" xfId="153"/>
    <cellStyle name="40% - Accent2 5 2" xfId="154"/>
    <cellStyle name="40% - Accent2 6" xfId="155"/>
    <cellStyle name="40% - Accent2 6 2" xfId="156"/>
    <cellStyle name="40% - Accent2 7" xfId="157"/>
    <cellStyle name="40% - Accent2 8" xfId="158"/>
    <cellStyle name="40% - Accent3" xfId="159"/>
    <cellStyle name="40% - Accent3 2" xfId="160"/>
    <cellStyle name="40% - Accent3 2 2" xfId="161"/>
    <cellStyle name="40% - Accent3 2 2 2" xfId="162"/>
    <cellStyle name="40% - Accent3 2 3" xfId="163"/>
    <cellStyle name="40% - Accent3 3" xfId="164"/>
    <cellStyle name="40% - Accent3 3 2" xfId="165"/>
    <cellStyle name="40% - Accent3 3 2 2" xfId="166"/>
    <cellStyle name="40% - Accent3 3 3" xfId="167"/>
    <cellStyle name="40% - Accent3 4" xfId="168"/>
    <cellStyle name="40% - Accent3 4 2" xfId="169"/>
    <cellStyle name="40% - Accent3 4 3" xfId="170"/>
    <cellStyle name="40% - Accent3 5" xfId="171"/>
    <cellStyle name="40% - Accent3 5 2" xfId="172"/>
    <cellStyle name="40% - Accent3 6" xfId="173"/>
    <cellStyle name="40% - Accent3 6 2" xfId="174"/>
    <cellStyle name="40% - Accent3 7" xfId="175"/>
    <cellStyle name="40% - Accent3 8" xfId="176"/>
    <cellStyle name="40% - Accent4" xfId="177"/>
    <cellStyle name="40% - Accent4 2" xfId="178"/>
    <cellStyle name="40% - Accent4 2 2" xfId="179"/>
    <cellStyle name="40% - Accent4 2 2 2" xfId="180"/>
    <cellStyle name="40% - Accent4 2 3" xfId="181"/>
    <cellStyle name="40% - Accent4 3" xfId="182"/>
    <cellStyle name="40% - Accent4 3 2" xfId="183"/>
    <cellStyle name="40% - Accent4 3 2 2" xfId="184"/>
    <cellStyle name="40% - Accent4 3 3" xfId="185"/>
    <cellStyle name="40% - Accent4 4" xfId="186"/>
    <cellStyle name="40% - Accent4 4 2" xfId="187"/>
    <cellStyle name="40% - Accent4 4 3" xfId="188"/>
    <cellStyle name="40% - Accent4 5" xfId="189"/>
    <cellStyle name="40% - Accent4 5 2" xfId="190"/>
    <cellStyle name="40% - Accent4 6" xfId="191"/>
    <cellStyle name="40% - Accent4 6 2" xfId="192"/>
    <cellStyle name="40% - Accent4 7" xfId="193"/>
    <cellStyle name="40% - Accent4 8" xfId="194"/>
    <cellStyle name="40% - Accent5" xfId="195"/>
    <cellStyle name="40% - Accent5 2" xfId="196"/>
    <cellStyle name="40% - Accent5 2 2" xfId="197"/>
    <cellStyle name="40% - Accent5 2 2 2" xfId="198"/>
    <cellStyle name="40% - Accent5 2 3" xfId="199"/>
    <cellStyle name="40% - Accent5 3" xfId="200"/>
    <cellStyle name="40% - Accent5 3 2" xfId="201"/>
    <cellStyle name="40% - Accent5 3 2 2" xfId="202"/>
    <cellStyle name="40% - Accent5 3 3" xfId="203"/>
    <cellStyle name="40% - Accent5 4" xfId="204"/>
    <cellStyle name="40% - Accent5 4 2" xfId="205"/>
    <cellStyle name="40% - Accent5 4 3" xfId="206"/>
    <cellStyle name="40% - Accent5 5" xfId="207"/>
    <cellStyle name="40% - Accent5 5 2" xfId="208"/>
    <cellStyle name="40% - Accent5 6" xfId="209"/>
    <cellStyle name="40% - Accent5 6 2" xfId="210"/>
    <cellStyle name="40% - Accent5 7" xfId="211"/>
    <cellStyle name="40% - Accent5 8" xfId="212"/>
    <cellStyle name="40% - Accent6" xfId="213"/>
    <cellStyle name="40% - Accent6 2" xfId="214"/>
    <cellStyle name="40% - Accent6 2 2" xfId="215"/>
    <cellStyle name="40% - Accent6 2 2 2" xfId="216"/>
    <cellStyle name="40% - Accent6 2 3" xfId="217"/>
    <cellStyle name="40% - Accent6 3" xfId="218"/>
    <cellStyle name="40% - Accent6 3 2" xfId="219"/>
    <cellStyle name="40% - Accent6 3 2 2" xfId="220"/>
    <cellStyle name="40% - Accent6 3 3" xfId="221"/>
    <cellStyle name="40% - Accent6 4" xfId="222"/>
    <cellStyle name="40% - Accent6 4 2" xfId="223"/>
    <cellStyle name="40% - Accent6 4 3" xfId="224"/>
    <cellStyle name="40% - Accent6 5" xfId="225"/>
    <cellStyle name="40% - Accent6 5 2" xfId="226"/>
    <cellStyle name="40% - Accent6 6" xfId="227"/>
    <cellStyle name="40% - Accent6 6 2" xfId="228"/>
    <cellStyle name="40% - Accent6 7" xfId="229"/>
    <cellStyle name="40% - Accent6 8" xfId="230"/>
    <cellStyle name="60% - Accent1" xfId="231"/>
    <cellStyle name="60% - Accent2" xfId="232"/>
    <cellStyle name="60% - Accent3" xfId="233"/>
    <cellStyle name="60% - Accent4" xfId="234"/>
    <cellStyle name="60% - Accent5" xfId="235"/>
    <cellStyle name="60% - Accent6" xfId="236"/>
    <cellStyle name="Accent1" xfId="237"/>
    <cellStyle name="Accent2" xfId="238"/>
    <cellStyle name="Accent3" xfId="239"/>
    <cellStyle name="Accent4" xfId="240"/>
    <cellStyle name="Accent5" xfId="241"/>
    <cellStyle name="Accent6" xfId="242"/>
    <cellStyle name="Bad" xfId="243"/>
    <cellStyle name="Bilješka" xfId="244"/>
    <cellStyle name="Bilješka 2" xfId="245"/>
    <cellStyle name="Bilješka 2 2" xfId="246"/>
    <cellStyle name="Bilješka 2 2 2" xfId="247"/>
    <cellStyle name="Bilješka 2 2 2 2" xfId="248"/>
    <cellStyle name="Bilješka 2 2 3" xfId="249"/>
    <cellStyle name="Bilješka 2 3" xfId="250"/>
    <cellStyle name="Bilješka 2 3 2" xfId="251"/>
    <cellStyle name="Bilješka 2 3 2 2" xfId="252"/>
    <cellStyle name="Bilješka 2 3 3" xfId="253"/>
    <cellStyle name="Bilješka 2 4" xfId="254"/>
    <cellStyle name="Bilješka 2 4 2" xfId="255"/>
    <cellStyle name="Bilješka 2 4 3" xfId="256"/>
    <cellStyle name="Bilješka 2 5" xfId="257"/>
    <cellStyle name="Bilješka 2 5 2" xfId="258"/>
    <cellStyle name="Bilješka 2 6" xfId="259"/>
    <cellStyle name="Bilješka 2 6 2" xfId="260"/>
    <cellStyle name="Bilješka 2 7" xfId="261"/>
    <cellStyle name="Bilješka 2 8" xfId="262"/>
    <cellStyle name="Calculation" xfId="263"/>
    <cellStyle name="Check Cell" xfId="264"/>
    <cellStyle name="Comma" xfId="265"/>
    <cellStyle name="Comma [0]" xfId="266"/>
    <cellStyle name="Currency" xfId="267"/>
    <cellStyle name="Currency [0]" xfId="268"/>
    <cellStyle name="Dobro" xfId="269"/>
    <cellStyle name="Explanatory Text" xfId="270"/>
    <cellStyle name="Good" xfId="271"/>
    <cellStyle name="Heading 1" xfId="272"/>
    <cellStyle name="Heading 2" xfId="273"/>
    <cellStyle name="Heading 3" xfId="274"/>
    <cellStyle name="Heading 4" xfId="275"/>
    <cellStyle name="Hyperlink" xfId="276"/>
    <cellStyle name="Hyperlink 2" xfId="277"/>
    <cellStyle name="Hyperlink 3" xfId="278"/>
    <cellStyle name="Hyperlink 3 2" xfId="279"/>
    <cellStyle name="Input" xfId="280"/>
    <cellStyle name="Izlaz" xfId="281"/>
    <cellStyle name="Linked Cell" xfId="282"/>
    <cellStyle name="Naslov" xfId="283"/>
    <cellStyle name="Neutral" xfId="284"/>
    <cellStyle name="Normal 2" xfId="285"/>
    <cellStyle name="Normal 2 10" xfId="286"/>
    <cellStyle name="Normal 2 10 2" xfId="287"/>
    <cellStyle name="Normal 2 11" xfId="288"/>
    <cellStyle name="Normal 2 12" xfId="289"/>
    <cellStyle name="Normal 2 2" xfId="290"/>
    <cellStyle name="Normal 2 3" xfId="291"/>
    <cellStyle name="Normal 2 3 2" xfId="292"/>
    <cellStyle name="Normal 2 3 2 2" xfId="293"/>
    <cellStyle name="Normal 2 3 2 2 2" xfId="294"/>
    <cellStyle name="Normal 2 3 2 3" xfId="295"/>
    <cellStyle name="Normal 2 3 3" xfId="296"/>
    <cellStyle name="Normal 2 3 3 2" xfId="297"/>
    <cellStyle name="Normal 2 3 3 3" xfId="298"/>
    <cellStyle name="Normal 2 3 4" xfId="299"/>
    <cellStyle name="Normal 2 3 5" xfId="300"/>
    <cellStyle name="Normal 2 3 6" xfId="301"/>
    <cellStyle name="Normal 2 4" xfId="302"/>
    <cellStyle name="Normal 2 4 2" xfId="303"/>
    <cellStyle name="Normal 2 4 2 2" xfId="304"/>
    <cellStyle name="Normal 2 4 3" xfId="305"/>
    <cellStyle name="Normal 2 5" xfId="306"/>
    <cellStyle name="Normal 2 5 2" xfId="307"/>
    <cellStyle name="Normal 2 5 2 2" xfId="308"/>
    <cellStyle name="Normal 2 5 3" xfId="309"/>
    <cellStyle name="Normal 2 6" xfId="310"/>
    <cellStyle name="Normal 2 6 2" xfId="311"/>
    <cellStyle name="Normal 2 6 3" xfId="312"/>
    <cellStyle name="Normal 2 7" xfId="313"/>
    <cellStyle name="Normal 2 7 2" xfId="314"/>
    <cellStyle name="Normal 2 7 3" xfId="315"/>
    <cellStyle name="Normal 2 8" xfId="316"/>
    <cellStyle name="Normal 2 8 2" xfId="317"/>
    <cellStyle name="Normal 2 8 3" xfId="318"/>
    <cellStyle name="Normal 2 9" xfId="319"/>
    <cellStyle name="Normal 2 9 2" xfId="320"/>
    <cellStyle name="Normal 3" xfId="321"/>
    <cellStyle name="Normal 3 2" xfId="322"/>
    <cellStyle name="Normal 3 3" xfId="323"/>
    <cellStyle name="Normal 4" xfId="324"/>
    <cellStyle name="Normal_TFI-POD" xfId="325"/>
    <cellStyle name="Note" xfId="326"/>
    <cellStyle name="Obično 10" xfId="327"/>
    <cellStyle name="Obično 11" xfId="328"/>
    <cellStyle name="Obično 13" xfId="329"/>
    <cellStyle name="Obično 14" xfId="330"/>
    <cellStyle name="Obično 2" xfId="331"/>
    <cellStyle name="Obično 2 2" xfId="332"/>
    <cellStyle name="Obično 2 2 2" xfId="333"/>
    <cellStyle name="Obično 2 2 2 2" xfId="334"/>
    <cellStyle name="Obično 2 2 3" xfId="335"/>
    <cellStyle name="Obično 2 3" xfId="336"/>
    <cellStyle name="Obično 2 3 2" xfId="337"/>
    <cellStyle name="Obično 2 4" xfId="338"/>
    <cellStyle name="Obično 2 4 2" xfId="339"/>
    <cellStyle name="Obično 2 4 3" xfId="340"/>
    <cellStyle name="Obično 2 5" xfId="341"/>
    <cellStyle name="Obično 2 5 2" xfId="342"/>
    <cellStyle name="Obično 2 5 3" xfId="343"/>
    <cellStyle name="Obično 2 6" xfId="344"/>
    <cellStyle name="Obično 2 6 2" xfId="345"/>
    <cellStyle name="Obično 2 7" xfId="346"/>
    <cellStyle name="Obično 2 7 2" xfId="347"/>
    <cellStyle name="Obično 2 8" xfId="348"/>
    <cellStyle name="Obično 2 9" xfId="349"/>
    <cellStyle name="Obično 3" xfId="350"/>
    <cellStyle name="Obično 5" xfId="351"/>
    <cellStyle name="Obično 6" xfId="352"/>
    <cellStyle name="Obično 7" xfId="353"/>
    <cellStyle name="Obično 8" xfId="354"/>
    <cellStyle name="Obično 9" xfId="355"/>
    <cellStyle name="Obično_Knjiga2" xfId="356"/>
    <cellStyle name="Output" xfId="357"/>
    <cellStyle name="Percent" xfId="358"/>
    <cellStyle name="Percent 2" xfId="359"/>
    <cellStyle name="Percent 3" xfId="360"/>
    <cellStyle name="Percent 3 2" xfId="361"/>
    <cellStyle name="Style 1" xfId="362"/>
    <cellStyle name="Style 1 2" xfId="363"/>
    <cellStyle name="Style 1 2 2" xfId="364"/>
    <cellStyle name="Tekst upozorenja" xfId="365"/>
    <cellStyle name="Title" xfId="366"/>
    <cellStyle name="Total" xfId="367"/>
    <cellStyle name="Warning Text" xfId="368"/>
    <cellStyle name="Zarez 2" xfId="369"/>
    <cellStyle name="Zarez 2 2" xfId="370"/>
    <cellStyle name="Zarez 2 2 2" xfId="371"/>
    <cellStyle name="Zarez 2 2 2 2" xfId="372"/>
    <cellStyle name="Zarez 2 2 3" xfId="373"/>
    <cellStyle name="Zarez 2 3" xfId="374"/>
    <cellStyle name="Zarez 2 3 2" xfId="375"/>
    <cellStyle name="Zarez 2 3 2 2" xfId="376"/>
    <cellStyle name="Zarez 2 3 3" xfId="377"/>
    <cellStyle name="Zarez 2 4" xfId="378"/>
    <cellStyle name="Zarez 2 4 2" xfId="379"/>
    <cellStyle name="Zarez 2 4 3" xfId="380"/>
    <cellStyle name="Zarez 2 5" xfId="381"/>
    <cellStyle name="Zarez 2 5 2" xfId="382"/>
    <cellStyle name="Zarez 2 6" xfId="383"/>
    <cellStyle name="Zarez 2 6 2" xfId="384"/>
    <cellStyle name="Zarez 2 7" xfId="385"/>
    <cellStyle name="Zarez 2 8" xfId="386"/>
  </cellStyles>
  <dxfs count="8">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etlana.kundovic@optima-telekom.hr" TargetMode="External" /><Relationship Id="rId2" Type="http://schemas.openxmlformats.org/officeDocument/2006/relationships/hyperlink" Target="mailto:info@optima.hr" TargetMode="External" /><Relationship Id="rId3" Type="http://schemas.openxmlformats.org/officeDocument/2006/relationships/hyperlink" Target="http://www.optim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C20" sqref="C20:I20"/>
    </sheetView>
  </sheetViews>
  <sheetFormatPr defaultColWidth="9.140625" defaultRowHeight="12.75"/>
  <cols>
    <col min="1" max="1" width="9.140625" style="11" customWidth="1"/>
    <col min="2" max="2" width="13.00390625" style="11" customWidth="1"/>
    <col min="3" max="4" width="9.140625" style="11" customWidth="1"/>
    <col min="5" max="5" width="9.8515625" style="11" bestFit="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387" t="s">
        <v>91</v>
      </c>
      <c r="B1" s="387"/>
      <c r="C1" s="387"/>
      <c r="D1" s="133"/>
      <c r="E1" s="133"/>
      <c r="F1" s="133"/>
      <c r="G1" s="133"/>
      <c r="H1" s="133"/>
      <c r="I1" s="134"/>
      <c r="J1" s="10"/>
      <c r="K1" s="10"/>
      <c r="L1" s="10"/>
    </row>
    <row r="2" spans="1:12" ht="12.75" customHeight="1">
      <c r="A2" s="359" t="s">
        <v>92</v>
      </c>
      <c r="B2" s="360"/>
      <c r="C2" s="360"/>
      <c r="D2" s="361"/>
      <c r="E2" s="96" t="s">
        <v>577</v>
      </c>
      <c r="F2" s="135"/>
      <c r="G2" s="12" t="s">
        <v>93</v>
      </c>
      <c r="H2" s="96" t="s">
        <v>602</v>
      </c>
      <c r="I2" s="68"/>
      <c r="J2" s="10"/>
      <c r="K2" s="10"/>
      <c r="L2" s="10"/>
    </row>
    <row r="3" spans="1:12" ht="12.75">
      <c r="A3" s="69"/>
      <c r="B3" s="13"/>
      <c r="C3" s="13"/>
      <c r="D3" s="13"/>
      <c r="E3" s="14"/>
      <c r="F3" s="14"/>
      <c r="G3" s="13"/>
      <c r="H3" s="13"/>
      <c r="I3" s="136"/>
      <c r="J3" s="10"/>
      <c r="K3" s="10"/>
      <c r="L3" s="10"/>
    </row>
    <row r="4" spans="1:12" ht="15" customHeight="1">
      <c r="A4" s="362" t="s">
        <v>122</v>
      </c>
      <c r="B4" s="362"/>
      <c r="C4" s="362"/>
      <c r="D4" s="362"/>
      <c r="E4" s="362"/>
      <c r="F4" s="362"/>
      <c r="G4" s="362"/>
      <c r="H4" s="362"/>
      <c r="I4" s="363"/>
      <c r="J4" s="10"/>
      <c r="K4" s="10"/>
      <c r="L4" s="10"/>
    </row>
    <row r="5" spans="1:12" ht="12.75">
      <c r="A5" s="137"/>
      <c r="B5" s="23"/>
      <c r="C5" s="23"/>
      <c r="D5" s="23"/>
      <c r="E5" s="16"/>
      <c r="F5" s="71"/>
      <c r="G5" s="17"/>
      <c r="H5" s="18"/>
      <c r="I5" s="138"/>
      <c r="J5" s="10"/>
      <c r="K5" s="10"/>
      <c r="L5" s="10"/>
    </row>
    <row r="6" spans="1:12" ht="12.75">
      <c r="A6" s="351" t="s">
        <v>94</v>
      </c>
      <c r="B6" s="364"/>
      <c r="C6" s="365" t="s">
        <v>63</v>
      </c>
      <c r="D6" s="358"/>
      <c r="E6" s="139"/>
      <c r="F6" s="139"/>
      <c r="G6" s="139"/>
      <c r="H6" s="139"/>
      <c r="I6" s="140"/>
      <c r="J6" s="10"/>
      <c r="K6" s="10"/>
      <c r="L6" s="10"/>
    </row>
    <row r="7" spans="1:12" ht="12.75">
      <c r="A7" s="141"/>
      <c r="B7" s="142"/>
      <c r="C7" s="23"/>
      <c r="D7" s="23"/>
      <c r="E7" s="139"/>
      <c r="F7" s="139"/>
      <c r="G7" s="139"/>
      <c r="H7" s="139"/>
      <c r="I7" s="140"/>
      <c r="J7" s="10"/>
      <c r="K7" s="10"/>
      <c r="L7" s="10"/>
    </row>
    <row r="8" spans="1:12" ht="12.75" customHeight="1">
      <c r="A8" s="366" t="s">
        <v>95</v>
      </c>
      <c r="B8" s="367"/>
      <c r="C8" s="365" t="s">
        <v>64</v>
      </c>
      <c r="D8" s="358"/>
      <c r="E8" s="139"/>
      <c r="F8" s="139"/>
      <c r="G8" s="139"/>
      <c r="H8" s="139"/>
      <c r="I8" s="143"/>
      <c r="J8" s="10"/>
      <c r="K8" s="10"/>
      <c r="L8" s="10"/>
    </row>
    <row r="9" spans="1:12" ht="12.75">
      <c r="A9" s="144"/>
      <c r="B9" s="145"/>
      <c r="C9" s="146"/>
      <c r="D9" s="147"/>
      <c r="E9" s="23"/>
      <c r="F9" s="23"/>
      <c r="G9" s="23"/>
      <c r="H9" s="23"/>
      <c r="I9" s="143"/>
      <c r="J9" s="10"/>
      <c r="K9" s="10"/>
      <c r="L9" s="10"/>
    </row>
    <row r="10" spans="1:12" ht="12.75" customHeight="1">
      <c r="A10" s="356" t="s">
        <v>96</v>
      </c>
      <c r="B10" s="356"/>
      <c r="C10" s="357" t="s">
        <v>65</v>
      </c>
      <c r="D10" s="358"/>
      <c r="E10" s="23"/>
      <c r="F10" s="23"/>
      <c r="G10" s="23"/>
      <c r="H10" s="23"/>
      <c r="I10" s="143"/>
      <c r="J10" s="10"/>
      <c r="K10" s="10"/>
      <c r="L10" s="10"/>
    </row>
    <row r="11" spans="1:12" ht="12.75">
      <c r="A11" s="356"/>
      <c r="B11" s="356"/>
      <c r="C11" s="23"/>
      <c r="D11" s="23"/>
      <c r="E11" s="23"/>
      <c r="F11" s="23"/>
      <c r="G11" s="23"/>
      <c r="H11" s="23"/>
      <c r="I11" s="143"/>
      <c r="J11" s="10"/>
      <c r="K11" s="10"/>
      <c r="L11" s="10"/>
    </row>
    <row r="12" spans="1:12" ht="12.75">
      <c r="A12" s="351" t="s">
        <v>97</v>
      </c>
      <c r="B12" s="364"/>
      <c r="C12" s="368" t="s">
        <v>66</v>
      </c>
      <c r="D12" s="354"/>
      <c r="E12" s="354"/>
      <c r="F12" s="354"/>
      <c r="G12" s="354"/>
      <c r="H12" s="354"/>
      <c r="I12" s="355"/>
      <c r="J12" s="10"/>
      <c r="K12" s="10"/>
      <c r="L12" s="10"/>
    </row>
    <row r="13" spans="1:12" ht="12.75">
      <c r="A13" s="141"/>
      <c r="B13" s="142"/>
      <c r="C13" s="148"/>
      <c r="D13" s="23"/>
      <c r="E13" s="23"/>
      <c r="F13" s="23"/>
      <c r="G13" s="23"/>
      <c r="H13" s="23"/>
      <c r="I13" s="143"/>
      <c r="J13" s="10"/>
      <c r="K13" s="10"/>
      <c r="L13" s="10"/>
    </row>
    <row r="14" spans="1:12" ht="12.75">
      <c r="A14" s="351" t="s">
        <v>98</v>
      </c>
      <c r="B14" s="364"/>
      <c r="C14" s="369">
        <v>10010</v>
      </c>
      <c r="D14" s="370"/>
      <c r="E14" s="23"/>
      <c r="F14" s="353" t="s">
        <v>67</v>
      </c>
      <c r="G14" s="354"/>
      <c r="H14" s="354"/>
      <c r="I14" s="355"/>
      <c r="J14" s="10"/>
      <c r="K14" s="10"/>
      <c r="L14" s="10"/>
    </row>
    <row r="15" spans="1:12" ht="12.75">
      <c r="A15" s="141"/>
      <c r="B15" s="142"/>
      <c r="C15" s="23"/>
      <c r="D15" s="23"/>
      <c r="E15" s="23"/>
      <c r="F15" s="23"/>
      <c r="G15" s="23"/>
      <c r="H15" s="23"/>
      <c r="I15" s="143"/>
      <c r="J15" s="10"/>
      <c r="K15" s="10"/>
      <c r="L15" s="10"/>
    </row>
    <row r="16" spans="1:12" ht="12.75">
      <c r="A16" s="351" t="s">
        <v>99</v>
      </c>
      <c r="B16" s="352"/>
      <c r="C16" s="353" t="s">
        <v>68</v>
      </c>
      <c r="D16" s="354"/>
      <c r="E16" s="354"/>
      <c r="F16" s="354"/>
      <c r="G16" s="354"/>
      <c r="H16" s="354"/>
      <c r="I16" s="355"/>
      <c r="J16" s="10"/>
      <c r="K16" s="10"/>
      <c r="L16" s="10"/>
    </row>
    <row r="17" spans="1:12" ht="12.75">
      <c r="A17" s="141"/>
      <c r="B17" s="142"/>
      <c r="C17" s="23"/>
      <c r="D17" s="23"/>
      <c r="E17" s="23"/>
      <c r="F17" s="23"/>
      <c r="G17" s="23"/>
      <c r="H17" s="23"/>
      <c r="I17" s="143"/>
      <c r="J17" s="10"/>
      <c r="K17" s="10"/>
      <c r="L17" s="10"/>
    </row>
    <row r="18" spans="1:12" ht="12.75">
      <c r="A18" s="351" t="s">
        <v>100</v>
      </c>
      <c r="B18" s="364"/>
      <c r="C18" s="371" t="s">
        <v>69</v>
      </c>
      <c r="D18" s="372"/>
      <c r="E18" s="372"/>
      <c r="F18" s="372"/>
      <c r="G18" s="372"/>
      <c r="H18" s="372"/>
      <c r="I18" s="373"/>
      <c r="J18" s="10"/>
      <c r="K18" s="10"/>
      <c r="L18" s="10"/>
    </row>
    <row r="19" spans="1:12" ht="12.75">
      <c r="A19" s="141"/>
      <c r="B19" s="142"/>
      <c r="C19" s="148"/>
      <c r="D19" s="23"/>
      <c r="E19" s="23"/>
      <c r="F19" s="23"/>
      <c r="G19" s="23"/>
      <c r="H19" s="23"/>
      <c r="I19" s="143"/>
      <c r="J19" s="10"/>
      <c r="K19" s="10"/>
      <c r="L19" s="10"/>
    </row>
    <row r="20" spans="1:12" ht="12.75">
      <c r="A20" s="351" t="s">
        <v>101</v>
      </c>
      <c r="B20" s="364"/>
      <c r="C20" s="371" t="s">
        <v>70</v>
      </c>
      <c r="D20" s="372"/>
      <c r="E20" s="372"/>
      <c r="F20" s="372"/>
      <c r="G20" s="372"/>
      <c r="H20" s="372"/>
      <c r="I20" s="373"/>
      <c r="J20" s="10"/>
      <c r="K20" s="10"/>
      <c r="L20" s="10"/>
    </row>
    <row r="21" spans="1:12" ht="12.75">
      <c r="A21" s="141"/>
      <c r="B21" s="142"/>
      <c r="C21" s="148"/>
      <c r="D21" s="23"/>
      <c r="E21" s="23"/>
      <c r="F21" s="23"/>
      <c r="G21" s="23"/>
      <c r="H21" s="23"/>
      <c r="I21" s="143"/>
      <c r="J21" s="10"/>
      <c r="K21" s="10"/>
      <c r="L21" s="10"/>
    </row>
    <row r="22" spans="1:12" ht="12.75">
      <c r="A22" s="351" t="s">
        <v>102</v>
      </c>
      <c r="B22" s="352"/>
      <c r="C22" s="97">
        <v>133</v>
      </c>
      <c r="D22" s="353"/>
      <c r="E22" s="354"/>
      <c r="F22" s="355"/>
      <c r="G22" s="374"/>
      <c r="H22" s="351"/>
      <c r="I22" s="74"/>
      <c r="J22" s="10"/>
      <c r="K22" s="10"/>
      <c r="L22" s="10"/>
    </row>
    <row r="23" spans="1:12" ht="12.75">
      <c r="A23" s="141"/>
      <c r="B23" s="142"/>
      <c r="C23" s="23"/>
      <c r="D23" s="23"/>
      <c r="E23" s="23"/>
      <c r="F23" s="23"/>
      <c r="G23" s="23"/>
      <c r="H23" s="23"/>
      <c r="I23" s="143"/>
      <c r="J23" s="10"/>
      <c r="K23" s="10"/>
      <c r="L23" s="10"/>
    </row>
    <row r="24" spans="1:12" ht="12.75">
      <c r="A24" s="351" t="s">
        <v>103</v>
      </c>
      <c r="B24" s="352"/>
      <c r="C24" s="97">
        <v>21</v>
      </c>
      <c r="D24" s="353"/>
      <c r="E24" s="354"/>
      <c r="F24" s="354"/>
      <c r="G24" s="355"/>
      <c r="H24" s="149" t="s">
        <v>104</v>
      </c>
      <c r="I24" s="349">
        <v>208</v>
      </c>
      <c r="J24" s="10"/>
      <c r="K24" s="10"/>
      <c r="L24" s="10"/>
    </row>
    <row r="25" spans="1:12" ht="12.75">
      <c r="A25" s="141"/>
      <c r="B25" s="142"/>
      <c r="C25" s="23"/>
      <c r="D25" s="23"/>
      <c r="E25" s="23"/>
      <c r="F25" s="23"/>
      <c r="G25" s="142"/>
      <c r="H25" s="150" t="s">
        <v>105</v>
      </c>
      <c r="I25" s="151"/>
      <c r="J25" s="10"/>
      <c r="K25" s="10"/>
      <c r="L25" s="10"/>
    </row>
    <row r="26" spans="1:12" ht="12.75">
      <c r="A26" s="351" t="s">
        <v>106</v>
      </c>
      <c r="B26" s="352"/>
      <c r="C26" s="98" t="s">
        <v>107</v>
      </c>
      <c r="D26" s="24"/>
      <c r="E26" s="152"/>
      <c r="F26" s="23"/>
      <c r="G26" s="351" t="s">
        <v>108</v>
      </c>
      <c r="H26" s="352"/>
      <c r="I26" s="99" t="s">
        <v>560</v>
      </c>
      <c r="J26" s="10"/>
      <c r="K26" s="10"/>
      <c r="L26" s="10"/>
    </row>
    <row r="27" spans="1:12" ht="12.75">
      <c r="A27" s="141"/>
      <c r="B27" s="142"/>
      <c r="C27" s="23"/>
      <c r="D27" s="23"/>
      <c r="E27" s="23"/>
      <c r="F27" s="23"/>
      <c r="G27" s="23"/>
      <c r="H27" s="23"/>
      <c r="I27" s="153"/>
      <c r="J27" s="10"/>
      <c r="K27" s="10"/>
      <c r="L27" s="10"/>
    </row>
    <row r="28" spans="1:12" ht="12.75">
      <c r="A28" s="375" t="s">
        <v>109</v>
      </c>
      <c r="B28" s="375"/>
      <c r="C28" s="375"/>
      <c r="D28" s="375"/>
      <c r="E28" s="376" t="s">
        <v>110</v>
      </c>
      <c r="F28" s="376"/>
      <c r="G28" s="376"/>
      <c r="H28" s="377" t="s">
        <v>111</v>
      </c>
      <c r="I28" s="377"/>
      <c r="J28" s="10"/>
      <c r="K28" s="10"/>
      <c r="L28" s="10"/>
    </row>
    <row r="29" spans="1:12" ht="12.75">
      <c r="A29" s="76"/>
      <c r="B29" s="32"/>
      <c r="C29" s="32"/>
      <c r="D29" s="25"/>
      <c r="E29" s="15"/>
      <c r="F29" s="15"/>
      <c r="G29" s="15"/>
      <c r="H29" s="26"/>
      <c r="I29" s="75"/>
      <c r="J29" s="10"/>
      <c r="K29" s="10"/>
      <c r="L29" s="10"/>
    </row>
    <row r="30" spans="1:12" ht="12.75">
      <c r="A30" s="378"/>
      <c r="B30" s="379"/>
      <c r="C30" s="379"/>
      <c r="D30" s="380"/>
      <c r="E30" s="378"/>
      <c r="F30" s="379"/>
      <c r="G30" s="379"/>
      <c r="H30" s="357"/>
      <c r="I30" s="358"/>
      <c r="J30" s="10"/>
      <c r="K30" s="10"/>
      <c r="L30" s="10"/>
    </row>
    <row r="31" spans="1:12" ht="12.75">
      <c r="A31" s="72"/>
      <c r="B31" s="21"/>
      <c r="C31" s="20"/>
      <c r="D31" s="381"/>
      <c r="E31" s="381"/>
      <c r="F31" s="381"/>
      <c r="G31" s="382"/>
      <c r="H31" s="15"/>
      <c r="I31" s="77"/>
      <c r="J31" s="10"/>
      <c r="K31" s="10"/>
      <c r="L31" s="10"/>
    </row>
    <row r="32" spans="1:12" ht="12.75">
      <c r="A32" s="378"/>
      <c r="B32" s="379"/>
      <c r="C32" s="379"/>
      <c r="D32" s="380"/>
      <c r="E32" s="378"/>
      <c r="F32" s="379"/>
      <c r="G32" s="379"/>
      <c r="H32" s="357"/>
      <c r="I32" s="358"/>
      <c r="J32" s="10"/>
      <c r="K32" s="10"/>
      <c r="L32" s="10"/>
    </row>
    <row r="33" spans="1:12" ht="12.75">
      <c r="A33" s="72"/>
      <c r="B33" s="21"/>
      <c r="C33" s="20"/>
      <c r="D33" s="27"/>
      <c r="E33" s="27"/>
      <c r="F33" s="27"/>
      <c r="G33" s="28"/>
      <c r="H33" s="15"/>
      <c r="I33" s="78"/>
      <c r="J33" s="10"/>
      <c r="K33" s="10"/>
      <c r="L33" s="10"/>
    </row>
    <row r="34" spans="1:12" ht="12.75">
      <c r="A34" s="378"/>
      <c r="B34" s="379"/>
      <c r="C34" s="379"/>
      <c r="D34" s="380"/>
      <c r="E34" s="378"/>
      <c r="F34" s="379"/>
      <c r="G34" s="379"/>
      <c r="H34" s="357"/>
      <c r="I34" s="358"/>
      <c r="J34" s="10"/>
      <c r="K34" s="10"/>
      <c r="L34" s="10"/>
    </row>
    <row r="35" spans="1:12" ht="12.75">
      <c r="A35" s="72"/>
      <c r="B35" s="21"/>
      <c r="C35" s="20"/>
      <c r="D35" s="27"/>
      <c r="E35" s="27"/>
      <c r="F35" s="27"/>
      <c r="G35" s="28"/>
      <c r="H35" s="15"/>
      <c r="I35" s="78"/>
      <c r="J35" s="10"/>
      <c r="K35" s="10"/>
      <c r="L35" s="10"/>
    </row>
    <row r="36" spans="1:12" ht="12.75">
      <c r="A36" s="378"/>
      <c r="B36" s="379"/>
      <c r="C36" s="379"/>
      <c r="D36" s="380"/>
      <c r="E36" s="378"/>
      <c r="F36" s="379"/>
      <c r="G36" s="379"/>
      <c r="H36" s="357"/>
      <c r="I36" s="358"/>
      <c r="J36" s="10"/>
      <c r="K36" s="10"/>
      <c r="L36" s="10"/>
    </row>
    <row r="37" spans="1:12" ht="12.75">
      <c r="A37" s="79"/>
      <c r="B37" s="29"/>
      <c r="C37" s="389"/>
      <c r="D37" s="390"/>
      <c r="E37" s="15"/>
      <c r="F37" s="389"/>
      <c r="G37" s="390"/>
      <c r="H37" s="15"/>
      <c r="I37" s="73"/>
      <c r="J37" s="10"/>
      <c r="K37" s="10"/>
      <c r="L37" s="10"/>
    </row>
    <row r="38" spans="1:12" ht="12.75">
      <c r="A38" s="378"/>
      <c r="B38" s="379"/>
      <c r="C38" s="379"/>
      <c r="D38" s="380"/>
      <c r="E38" s="378"/>
      <c r="F38" s="379"/>
      <c r="G38" s="379"/>
      <c r="H38" s="357"/>
      <c r="I38" s="358"/>
      <c r="J38" s="10"/>
      <c r="K38" s="10"/>
      <c r="L38" s="10"/>
    </row>
    <row r="39" spans="1:12" ht="12.75">
      <c r="A39" s="79"/>
      <c r="B39" s="29"/>
      <c r="C39" s="30"/>
      <c r="D39" s="31"/>
      <c r="E39" s="15"/>
      <c r="F39" s="30"/>
      <c r="G39" s="31"/>
      <c r="H39" s="15"/>
      <c r="I39" s="73"/>
      <c r="J39" s="10"/>
      <c r="K39" s="10"/>
      <c r="L39" s="10"/>
    </row>
    <row r="40" spans="1:12" ht="12.75">
      <c r="A40" s="378"/>
      <c r="B40" s="379"/>
      <c r="C40" s="379"/>
      <c r="D40" s="380"/>
      <c r="E40" s="378"/>
      <c r="F40" s="379"/>
      <c r="G40" s="379"/>
      <c r="H40" s="357"/>
      <c r="I40" s="358"/>
      <c r="J40" s="10"/>
      <c r="K40" s="10"/>
      <c r="L40" s="10"/>
    </row>
    <row r="41" spans="1:12" ht="12.75">
      <c r="A41" s="100"/>
      <c r="B41" s="32"/>
      <c r="C41" s="32"/>
      <c r="D41" s="32"/>
      <c r="E41" s="22"/>
      <c r="F41" s="101"/>
      <c r="G41" s="101"/>
      <c r="H41" s="102"/>
      <c r="I41" s="80"/>
      <c r="J41" s="10"/>
      <c r="K41" s="10"/>
      <c r="L41" s="10"/>
    </row>
    <row r="42" spans="1:12" ht="12.75">
      <c r="A42" s="79"/>
      <c r="B42" s="29"/>
      <c r="C42" s="30"/>
      <c r="D42" s="31"/>
      <c r="E42" s="15"/>
      <c r="F42" s="30"/>
      <c r="G42" s="31"/>
      <c r="H42" s="15"/>
      <c r="I42" s="73"/>
      <c r="J42" s="10"/>
      <c r="K42" s="10"/>
      <c r="L42" s="10"/>
    </row>
    <row r="43" spans="1:12" ht="12.75">
      <c r="A43" s="81"/>
      <c r="B43" s="33"/>
      <c r="C43" s="33"/>
      <c r="D43" s="19"/>
      <c r="E43" s="19"/>
      <c r="F43" s="33"/>
      <c r="G43" s="19"/>
      <c r="H43" s="19"/>
      <c r="I43" s="82"/>
      <c r="J43" s="10"/>
      <c r="K43" s="10"/>
      <c r="L43" s="10"/>
    </row>
    <row r="44" spans="1:12" ht="12.75" customHeight="1">
      <c r="A44" s="383" t="s">
        <v>112</v>
      </c>
      <c r="B44" s="383"/>
      <c r="C44" s="357"/>
      <c r="D44" s="358"/>
      <c r="E44" s="25"/>
      <c r="F44" s="353"/>
      <c r="G44" s="379"/>
      <c r="H44" s="379"/>
      <c r="I44" s="380"/>
      <c r="J44" s="10"/>
      <c r="K44" s="10"/>
      <c r="L44" s="10"/>
    </row>
    <row r="45" spans="1:12" ht="12.75">
      <c r="A45" s="154"/>
      <c r="B45" s="154"/>
      <c r="C45" s="389"/>
      <c r="D45" s="390"/>
      <c r="E45" s="15"/>
      <c r="F45" s="389"/>
      <c r="G45" s="391"/>
      <c r="H45" s="34"/>
      <c r="I45" s="83"/>
      <c r="J45" s="10"/>
      <c r="K45" s="10"/>
      <c r="L45" s="10"/>
    </row>
    <row r="46" spans="1:12" ht="12.75" customHeight="1">
      <c r="A46" s="383" t="s">
        <v>113</v>
      </c>
      <c r="B46" s="383"/>
      <c r="C46" s="353" t="s">
        <v>71</v>
      </c>
      <c r="D46" s="354"/>
      <c r="E46" s="354"/>
      <c r="F46" s="354"/>
      <c r="G46" s="354"/>
      <c r="H46" s="354"/>
      <c r="I46" s="355"/>
      <c r="J46" s="10"/>
      <c r="K46" s="10"/>
      <c r="L46" s="10"/>
    </row>
    <row r="47" spans="1:12" ht="12.75">
      <c r="A47" s="150"/>
      <c r="B47" s="150"/>
      <c r="C47" s="20" t="s">
        <v>51</v>
      </c>
      <c r="D47" s="15"/>
      <c r="E47" s="15"/>
      <c r="F47" s="15"/>
      <c r="G47" s="15"/>
      <c r="H47" s="15"/>
      <c r="I47" s="73"/>
      <c r="J47" s="10"/>
      <c r="K47" s="10"/>
      <c r="L47" s="10"/>
    </row>
    <row r="48" spans="1:12" ht="12.75">
      <c r="A48" s="383" t="s">
        <v>114</v>
      </c>
      <c r="B48" s="383"/>
      <c r="C48" s="384" t="s">
        <v>72</v>
      </c>
      <c r="D48" s="385"/>
      <c r="E48" s="386"/>
      <c r="F48" s="15"/>
      <c r="G48" s="43" t="s">
        <v>52</v>
      </c>
      <c r="H48" s="384" t="s">
        <v>74</v>
      </c>
      <c r="I48" s="386"/>
      <c r="J48" s="10"/>
      <c r="K48" s="10"/>
      <c r="L48" s="10"/>
    </row>
    <row r="49" spans="1:12" ht="12.75">
      <c r="A49" s="150"/>
      <c r="B49" s="150"/>
      <c r="C49" s="20"/>
      <c r="D49" s="15"/>
      <c r="E49" s="15"/>
      <c r="F49" s="15"/>
      <c r="G49" s="15"/>
      <c r="H49" s="15"/>
      <c r="I49" s="73"/>
      <c r="J49" s="10"/>
      <c r="K49" s="10"/>
      <c r="L49" s="10"/>
    </row>
    <row r="50" spans="1:12" ht="12.75" customHeight="1">
      <c r="A50" s="383" t="s">
        <v>115</v>
      </c>
      <c r="B50" s="383"/>
      <c r="C50" s="394" t="s">
        <v>73</v>
      </c>
      <c r="D50" s="385"/>
      <c r="E50" s="385"/>
      <c r="F50" s="385"/>
      <c r="G50" s="385"/>
      <c r="H50" s="385"/>
      <c r="I50" s="386"/>
      <c r="J50" s="10"/>
      <c r="K50" s="10"/>
      <c r="L50" s="10"/>
    </row>
    <row r="51" spans="1:12" ht="12.75">
      <c r="A51" s="150"/>
      <c r="B51" s="150"/>
      <c r="C51" s="15"/>
      <c r="D51" s="15"/>
      <c r="E51" s="15"/>
      <c r="F51" s="15"/>
      <c r="G51" s="15"/>
      <c r="H51" s="15"/>
      <c r="I51" s="73"/>
      <c r="J51" s="10"/>
      <c r="K51" s="10"/>
      <c r="L51" s="10"/>
    </row>
    <row r="52" spans="1:12" ht="12.75">
      <c r="A52" s="364" t="s">
        <v>116</v>
      </c>
      <c r="B52" s="364"/>
      <c r="C52" s="384" t="s">
        <v>555</v>
      </c>
      <c r="D52" s="385"/>
      <c r="E52" s="385"/>
      <c r="F52" s="385"/>
      <c r="G52" s="385"/>
      <c r="H52" s="385"/>
      <c r="I52" s="395"/>
      <c r="J52" s="10"/>
      <c r="K52" s="10"/>
      <c r="L52" s="10"/>
    </row>
    <row r="53" spans="1:12" ht="12.75">
      <c r="A53" s="155"/>
      <c r="B53" s="146"/>
      <c r="C53" s="388" t="s">
        <v>53</v>
      </c>
      <c r="D53" s="388"/>
      <c r="E53" s="388"/>
      <c r="F53" s="388"/>
      <c r="G53" s="388"/>
      <c r="H53" s="388"/>
      <c r="I53" s="85"/>
      <c r="J53" s="10"/>
      <c r="K53" s="10"/>
      <c r="L53" s="10"/>
    </row>
    <row r="54" spans="1:12" ht="12.75">
      <c r="A54" s="84"/>
      <c r="B54" s="19"/>
      <c r="C54" s="35"/>
      <c r="D54" s="35"/>
      <c r="E54" s="35"/>
      <c r="F54" s="35"/>
      <c r="G54" s="35"/>
      <c r="H54" s="35"/>
      <c r="I54" s="85"/>
      <c r="J54" s="10"/>
      <c r="K54" s="10"/>
      <c r="L54" s="10"/>
    </row>
    <row r="55" spans="1:12" ht="12.75">
      <c r="A55" s="84"/>
      <c r="B55" s="396" t="s">
        <v>123</v>
      </c>
      <c r="C55" s="397"/>
      <c r="D55" s="397"/>
      <c r="E55" s="397"/>
      <c r="F55" s="42"/>
      <c r="G55" s="42"/>
      <c r="H55" s="42"/>
      <c r="I55" s="86"/>
      <c r="J55" s="10"/>
      <c r="K55" s="10"/>
      <c r="L55" s="10"/>
    </row>
    <row r="56" spans="1:12" ht="12.75">
      <c r="A56" s="84"/>
      <c r="B56" s="398" t="s">
        <v>117</v>
      </c>
      <c r="C56" s="399"/>
      <c r="D56" s="399"/>
      <c r="E56" s="399"/>
      <c r="F56" s="399"/>
      <c r="G56" s="399"/>
      <c r="H56" s="399"/>
      <c r="I56" s="400"/>
      <c r="J56" s="10"/>
      <c r="K56" s="10"/>
      <c r="L56" s="10"/>
    </row>
    <row r="57" spans="1:12" ht="12.75">
      <c r="A57" s="84"/>
      <c r="B57" s="398" t="s">
        <v>118</v>
      </c>
      <c r="C57" s="399"/>
      <c r="D57" s="399"/>
      <c r="E57" s="399"/>
      <c r="F57" s="399"/>
      <c r="G57" s="399"/>
      <c r="H57" s="399"/>
      <c r="I57" s="86"/>
      <c r="J57" s="10"/>
      <c r="K57" s="10"/>
      <c r="L57" s="10"/>
    </row>
    <row r="58" spans="1:12" ht="12.75">
      <c r="A58" s="84"/>
      <c r="B58" s="398" t="s">
        <v>119</v>
      </c>
      <c r="C58" s="399"/>
      <c r="D58" s="399"/>
      <c r="E58" s="399"/>
      <c r="F58" s="399"/>
      <c r="G58" s="399"/>
      <c r="H58" s="399"/>
      <c r="I58" s="400"/>
      <c r="J58" s="10"/>
      <c r="K58" s="10"/>
      <c r="L58" s="10"/>
    </row>
    <row r="59" spans="1:12" ht="12.75">
      <c r="A59" s="84"/>
      <c r="B59" s="398" t="s">
        <v>120</v>
      </c>
      <c r="C59" s="399"/>
      <c r="D59" s="399"/>
      <c r="E59" s="399"/>
      <c r="F59" s="399"/>
      <c r="G59" s="399"/>
      <c r="H59" s="399"/>
      <c r="I59" s="400"/>
      <c r="J59" s="10"/>
      <c r="K59" s="10"/>
      <c r="L59" s="10"/>
    </row>
    <row r="60" spans="1:12" ht="12.75">
      <c r="A60" s="84"/>
      <c r="B60" s="87"/>
      <c r="C60" s="88"/>
      <c r="D60" s="88"/>
      <c r="E60" s="88"/>
      <c r="F60" s="88"/>
      <c r="G60" s="88"/>
      <c r="H60" s="88"/>
      <c r="I60" s="89"/>
      <c r="J60" s="10"/>
      <c r="K60" s="10"/>
      <c r="L60" s="10"/>
    </row>
    <row r="61" spans="1:12" ht="13.5" thickBot="1">
      <c r="A61" s="90" t="s">
        <v>54</v>
      </c>
      <c r="B61" s="15"/>
      <c r="C61" s="15"/>
      <c r="D61" s="15"/>
      <c r="E61" s="15"/>
      <c r="F61" s="15"/>
      <c r="G61" s="36"/>
      <c r="H61" s="37"/>
      <c r="I61" s="91"/>
      <c r="J61" s="10"/>
      <c r="K61" s="10"/>
      <c r="L61" s="10"/>
    </row>
    <row r="62" spans="1:12" ht="12.75">
      <c r="A62" s="70"/>
      <c r="B62" s="15"/>
      <c r="C62" s="15"/>
      <c r="D62" s="15"/>
      <c r="E62" s="19" t="s">
        <v>55</v>
      </c>
      <c r="F62" s="32"/>
      <c r="G62" s="401" t="s">
        <v>121</v>
      </c>
      <c r="H62" s="402"/>
      <c r="I62" s="403"/>
      <c r="J62" s="10"/>
      <c r="K62" s="10"/>
      <c r="L62" s="10"/>
    </row>
    <row r="63" spans="1:12" ht="12.75">
      <c r="A63" s="92"/>
      <c r="B63" s="93"/>
      <c r="C63" s="94"/>
      <c r="D63" s="94"/>
      <c r="E63" s="94"/>
      <c r="F63" s="94"/>
      <c r="G63" s="392"/>
      <c r="H63" s="393"/>
      <c r="I63" s="95"/>
      <c r="J63" s="10"/>
      <c r="K63" s="10"/>
      <c r="L63" s="10"/>
    </row>
  </sheetData>
  <sheetProtection/>
  <protectedRanges>
    <protectedRange sqref="A30:I30 A32:I32 A34:D34" name="Range1"/>
    <protectedRange sqref="E2 H2 C6:D6 C8:D8 C10:D10 C12:I12 C14:D14 F14:I14 C16:I16 C18:I18 C20:I20 C24:G24 C22:F22 C26 I26 I24" name="Range1_1"/>
  </protectedRanges>
  <mergeCells count="73">
    <mergeCell ref="G63:H63"/>
    <mergeCell ref="A50:B50"/>
    <mergeCell ref="C50:I50"/>
    <mergeCell ref="A52:B52"/>
    <mergeCell ref="C52:I52"/>
    <mergeCell ref="B55:E55"/>
    <mergeCell ref="B56:I56"/>
    <mergeCell ref="B57:H57"/>
    <mergeCell ref="B58:I58"/>
    <mergeCell ref="B59:I59"/>
    <mergeCell ref="G62:I62"/>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s>
  <conditionalFormatting sqref="H29">
    <cfRule type="cellIs" priority="2" dxfId="7" operator="equal" stopIfTrue="1">
      <formula>"DA"</formula>
    </cfRule>
  </conditionalFormatting>
  <conditionalFormatting sqref="H2">
    <cfRule type="cellIs" priority="3" dxfId="0" operator="lessThan" stopIfTrue="1">
      <formula>#REF!</formula>
    </cfRule>
  </conditionalFormatting>
  <conditionalFormatting sqref="H2">
    <cfRule type="cellIs" priority="1" dxfId="0" operator="lessThan" stopIfTrue="1">
      <formula>#REF!</formula>
    </cfRule>
  </conditionalFormatting>
  <hyperlinks>
    <hyperlink ref="C50" r:id="rId1" display="svetlana.kundovic@optima-telekom.hr"/>
    <hyperlink ref="C18" r:id="rId2" display="info@optima.hr"/>
    <hyperlink ref="C20" r:id="rId3" display="www.optima.hr"/>
  </hyperlinks>
  <printOptions/>
  <pageMargins left="0.75" right="0.75" top="1" bottom="1" header="0.5" footer="0.5"/>
  <pageSetup horizontalDpi="600" verticalDpi="600" orientation="portrait" paperSize="9" scale="80" r:id="rId4"/>
</worksheet>
</file>

<file path=xl/worksheets/sheet2.xml><?xml version="1.0" encoding="utf-8"?>
<worksheet xmlns="http://schemas.openxmlformats.org/spreadsheetml/2006/main" xmlns:r="http://schemas.openxmlformats.org/officeDocument/2006/relationships">
  <dimension ref="A1:Q71"/>
  <sheetViews>
    <sheetView zoomScaleSheetLayoutView="110" zoomScalePageLayoutView="0" workbookViewId="0" topLeftCell="A37">
      <selection activeCell="L70" sqref="L70:M71"/>
    </sheetView>
  </sheetViews>
  <sheetFormatPr defaultColWidth="9.140625" defaultRowHeight="12.75"/>
  <cols>
    <col min="1" max="9" width="9.140625" style="44" customWidth="1"/>
    <col min="10" max="11" width="11.28125" style="44" customWidth="1"/>
    <col min="12" max="12" width="9.8515625" style="44" customWidth="1"/>
    <col min="13" max="13" width="10.28125" style="44" customWidth="1"/>
    <col min="14" max="15" width="9.140625" style="44" customWidth="1"/>
    <col min="16" max="16" width="10.140625" style="44" bestFit="1" customWidth="1"/>
    <col min="17" max="17" width="16.00390625" style="44" customWidth="1"/>
    <col min="18" max="16384" width="9.140625" style="44" customWidth="1"/>
  </cols>
  <sheetData>
    <row r="1" spans="1:13" ht="15.75">
      <c r="A1" s="405" t="s">
        <v>229</v>
      </c>
      <c r="B1" s="405"/>
      <c r="C1" s="405"/>
      <c r="D1" s="405"/>
      <c r="E1" s="405"/>
      <c r="F1" s="405"/>
      <c r="G1" s="405"/>
      <c r="H1" s="405"/>
      <c r="I1" s="405"/>
      <c r="J1" s="405"/>
      <c r="K1" s="405"/>
      <c r="L1" s="405"/>
      <c r="M1" s="405"/>
    </row>
    <row r="2" spans="1:13" ht="12.75" customHeight="1">
      <c r="A2" s="404" t="s">
        <v>603</v>
      </c>
      <c r="B2" s="404"/>
      <c r="C2" s="404"/>
      <c r="D2" s="404"/>
      <c r="E2" s="404"/>
      <c r="F2" s="404"/>
      <c r="G2" s="404"/>
      <c r="H2" s="404"/>
      <c r="I2" s="404"/>
      <c r="J2" s="404"/>
      <c r="K2" s="404"/>
      <c r="L2" s="404"/>
      <c r="M2" s="404"/>
    </row>
    <row r="3" spans="1:13" ht="12.75" customHeight="1">
      <c r="A3" s="436" t="s">
        <v>125</v>
      </c>
      <c r="B3" s="436"/>
      <c r="C3" s="436"/>
      <c r="D3" s="436"/>
      <c r="E3" s="436"/>
      <c r="F3" s="436"/>
      <c r="G3" s="436"/>
      <c r="H3" s="436"/>
      <c r="I3" s="436"/>
      <c r="J3" s="436"/>
      <c r="K3" s="436"/>
      <c r="L3" s="436"/>
      <c r="M3" s="436"/>
    </row>
    <row r="4" spans="1:13" ht="12.75" customHeight="1">
      <c r="A4" s="435" t="s">
        <v>126</v>
      </c>
      <c r="B4" s="435"/>
      <c r="C4" s="435"/>
      <c r="D4" s="435"/>
      <c r="E4" s="435"/>
      <c r="F4" s="435"/>
      <c r="G4" s="435"/>
      <c r="H4" s="435"/>
      <c r="I4" s="128" t="s">
        <v>230</v>
      </c>
      <c r="J4" s="434" t="s">
        <v>127</v>
      </c>
      <c r="K4" s="434"/>
      <c r="L4" s="434" t="s">
        <v>128</v>
      </c>
      <c r="M4" s="434"/>
    </row>
    <row r="5" spans="1:13" ht="12.75">
      <c r="A5" s="435"/>
      <c r="B5" s="435"/>
      <c r="C5" s="435"/>
      <c r="D5" s="435"/>
      <c r="E5" s="435"/>
      <c r="F5" s="435"/>
      <c r="G5" s="435"/>
      <c r="H5" s="435"/>
      <c r="I5" s="47"/>
      <c r="J5" s="129" t="s">
        <v>232</v>
      </c>
      <c r="K5" s="129" t="s">
        <v>231</v>
      </c>
      <c r="L5" s="129" t="s">
        <v>232</v>
      </c>
      <c r="M5" s="129" t="s">
        <v>231</v>
      </c>
    </row>
    <row r="6" spans="1:13" ht="12.75">
      <c r="A6" s="434">
        <v>1</v>
      </c>
      <c r="B6" s="434"/>
      <c r="C6" s="434"/>
      <c r="D6" s="434"/>
      <c r="E6" s="434"/>
      <c r="F6" s="434"/>
      <c r="G6" s="434"/>
      <c r="H6" s="434"/>
      <c r="I6" s="50">
        <v>2</v>
      </c>
      <c r="J6" s="129">
        <v>3</v>
      </c>
      <c r="K6" s="129">
        <v>4</v>
      </c>
      <c r="L6" s="129">
        <v>5</v>
      </c>
      <c r="M6" s="129">
        <v>6</v>
      </c>
    </row>
    <row r="7" spans="1:13" ht="12.75">
      <c r="A7" s="419" t="s">
        <v>233</v>
      </c>
      <c r="B7" s="420"/>
      <c r="C7" s="420"/>
      <c r="D7" s="420"/>
      <c r="E7" s="420"/>
      <c r="F7" s="420"/>
      <c r="G7" s="420"/>
      <c r="H7" s="421"/>
      <c r="I7" s="3">
        <v>111</v>
      </c>
      <c r="J7" s="249">
        <f>SUM(J8:J9)</f>
        <v>483086105</v>
      </c>
      <c r="K7" s="249">
        <f>SUM(K8:K9)</f>
        <v>132188661</v>
      </c>
      <c r="L7" s="249">
        <f>SUM(L8:L9)</f>
        <v>566169721</v>
      </c>
      <c r="M7" s="249">
        <f>SUM(M8:M9)</f>
        <v>140723851</v>
      </c>
    </row>
    <row r="8" spans="1:17" ht="12.75">
      <c r="A8" s="409" t="s">
        <v>234</v>
      </c>
      <c r="B8" s="410"/>
      <c r="C8" s="410"/>
      <c r="D8" s="410"/>
      <c r="E8" s="410"/>
      <c r="F8" s="410"/>
      <c r="G8" s="410"/>
      <c r="H8" s="411"/>
      <c r="I8" s="1">
        <v>112</v>
      </c>
      <c r="J8" s="251">
        <v>474934458</v>
      </c>
      <c r="K8" s="251">
        <v>128876666</v>
      </c>
      <c r="L8" s="251">
        <v>550644134</v>
      </c>
      <c r="M8" s="251">
        <v>130217768</v>
      </c>
      <c r="P8" s="126"/>
      <c r="Q8" s="126"/>
    </row>
    <row r="9" spans="1:17" ht="12.75">
      <c r="A9" s="409" t="s">
        <v>235</v>
      </c>
      <c r="B9" s="410"/>
      <c r="C9" s="410"/>
      <c r="D9" s="410"/>
      <c r="E9" s="410"/>
      <c r="F9" s="410"/>
      <c r="G9" s="410"/>
      <c r="H9" s="411"/>
      <c r="I9" s="1">
        <v>113</v>
      </c>
      <c r="J9" s="251">
        <v>8151647</v>
      </c>
      <c r="K9" s="251">
        <v>3311995</v>
      </c>
      <c r="L9" s="251">
        <v>15525587</v>
      </c>
      <c r="M9" s="251">
        <v>10506083</v>
      </c>
      <c r="P9" s="126"/>
      <c r="Q9" s="126"/>
    </row>
    <row r="10" spans="1:13" ht="12.75">
      <c r="A10" s="409" t="s">
        <v>236</v>
      </c>
      <c r="B10" s="410"/>
      <c r="C10" s="410"/>
      <c r="D10" s="410"/>
      <c r="E10" s="410"/>
      <c r="F10" s="410"/>
      <c r="G10" s="410"/>
      <c r="H10" s="411"/>
      <c r="I10" s="1">
        <v>114</v>
      </c>
      <c r="J10" s="252">
        <f>J11+J12+J16+J20+J21+J22+J25+J26</f>
        <v>469092336</v>
      </c>
      <c r="K10" s="252">
        <f>K11+K12+K16+K20+K21+K22+K25+K26</f>
        <v>128839901</v>
      </c>
      <c r="L10" s="252">
        <f>L11+L12+L16+L20+L21+L22+L25+L26</f>
        <v>546974323</v>
      </c>
      <c r="M10" s="252">
        <f>M11+M12+M16+M20+M21+M22+M25+M26</f>
        <v>136841498</v>
      </c>
    </row>
    <row r="11" spans="1:13" ht="12.75">
      <c r="A11" s="409" t="s">
        <v>246</v>
      </c>
      <c r="B11" s="410"/>
      <c r="C11" s="410"/>
      <c r="D11" s="410"/>
      <c r="E11" s="410"/>
      <c r="F11" s="410"/>
      <c r="G11" s="410"/>
      <c r="H11" s="411"/>
      <c r="I11" s="1">
        <v>115</v>
      </c>
      <c r="J11" s="251">
        <v>0</v>
      </c>
      <c r="K11" s="251">
        <v>0</v>
      </c>
      <c r="L11" s="251">
        <v>0</v>
      </c>
      <c r="M11" s="251">
        <v>0</v>
      </c>
    </row>
    <row r="12" spans="1:13" ht="12.75">
      <c r="A12" s="409" t="s">
        <v>247</v>
      </c>
      <c r="B12" s="410"/>
      <c r="C12" s="410"/>
      <c r="D12" s="410"/>
      <c r="E12" s="410"/>
      <c r="F12" s="410"/>
      <c r="G12" s="410"/>
      <c r="H12" s="411"/>
      <c r="I12" s="1">
        <v>116</v>
      </c>
      <c r="J12" s="252">
        <f>SUM(J13:J15)</f>
        <v>358072355</v>
      </c>
      <c r="K12" s="252">
        <f>SUM(K13:K15)</f>
        <v>100820441</v>
      </c>
      <c r="L12" s="252">
        <f>SUM(L13:L15)</f>
        <v>435300787</v>
      </c>
      <c r="M12" s="252">
        <f>SUM(M13:M15)</f>
        <v>104278508</v>
      </c>
    </row>
    <row r="13" spans="1:13" ht="12.75" customHeight="1">
      <c r="A13" s="433" t="s">
        <v>248</v>
      </c>
      <c r="B13" s="433"/>
      <c r="C13" s="433"/>
      <c r="D13" s="433"/>
      <c r="E13" s="433"/>
      <c r="F13" s="433"/>
      <c r="G13" s="433"/>
      <c r="H13" s="433"/>
      <c r="I13" s="1">
        <v>117</v>
      </c>
      <c r="J13" s="251">
        <v>2013682</v>
      </c>
      <c r="K13" s="251">
        <v>679631</v>
      </c>
      <c r="L13" s="251">
        <v>1995089</v>
      </c>
      <c r="M13" s="251">
        <v>555164</v>
      </c>
    </row>
    <row r="14" spans="1:13" ht="12.75" customHeight="1">
      <c r="A14" s="433" t="s">
        <v>249</v>
      </c>
      <c r="B14" s="433"/>
      <c r="C14" s="433"/>
      <c r="D14" s="433"/>
      <c r="E14" s="433"/>
      <c r="F14" s="433"/>
      <c r="G14" s="433"/>
      <c r="H14" s="433"/>
      <c r="I14" s="1">
        <v>118</v>
      </c>
      <c r="J14" s="251">
        <v>5101469</v>
      </c>
      <c r="K14" s="251">
        <v>1561399</v>
      </c>
      <c r="L14" s="251">
        <v>661277</v>
      </c>
      <c r="M14" s="251">
        <v>-2096140</v>
      </c>
    </row>
    <row r="15" spans="1:13" ht="12.75" customHeight="1">
      <c r="A15" s="433" t="s">
        <v>250</v>
      </c>
      <c r="B15" s="433"/>
      <c r="C15" s="433"/>
      <c r="D15" s="433"/>
      <c r="E15" s="433"/>
      <c r="F15" s="433"/>
      <c r="G15" s="433"/>
      <c r="H15" s="433"/>
      <c r="I15" s="1">
        <v>119</v>
      </c>
      <c r="J15" s="251">
        <v>350957204</v>
      </c>
      <c r="K15" s="251">
        <v>98579411</v>
      </c>
      <c r="L15" s="251">
        <v>432644421</v>
      </c>
      <c r="M15" s="251">
        <v>105819484</v>
      </c>
    </row>
    <row r="16" spans="1:13" ht="12.75">
      <c r="A16" s="409" t="s">
        <v>256</v>
      </c>
      <c r="B16" s="410"/>
      <c r="C16" s="410"/>
      <c r="D16" s="410"/>
      <c r="E16" s="410"/>
      <c r="F16" s="410"/>
      <c r="G16" s="410"/>
      <c r="H16" s="411"/>
      <c r="I16" s="1">
        <v>120</v>
      </c>
      <c r="J16" s="252">
        <f>SUM(J17:J19)</f>
        <v>36491802</v>
      </c>
      <c r="K16" s="252">
        <f>SUM(K17:K19)</f>
        <v>9034133</v>
      </c>
      <c r="L16" s="252">
        <f>SUM(L17:L19)</f>
        <v>36115701</v>
      </c>
      <c r="M16" s="252">
        <f>SUM(M17:M19)</f>
        <v>9508953</v>
      </c>
    </row>
    <row r="17" spans="1:13" ht="12.75" customHeight="1">
      <c r="A17" s="433" t="s">
        <v>251</v>
      </c>
      <c r="B17" s="433"/>
      <c r="C17" s="433"/>
      <c r="D17" s="433"/>
      <c r="E17" s="433"/>
      <c r="F17" s="433"/>
      <c r="G17" s="433"/>
      <c r="H17" s="433"/>
      <c r="I17" s="1">
        <v>121</v>
      </c>
      <c r="J17" s="251">
        <v>19707477</v>
      </c>
      <c r="K17" s="251">
        <v>4894900</v>
      </c>
      <c r="L17" s="251">
        <v>19481465</v>
      </c>
      <c r="M17" s="251">
        <v>5189930</v>
      </c>
    </row>
    <row r="18" spans="1:13" ht="12.75" customHeight="1">
      <c r="A18" s="433" t="s">
        <v>252</v>
      </c>
      <c r="B18" s="433"/>
      <c r="C18" s="433"/>
      <c r="D18" s="433"/>
      <c r="E18" s="433"/>
      <c r="F18" s="433"/>
      <c r="G18" s="433"/>
      <c r="H18" s="433"/>
      <c r="I18" s="1">
        <v>122</v>
      </c>
      <c r="J18" s="251">
        <v>11456264</v>
      </c>
      <c r="K18" s="251">
        <v>2811952</v>
      </c>
      <c r="L18" s="251">
        <v>11691282</v>
      </c>
      <c r="M18" s="251">
        <v>3064064</v>
      </c>
    </row>
    <row r="19" spans="1:13" ht="12.75" customHeight="1">
      <c r="A19" s="433" t="s">
        <v>253</v>
      </c>
      <c r="B19" s="433"/>
      <c r="C19" s="433"/>
      <c r="D19" s="433"/>
      <c r="E19" s="433"/>
      <c r="F19" s="433"/>
      <c r="G19" s="433"/>
      <c r="H19" s="433"/>
      <c r="I19" s="1">
        <v>123</v>
      </c>
      <c r="J19" s="251">
        <v>5328061</v>
      </c>
      <c r="K19" s="251">
        <v>1327281</v>
      </c>
      <c r="L19" s="251">
        <v>4942954</v>
      </c>
      <c r="M19" s="251">
        <v>1254959</v>
      </c>
    </row>
    <row r="20" spans="1:13" ht="12.75">
      <c r="A20" s="409" t="s">
        <v>254</v>
      </c>
      <c r="B20" s="410"/>
      <c r="C20" s="410"/>
      <c r="D20" s="410"/>
      <c r="E20" s="410"/>
      <c r="F20" s="410"/>
      <c r="G20" s="410"/>
      <c r="H20" s="411"/>
      <c r="I20" s="1">
        <v>124</v>
      </c>
      <c r="J20" s="251">
        <v>54940494</v>
      </c>
      <c r="K20" s="251">
        <v>13971725</v>
      </c>
      <c r="L20" s="251">
        <v>54570270</v>
      </c>
      <c r="M20" s="251">
        <v>13735141</v>
      </c>
    </row>
    <row r="21" spans="1:13" ht="12.75">
      <c r="A21" s="409" t="s">
        <v>255</v>
      </c>
      <c r="B21" s="410"/>
      <c r="C21" s="410"/>
      <c r="D21" s="410"/>
      <c r="E21" s="410"/>
      <c r="F21" s="410"/>
      <c r="G21" s="410"/>
      <c r="H21" s="411"/>
      <c r="I21" s="1">
        <v>125</v>
      </c>
      <c r="J21" s="251">
        <v>10252071</v>
      </c>
      <c r="K21" s="251">
        <v>3065925</v>
      </c>
      <c r="L21" s="251">
        <v>13660906</v>
      </c>
      <c r="M21" s="251">
        <v>5969340</v>
      </c>
    </row>
    <row r="22" spans="1:13" ht="12.75">
      <c r="A22" s="409" t="s">
        <v>257</v>
      </c>
      <c r="B22" s="410"/>
      <c r="C22" s="410"/>
      <c r="D22" s="410"/>
      <c r="E22" s="410"/>
      <c r="F22" s="410"/>
      <c r="G22" s="410"/>
      <c r="H22" s="411"/>
      <c r="I22" s="1">
        <v>126</v>
      </c>
      <c r="J22" s="252">
        <f>SUM(J23:J24)</f>
        <v>9103998</v>
      </c>
      <c r="K22" s="252">
        <f>SUM(K23:K24)</f>
        <v>1716061</v>
      </c>
      <c r="L22" s="252">
        <f>SUM(L23:L24)</f>
        <v>5582743</v>
      </c>
      <c r="M22" s="252">
        <f>SUM(M23:M24)</f>
        <v>1605640</v>
      </c>
    </row>
    <row r="23" spans="1:13" ht="12.75" customHeight="1">
      <c r="A23" s="433" t="s">
        <v>258</v>
      </c>
      <c r="B23" s="433"/>
      <c r="C23" s="433"/>
      <c r="D23" s="433"/>
      <c r="E23" s="433"/>
      <c r="F23" s="433"/>
      <c r="G23" s="433"/>
      <c r="H23" s="433"/>
      <c r="I23" s="1">
        <v>127</v>
      </c>
      <c r="J23" s="251">
        <v>0</v>
      </c>
      <c r="K23" s="251">
        <v>0</v>
      </c>
      <c r="L23" s="251">
        <v>0</v>
      </c>
      <c r="M23" s="251">
        <v>0</v>
      </c>
    </row>
    <row r="24" spans="1:13" ht="12.75" customHeight="1">
      <c r="A24" s="433" t="s">
        <v>259</v>
      </c>
      <c r="B24" s="433"/>
      <c r="C24" s="433"/>
      <c r="D24" s="433"/>
      <c r="E24" s="433"/>
      <c r="F24" s="433"/>
      <c r="G24" s="433"/>
      <c r="H24" s="433"/>
      <c r="I24" s="1">
        <v>128</v>
      </c>
      <c r="J24" s="251">
        <v>9103998</v>
      </c>
      <c r="K24" s="251">
        <v>1716061</v>
      </c>
      <c r="L24" s="251">
        <v>5582743</v>
      </c>
      <c r="M24" s="251">
        <v>1605640</v>
      </c>
    </row>
    <row r="25" spans="1:13" ht="12.75">
      <c r="A25" s="409" t="s">
        <v>260</v>
      </c>
      <c r="B25" s="410"/>
      <c r="C25" s="410"/>
      <c r="D25" s="410"/>
      <c r="E25" s="410"/>
      <c r="F25" s="410"/>
      <c r="G25" s="410"/>
      <c r="H25" s="411"/>
      <c r="I25" s="1">
        <v>129</v>
      </c>
      <c r="J25" s="251">
        <v>231616</v>
      </c>
      <c r="K25" s="251">
        <v>231616</v>
      </c>
      <c r="L25" s="251">
        <v>1743916</v>
      </c>
      <c r="M25" s="251">
        <v>1743916</v>
      </c>
    </row>
    <row r="26" spans="1:13" ht="12.75">
      <c r="A26" s="409" t="s">
        <v>261</v>
      </c>
      <c r="B26" s="410"/>
      <c r="C26" s="410"/>
      <c r="D26" s="410"/>
      <c r="E26" s="410"/>
      <c r="F26" s="410"/>
      <c r="G26" s="410"/>
      <c r="H26" s="411"/>
      <c r="I26" s="1">
        <v>130</v>
      </c>
      <c r="J26" s="251">
        <v>0</v>
      </c>
      <c r="K26" s="251">
        <v>0</v>
      </c>
      <c r="L26" s="251">
        <v>0</v>
      </c>
      <c r="M26" s="251">
        <v>0</v>
      </c>
    </row>
    <row r="27" spans="1:13" ht="12.75">
      <c r="A27" s="409" t="s">
        <v>262</v>
      </c>
      <c r="B27" s="410"/>
      <c r="C27" s="410"/>
      <c r="D27" s="410"/>
      <c r="E27" s="410"/>
      <c r="F27" s="410"/>
      <c r="G27" s="410"/>
      <c r="H27" s="411"/>
      <c r="I27" s="1">
        <v>131</v>
      </c>
      <c r="J27" s="252">
        <f>SUM(J28:J32)</f>
        <v>8127049</v>
      </c>
      <c r="K27" s="252">
        <f>SUM(K28:K32)</f>
        <v>1952751</v>
      </c>
      <c r="L27" s="252">
        <f>SUM(L28:L32)</f>
        <v>6951182</v>
      </c>
      <c r="M27" s="252">
        <f>SUM(M28:M32)</f>
        <v>-3003230</v>
      </c>
    </row>
    <row r="28" spans="1:13" ht="27.75" customHeight="1">
      <c r="A28" s="409" t="s">
        <v>263</v>
      </c>
      <c r="B28" s="410"/>
      <c r="C28" s="410"/>
      <c r="D28" s="410"/>
      <c r="E28" s="410"/>
      <c r="F28" s="410"/>
      <c r="G28" s="410"/>
      <c r="H28" s="411"/>
      <c r="I28" s="1">
        <v>132</v>
      </c>
      <c r="J28" s="251">
        <v>1046520</v>
      </c>
      <c r="K28" s="251">
        <v>232040</v>
      </c>
      <c r="L28" s="251">
        <v>301228</v>
      </c>
      <c r="M28" s="251">
        <v>75199</v>
      </c>
    </row>
    <row r="29" spans="1:13" ht="26.25" customHeight="1">
      <c r="A29" s="409" t="s">
        <v>264</v>
      </c>
      <c r="B29" s="410"/>
      <c r="C29" s="410"/>
      <c r="D29" s="410"/>
      <c r="E29" s="410"/>
      <c r="F29" s="410"/>
      <c r="G29" s="410"/>
      <c r="H29" s="411"/>
      <c r="I29" s="1">
        <v>133</v>
      </c>
      <c r="J29" s="251">
        <v>7080529</v>
      </c>
      <c r="K29" s="251">
        <v>1720711</v>
      </c>
      <c r="L29" s="251">
        <v>6649954</v>
      </c>
      <c r="M29" s="251">
        <v>-3078429</v>
      </c>
    </row>
    <row r="30" spans="1:13" ht="12.75">
      <c r="A30" s="409" t="s">
        <v>265</v>
      </c>
      <c r="B30" s="410"/>
      <c r="C30" s="410"/>
      <c r="D30" s="410"/>
      <c r="E30" s="410"/>
      <c r="F30" s="410"/>
      <c r="G30" s="410"/>
      <c r="H30" s="411"/>
      <c r="I30" s="1">
        <v>134</v>
      </c>
      <c r="J30" s="251">
        <v>0</v>
      </c>
      <c r="K30" s="251">
        <v>0</v>
      </c>
      <c r="L30" s="251">
        <v>0</v>
      </c>
      <c r="M30" s="251">
        <v>0</v>
      </c>
    </row>
    <row r="31" spans="1:13" ht="12.75">
      <c r="A31" s="409" t="s">
        <v>266</v>
      </c>
      <c r="B31" s="410"/>
      <c r="C31" s="410"/>
      <c r="D31" s="410"/>
      <c r="E31" s="410"/>
      <c r="F31" s="410"/>
      <c r="G31" s="410"/>
      <c r="H31" s="411"/>
      <c r="I31" s="1">
        <v>135</v>
      </c>
      <c r="J31" s="251">
        <v>0</v>
      </c>
      <c r="K31" s="251">
        <v>0</v>
      </c>
      <c r="L31" s="251">
        <v>0</v>
      </c>
      <c r="M31" s="251">
        <v>0</v>
      </c>
    </row>
    <row r="32" spans="1:13" ht="12.75">
      <c r="A32" s="409" t="s">
        <v>267</v>
      </c>
      <c r="B32" s="410"/>
      <c r="C32" s="410"/>
      <c r="D32" s="410"/>
      <c r="E32" s="410"/>
      <c r="F32" s="410"/>
      <c r="G32" s="410"/>
      <c r="H32" s="411"/>
      <c r="I32" s="1">
        <v>136</v>
      </c>
      <c r="J32" s="251">
        <v>0</v>
      </c>
      <c r="K32" s="251">
        <v>0</v>
      </c>
      <c r="L32" s="251">
        <v>0</v>
      </c>
      <c r="M32" s="251">
        <v>0</v>
      </c>
    </row>
    <row r="33" spans="1:13" ht="12.75">
      <c r="A33" s="409" t="s">
        <v>268</v>
      </c>
      <c r="B33" s="410"/>
      <c r="C33" s="410"/>
      <c r="D33" s="410"/>
      <c r="E33" s="410"/>
      <c r="F33" s="410"/>
      <c r="G33" s="410"/>
      <c r="H33" s="411"/>
      <c r="I33" s="1">
        <v>137</v>
      </c>
      <c r="J33" s="252">
        <f>SUM(J34:J37)</f>
        <v>91632293</v>
      </c>
      <c r="K33" s="252">
        <f>SUM(K34:K37)</f>
        <v>24034584</v>
      </c>
      <c r="L33" s="252">
        <f>SUM(L34:L37)</f>
        <v>80142855</v>
      </c>
      <c r="M33" s="252">
        <f>SUM(M34:M37)</f>
        <v>23691995</v>
      </c>
    </row>
    <row r="34" spans="1:13" ht="27.75" customHeight="1">
      <c r="A34" s="409" t="s">
        <v>269</v>
      </c>
      <c r="B34" s="410"/>
      <c r="C34" s="410"/>
      <c r="D34" s="410"/>
      <c r="E34" s="410"/>
      <c r="F34" s="410"/>
      <c r="G34" s="410"/>
      <c r="H34" s="411"/>
      <c r="I34" s="1">
        <v>138</v>
      </c>
      <c r="J34" s="251">
        <v>0</v>
      </c>
      <c r="K34" s="251">
        <v>0</v>
      </c>
      <c r="L34" s="251">
        <v>0</v>
      </c>
      <c r="M34" s="251">
        <v>0</v>
      </c>
    </row>
    <row r="35" spans="1:13" ht="25.5" customHeight="1">
      <c r="A35" s="409" t="s">
        <v>270</v>
      </c>
      <c r="B35" s="410"/>
      <c r="C35" s="410"/>
      <c r="D35" s="410"/>
      <c r="E35" s="410"/>
      <c r="F35" s="410"/>
      <c r="G35" s="410"/>
      <c r="H35" s="411"/>
      <c r="I35" s="1">
        <v>139</v>
      </c>
      <c r="J35" s="251">
        <v>91632293</v>
      </c>
      <c r="K35" s="251">
        <v>24034584</v>
      </c>
      <c r="L35" s="251">
        <v>80142855</v>
      </c>
      <c r="M35" s="251">
        <v>23691995</v>
      </c>
    </row>
    <row r="36" spans="1:13" ht="12.75">
      <c r="A36" s="409" t="s">
        <v>271</v>
      </c>
      <c r="B36" s="410"/>
      <c r="C36" s="410"/>
      <c r="D36" s="410"/>
      <c r="E36" s="410"/>
      <c r="F36" s="410"/>
      <c r="G36" s="410"/>
      <c r="H36" s="411"/>
      <c r="I36" s="1">
        <v>140</v>
      </c>
      <c r="J36" s="251">
        <v>0</v>
      </c>
      <c r="K36" s="251">
        <v>0</v>
      </c>
      <c r="L36" s="251">
        <v>0</v>
      </c>
      <c r="M36" s="251">
        <v>0</v>
      </c>
    </row>
    <row r="37" spans="1:13" ht="12.75">
      <c r="A37" s="409" t="s">
        <v>272</v>
      </c>
      <c r="B37" s="410"/>
      <c r="C37" s="410"/>
      <c r="D37" s="410"/>
      <c r="E37" s="410"/>
      <c r="F37" s="410"/>
      <c r="G37" s="410"/>
      <c r="H37" s="411"/>
      <c r="I37" s="1">
        <v>141</v>
      </c>
      <c r="J37" s="251">
        <v>0</v>
      </c>
      <c r="K37" s="251">
        <v>0</v>
      </c>
      <c r="L37" s="251">
        <v>0</v>
      </c>
      <c r="M37" s="251">
        <v>0</v>
      </c>
    </row>
    <row r="38" spans="1:13" ht="12.75">
      <c r="A38" s="409" t="s">
        <v>273</v>
      </c>
      <c r="B38" s="410"/>
      <c r="C38" s="410"/>
      <c r="D38" s="410"/>
      <c r="E38" s="410"/>
      <c r="F38" s="410"/>
      <c r="G38" s="410"/>
      <c r="H38" s="411"/>
      <c r="I38" s="1">
        <v>142</v>
      </c>
      <c r="J38" s="251">
        <v>0</v>
      </c>
      <c r="K38" s="251">
        <v>0</v>
      </c>
      <c r="L38" s="251">
        <v>0</v>
      </c>
      <c r="M38" s="251">
        <v>0</v>
      </c>
    </row>
    <row r="39" spans="1:13" ht="12.75">
      <c r="A39" s="409" t="s">
        <v>274</v>
      </c>
      <c r="B39" s="410"/>
      <c r="C39" s="410"/>
      <c r="D39" s="410"/>
      <c r="E39" s="410"/>
      <c r="F39" s="410"/>
      <c r="G39" s="410"/>
      <c r="H39" s="411"/>
      <c r="I39" s="1">
        <v>143</v>
      </c>
      <c r="J39" s="251">
        <v>0</v>
      </c>
      <c r="K39" s="251">
        <v>0</v>
      </c>
      <c r="L39" s="251">
        <v>0</v>
      </c>
      <c r="M39" s="251">
        <v>0</v>
      </c>
    </row>
    <row r="40" spans="1:13" ht="12.75">
      <c r="A40" s="409" t="s">
        <v>245</v>
      </c>
      <c r="B40" s="410"/>
      <c r="C40" s="410"/>
      <c r="D40" s="410"/>
      <c r="E40" s="410"/>
      <c r="F40" s="410"/>
      <c r="G40" s="410"/>
      <c r="H40" s="411"/>
      <c r="I40" s="1">
        <v>144</v>
      </c>
      <c r="J40" s="251">
        <v>0</v>
      </c>
      <c r="K40" s="251">
        <v>0</v>
      </c>
      <c r="L40" s="251">
        <v>0</v>
      </c>
      <c r="M40" s="251">
        <v>0</v>
      </c>
    </row>
    <row r="41" spans="1:13" ht="12.75">
      <c r="A41" s="409" t="s">
        <v>244</v>
      </c>
      <c r="B41" s="410"/>
      <c r="C41" s="410"/>
      <c r="D41" s="410"/>
      <c r="E41" s="410"/>
      <c r="F41" s="410"/>
      <c r="G41" s="410"/>
      <c r="H41" s="411"/>
      <c r="I41" s="1">
        <v>145</v>
      </c>
      <c r="J41" s="251">
        <v>0</v>
      </c>
      <c r="K41" s="251">
        <v>0</v>
      </c>
      <c r="L41" s="251">
        <v>0</v>
      </c>
      <c r="M41" s="251">
        <v>0</v>
      </c>
    </row>
    <row r="42" spans="1:13" ht="12.75">
      <c r="A42" s="409" t="s">
        <v>243</v>
      </c>
      <c r="B42" s="410"/>
      <c r="C42" s="410"/>
      <c r="D42" s="410"/>
      <c r="E42" s="410"/>
      <c r="F42" s="410"/>
      <c r="G42" s="410"/>
      <c r="H42" s="411"/>
      <c r="I42" s="1">
        <v>146</v>
      </c>
      <c r="J42" s="252">
        <f>J7+J27+J38+J40</f>
        <v>491213154</v>
      </c>
      <c r="K42" s="252">
        <f>K7+K27+K38+K40</f>
        <v>134141412</v>
      </c>
      <c r="L42" s="252">
        <f>L7+L27+L38+L40</f>
        <v>573120903</v>
      </c>
      <c r="M42" s="252">
        <f>M7+M27+M38+M40</f>
        <v>137720621</v>
      </c>
    </row>
    <row r="43" spans="1:13" ht="12.75">
      <c r="A43" s="409" t="s">
        <v>242</v>
      </c>
      <c r="B43" s="410"/>
      <c r="C43" s="410"/>
      <c r="D43" s="410"/>
      <c r="E43" s="410"/>
      <c r="F43" s="410"/>
      <c r="G43" s="410"/>
      <c r="H43" s="411"/>
      <c r="I43" s="1">
        <v>147</v>
      </c>
      <c r="J43" s="252">
        <f>J10+J33+J39+J41</f>
        <v>560724629</v>
      </c>
      <c r="K43" s="252">
        <f>K10+K33+K39+K41</f>
        <v>152874485</v>
      </c>
      <c r="L43" s="252">
        <f>L10+L33+L39+L41</f>
        <v>627117178</v>
      </c>
      <c r="M43" s="252">
        <f>M10+M33+M39+M41</f>
        <v>160533493</v>
      </c>
    </row>
    <row r="44" spans="1:13" ht="12.75">
      <c r="A44" s="409" t="s">
        <v>239</v>
      </c>
      <c r="B44" s="410"/>
      <c r="C44" s="410"/>
      <c r="D44" s="410"/>
      <c r="E44" s="410"/>
      <c r="F44" s="410"/>
      <c r="G44" s="410"/>
      <c r="H44" s="411"/>
      <c r="I44" s="1">
        <v>148</v>
      </c>
      <c r="J44" s="252">
        <f>J42-J43</f>
        <v>-69511475</v>
      </c>
      <c r="K44" s="252">
        <f>K42-K43</f>
        <v>-18733073</v>
      </c>
      <c r="L44" s="252">
        <f>L42-L43</f>
        <v>-53996275</v>
      </c>
      <c r="M44" s="252">
        <f>M42-M43</f>
        <v>-22812872</v>
      </c>
    </row>
    <row r="45" spans="1:13" ht="12.75">
      <c r="A45" s="430" t="s">
        <v>241</v>
      </c>
      <c r="B45" s="431"/>
      <c r="C45" s="431"/>
      <c r="D45" s="431"/>
      <c r="E45" s="431"/>
      <c r="F45" s="431"/>
      <c r="G45" s="431"/>
      <c r="H45" s="432"/>
      <c r="I45" s="1">
        <v>149</v>
      </c>
      <c r="J45" s="252">
        <f>IF(J42&gt;J43,J42-J43,0)</f>
        <v>0</v>
      </c>
      <c r="K45" s="252">
        <f>IF(K42&gt;K43,K42-K43,0)</f>
        <v>0</v>
      </c>
      <c r="L45" s="252">
        <f>IF(L42&gt;L43,L42-L43,0)</f>
        <v>0</v>
      </c>
      <c r="M45" s="252">
        <f>IF(M42&gt;M43,M42-M43,0)</f>
        <v>0</v>
      </c>
    </row>
    <row r="46" spans="1:13" ht="12.75">
      <c r="A46" s="430" t="s">
        <v>240</v>
      </c>
      <c r="B46" s="431"/>
      <c r="C46" s="431"/>
      <c r="D46" s="431"/>
      <c r="E46" s="431"/>
      <c r="F46" s="431"/>
      <c r="G46" s="431"/>
      <c r="H46" s="432"/>
      <c r="I46" s="1">
        <v>150</v>
      </c>
      <c r="J46" s="252">
        <f>IF(J43&gt;J42,J43-J42,0)</f>
        <v>69511475</v>
      </c>
      <c r="K46" s="252">
        <f>IF(K43&gt;K42,K43-K42,0)</f>
        <v>18733073</v>
      </c>
      <c r="L46" s="252">
        <f>IF(L43&gt;L42,L43-L42,0)</f>
        <v>53996275</v>
      </c>
      <c r="M46" s="252">
        <f>IF(M43&gt;M42,M43-M42,0)</f>
        <v>22812872</v>
      </c>
    </row>
    <row r="47" spans="1:13" ht="12.75">
      <c r="A47" s="409" t="s">
        <v>238</v>
      </c>
      <c r="B47" s="410"/>
      <c r="C47" s="410"/>
      <c r="D47" s="410"/>
      <c r="E47" s="410"/>
      <c r="F47" s="410"/>
      <c r="G47" s="410"/>
      <c r="H47" s="411"/>
      <c r="I47" s="1">
        <v>151</v>
      </c>
      <c r="J47" s="251">
        <v>0</v>
      </c>
      <c r="K47" s="251">
        <v>0</v>
      </c>
      <c r="L47" s="251">
        <v>0</v>
      </c>
      <c r="M47" s="251">
        <v>0</v>
      </c>
    </row>
    <row r="48" spans="1:13" ht="12.75">
      <c r="A48" s="409" t="s">
        <v>280</v>
      </c>
      <c r="B48" s="410"/>
      <c r="C48" s="410"/>
      <c r="D48" s="410"/>
      <c r="E48" s="410"/>
      <c r="F48" s="410"/>
      <c r="G48" s="410"/>
      <c r="H48" s="411"/>
      <c r="I48" s="1">
        <v>152</v>
      </c>
      <c r="J48" s="252">
        <f>J44-J47</f>
        <v>-69511475</v>
      </c>
      <c r="K48" s="252">
        <f>K44-K47</f>
        <v>-18733073</v>
      </c>
      <c r="L48" s="252">
        <f>L44-L47</f>
        <v>-53996275</v>
      </c>
      <c r="M48" s="252">
        <f>M44-M47</f>
        <v>-22812872</v>
      </c>
    </row>
    <row r="49" spans="1:13" ht="12.75">
      <c r="A49" s="430" t="s">
        <v>281</v>
      </c>
      <c r="B49" s="431"/>
      <c r="C49" s="431"/>
      <c r="D49" s="431"/>
      <c r="E49" s="431"/>
      <c r="F49" s="431"/>
      <c r="G49" s="431"/>
      <c r="H49" s="432"/>
      <c r="I49" s="1">
        <v>153</v>
      </c>
      <c r="J49" s="252">
        <f>IF(J48&gt;0,J48,0)</f>
        <v>0</v>
      </c>
      <c r="K49" s="252">
        <f>IF(K48&gt;0,K48,0)</f>
        <v>0</v>
      </c>
      <c r="L49" s="252">
        <f>IF(L48&gt;0,L48,0)</f>
        <v>0</v>
      </c>
      <c r="M49" s="252">
        <f>IF(M48&gt;0,M48,0)</f>
        <v>0</v>
      </c>
    </row>
    <row r="50" spans="1:13" ht="12.75">
      <c r="A50" s="424" t="s">
        <v>282</v>
      </c>
      <c r="B50" s="425"/>
      <c r="C50" s="425"/>
      <c r="D50" s="425"/>
      <c r="E50" s="425"/>
      <c r="F50" s="425"/>
      <c r="G50" s="425"/>
      <c r="H50" s="426"/>
      <c r="I50" s="2">
        <v>154</v>
      </c>
      <c r="J50" s="253">
        <f>IF(J48&lt;0,-J48,0)</f>
        <v>69511475</v>
      </c>
      <c r="K50" s="253">
        <f>IF(K48&lt;0,-K48,0)</f>
        <v>18733073</v>
      </c>
      <c r="L50" s="253">
        <f>IF(L48&lt;0,-L48,0)</f>
        <v>53996275</v>
      </c>
      <c r="M50" s="253">
        <f>IF(M48&lt;0,-M48,0)</f>
        <v>22812872</v>
      </c>
    </row>
    <row r="51" spans="1:13" ht="12.75" customHeight="1">
      <c r="A51" s="422" t="s">
        <v>237</v>
      </c>
      <c r="B51" s="423"/>
      <c r="C51" s="423"/>
      <c r="D51" s="423"/>
      <c r="E51" s="423"/>
      <c r="F51" s="423"/>
      <c r="G51" s="423"/>
      <c r="H51" s="423"/>
      <c r="I51" s="423"/>
      <c r="J51" s="423"/>
      <c r="K51" s="423"/>
      <c r="L51" s="423"/>
      <c r="M51" s="423"/>
    </row>
    <row r="52" spans="1:13" ht="12.75" customHeight="1">
      <c r="A52" s="419" t="s">
        <v>283</v>
      </c>
      <c r="B52" s="420"/>
      <c r="C52" s="420"/>
      <c r="D52" s="420"/>
      <c r="E52" s="420"/>
      <c r="F52" s="420"/>
      <c r="G52" s="420"/>
      <c r="H52" s="420"/>
      <c r="I52" s="1"/>
      <c r="J52" s="7"/>
      <c r="K52" s="7"/>
      <c r="L52" s="251"/>
      <c r="M52" s="251"/>
    </row>
    <row r="53" spans="1:13" ht="12.75" customHeight="1">
      <c r="A53" s="427" t="s">
        <v>226</v>
      </c>
      <c r="B53" s="428"/>
      <c r="C53" s="428"/>
      <c r="D53" s="428"/>
      <c r="E53" s="428"/>
      <c r="F53" s="428"/>
      <c r="G53" s="428"/>
      <c r="H53" s="429"/>
      <c r="I53" s="1">
        <v>155</v>
      </c>
      <c r="J53" s="7">
        <v>0</v>
      </c>
      <c r="K53" s="7">
        <v>0</v>
      </c>
      <c r="L53" s="251">
        <v>0</v>
      </c>
      <c r="M53" s="251">
        <v>0</v>
      </c>
    </row>
    <row r="54" spans="1:13" ht="12.75" customHeight="1">
      <c r="A54" s="406" t="s">
        <v>225</v>
      </c>
      <c r="B54" s="407"/>
      <c r="C54" s="407"/>
      <c r="D54" s="407"/>
      <c r="E54" s="407"/>
      <c r="F54" s="407"/>
      <c r="G54" s="407"/>
      <c r="H54" s="408"/>
      <c r="I54" s="1">
        <v>156</v>
      </c>
      <c r="J54" s="8">
        <v>0</v>
      </c>
      <c r="K54" s="8">
        <v>0</v>
      </c>
      <c r="L54" s="248">
        <v>0</v>
      </c>
      <c r="M54" s="248">
        <v>0</v>
      </c>
    </row>
    <row r="55" spans="1:13" ht="12.75" customHeight="1">
      <c r="A55" s="422" t="s">
        <v>275</v>
      </c>
      <c r="B55" s="423"/>
      <c r="C55" s="423"/>
      <c r="D55" s="423"/>
      <c r="E55" s="423"/>
      <c r="F55" s="423"/>
      <c r="G55" s="423"/>
      <c r="H55" s="423"/>
      <c r="I55" s="423"/>
      <c r="J55" s="423"/>
      <c r="K55" s="423"/>
      <c r="L55" s="423"/>
      <c r="M55" s="423"/>
    </row>
    <row r="56" spans="1:13" ht="12.75">
      <c r="A56" s="419" t="s">
        <v>284</v>
      </c>
      <c r="B56" s="420"/>
      <c r="C56" s="420"/>
      <c r="D56" s="420"/>
      <c r="E56" s="420"/>
      <c r="F56" s="420"/>
      <c r="G56" s="420"/>
      <c r="H56" s="421"/>
      <c r="I56" s="9">
        <v>157</v>
      </c>
      <c r="J56" s="6">
        <f>J48</f>
        <v>-69511475</v>
      </c>
      <c r="K56" s="6">
        <f>K48</f>
        <v>-18733073</v>
      </c>
      <c r="L56" s="250">
        <f>L48</f>
        <v>-53996275</v>
      </c>
      <c r="M56" s="250">
        <f>M48</f>
        <v>-22812872</v>
      </c>
    </row>
    <row r="57" spans="1:13" ht="12.75">
      <c r="A57" s="409" t="s">
        <v>276</v>
      </c>
      <c r="B57" s="410"/>
      <c r="C57" s="410"/>
      <c r="D57" s="410"/>
      <c r="E57" s="410"/>
      <c r="F57" s="410"/>
      <c r="G57" s="410"/>
      <c r="H57" s="411"/>
      <c r="I57" s="1">
        <v>158</v>
      </c>
      <c r="J57" s="45">
        <f>SUM(J58:J64)</f>
        <v>0</v>
      </c>
      <c r="K57" s="45">
        <f>SUM(K58:K64)</f>
        <v>0</v>
      </c>
      <c r="L57" s="252">
        <f>SUM(L58:L64)</f>
        <v>0</v>
      </c>
      <c r="M57" s="252">
        <f>SUM(M58:M64)</f>
        <v>0</v>
      </c>
    </row>
    <row r="58" spans="1:13" ht="12.75">
      <c r="A58" s="409" t="s">
        <v>278</v>
      </c>
      <c r="B58" s="410"/>
      <c r="C58" s="410"/>
      <c r="D58" s="410"/>
      <c r="E58" s="410"/>
      <c r="F58" s="410"/>
      <c r="G58" s="410"/>
      <c r="H58" s="411"/>
      <c r="I58" s="1">
        <v>159</v>
      </c>
      <c r="J58" s="7">
        <v>0</v>
      </c>
      <c r="K58" s="7">
        <v>0</v>
      </c>
      <c r="L58" s="251">
        <v>0</v>
      </c>
      <c r="M58" s="251">
        <v>0</v>
      </c>
    </row>
    <row r="59" spans="1:13" ht="12.75">
      <c r="A59" s="409" t="s">
        <v>285</v>
      </c>
      <c r="B59" s="410"/>
      <c r="C59" s="410"/>
      <c r="D59" s="410"/>
      <c r="E59" s="410"/>
      <c r="F59" s="410"/>
      <c r="G59" s="410"/>
      <c r="H59" s="411"/>
      <c r="I59" s="1">
        <v>160</v>
      </c>
      <c r="J59" s="7">
        <v>0</v>
      </c>
      <c r="K59" s="7">
        <v>0</v>
      </c>
      <c r="L59" s="251">
        <v>0</v>
      </c>
      <c r="M59" s="251">
        <v>0</v>
      </c>
    </row>
    <row r="60" spans="1:13" ht="12.75">
      <c r="A60" s="409" t="s">
        <v>286</v>
      </c>
      <c r="B60" s="410"/>
      <c r="C60" s="410"/>
      <c r="D60" s="410"/>
      <c r="E60" s="410"/>
      <c r="F60" s="410"/>
      <c r="G60" s="410"/>
      <c r="H60" s="411"/>
      <c r="I60" s="1">
        <v>161</v>
      </c>
      <c r="J60" s="7">
        <v>0</v>
      </c>
      <c r="K60" s="7">
        <v>0</v>
      </c>
      <c r="L60" s="251">
        <v>0</v>
      </c>
      <c r="M60" s="251">
        <v>0</v>
      </c>
    </row>
    <row r="61" spans="1:13" ht="12.75">
      <c r="A61" s="409" t="s">
        <v>287</v>
      </c>
      <c r="B61" s="410"/>
      <c r="C61" s="410"/>
      <c r="D61" s="410"/>
      <c r="E61" s="410"/>
      <c r="F61" s="410"/>
      <c r="G61" s="410"/>
      <c r="H61" s="411"/>
      <c r="I61" s="1">
        <v>162</v>
      </c>
      <c r="J61" s="7">
        <v>0</v>
      </c>
      <c r="K61" s="7">
        <v>0</v>
      </c>
      <c r="L61" s="251">
        <v>0</v>
      </c>
      <c r="M61" s="251">
        <v>0</v>
      </c>
    </row>
    <row r="62" spans="1:13" ht="12.75">
      <c r="A62" s="409" t="s">
        <v>288</v>
      </c>
      <c r="B62" s="410"/>
      <c r="C62" s="410"/>
      <c r="D62" s="410"/>
      <c r="E62" s="410"/>
      <c r="F62" s="410"/>
      <c r="G62" s="410"/>
      <c r="H62" s="411"/>
      <c r="I62" s="1">
        <v>163</v>
      </c>
      <c r="J62" s="7">
        <v>0</v>
      </c>
      <c r="K62" s="7">
        <v>0</v>
      </c>
      <c r="L62" s="251">
        <v>0</v>
      </c>
      <c r="M62" s="251">
        <v>0</v>
      </c>
    </row>
    <row r="63" spans="1:13" ht="12.75">
      <c r="A63" s="409" t="s">
        <v>289</v>
      </c>
      <c r="B63" s="410"/>
      <c r="C63" s="410"/>
      <c r="D63" s="410"/>
      <c r="E63" s="410"/>
      <c r="F63" s="410"/>
      <c r="G63" s="410"/>
      <c r="H63" s="411"/>
      <c r="I63" s="1">
        <v>164</v>
      </c>
      <c r="J63" s="7">
        <v>0</v>
      </c>
      <c r="K63" s="7">
        <v>0</v>
      </c>
      <c r="L63" s="251">
        <v>0</v>
      </c>
      <c r="M63" s="251">
        <v>0</v>
      </c>
    </row>
    <row r="64" spans="1:13" ht="12.75">
      <c r="A64" s="409" t="s">
        <v>290</v>
      </c>
      <c r="B64" s="410"/>
      <c r="C64" s="410"/>
      <c r="D64" s="410"/>
      <c r="E64" s="410"/>
      <c r="F64" s="410"/>
      <c r="G64" s="410"/>
      <c r="H64" s="411"/>
      <c r="I64" s="1">
        <v>165</v>
      </c>
      <c r="J64" s="7">
        <v>0</v>
      </c>
      <c r="K64" s="7">
        <v>0</v>
      </c>
      <c r="L64" s="251">
        <v>0</v>
      </c>
      <c r="M64" s="251">
        <v>0</v>
      </c>
    </row>
    <row r="65" spans="1:13" ht="12.75">
      <c r="A65" s="409" t="s">
        <v>277</v>
      </c>
      <c r="B65" s="410"/>
      <c r="C65" s="410"/>
      <c r="D65" s="410"/>
      <c r="E65" s="410"/>
      <c r="F65" s="410"/>
      <c r="G65" s="410"/>
      <c r="H65" s="411"/>
      <c r="I65" s="1">
        <v>166</v>
      </c>
      <c r="J65" s="7">
        <v>0</v>
      </c>
      <c r="K65" s="7">
        <v>0</v>
      </c>
      <c r="L65" s="251">
        <v>0</v>
      </c>
      <c r="M65" s="251">
        <v>0</v>
      </c>
    </row>
    <row r="66" spans="1:13" ht="12.75">
      <c r="A66" s="409" t="s">
        <v>291</v>
      </c>
      <c r="B66" s="410"/>
      <c r="C66" s="410"/>
      <c r="D66" s="410"/>
      <c r="E66" s="410"/>
      <c r="F66" s="410"/>
      <c r="G66" s="410"/>
      <c r="H66" s="411"/>
      <c r="I66" s="1">
        <v>167</v>
      </c>
      <c r="J66" s="45">
        <f>J57-J65</f>
        <v>0</v>
      </c>
      <c r="K66" s="45">
        <f>K57-K65</f>
        <v>0</v>
      </c>
      <c r="L66" s="252">
        <f>L57-L65</f>
        <v>0</v>
      </c>
      <c r="M66" s="252">
        <f>M57-M65</f>
        <v>0</v>
      </c>
    </row>
    <row r="67" spans="1:13" ht="12.75">
      <c r="A67" s="409" t="s">
        <v>292</v>
      </c>
      <c r="B67" s="410"/>
      <c r="C67" s="410"/>
      <c r="D67" s="410"/>
      <c r="E67" s="410"/>
      <c r="F67" s="410"/>
      <c r="G67" s="410"/>
      <c r="H67" s="411"/>
      <c r="I67" s="1">
        <v>168</v>
      </c>
      <c r="J67" s="49">
        <f>J56+J66</f>
        <v>-69511475</v>
      </c>
      <c r="K67" s="49">
        <f>K56+K66</f>
        <v>-18733073</v>
      </c>
      <c r="L67" s="253">
        <f>L56+L66</f>
        <v>-53996275</v>
      </c>
      <c r="M67" s="253">
        <f>M56+M66</f>
        <v>-22812872</v>
      </c>
    </row>
    <row r="68" spans="1:13" ht="12.75" customHeight="1">
      <c r="A68" s="412" t="s">
        <v>293</v>
      </c>
      <c r="B68" s="413"/>
      <c r="C68" s="413"/>
      <c r="D68" s="413"/>
      <c r="E68" s="413"/>
      <c r="F68" s="413"/>
      <c r="G68" s="413"/>
      <c r="H68" s="413"/>
      <c r="I68" s="413"/>
      <c r="J68" s="413"/>
      <c r="K68" s="413"/>
      <c r="L68" s="413"/>
      <c r="M68" s="413"/>
    </row>
    <row r="69" spans="1:13" ht="12.75" customHeight="1">
      <c r="A69" s="414" t="s">
        <v>279</v>
      </c>
      <c r="B69" s="415"/>
      <c r="C69" s="415"/>
      <c r="D69" s="415"/>
      <c r="E69" s="415"/>
      <c r="F69" s="415"/>
      <c r="G69" s="415"/>
      <c r="H69" s="415"/>
      <c r="I69" s="415"/>
      <c r="J69" s="415"/>
      <c r="K69" s="415"/>
      <c r="L69" s="415"/>
      <c r="M69" s="415"/>
    </row>
    <row r="70" spans="1:13" ht="12.75">
      <c r="A70" s="416" t="s">
        <v>226</v>
      </c>
      <c r="B70" s="417"/>
      <c r="C70" s="417"/>
      <c r="D70" s="417"/>
      <c r="E70" s="417"/>
      <c r="F70" s="417"/>
      <c r="G70" s="417"/>
      <c r="H70" s="418"/>
      <c r="I70" s="9">
        <v>169</v>
      </c>
      <c r="J70" s="6">
        <v>0</v>
      </c>
      <c r="K70" s="6">
        <v>0</v>
      </c>
      <c r="L70" s="250">
        <v>0</v>
      </c>
      <c r="M70" s="250">
        <v>0</v>
      </c>
    </row>
    <row r="71" spans="1:13" ht="12.75">
      <c r="A71" s="406" t="s">
        <v>225</v>
      </c>
      <c r="B71" s="407"/>
      <c r="C71" s="407"/>
      <c r="D71" s="407"/>
      <c r="E71" s="407"/>
      <c r="F71" s="407"/>
      <c r="G71" s="407"/>
      <c r="H71" s="408"/>
      <c r="I71" s="4">
        <v>170</v>
      </c>
      <c r="J71" s="8">
        <v>0</v>
      </c>
      <c r="K71" s="8">
        <v>0</v>
      </c>
      <c r="L71" s="248">
        <v>0</v>
      </c>
      <c r="M71" s="248">
        <v>0</v>
      </c>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s>
  <dataValidations count="3">
    <dataValidation type="whole" operator="notEqual" allowBlank="1" showInputMessage="1" showErrorMessage="1" errorTitle="Pogrešan unos" error="Mogu se unijeti samo cjelobrojne vrijednosti." sqref="J53:L54 L47 J56:M67 J47 J70:L71">
      <formula1>999999999999</formula1>
    </dataValidation>
    <dataValidation type="whole" operator="notEqual" allowBlank="1" showInputMessage="1" showErrorMessage="1" errorTitle="Pogrešan unos" error="Mogu se unijeti samo cjelobrojne pozitivne ili negativne vrijednosti." sqref="J11 L11">
      <formula1>999999999999</formula1>
    </dataValidation>
    <dataValidation type="whole" operator="greaterThanOrEqual" allowBlank="1" showInputMessage="1" showErrorMessage="1" errorTitle="Pogrešan unos" error="Mogu se unijeti samo cjelobrojne pozitivne vrijednosti." sqref="K42:M46 K16:M16 J12:J46 K22:M22 J8:J9 K12:M12 J7:M7 J48:M50 K27:M27 J10:M10 K33:M33 L36:L41 L25:L26 L30:L32 L34 L23">
      <formula1>0</formula1>
    </dataValidation>
  </dataValidations>
  <printOptions/>
  <pageMargins left="0.75" right="0.75" top="1" bottom="1" header="0.5" footer="0.5"/>
  <pageSetup horizontalDpi="600" verticalDpi="600" orientation="portrait" paperSize="9" scale="70" r:id="rId1"/>
  <ignoredErrors>
    <ignoredError sqref="J56:K56" unlockedFormula="1"/>
    <ignoredError sqref="J57:K57" formulaRange="1" unlockedFormula="1"/>
  </ignoredErrors>
</worksheet>
</file>

<file path=xl/worksheets/sheet3.xml><?xml version="1.0" encoding="utf-8"?>
<worksheet xmlns="http://schemas.openxmlformats.org/spreadsheetml/2006/main" xmlns:r="http://schemas.openxmlformats.org/officeDocument/2006/relationships">
  <dimension ref="A1:K125"/>
  <sheetViews>
    <sheetView zoomScaleSheetLayoutView="110" zoomScalePageLayoutView="0" workbookViewId="0" topLeftCell="A88">
      <selection activeCell="M112" sqref="M112"/>
    </sheetView>
  </sheetViews>
  <sheetFormatPr defaultColWidth="9.140625" defaultRowHeight="12.75"/>
  <cols>
    <col min="1" max="9" width="9.140625" style="44" customWidth="1"/>
    <col min="10" max="10" width="13.28125" style="44" customWidth="1"/>
    <col min="11" max="11" width="12.8515625" style="44" customWidth="1"/>
    <col min="12" max="16384" width="9.140625" style="44" customWidth="1"/>
  </cols>
  <sheetData>
    <row r="1" spans="1:11" ht="15.75">
      <c r="A1" s="405" t="s">
        <v>124</v>
      </c>
      <c r="B1" s="405"/>
      <c r="C1" s="405"/>
      <c r="D1" s="405"/>
      <c r="E1" s="405"/>
      <c r="F1" s="405"/>
      <c r="G1" s="405"/>
      <c r="H1" s="405"/>
      <c r="I1" s="405"/>
      <c r="J1" s="405"/>
      <c r="K1" s="405"/>
    </row>
    <row r="2" spans="1:11" ht="12.75" customHeight="1">
      <c r="A2" s="465" t="s">
        <v>604</v>
      </c>
      <c r="B2" s="465"/>
      <c r="C2" s="465"/>
      <c r="D2" s="465"/>
      <c r="E2" s="465"/>
      <c r="F2" s="465"/>
      <c r="G2" s="465"/>
      <c r="H2" s="465"/>
      <c r="I2" s="465"/>
      <c r="J2" s="465"/>
      <c r="K2" s="465"/>
    </row>
    <row r="3" spans="1:11" ht="12.75">
      <c r="A3" s="466" t="s">
        <v>125</v>
      </c>
      <c r="B3" s="467"/>
      <c r="C3" s="467"/>
      <c r="D3" s="467"/>
      <c r="E3" s="467"/>
      <c r="F3" s="467"/>
      <c r="G3" s="467"/>
      <c r="H3" s="467"/>
      <c r="I3" s="467"/>
      <c r="J3" s="467"/>
      <c r="K3" s="468"/>
    </row>
    <row r="4" spans="1:11" ht="22.5">
      <c r="A4" s="469" t="s">
        <v>126</v>
      </c>
      <c r="B4" s="470"/>
      <c r="C4" s="470"/>
      <c r="D4" s="470"/>
      <c r="E4" s="470"/>
      <c r="F4" s="470"/>
      <c r="G4" s="470"/>
      <c r="H4" s="471"/>
      <c r="I4" s="184" t="s">
        <v>230</v>
      </c>
      <c r="J4" s="48" t="s">
        <v>127</v>
      </c>
      <c r="K4" s="129" t="s">
        <v>128</v>
      </c>
    </row>
    <row r="5" spans="1:11" ht="12.75">
      <c r="A5" s="461">
        <v>1</v>
      </c>
      <c r="B5" s="461"/>
      <c r="C5" s="461"/>
      <c r="D5" s="461"/>
      <c r="E5" s="461"/>
      <c r="F5" s="461"/>
      <c r="G5" s="461"/>
      <c r="H5" s="461"/>
      <c r="I5" s="46">
        <v>2</v>
      </c>
      <c r="J5" s="127">
        <v>3</v>
      </c>
      <c r="K5" s="127">
        <v>4</v>
      </c>
    </row>
    <row r="6" spans="1:11" ht="12.75">
      <c r="A6" s="462" t="s">
        <v>129</v>
      </c>
      <c r="B6" s="463"/>
      <c r="C6" s="463"/>
      <c r="D6" s="463"/>
      <c r="E6" s="463"/>
      <c r="F6" s="463"/>
      <c r="G6" s="463"/>
      <c r="H6" s="463"/>
      <c r="I6" s="463"/>
      <c r="J6" s="463"/>
      <c r="K6" s="464"/>
    </row>
    <row r="7" spans="1:11" ht="12.75">
      <c r="A7" s="419" t="s">
        <v>130</v>
      </c>
      <c r="B7" s="420"/>
      <c r="C7" s="420"/>
      <c r="D7" s="420"/>
      <c r="E7" s="420"/>
      <c r="F7" s="420"/>
      <c r="G7" s="420"/>
      <c r="H7" s="421"/>
      <c r="I7" s="3">
        <v>1</v>
      </c>
      <c r="J7" s="250">
        <v>0</v>
      </c>
      <c r="K7" s="250">
        <v>0</v>
      </c>
    </row>
    <row r="8" spans="1:11" ht="12.75">
      <c r="A8" s="409" t="s">
        <v>131</v>
      </c>
      <c r="B8" s="410"/>
      <c r="C8" s="410"/>
      <c r="D8" s="410"/>
      <c r="E8" s="410"/>
      <c r="F8" s="410"/>
      <c r="G8" s="410"/>
      <c r="H8" s="411"/>
      <c r="I8" s="1">
        <v>2</v>
      </c>
      <c r="J8" s="252">
        <f>J9+J16+J26+J35+J39</f>
        <v>452183931</v>
      </c>
      <c r="K8" s="252">
        <f>K9+K16+K26+K35+K39</f>
        <v>451494494</v>
      </c>
    </row>
    <row r="9" spans="1:11" ht="12.75">
      <c r="A9" s="437" t="s">
        <v>132</v>
      </c>
      <c r="B9" s="438"/>
      <c r="C9" s="438"/>
      <c r="D9" s="438"/>
      <c r="E9" s="438"/>
      <c r="F9" s="438"/>
      <c r="G9" s="438"/>
      <c r="H9" s="439"/>
      <c r="I9" s="1">
        <v>3</v>
      </c>
      <c r="J9" s="252">
        <f>SUM(J10:J15)</f>
        <v>24736656</v>
      </c>
      <c r="K9" s="252">
        <f>SUM(K10:K15)</f>
        <v>20868771</v>
      </c>
    </row>
    <row r="10" spans="1:11" ht="12.75" customHeight="1">
      <c r="A10" s="433" t="s">
        <v>133</v>
      </c>
      <c r="B10" s="433"/>
      <c r="C10" s="433"/>
      <c r="D10" s="433"/>
      <c r="E10" s="433"/>
      <c r="F10" s="433"/>
      <c r="G10" s="433"/>
      <c r="H10" s="433"/>
      <c r="I10" s="1">
        <v>4</v>
      </c>
      <c r="J10" s="251">
        <v>0</v>
      </c>
      <c r="K10" s="251">
        <v>0</v>
      </c>
    </row>
    <row r="11" spans="1:11" ht="12.75" customHeight="1">
      <c r="A11" s="433" t="s">
        <v>134</v>
      </c>
      <c r="B11" s="433"/>
      <c r="C11" s="433"/>
      <c r="D11" s="433"/>
      <c r="E11" s="433"/>
      <c r="F11" s="433"/>
      <c r="G11" s="433"/>
      <c r="H11" s="433"/>
      <c r="I11" s="1">
        <v>5</v>
      </c>
      <c r="J11" s="251">
        <v>24736656</v>
      </c>
      <c r="K11" s="251">
        <v>20868771</v>
      </c>
    </row>
    <row r="12" spans="1:11" ht="12.75" customHeight="1">
      <c r="A12" s="433" t="s">
        <v>21</v>
      </c>
      <c r="B12" s="433"/>
      <c r="C12" s="433"/>
      <c r="D12" s="433"/>
      <c r="E12" s="433"/>
      <c r="F12" s="433"/>
      <c r="G12" s="433"/>
      <c r="H12" s="433"/>
      <c r="I12" s="1">
        <v>6</v>
      </c>
      <c r="J12" s="251">
        <v>0</v>
      </c>
      <c r="K12" s="251">
        <v>0</v>
      </c>
    </row>
    <row r="13" spans="1:11" ht="12.75" customHeight="1">
      <c r="A13" s="433" t="s">
        <v>135</v>
      </c>
      <c r="B13" s="433"/>
      <c r="C13" s="433"/>
      <c r="D13" s="433"/>
      <c r="E13" s="433"/>
      <c r="F13" s="433"/>
      <c r="G13" s="433"/>
      <c r="H13" s="433"/>
      <c r="I13" s="1">
        <v>7</v>
      </c>
      <c r="J13" s="251">
        <v>0</v>
      </c>
      <c r="K13" s="251">
        <v>0</v>
      </c>
    </row>
    <row r="14" spans="1:11" ht="12.75" customHeight="1">
      <c r="A14" s="433" t="s">
        <v>136</v>
      </c>
      <c r="B14" s="433"/>
      <c r="C14" s="433"/>
      <c r="D14" s="433"/>
      <c r="E14" s="433"/>
      <c r="F14" s="433"/>
      <c r="G14" s="433"/>
      <c r="H14" s="433"/>
      <c r="I14" s="1">
        <v>8</v>
      </c>
      <c r="J14" s="251">
        <v>0</v>
      </c>
      <c r="K14" s="251">
        <v>0</v>
      </c>
    </row>
    <row r="15" spans="1:11" ht="12.75" customHeight="1">
      <c r="A15" s="433" t="s">
        <v>137</v>
      </c>
      <c r="B15" s="433"/>
      <c r="C15" s="433"/>
      <c r="D15" s="433"/>
      <c r="E15" s="433"/>
      <c r="F15" s="433"/>
      <c r="G15" s="433"/>
      <c r="H15" s="433"/>
      <c r="I15" s="1">
        <v>9</v>
      </c>
      <c r="J15" s="251">
        <v>0</v>
      </c>
      <c r="K15" s="251">
        <v>0</v>
      </c>
    </row>
    <row r="16" spans="1:11" ht="12.75">
      <c r="A16" s="437" t="s">
        <v>138</v>
      </c>
      <c r="B16" s="438"/>
      <c r="C16" s="438"/>
      <c r="D16" s="438"/>
      <c r="E16" s="438"/>
      <c r="F16" s="438"/>
      <c r="G16" s="438"/>
      <c r="H16" s="439"/>
      <c r="I16" s="1">
        <v>10</v>
      </c>
      <c r="J16" s="252">
        <f>SUM(J17:J25)</f>
        <v>361923839</v>
      </c>
      <c r="K16" s="252">
        <f>SUM(K17:K25)</f>
        <v>361452805</v>
      </c>
    </row>
    <row r="17" spans="1:11" ht="12.75" customHeight="1">
      <c r="A17" s="433" t="s">
        <v>139</v>
      </c>
      <c r="B17" s="433"/>
      <c r="C17" s="433"/>
      <c r="D17" s="433"/>
      <c r="E17" s="433"/>
      <c r="F17" s="433"/>
      <c r="G17" s="433"/>
      <c r="H17" s="433"/>
      <c r="I17" s="1">
        <v>11</v>
      </c>
      <c r="J17" s="251">
        <v>23269</v>
      </c>
      <c r="K17" s="251">
        <v>23269</v>
      </c>
    </row>
    <row r="18" spans="1:11" ht="12.75" customHeight="1">
      <c r="A18" s="433" t="s">
        <v>140</v>
      </c>
      <c r="B18" s="433"/>
      <c r="C18" s="433"/>
      <c r="D18" s="433"/>
      <c r="E18" s="433"/>
      <c r="F18" s="433"/>
      <c r="G18" s="433"/>
      <c r="H18" s="433"/>
      <c r="I18" s="1">
        <v>12</v>
      </c>
      <c r="J18" s="251">
        <v>14210300</v>
      </c>
      <c r="K18" s="251">
        <v>15034764</v>
      </c>
    </row>
    <row r="19" spans="1:11" ht="12.75" customHeight="1">
      <c r="A19" s="433" t="s">
        <v>141</v>
      </c>
      <c r="B19" s="433"/>
      <c r="C19" s="433"/>
      <c r="D19" s="433"/>
      <c r="E19" s="433"/>
      <c r="F19" s="433"/>
      <c r="G19" s="433"/>
      <c r="H19" s="433"/>
      <c r="I19" s="1">
        <v>13</v>
      </c>
      <c r="J19" s="251">
        <v>341638072</v>
      </c>
      <c r="K19" s="251">
        <v>335646028</v>
      </c>
    </row>
    <row r="20" spans="1:11" ht="12.75" customHeight="1">
      <c r="A20" s="433" t="s">
        <v>142</v>
      </c>
      <c r="B20" s="433"/>
      <c r="C20" s="433"/>
      <c r="D20" s="433"/>
      <c r="E20" s="433"/>
      <c r="F20" s="433"/>
      <c r="G20" s="433"/>
      <c r="H20" s="433"/>
      <c r="I20" s="1">
        <v>14</v>
      </c>
      <c r="J20" s="251">
        <v>314030</v>
      </c>
      <c r="K20" s="251">
        <v>921349</v>
      </c>
    </row>
    <row r="21" spans="1:11" ht="12.75" customHeight="1">
      <c r="A21" s="433" t="s">
        <v>143</v>
      </c>
      <c r="B21" s="433"/>
      <c r="C21" s="433"/>
      <c r="D21" s="433"/>
      <c r="E21" s="433"/>
      <c r="F21" s="433"/>
      <c r="G21" s="433"/>
      <c r="H21" s="433"/>
      <c r="I21" s="1">
        <v>15</v>
      </c>
      <c r="J21" s="251">
        <v>0</v>
      </c>
      <c r="K21" s="251">
        <v>0</v>
      </c>
    </row>
    <row r="22" spans="1:11" ht="12.75" customHeight="1">
      <c r="A22" s="433" t="s">
        <v>144</v>
      </c>
      <c r="B22" s="433"/>
      <c r="C22" s="433"/>
      <c r="D22" s="433"/>
      <c r="E22" s="433"/>
      <c r="F22" s="433"/>
      <c r="G22" s="433"/>
      <c r="H22" s="433"/>
      <c r="I22" s="1">
        <v>16</v>
      </c>
      <c r="J22" s="251">
        <v>0</v>
      </c>
      <c r="K22" s="251">
        <v>0</v>
      </c>
    </row>
    <row r="23" spans="1:11" ht="12.75" customHeight="1">
      <c r="A23" s="433" t="s">
        <v>145</v>
      </c>
      <c r="B23" s="433"/>
      <c r="C23" s="433"/>
      <c r="D23" s="433"/>
      <c r="E23" s="433"/>
      <c r="F23" s="433"/>
      <c r="G23" s="433"/>
      <c r="H23" s="433"/>
      <c r="I23" s="1">
        <v>17</v>
      </c>
      <c r="J23" s="251">
        <v>5228626</v>
      </c>
      <c r="K23" s="251">
        <v>9087578</v>
      </c>
    </row>
    <row r="24" spans="1:11" ht="12.75" customHeight="1">
      <c r="A24" s="433" t="s">
        <v>146</v>
      </c>
      <c r="B24" s="433"/>
      <c r="C24" s="433"/>
      <c r="D24" s="433"/>
      <c r="E24" s="433"/>
      <c r="F24" s="433"/>
      <c r="G24" s="433"/>
      <c r="H24" s="433"/>
      <c r="I24" s="1">
        <v>18</v>
      </c>
      <c r="J24" s="251">
        <v>46822</v>
      </c>
      <c r="K24" s="251">
        <v>46822</v>
      </c>
    </row>
    <row r="25" spans="1:11" ht="12.75" customHeight="1">
      <c r="A25" s="433" t="s">
        <v>147</v>
      </c>
      <c r="B25" s="433"/>
      <c r="C25" s="433"/>
      <c r="D25" s="433"/>
      <c r="E25" s="433"/>
      <c r="F25" s="433"/>
      <c r="G25" s="433"/>
      <c r="H25" s="433"/>
      <c r="I25" s="1">
        <v>19</v>
      </c>
      <c r="J25" s="251">
        <v>462720</v>
      </c>
      <c r="K25" s="251">
        <v>692995</v>
      </c>
    </row>
    <row r="26" spans="1:11" ht="12.75">
      <c r="A26" s="437" t="s">
        <v>148</v>
      </c>
      <c r="B26" s="438"/>
      <c r="C26" s="438"/>
      <c r="D26" s="438"/>
      <c r="E26" s="438"/>
      <c r="F26" s="438"/>
      <c r="G26" s="438"/>
      <c r="H26" s="439"/>
      <c r="I26" s="1">
        <v>20</v>
      </c>
      <c r="J26" s="252">
        <f>SUM(J27:J34)</f>
        <v>65523436</v>
      </c>
      <c r="K26" s="252">
        <f>SUM(K27:K34)</f>
        <v>69172918</v>
      </c>
    </row>
    <row r="27" spans="1:11" ht="12.75" customHeight="1">
      <c r="A27" s="433" t="s">
        <v>149</v>
      </c>
      <c r="B27" s="433"/>
      <c r="C27" s="433"/>
      <c r="D27" s="433"/>
      <c r="E27" s="433"/>
      <c r="F27" s="433"/>
      <c r="G27" s="433"/>
      <c r="H27" s="433"/>
      <c r="I27" s="1">
        <v>21</v>
      </c>
      <c r="J27" s="251">
        <v>19302266</v>
      </c>
      <c r="K27" s="251">
        <v>19302400</v>
      </c>
    </row>
    <row r="28" spans="1:11" ht="12.75" customHeight="1">
      <c r="A28" s="433" t="s">
        <v>150</v>
      </c>
      <c r="B28" s="433"/>
      <c r="C28" s="433"/>
      <c r="D28" s="433"/>
      <c r="E28" s="433"/>
      <c r="F28" s="433"/>
      <c r="G28" s="433"/>
      <c r="H28" s="433"/>
      <c r="I28" s="1">
        <v>22</v>
      </c>
      <c r="J28" s="251">
        <v>6330230</v>
      </c>
      <c r="K28" s="251">
        <v>5708908</v>
      </c>
    </row>
    <row r="29" spans="1:11" ht="12.75" customHeight="1">
      <c r="A29" s="433" t="s">
        <v>151</v>
      </c>
      <c r="B29" s="433"/>
      <c r="C29" s="433"/>
      <c r="D29" s="433"/>
      <c r="E29" s="433"/>
      <c r="F29" s="433"/>
      <c r="G29" s="433"/>
      <c r="H29" s="433"/>
      <c r="I29" s="1">
        <v>23</v>
      </c>
      <c r="J29" s="251">
        <v>0</v>
      </c>
      <c r="K29" s="251">
        <v>35000</v>
      </c>
    </row>
    <row r="30" spans="1:11" ht="12.75">
      <c r="A30" s="437" t="s">
        <v>183</v>
      </c>
      <c r="B30" s="438"/>
      <c r="C30" s="438"/>
      <c r="D30" s="438"/>
      <c r="E30" s="438"/>
      <c r="F30" s="438"/>
      <c r="G30" s="438"/>
      <c r="H30" s="439"/>
      <c r="I30" s="1">
        <v>24</v>
      </c>
      <c r="J30" s="251">
        <v>0</v>
      </c>
      <c r="K30" s="251">
        <v>0</v>
      </c>
    </row>
    <row r="31" spans="1:11" ht="12.75" customHeight="1">
      <c r="A31" s="433" t="s">
        <v>152</v>
      </c>
      <c r="B31" s="433"/>
      <c r="C31" s="433"/>
      <c r="D31" s="433"/>
      <c r="E31" s="433"/>
      <c r="F31" s="433"/>
      <c r="G31" s="433"/>
      <c r="H31" s="433"/>
      <c r="I31" s="1">
        <v>25</v>
      </c>
      <c r="J31" s="251">
        <v>0</v>
      </c>
      <c r="K31" s="251">
        <v>0</v>
      </c>
    </row>
    <row r="32" spans="1:11" ht="12.75" customHeight="1">
      <c r="A32" s="433" t="s">
        <v>153</v>
      </c>
      <c r="B32" s="433"/>
      <c r="C32" s="433"/>
      <c r="D32" s="433"/>
      <c r="E32" s="433"/>
      <c r="F32" s="433"/>
      <c r="G32" s="433"/>
      <c r="H32" s="433"/>
      <c r="I32" s="1">
        <v>26</v>
      </c>
      <c r="J32" s="251">
        <v>39890940</v>
      </c>
      <c r="K32" s="251">
        <v>44126610</v>
      </c>
    </row>
    <row r="33" spans="1:11" ht="12.75" customHeight="1">
      <c r="A33" s="433" t="s">
        <v>154</v>
      </c>
      <c r="B33" s="433"/>
      <c r="C33" s="433"/>
      <c r="D33" s="433"/>
      <c r="E33" s="433"/>
      <c r="F33" s="433"/>
      <c r="G33" s="433"/>
      <c r="H33" s="433"/>
      <c r="I33" s="1">
        <v>27</v>
      </c>
      <c r="J33" s="251">
        <v>0</v>
      </c>
      <c r="K33" s="251">
        <v>0</v>
      </c>
    </row>
    <row r="34" spans="1:11" ht="12.75" customHeight="1">
      <c r="A34" s="433" t="s">
        <v>155</v>
      </c>
      <c r="B34" s="433"/>
      <c r="C34" s="433"/>
      <c r="D34" s="433"/>
      <c r="E34" s="433"/>
      <c r="F34" s="433"/>
      <c r="G34" s="433"/>
      <c r="H34" s="433"/>
      <c r="I34" s="1">
        <v>28</v>
      </c>
      <c r="J34" s="251">
        <v>0</v>
      </c>
      <c r="K34" s="251">
        <v>0</v>
      </c>
    </row>
    <row r="35" spans="1:11" ht="12.75">
      <c r="A35" s="437" t="s">
        <v>156</v>
      </c>
      <c r="B35" s="438"/>
      <c r="C35" s="438"/>
      <c r="D35" s="438"/>
      <c r="E35" s="438"/>
      <c r="F35" s="438"/>
      <c r="G35" s="438"/>
      <c r="H35" s="439"/>
      <c r="I35" s="1">
        <v>29</v>
      </c>
      <c r="J35" s="252">
        <f>SUM(J36:J38)</f>
        <v>0</v>
      </c>
      <c r="K35" s="252">
        <f>SUM(K36:K38)</f>
        <v>0</v>
      </c>
    </row>
    <row r="36" spans="1:11" ht="12.75" customHeight="1">
      <c r="A36" s="433" t="s">
        <v>157</v>
      </c>
      <c r="B36" s="433"/>
      <c r="C36" s="433"/>
      <c r="D36" s="433"/>
      <c r="E36" s="433"/>
      <c r="F36" s="433"/>
      <c r="G36" s="433"/>
      <c r="H36" s="433"/>
      <c r="I36" s="1">
        <v>30</v>
      </c>
      <c r="J36" s="251">
        <v>0</v>
      </c>
      <c r="K36" s="251">
        <v>0</v>
      </c>
    </row>
    <row r="37" spans="1:11" ht="12.75" customHeight="1">
      <c r="A37" s="433" t="s">
        <v>158</v>
      </c>
      <c r="B37" s="433"/>
      <c r="C37" s="433"/>
      <c r="D37" s="433"/>
      <c r="E37" s="433"/>
      <c r="F37" s="433"/>
      <c r="G37" s="433"/>
      <c r="H37" s="433"/>
      <c r="I37" s="1">
        <v>31</v>
      </c>
      <c r="J37" s="251">
        <v>0</v>
      </c>
      <c r="K37" s="251">
        <v>0</v>
      </c>
    </row>
    <row r="38" spans="1:11" ht="12.75" customHeight="1">
      <c r="A38" s="433" t="s">
        <v>159</v>
      </c>
      <c r="B38" s="433"/>
      <c r="C38" s="433"/>
      <c r="D38" s="433"/>
      <c r="E38" s="433"/>
      <c r="F38" s="433"/>
      <c r="G38" s="433"/>
      <c r="H38" s="433"/>
      <c r="I38" s="1">
        <v>32</v>
      </c>
      <c r="J38" s="251">
        <v>0</v>
      </c>
      <c r="K38" s="251">
        <v>0</v>
      </c>
    </row>
    <row r="39" spans="1:11" ht="12.75" customHeight="1">
      <c r="A39" s="433" t="s">
        <v>160</v>
      </c>
      <c r="B39" s="433"/>
      <c r="C39" s="433"/>
      <c r="D39" s="433"/>
      <c r="E39" s="433"/>
      <c r="F39" s="433"/>
      <c r="G39" s="433"/>
      <c r="H39" s="433"/>
      <c r="I39" s="1">
        <v>33</v>
      </c>
      <c r="J39" s="251">
        <v>0</v>
      </c>
      <c r="K39" s="251">
        <v>0</v>
      </c>
    </row>
    <row r="40" spans="1:11" ht="12.75">
      <c r="A40" s="409" t="s">
        <v>161</v>
      </c>
      <c r="B40" s="410"/>
      <c r="C40" s="410"/>
      <c r="D40" s="410"/>
      <c r="E40" s="410"/>
      <c r="F40" s="410"/>
      <c r="G40" s="410"/>
      <c r="H40" s="411"/>
      <c r="I40" s="1">
        <v>34</v>
      </c>
      <c r="J40" s="252">
        <f>J41+J49+J56+J64</f>
        <v>88310309</v>
      </c>
      <c r="K40" s="252">
        <f>K41+K49+K56+K64</f>
        <v>85632136</v>
      </c>
    </row>
    <row r="41" spans="1:11" ht="12.75">
      <c r="A41" s="437" t="s">
        <v>162</v>
      </c>
      <c r="B41" s="438"/>
      <c r="C41" s="438"/>
      <c r="D41" s="438"/>
      <c r="E41" s="438"/>
      <c r="F41" s="438"/>
      <c r="G41" s="438"/>
      <c r="H41" s="439"/>
      <c r="I41" s="1">
        <v>35</v>
      </c>
      <c r="J41" s="252">
        <f>SUM(J42:J48)</f>
        <v>2585871</v>
      </c>
      <c r="K41" s="252">
        <f>SUM(K42:K48)</f>
        <v>2438088</v>
      </c>
    </row>
    <row r="42" spans="1:11" ht="12.75" customHeight="1">
      <c r="A42" s="433" t="s">
        <v>163</v>
      </c>
      <c r="B42" s="433"/>
      <c r="C42" s="433"/>
      <c r="D42" s="433"/>
      <c r="E42" s="433"/>
      <c r="F42" s="433"/>
      <c r="G42" s="433"/>
      <c r="H42" s="433"/>
      <c r="I42" s="1">
        <v>36</v>
      </c>
      <c r="J42" s="251">
        <v>0</v>
      </c>
      <c r="K42" s="251">
        <v>0</v>
      </c>
    </row>
    <row r="43" spans="1:11" ht="12.75" customHeight="1">
      <c r="A43" s="433" t="s">
        <v>164</v>
      </c>
      <c r="B43" s="433"/>
      <c r="C43" s="433"/>
      <c r="D43" s="433"/>
      <c r="E43" s="433"/>
      <c r="F43" s="433"/>
      <c r="G43" s="433"/>
      <c r="H43" s="433"/>
      <c r="I43" s="1">
        <v>37</v>
      </c>
      <c r="J43" s="251">
        <v>0</v>
      </c>
      <c r="K43" s="251">
        <v>0</v>
      </c>
    </row>
    <row r="44" spans="1:11" ht="12.75">
      <c r="A44" s="437" t="s">
        <v>165</v>
      </c>
      <c r="B44" s="438"/>
      <c r="C44" s="438"/>
      <c r="D44" s="438"/>
      <c r="E44" s="438"/>
      <c r="F44" s="438"/>
      <c r="G44" s="438"/>
      <c r="H44" s="439"/>
      <c r="I44" s="1">
        <v>38</v>
      </c>
      <c r="J44" s="251">
        <v>0</v>
      </c>
      <c r="K44" s="251">
        <v>0</v>
      </c>
    </row>
    <row r="45" spans="1:11" ht="12.75">
      <c r="A45" s="437" t="s">
        <v>166</v>
      </c>
      <c r="B45" s="438"/>
      <c r="C45" s="438"/>
      <c r="D45" s="438"/>
      <c r="E45" s="438"/>
      <c r="F45" s="438"/>
      <c r="G45" s="438"/>
      <c r="H45" s="439"/>
      <c r="I45" s="1">
        <v>39</v>
      </c>
      <c r="J45" s="251">
        <v>2585871</v>
      </c>
      <c r="K45" s="251">
        <v>2438088</v>
      </c>
    </row>
    <row r="46" spans="1:11" ht="12.75">
      <c r="A46" s="437" t="s">
        <v>167</v>
      </c>
      <c r="B46" s="438"/>
      <c r="C46" s="438"/>
      <c r="D46" s="438"/>
      <c r="E46" s="438"/>
      <c r="F46" s="438"/>
      <c r="G46" s="438"/>
      <c r="H46" s="439"/>
      <c r="I46" s="1">
        <v>40</v>
      </c>
      <c r="J46" s="251">
        <v>0</v>
      </c>
      <c r="K46" s="251">
        <v>0</v>
      </c>
    </row>
    <row r="47" spans="1:11" ht="12.75">
      <c r="A47" s="437" t="s">
        <v>168</v>
      </c>
      <c r="B47" s="438"/>
      <c r="C47" s="438"/>
      <c r="D47" s="438"/>
      <c r="E47" s="438"/>
      <c r="F47" s="438"/>
      <c r="G47" s="438"/>
      <c r="H47" s="439"/>
      <c r="I47" s="1">
        <v>41</v>
      </c>
      <c r="J47" s="251">
        <v>0</v>
      </c>
      <c r="K47" s="251">
        <v>0</v>
      </c>
    </row>
    <row r="48" spans="1:11" ht="12.75">
      <c r="A48" s="437" t="s">
        <v>169</v>
      </c>
      <c r="B48" s="438"/>
      <c r="C48" s="438"/>
      <c r="D48" s="438"/>
      <c r="E48" s="438"/>
      <c r="F48" s="438"/>
      <c r="G48" s="438"/>
      <c r="H48" s="439"/>
      <c r="I48" s="1">
        <v>42</v>
      </c>
      <c r="J48" s="251">
        <v>0</v>
      </c>
      <c r="K48" s="251">
        <v>0</v>
      </c>
    </row>
    <row r="49" spans="1:11" ht="12.75">
      <c r="A49" s="437" t="s">
        <v>170</v>
      </c>
      <c r="B49" s="438"/>
      <c r="C49" s="438"/>
      <c r="D49" s="438"/>
      <c r="E49" s="438"/>
      <c r="F49" s="438"/>
      <c r="G49" s="438"/>
      <c r="H49" s="439"/>
      <c r="I49" s="1">
        <v>43</v>
      </c>
      <c r="J49" s="252">
        <f>SUM(J50:J55)</f>
        <v>83691051</v>
      </c>
      <c r="K49" s="252">
        <f>SUM(K50:K55)</f>
        <v>80837191</v>
      </c>
    </row>
    <row r="50" spans="1:11" ht="12.75" customHeight="1">
      <c r="A50" s="433" t="s">
        <v>171</v>
      </c>
      <c r="B50" s="433"/>
      <c r="C50" s="433"/>
      <c r="D50" s="433"/>
      <c r="E50" s="433"/>
      <c r="F50" s="433"/>
      <c r="G50" s="433"/>
      <c r="H50" s="433"/>
      <c r="I50" s="1">
        <v>44</v>
      </c>
      <c r="J50" s="251">
        <v>495394</v>
      </c>
      <c r="K50" s="251">
        <v>99245</v>
      </c>
    </row>
    <row r="51" spans="1:11" ht="12.75" customHeight="1">
      <c r="A51" s="433" t="s">
        <v>172</v>
      </c>
      <c r="B51" s="433"/>
      <c r="C51" s="433"/>
      <c r="D51" s="433"/>
      <c r="E51" s="433"/>
      <c r="F51" s="433"/>
      <c r="G51" s="433"/>
      <c r="H51" s="433"/>
      <c r="I51" s="1">
        <v>45</v>
      </c>
      <c r="J51" s="251">
        <v>81604914</v>
      </c>
      <c r="K51" s="251">
        <v>79295564</v>
      </c>
    </row>
    <row r="52" spans="1:11" ht="12.75" customHeight="1">
      <c r="A52" s="433" t="s">
        <v>173</v>
      </c>
      <c r="B52" s="433"/>
      <c r="C52" s="433"/>
      <c r="D52" s="433"/>
      <c r="E52" s="433"/>
      <c r="F52" s="433"/>
      <c r="G52" s="433"/>
      <c r="H52" s="433"/>
      <c r="I52" s="1">
        <v>46</v>
      </c>
      <c r="J52" s="251">
        <v>0</v>
      </c>
      <c r="K52" s="251">
        <v>0</v>
      </c>
    </row>
    <row r="53" spans="1:11" ht="12.75" customHeight="1">
      <c r="A53" s="433" t="s">
        <v>174</v>
      </c>
      <c r="B53" s="433"/>
      <c r="C53" s="433"/>
      <c r="D53" s="433"/>
      <c r="E53" s="433"/>
      <c r="F53" s="433"/>
      <c r="G53" s="433"/>
      <c r="H53" s="433"/>
      <c r="I53" s="1">
        <v>47</v>
      </c>
      <c r="J53" s="251">
        <v>40385</v>
      </c>
      <c r="K53" s="251">
        <v>39010</v>
      </c>
    </row>
    <row r="54" spans="1:11" ht="12.75" customHeight="1">
      <c r="A54" s="433" t="s">
        <v>175</v>
      </c>
      <c r="B54" s="433"/>
      <c r="C54" s="433"/>
      <c r="D54" s="433"/>
      <c r="E54" s="433"/>
      <c r="F54" s="433"/>
      <c r="G54" s="433"/>
      <c r="H54" s="433"/>
      <c r="I54" s="1">
        <v>48</v>
      </c>
      <c r="J54" s="251">
        <v>157670</v>
      </c>
      <c r="K54" s="251">
        <v>304987</v>
      </c>
    </row>
    <row r="55" spans="1:11" ht="12.75" customHeight="1">
      <c r="A55" s="433" t="s">
        <v>176</v>
      </c>
      <c r="B55" s="433"/>
      <c r="C55" s="433"/>
      <c r="D55" s="433"/>
      <c r="E55" s="433"/>
      <c r="F55" s="433"/>
      <c r="G55" s="433"/>
      <c r="H55" s="433"/>
      <c r="I55" s="1">
        <v>49</v>
      </c>
      <c r="J55" s="251">
        <v>1392688</v>
      </c>
      <c r="K55" s="251">
        <v>1098385</v>
      </c>
    </row>
    <row r="56" spans="1:11" ht="12.75">
      <c r="A56" s="437" t="s">
        <v>177</v>
      </c>
      <c r="B56" s="438"/>
      <c r="C56" s="438"/>
      <c r="D56" s="438"/>
      <c r="E56" s="438"/>
      <c r="F56" s="438"/>
      <c r="G56" s="438"/>
      <c r="H56" s="439"/>
      <c r="I56" s="1">
        <v>50</v>
      </c>
      <c r="J56" s="252">
        <f>SUM(J57:J63)</f>
        <v>660961</v>
      </c>
      <c r="K56" s="252">
        <f>SUM(K57:K63)</f>
        <v>608999</v>
      </c>
    </row>
    <row r="57" spans="1:11" ht="12.75" customHeight="1">
      <c r="A57" s="433" t="s">
        <v>149</v>
      </c>
      <c r="B57" s="433"/>
      <c r="C57" s="433"/>
      <c r="D57" s="433"/>
      <c r="E57" s="433"/>
      <c r="F57" s="433"/>
      <c r="G57" s="433"/>
      <c r="H57" s="433"/>
      <c r="I57" s="1">
        <v>51</v>
      </c>
      <c r="J57" s="251">
        <v>0</v>
      </c>
      <c r="K57" s="251">
        <v>0</v>
      </c>
    </row>
    <row r="58" spans="1:11" ht="12.75" customHeight="1">
      <c r="A58" s="433" t="s">
        <v>150</v>
      </c>
      <c r="B58" s="433"/>
      <c r="C58" s="433"/>
      <c r="D58" s="433"/>
      <c r="E58" s="433"/>
      <c r="F58" s="433"/>
      <c r="G58" s="433"/>
      <c r="H58" s="433"/>
      <c r="I58" s="1">
        <v>52</v>
      </c>
      <c r="J58" s="251">
        <v>0</v>
      </c>
      <c r="K58" s="251">
        <v>0</v>
      </c>
    </row>
    <row r="59" spans="1:11" ht="12.75" customHeight="1">
      <c r="A59" s="433" t="s">
        <v>151</v>
      </c>
      <c r="B59" s="433"/>
      <c r="C59" s="433"/>
      <c r="D59" s="433"/>
      <c r="E59" s="433"/>
      <c r="F59" s="433"/>
      <c r="G59" s="433"/>
      <c r="H59" s="433"/>
      <c r="I59" s="1">
        <v>53</v>
      </c>
      <c r="J59" s="251">
        <v>0</v>
      </c>
      <c r="K59" s="251">
        <v>0</v>
      </c>
    </row>
    <row r="60" spans="1:11" ht="12.75">
      <c r="A60" s="437" t="s">
        <v>183</v>
      </c>
      <c r="B60" s="438"/>
      <c r="C60" s="438"/>
      <c r="D60" s="438"/>
      <c r="E60" s="438"/>
      <c r="F60" s="438"/>
      <c r="G60" s="438"/>
      <c r="H60" s="439"/>
      <c r="I60" s="1">
        <v>54</v>
      </c>
      <c r="J60" s="251">
        <v>0</v>
      </c>
      <c r="K60" s="251">
        <v>0</v>
      </c>
    </row>
    <row r="61" spans="1:11" ht="12.75">
      <c r="A61" s="437" t="s">
        <v>152</v>
      </c>
      <c r="B61" s="438"/>
      <c r="C61" s="438"/>
      <c r="D61" s="438"/>
      <c r="E61" s="438"/>
      <c r="F61" s="438"/>
      <c r="G61" s="438"/>
      <c r="H61" s="439"/>
      <c r="I61" s="1">
        <v>55</v>
      </c>
      <c r="J61" s="251">
        <v>0</v>
      </c>
      <c r="K61" s="251">
        <v>0</v>
      </c>
    </row>
    <row r="62" spans="1:11" ht="12.75">
      <c r="A62" s="437" t="s">
        <v>153</v>
      </c>
      <c r="B62" s="438"/>
      <c r="C62" s="438"/>
      <c r="D62" s="438"/>
      <c r="E62" s="438"/>
      <c r="F62" s="438"/>
      <c r="G62" s="438"/>
      <c r="H62" s="439"/>
      <c r="I62" s="1">
        <v>56</v>
      </c>
      <c r="J62" s="251">
        <v>660961</v>
      </c>
      <c r="K62" s="251">
        <v>608999</v>
      </c>
    </row>
    <row r="63" spans="1:11" ht="12.75">
      <c r="A63" s="437" t="s">
        <v>178</v>
      </c>
      <c r="B63" s="438"/>
      <c r="C63" s="438"/>
      <c r="D63" s="438"/>
      <c r="E63" s="438"/>
      <c r="F63" s="438"/>
      <c r="G63" s="438"/>
      <c r="H63" s="439"/>
      <c r="I63" s="1">
        <v>57</v>
      </c>
      <c r="J63" s="251">
        <v>0</v>
      </c>
      <c r="K63" s="251">
        <v>0</v>
      </c>
    </row>
    <row r="64" spans="1:11" ht="12.75" customHeight="1">
      <c r="A64" s="433" t="s">
        <v>179</v>
      </c>
      <c r="B64" s="433"/>
      <c r="C64" s="433"/>
      <c r="D64" s="433"/>
      <c r="E64" s="433"/>
      <c r="F64" s="433"/>
      <c r="G64" s="433"/>
      <c r="H64" s="433"/>
      <c r="I64" s="1">
        <v>58</v>
      </c>
      <c r="J64" s="251">
        <v>1372426</v>
      </c>
      <c r="K64" s="251">
        <v>1747858</v>
      </c>
    </row>
    <row r="65" spans="1:11" ht="12.75" customHeight="1">
      <c r="A65" s="450" t="s">
        <v>180</v>
      </c>
      <c r="B65" s="450"/>
      <c r="C65" s="450"/>
      <c r="D65" s="450"/>
      <c r="E65" s="450"/>
      <c r="F65" s="450"/>
      <c r="G65" s="450"/>
      <c r="H65" s="450"/>
      <c r="I65" s="1">
        <v>59</v>
      </c>
      <c r="J65" s="251">
        <v>61048364</v>
      </c>
      <c r="K65" s="251">
        <v>50138622</v>
      </c>
    </row>
    <row r="66" spans="1:11" ht="12.75">
      <c r="A66" s="409" t="s">
        <v>181</v>
      </c>
      <c r="B66" s="410"/>
      <c r="C66" s="410"/>
      <c r="D66" s="410"/>
      <c r="E66" s="410"/>
      <c r="F66" s="410"/>
      <c r="G66" s="410"/>
      <c r="H66" s="411"/>
      <c r="I66" s="1">
        <v>60</v>
      </c>
      <c r="J66" s="252">
        <f>J7+J8+J40+J65</f>
        <v>601542604</v>
      </c>
      <c r="K66" s="252">
        <f>K7+K8+K40+K65</f>
        <v>587265252</v>
      </c>
    </row>
    <row r="67" spans="1:11" ht="12.75">
      <c r="A67" s="456" t="s">
        <v>182</v>
      </c>
      <c r="B67" s="457"/>
      <c r="C67" s="457"/>
      <c r="D67" s="457"/>
      <c r="E67" s="457"/>
      <c r="F67" s="457"/>
      <c r="G67" s="457"/>
      <c r="H67" s="458"/>
      <c r="I67" s="4">
        <v>61</v>
      </c>
      <c r="J67" s="248">
        <v>1107721790</v>
      </c>
      <c r="K67" s="248">
        <v>1031377390</v>
      </c>
    </row>
    <row r="68" spans="1:11" ht="12.75">
      <c r="A68" s="422" t="s">
        <v>554</v>
      </c>
      <c r="B68" s="459"/>
      <c r="C68" s="459"/>
      <c r="D68" s="459"/>
      <c r="E68" s="459"/>
      <c r="F68" s="459"/>
      <c r="G68" s="459"/>
      <c r="H68" s="459"/>
      <c r="I68" s="459"/>
      <c r="J68" s="459"/>
      <c r="K68" s="460"/>
    </row>
    <row r="69" spans="1:11" ht="12.75">
      <c r="A69" s="419" t="s">
        <v>184</v>
      </c>
      <c r="B69" s="420"/>
      <c r="C69" s="420"/>
      <c r="D69" s="420"/>
      <c r="E69" s="420"/>
      <c r="F69" s="420"/>
      <c r="G69" s="420"/>
      <c r="H69" s="421"/>
      <c r="I69" s="3">
        <v>62</v>
      </c>
      <c r="J69" s="249">
        <f>J70+J71+J72+J78+J79+J82+J85</f>
        <v>-466206821</v>
      </c>
      <c r="K69" s="249">
        <f>K70+K71+K72+K78+K79+K82+K85</f>
        <v>-520203096</v>
      </c>
    </row>
    <row r="70" spans="1:11" ht="12.75" customHeight="1">
      <c r="A70" s="433" t="s">
        <v>185</v>
      </c>
      <c r="B70" s="433"/>
      <c r="C70" s="433"/>
      <c r="D70" s="433"/>
      <c r="E70" s="433"/>
      <c r="F70" s="433"/>
      <c r="G70" s="433"/>
      <c r="H70" s="433"/>
      <c r="I70" s="1">
        <v>63</v>
      </c>
      <c r="J70" s="251">
        <v>28200700</v>
      </c>
      <c r="K70" s="251">
        <v>28200700</v>
      </c>
    </row>
    <row r="71" spans="1:11" ht="12.75" customHeight="1">
      <c r="A71" s="433" t="s">
        <v>186</v>
      </c>
      <c r="B71" s="433"/>
      <c r="C71" s="433"/>
      <c r="D71" s="433"/>
      <c r="E71" s="433"/>
      <c r="F71" s="433"/>
      <c r="G71" s="433"/>
      <c r="H71" s="433"/>
      <c r="I71" s="1">
        <v>64</v>
      </c>
      <c r="J71" s="251">
        <v>194354000</v>
      </c>
      <c r="K71" s="251">
        <v>194354000</v>
      </c>
    </row>
    <row r="72" spans="1:11" ht="12.75">
      <c r="A72" s="437" t="s">
        <v>187</v>
      </c>
      <c r="B72" s="438"/>
      <c r="C72" s="438"/>
      <c r="D72" s="438"/>
      <c r="E72" s="438"/>
      <c r="F72" s="438"/>
      <c r="G72" s="438"/>
      <c r="H72" s="439"/>
      <c r="I72" s="1">
        <v>65</v>
      </c>
      <c r="J72" s="252">
        <f>J73+J74-J75+J76+J77</f>
        <v>0</v>
      </c>
      <c r="K72" s="252">
        <f>K73+K74-K75+K76+K77</f>
        <v>0</v>
      </c>
    </row>
    <row r="73" spans="1:11" ht="12.75" customHeight="1">
      <c r="A73" s="433" t="s">
        <v>188</v>
      </c>
      <c r="B73" s="433"/>
      <c r="C73" s="433"/>
      <c r="D73" s="433"/>
      <c r="E73" s="433"/>
      <c r="F73" s="433"/>
      <c r="G73" s="433"/>
      <c r="H73" s="433"/>
      <c r="I73" s="1">
        <v>66</v>
      </c>
      <c r="J73" s="251">
        <v>0</v>
      </c>
      <c r="K73" s="251">
        <v>0</v>
      </c>
    </row>
    <row r="74" spans="1:11" ht="12.75" customHeight="1">
      <c r="A74" s="433" t="s">
        <v>189</v>
      </c>
      <c r="B74" s="433"/>
      <c r="C74" s="433"/>
      <c r="D74" s="433"/>
      <c r="E74" s="433"/>
      <c r="F74" s="433"/>
      <c r="G74" s="433"/>
      <c r="H74" s="433"/>
      <c r="I74" s="1">
        <v>67</v>
      </c>
      <c r="J74" s="251">
        <v>0</v>
      </c>
      <c r="K74" s="251">
        <v>0</v>
      </c>
    </row>
    <row r="75" spans="1:11" ht="12.75" customHeight="1">
      <c r="A75" s="433" t="s">
        <v>190</v>
      </c>
      <c r="B75" s="433"/>
      <c r="C75" s="433"/>
      <c r="D75" s="433"/>
      <c r="E75" s="433"/>
      <c r="F75" s="433"/>
      <c r="G75" s="433"/>
      <c r="H75" s="433"/>
      <c r="I75" s="1">
        <v>68</v>
      </c>
      <c r="J75" s="251">
        <v>0</v>
      </c>
      <c r="K75" s="251">
        <v>0</v>
      </c>
    </row>
    <row r="76" spans="1:11" ht="12.75" customHeight="1">
      <c r="A76" s="433" t="s">
        <v>191</v>
      </c>
      <c r="B76" s="433"/>
      <c r="C76" s="433"/>
      <c r="D76" s="433"/>
      <c r="E76" s="433"/>
      <c r="F76" s="433"/>
      <c r="G76" s="433"/>
      <c r="H76" s="433"/>
      <c r="I76" s="1">
        <v>69</v>
      </c>
      <c r="J76" s="251">
        <v>0</v>
      </c>
      <c r="K76" s="251">
        <v>0</v>
      </c>
    </row>
    <row r="77" spans="1:11" ht="12.75" customHeight="1">
      <c r="A77" s="433" t="s">
        <v>192</v>
      </c>
      <c r="B77" s="433"/>
      <c r="C77" s="433"/>
      <c r="D77" s="433"/>
      <c r="E77" s="433"/>
      <c r="F77" s="433"/>
      <c r="G77" s="433"/>
      <c r="H77" s="433"/>
      <c r="I77" s="1">
        <v>70</v>
      </c>
      <c r="J77" s="251">
        <v>0</v>
      </c>
      <c r="K77" s="251">
        <v>0</v>
      </c>
    </row>
    <row r="78" spans="1:11" ht="12.75" customHeight="1">
      <c r="A78" s="433" t="s">
        <v>193</v>
      </c>
      <c r="B78" s="433"/>
      <c r="C78" s="433"/>
      <c r="D78" s="433"/>
      <c r="E78" s="433"/>
      <c r="F78" s="433"/>
      <c r="G78" s="433"/>
      <c r="H78" s="433"/>
      <c r="I78" s="1">
        <v>71</v>
      </c>
      <c r="J78" s="251">
        <v>0</v>
      </c>
      <c r="K78" s="251">
        <v>0</v>
      </c>
    </row>
    <row r="79" spans="1:11" ht="12.75">
      <c r="A79" s="437" t="s">
        <v>194</v>
      </c>
      <c r="B79" s="438"/>
      <c r="C79" s="438"/>
      <c r="D79" s="438"/>
      <c r="E79" s="438"/>
      <c r="F79" s="438"/>
      <c r="G79" s="438"/>
      <c r="H79" s="439"/>
      <c r="I79" s="1">
        <v>72</v>
      </c>
      <c r="J79" s="252">
        <f>J80-J81</f>
        <v>-619250046</v>
      </c>
      <c r="K79" s="252">
        <f>K80-K81</f>
        <v>-688761522</v>
      </c>
    </row>
    <row r="80" spans="1:11" ht="12.75">
      <c r="A80" s="430" t="s">
        <v>195</v>
      </c>
      <c r="B80" s="431"/>
      <c r="C80" s="431"/>
      <c r="D80" s="431"/>
      <c r="E80" s="431"/>
      <c r="F80" s="431"/>
      <c r="G80" s="431"/>
      <c r="H80" s="432"/>
      <c r="I80" s="1">
        <v>73</v>
      </c>
      <c r="J80" s="251">
        <v>0</v>
      </c>
      <c r="K80" s="251">
        <v>0</v>
      </c>
    </row>
    <row r="81" spans="1:11" ht="12.75">
      <c r="A81" s="430" t="s">
        <v>196</v>
      </c>
      <c r="B81" s="431"/>
      <c r="C81" s="431"/>
      <c r="D81" s="431"/>
      <c r="E81" s="431"/>
      <c r="F81" s="431"/>
      <c r="G81" s="431"/>
      <c r="H81" s="432"/>
      <c r="I81" s="1">
        <v>74</v>
      </c>
      <c r="J81" s="251">
        <v>619250046</v>
      </c>
      <c r="K81" s="251">
        <v>688761522</v>
      </c>
    </row>
    <row r="82" spans="1:11" ht="12.75">
      <c r="A82" s="437" t="s">
        <v>197</v>
      </c>
      <c r="B82" s="438"/>
      <c r="C82" s="438"/>
      <c r="D82" s="438"/>
      <c r="E82" s="438"/>
      <c r="F82" s="438"/>
      <c r="G82" s="438"/>
      <c r="H82" s="439"/>
      <c r="I82" s="1">
        <v>75</v>
      </c>
      <c r="J82" s="252">
        <f>J83-J84</f>
        <v>-69511475</v>
      </c>
      <c r="K82" s="252">
        <f>K83-K84</f>
        <v>-53996274</v>
      </c>
    </row>
    <row r="83" spans="1:11" ht="12.75">
      <c r="A83" s="430" t="s">
        <v>198</v>
      </c>
      <c r="B83" s="431"/>
      <c r="C83" s="431"/>
      <c r="D83" s="431"/>
      <c r="E83" s="431"/>
      <c r="F83" s="431"/>
      <c r="G83" s="431"/>
      <c r="H83" s="432"/>
      <c r="I83" s="1">
        <v>76</v>
      </c>
      <c r="J83" s="251">
        <v>0</v>
      </c>
      <c r="K83" s="251">
        <v>0</v>
      </c>
    </row>
    <row r="84" spans="1:11" ht="12.75">
      <c r="A84" s="430" t="s">
        <v>199</v>
      </c>
      <c r="B84" s="431"/>
      <c r="C84" s="431"/>
      <c r="D84" s="431"/>
      <c r="E84" s="431"/>
      <c r="F84" s="431"/>
      <c r="G84" s="431"/>
      <c r="H84" s="432"/>
      <c r="I84" s="1">
        <v>77</v>
      </c>
      <c r="J84" s="251">
        <v>69511475</v>
      </c>
      <c r="K84" s="251">
        <v>53996274</v>
      </c>
    </row>
    <row r="85" spans="1:11" ht="12.75">
      <c r="A85" s="437" t="s">
        <v>200</v>
      </c>
      <c r="B85" s="438"/>
      <c r="C85" s="438"/>
      <c r="D85" s="438"/>
      <c r="E85" s="438"/>
      <c r="F85" s="438"/>
      <c r="G85" s="438"/>
      <c r="H85" s="439"/>
      <c r="I85" s="1">
        <v>78</v>
      </c>
      <c r="J85" s="251">
        <v>0</v>
      </c>
      <c r="K85" s="251">
        <v>0</v>
      </c>
    </row>
    <row r="86" spans="1:11" ht="12.75">
      <c r="A86" s="409" t="s">
        <v>204</v>
      </c>
      <c r="B86" s="410"/>
      <c r="C86" s="410"/>
      <c r="D86" s="410"/>
      <c r="E86" s="410"/>
      <c r="F86" s="410"/>
      <c r="G86" s="410"/>
      <c r="H86" s="411"/>
      <c r="I86" s="1">
        <v>79</v>
      </c>
      <c r="J86" s="252">
        <f>SUM(J87:J89)</f>
        <v>2098917</v>
      </c>
      <c r="K86" s="252">
        <f>SUM(K87:K89)</f>
        <v>1743916</v>
      </c>
    </row>
    <row r="87" spans="1:11" ht="12.75">
      <c r="A87" s="437" t="s">
        <v>201</v>
      </c>
      <c r="B87" s="438"/>
      <c r="C87" s="438"/>
      <c r="D87" s="438"/>
      <c r="E87" s="438"/>
      <c r="F87" s="438"/>
      <c r="G87" s="438"/>
      <c r="H87" s="439"/>
      <c r="I87" s="1">
        <v>80</v>
      </c>
      <c r="J87" s="251">
        <v>2098917</v>
      </c>
      <c r="K87" s="251">
        <v>1743916</v>
      </c>
    </row>
    <row r="88" spans="1:11" ht="12.75" customHeight="1">
      <c r="A88" s="433" t="s">
        <v>202</v>
      </c>
      <c r="B88" s="433"/>
      <c r="C88" s="433"/>
      <c r="D88" s="433"/>
      <c r="E88" s="433"/>
      <c r="F88" s="433"/>
      <c r="G88" s="433"/>
      <c r="H88" s="433"/>
      <c r="I88" s="1">
        <v>81</v>
      </c>
      <c r="J88" s="251">
        <v>0</v>
      </c>
      <c r="K88" s="251">
        <v>0</v>
      </c>
    </row>
    <row r="89" spans="1:11" ht="12.75" customHeight="1">
      <c r="A89" s="433" t="s">
        <v>203</v>
      </c>
      <c r="B89" s="433"/>
      <c r="C89" s="433"/>
      <c r="D89" s="433"/>
      <c r="E89" s="433"/>
      <c r="F89" s="433"/>
      <c r="G89" s="433"/>
      <c r="H89" s="433"/>
      <c r="I89" s="1">
        <v>82</v>
      </c>
      <c r="J89" s="251">
        <v>0</v>
      </c>
      <c r="K89" s="251">
        <v>0</v>
      </c>
    </row>
    <row r="90" spans="1:11" ht="12.75">
      <c r="A90" s="409" t="s">
        <v>205</v>
      </c>
      <c r="B90" s="410"/>
      <c r="C90" s="410"/>
      <c r="D90" s="410"/>
      <c r="E90" s="410"/>
      <c r="F90" s="410"/>
      <c r="G90" s="410"/>
      <c r="H90" s="411"/>
      <c r="I90" s="1">
        <v>83</v>
      </c>
      <c r="J90" s="252">
        <f>SUM(J91:J99)</f>
        <v>566501410</v>
      </c>
      <c r="K90" s="252">
        <f>SUM(K91:K99)</f>
        <v>538294528</v>
      </c>
    </row>
    <row r="91" spans="1:11" ht="12.75" customHeight="1">
      <c r="A91" s="433" t="s">
        <v>206</v>
      </c>
      <c r="B91" s="433"/>
      <c r="C91" s="433"/>
      <c r="D91" s="433"/>
      <c r="E91" s="433"/>
      <c r="F91" s="433"/>
      <c r="G91" s="433"/>
      <c r="H91" s="433"/>
      <c r="I91" s="1">
        <v>84</v>
      </c>
      <c r="J91" s="251">
        <v>0</v>
      </c>
      <c r="K91" s="251">
        <v>0</v>
      </c>
    </row>
    <row r="92" spans="1:11" ht="12.75" customHeight="1">
      <c r="A92" s="433" t="s">
        <v>214</v>
      </c>
      <c r="B92" s="433"/>
      <c r="C92" s="433"/>
      <c r="D92" s="433"/>
      <c r="E92" s="433"/>
      <c r="F92" s="433"/>
      <c r="G92" s="433"/>
      <c r="H92" s="433"/>
      <c r="I92" s="1">
        <v>85</v>
      </c>
      <c r="J92" s="251">
        <v>37409703</v>
      </c>
      <c r="K92" s="251">
        <v>24398086</v>
      </c>
    </row>
    <row r="93" spans="1:11" ht="12.75">
      <c r="A93" s="437" t="s">
        <v>207</v>
      </c>
      <c r="B93" s="438"/>
      <c r="C93" s="438"/>
      <c r="D93" s="438"/>
      <c r="E93" s="438"/>
      <c r="F93" s="438"/>
      <c r="G93" s="438"/>
      <c r="H93" s="439"/>
      <c r="I93" s="1">
        <v>86</v>
      </c>
      <c r="J93" s="251">
        <v>529091707</v>
      </c>
      <c r="K93" s="251">
        <v>513896442</v>
      </c>
    </row>
    <row r="94" spans="1:11" ht="12.75" customHeight="1">
      <c r="A94" s="433" t="s">
        <v>208</v>
      </c>
      <c r="B94" s="433"/>
      <c r="C94" s="433"/>
      <c r="D94" s="433"/>
      <c r="E94" s="433"/>
      <c r="F94" s="433"/>
      <c r="G94" s="433"/>
      <c r="H94" s="433"/>
      <c r="I94" s="1">
        <v>87</v>
      </c>
      <c r="J94" s="251">
        <v>0</v>
      </c>
      <c r="K94" s="251">
        <v>0</v>
      </c>
    </row>
    <row r="95" spans="1:11" ht="12.75" customHeight="1">
      <c r="A95" s="433" t="s">
        <v>209</v>
      </c>
      <c r="B95" s="433"/>
      <c r="C95" s="433"/>
      <c r="D95" s="433"/>
      <c r="E95" s="433"/>
      <c r="F95" s="433"/>
      <c r="G95" s="433"/>
      <c r="H95" s="433"/>
      <c r="I95" s="1">
        <v>88</v>
      </c>
      <c r="J95" s="251">
        <v>0</v>
      </c>
      <c r="K95" s="251">
        <v>0</v>
      </c>
    </row>
    <row r="96" spans="1:11" ht="12.75" customHeight="1">
      <c r="A96" s="433" t="s">
        <v>210</v>
      </c>
      <c r="B96" s="433"/>
      <c r="C96" s="433"/>
      <c r="D96" s="433"/>
      <c r="E96" s="433"/>
      <c r="F96" s="433"/>
      <c r="G96" s="433"/>
      <c r="H96" s="433"/>
      <c r="I96" s="1">
        <v>89</v>
      </c>
      <c r="J96" s="251">
        <v>0</v>
      </c>
      <c r="K96" s="251">
        <v>0</v>
      </c>
    </row>
    <row r="97" spans="1:11" ht="12.75">
      <c r="A97" s="437" t="s">
        <v>228</v>
      </c>
      <c r="B97" s="438"/>
      <c r="C97" s="438"/>
      <c r="D97" s="438"/>
      <c r="E97" s="438"/>
      <c r="F97" s="438"/>
      <c r="G97" s="438"/>
      <c r="H97" s="439"/>
      <c r="I97" s="1">
        <v>90</v>
      </c>
      <c r="J97" s="251">
        <v>0</v>
      </c>
      <c r="K97" s="251">
        <v>0</v>
      </c>
    </row>
    <row r="98" spans="1:11" ht="12.75">
      <c r="A98" s="437" t="s">
        <v>211</v>
      </c>
      <c r="B98" s="438"/>
      <c r="C98" s="438"/>
      <c r="D98" s="438"/>
      <c r="E98" s="438"/>
      <c r="F98" s="438"/>
      <c r="G98" s="438"/>
      <c r="H98" s="439"/>
      <c r="I98" s="1">
        <v>91</v>
      </c>
      <c r="J98" s="251">
        <v>0</v>
      </c>
      <c r="K98" s="251">
        <v>0</v>
      </c>
    </row>
    <row r="99" spans="1:11" ht="12.75">
      <c r="A99" s="437" t="s">
        <v>212</v>
      </c>
      <c r="B99" s="438"/>
      <c r="C99" s="438"/>
      <c r="D99" s="438"/>
      <c r="E99" s="438"/>
      <c r="F99" s="438"/>
      <c r="G99" s="438"/>
      <c r="H99" s="439"/>
      <c r="I99" s="1">
        <v>92</v>
      </c>
      <c r="J99" s="251">
        <v>0</v>
      </c>
      <c r="K99" s="251">
        <v>0</v>
      </c>
    </row>
    <row r="100" spans="1:11" ht="12.75">
      <c r="A100" s="409" t="s">
        <v>213</v>
      </c>
      <c r="B100" s="410"/>
      <c r="C100" s="410"/>
      <c r="D100" s="410"/>
      <c r="E100" s="410"/>
      <c r="F100" s="410"/>
      <c r="G100" s="410"/>
      <c r="H100" s="411"/>
      <c r="I100" s="1">
        <v>93</v>
      </c>
      <c r="J100" s="252">
        <f>SUM(J101:J112)</f>
        <v>452820649</v>
      </c>
      <c r="K100" s="252">
        <f>SUM(K101:K112)</f>
        <v>501836463</v>
      </c>
    </row>
    <row r="101" spans="1:11" ht="12.75" customHeight="1">
      <c r="A101" s="433" t="s">
        <v>206</v>
      </c>
      <c r="B101" s="433"/>
      <c r="C101" s="433"/>
      <c r="D101" s="433"/>
      <c r="E101" s="433"/>
      <c r="F101" s="433"/>
      <c r="G101" s="433"/>
      <c r="H101" s="433"/>
      <c r="I101" s="1">
        <v>94</v>
      </c>
      <c r="J101" s="251">
        <v>2966647</v>
      </c>
      <c r="K101" s="251">
        <v>7897392</v>
      </c>
    </row>
    <row r="102" spans="1:11" ht="12.75" customHeight="1">
      <c r="A102" s="433" t="s">
        <v>214</v>
      </c>
      <c r="B102" s="433"/>
      <c r="C102" s="433"/>
      <c r="D102" s="433"/>
      <c r="E102" s="433"/>
      <c r="F102" s="433"/>
      <c r="G102" s="433"/>
      <c r="H102" s="433"/>
      <c r="I102" s="1">
        <v>95</v>
      </c>
      <c r="J102" s="251">
        <v>67589816</v>
      </c>
      <c r="K102" s="251">
        <v>7083573</v>
      </c>
    </row>
    <row r="103" spans="1:11" ht="12.75" customHeight="1">
      <c r="A103" s="433" t="s">
        <v>207</v>
      </c>
      <c r="B103" s="433"/>
      <c r="C103" s="433"/>
      <c r="D103" s="433"/>
      <c r="E103" s="433"/>
      <c r="F103" s="433"/>
      <c r="G103" s="433"/>
      <c r="H103" s="433"/>
      <c r="I103" s="1">
        <v>96</v>
      </c>
      <c r="J103" s="251">
        <v>7631541</v>
      </c>
      <c r="K103" s="251">
        <v>22241499</v>
      </c>
    </row>
    <row r="104" spans="1:11" ht="12.75" customHeight="1">
      <c r="A104" s="433" t="s">
        <v>208</v>
      </c>
      <c r="B104" s="433"/>
      <c r="C104" s="433"/>
      <c r="D104" s="433"/>
      <c r="E104" s="433"/>
      <c r="F104" s="433"/>
      <c r="G104" s="433"/>
      <c r="H104" s="433"/>
      <c r="I104" s="1">
        <v>97</v>
      </c>
      <c r="J104" s="251">
        <v>8130081</v>
      </c>
      <c r="K104" s="251">
        <v>7452575</v>
      </c>
    </row>
    <row r="105" spans="1:11" ht="12.75" customHeight="1">
      <c r="A105" s="433" t="s">
        <v>209</v>
      </c>
      <c r="B105" s="433"/>
      <c r="C105" s="433"/>
      <c r="D105" s="433"/>
      <c r="E105" s="433"/>
      <c r="F105" s="433"/>
      <c r="G105" s="433"/>
      <c r="H105" s="433"/>
      <c r="I105" s="1">
        <v>98</v>
      </c>
      <c r="J105" s="251">
        <v>91534566</v>
      </c>
      <c r="K105" s="251">
        <v>180744276</v>
      </c>
    </row>
    <row r="106" spans="1:11" ht="12.75" customHeight="1">
      <c r="A106" s="433" t="s">
        <v>210</v>
      </c>
      <c r="B106" s="433"/>
      <c r="C106" s="433"/>
      <c r="D106" s="433"/>
      <c r="E106" s="433"/>
      <c r="F106" s="433"/>
      <c r="G106" s="433"/>
      <c r="H106" s="433"/>
      <c r="I106" s="1">
        <v>99</v>
      </c>
      <c r="J106" s="251">
        <v>267952500</v>
      </c>
      <c r="K106" s="251">
        <v>269413750</v>
      </c>
    </row>
    <row r="107" spans="1:11" ht="12.75">
      <c r="A107" s="437" t="s">
        <v>228</v>
      </c>
      <c r="B107" s="438"/>
      <c r="C107" s="438"/>
      <c r="D107" s="438"/>
      <c r="E107" s="438"/>
      <c r="F107" s="438"/>
      <c r="G107" s="438"/>
      <c r="H107" s="439"/>
      <c r="I107" s="1">
        <v>100</v>
      </c>
      <c r="J107" s="251">
        <v>0</v>
      </c>
      <c r="K107" s="251">
        <v>0</v>
      </c>
    </row>
    <row r="108" spans="1:11" ht="12.75" customHeight="1">
      <c r="A108" s="433" t="s">
        <v>215</v>
      </c>
      <c r="B108" s="433"/>
      <c r="C108" s="433"/>
      <c r="D108" s="433"/>
      <c r="E108" s="433"/>
      <c r="F108" s="433"/>
      <c r="G108" s="433"/>
      <c r="H108" s="433"/>
      <c r="I108" s="1">
        <v>101</v>
      </c>
      <c r="J108" s="251">
        <v>1709888</v>
      </c>
      <c r="K108" s="251">
        <v>1857909</v>
      </c>
    </row>
    <row r="109" spans="1:11" ht="12.75" customHeight="1">
      <c r="A109" s="433" t="s">
        <v>216</v>
      </c>
      <c r="B109" s="433"/>
      <c r="C109" s="433"/>
      <c r="D109" s="433"/>
      <c r="E109" s="433"/>
      <c r="F109" s="433"/>
      <c r="G109" s="433"/>
      <c r="H109" s="433"/>
      <c r="I109" s="1">
        <v>102</v>
      </c>
      <c r="J109" s="251">
        <v>5218490</v>
      </c>
      <c r="K109" s="251">
        <v>4950418</v>
      </c>
    </row>
    <row r="110" spans="1:11" ht="12.75" customHeight="1">
      <c r="A110" s="433" t="s">
        <v>217</v>
      </c>
      <c r="B110" s="433"/>
      <c r="C110" s="433"/>
      <c r="D110" s="433"/>
      <c r="E110" s="433"/>
      <c r="F110" s="433"/>
      <c r="G110" s="433"/>
      <c r="H110" s="433"/>
      <c r="I110" s="1">
        <v>103</v>
      </c>
      <c r="J110" s="251">
        <v>0</v>
      </c>
      <c r="K110" s="251">
        <v>0</v>
      </c>
    </row>
    <row r="111" spans="1:11" ht="12.75" customHeight="1">
      <c r="A111" s="433" t="s">
        <v>218</v>
      </c>
      <c r="B111" s="433"/>
      <c r="C111" s="433"/>
      <c r="D111" s="433"/>
      <c r="E111" s="433"/>
      <c r="F111" s="433"/>
      <c r="G111" s="433"/>
      <c r="H111" s="433"/>
      <c r="I111" s="1">
        <v>104</v>
      </c>
      <c r="J111" s="251">
        <v>0</v>
      </c>
      <c r="K111" s="251">
        <v>0</v>
      </c>
    </row>
    <row r="112" spans="1:11" ht="12.75" customHeight="1">
      <c r="A112" s="433" t="s">
        <v>219</v>
      </c>
      <c r="B112" s="433"/>
      <c r="C112" s="433"/>
      <c r="D112" s="433"/>
      <c r="E112" s="433"/>
      <c r="F112" s="433"/>
      <c r="G112" s="433"/>
      <c r="H112" s="433"/>
      <c r="I112" s="1">
        <v>105</v>
      </c>
      <c r="J112" s="251">
        <v>87120</v>
      </c>
      <c r="K112" s="251">
        <v>195071</v>
      </c>
    </row>
    <row r="113" spans="1:11" ht="12.75" customHeight="1">
      <c r="A113" s="450" t="s">
        <v>220</v>
      </c>
      <c r="B113" s="450"/>
      <c r="C113" s="450"/>
      <c r="D113" s="450"/>
      <c r="E113" s="450"/>
      <c r="F113" s="450"/>
      <c r="G113" s="450"/>
      <c r="H113" s="450"/>
      <c r="I113" s="1">
        <v>106</v>
      </c>
      <c r="J113" s="251">
        <v>46328449</v>
      </c>
      <c r="K113" s="251">
        <v>65593441</v>
      </c>
    </row>
    <row r="114" spans="1:11" ht="12.75">
      <c r="A114" s="409" t="s">
        <v>221</v>
      </c>
      <c r="B114" s="410"/>
      <c r="C114" s="410"/>
      <c r="D114" s="410"/>
      <c r="E114" s="410"/>
      <c r="F114" s="410"/>
      <c r="G114" s="410"/>
      <c r="H114" s="411"/>
      <c r="I114" s="1">
        <v>107</v>
      </c>
      <c r="J114" s="252">
        <f>J69+J86+J90+J100+J113</f>
        <v>601542604</v>
      </c>
      <c r="K114" s="252">
        <f>K69+K86+K90+K100+K113</f>
        <v>587265252</v>
      </c>
    </row>
    <row r="115" spans="1:11" ht="12.75" customHeight="1">
      <c r="A115" s="442" t="s">
        <v>222</v>
      </c>
      <c r="B115" s="442"/>
      <c r="C115" s="442"/>
      <c r="D115" s="442"/>
      <c r="E115" s="442"/>
      <c r="F115" s="442"/>
      <c r="G115" s="442"/>
      <c r="H115" s="442"/>
      <c r="I115" s="2">
        <v>108</v>
      </c>
      <c r="J115" s="251">
        <v>1107721790</v>
      </c>
      <c r="K115" s="248">
        <v>1031377390</v>
      </c>
    </row>
    <row r="116" spans="1:11" ht="12.75">
      <c r="A116" s="422" t="s">
        <v>223</v>
      </c>
      <c r="B116" s="423"/>
      <c r="C116" s="423"/>
      <c r="D116" s="423"/>
      <c r="E116" s="423"/>
      <c r="F116" s="423"/>
      <c r="G116" s="423"/>
      <c r="H116" s="423"/>
      <c r="I116" s="443"/>
      <c r="J116" s="443"/>
      <c r="K116" s="444"/>
    </row>
    <row r="117" spans="1:11" ht="12.75">
      <c r="A117" s="419" t="s">
        <v>224</v>
      </c>
      <c r="B117" s="420"/>
      <c r="C117" s="420"/>
      <c r="D117" s="420"/>
      <c r="E117" s="420"/>
      <c r="F117" s="420"/>
      <c r="G117" s="420"/>
      <c r="H117" s="420"/>
      <c r="I117" s="445"/>
      <c r="J117" s="445"/>
      <c r="K117" s="446"/>
    </row>
    <row r="118" spans="1:11" ht="12.75" customHeight="1">
      <c r="A118" s="447" t="s">
        <v>226</v>
      </c>
      <c r="B118" s="448"/>
      <c r="C118" s="448"/>
      <c r="D118" s="448"/>
      <c r="E118" s="448"/>
      <c r="F118" s="448"/>
      <c r="G118" s="448"/>
      <c r="H118" s="449"/>
      <c r="I118" s="1">
        <v>109</v>
      </c>
      <c r="J118" s="7">
        <v>0</v>
      </c>
      <c r="K118" s="251">
        <v>0</v>
      </c>
    </row>
    <row r="119" spans="1:11" ht="12.75" customHeight="1">
      <c r="A119" s="451" t="s">
        <v>225</v>
      </c>
      <c r="B119" s="452"/>
      <c r="C119" s="452"/>
      <c r="D119" s="452"/>
      <c r="E119" s="452"/>
      <c r="F119" s="452"/>
      <c r="G119" s="452"/>
      <c r="H119" s="453"/>
      <c r="I119" s="4">
        <v>110</v>
      </c>
      <c r="J119" s="8">
        <v>0</v>
      </c>
      <c r="K119" s="248">
        <v>0</v>
      </c>
    </row>
    <row r="120" spans="1:11" ht="12.75">
      <c r="A120" s="454" t="s">
        <v>227</v>
      </c>
      <c r="B120" s="455"/>
      <c r="C120" s="455"/>
      <c r="D120" s="455"/>
      <c r="E120" s="455"/>
      <c r="F120" s="455"/>
      <c r="G120" s="455"/>
      <c r="H120" s="455"/>
      <c r="I120" s="455"/>
      <c r="J120" s="455"/>
      <c r="K120" s="455"/>
    </row>
    <row r="121" spans="1:11" ht="12.75">
      <c r="A121" s="440"/>
      <c r="B121" s="441"/>
      <c r="C121" s="441"/>
      <c r="D121" s="441"/>
      <c r="E121" s="441"/>
      <c r="F121" s="441"/>
      <c r="G121" s="441"/>
      <c r="H121" s="441"/>
      <c r="I121" s="441"/>
      <c r="J121" s="441"/>
      <c r="K121" s="441"/>
    </row>
    <row r="122" spans="10:11" s="103" customFormat="1" ht="12.75">
      <c r="J122" s="44"/>
      <c r="K122" s="44"/>
    </row>
    <row r="123" spans="10:11" s="103" customFormat="1" ht="12.75">
      <c r="J123" s="126">
        <f>IF(J66-J114=0,"",J114-J66)</f>
      </c>
      <c r="K123" s="126">
        <f>IF(K66-K114=0,"",K114-K66)</f>
      </c>
    </row>
    <row r="124" spans="10:11" ht="12.75">
      <c r="J124" s="126">
        <f>IF(J67-J115=0,"",J115-J67)</f>
      </c>
      <c r="K124" s="126">
        <f>IF(K67-K115=0,"",K115-K67)</f>
      </c>
    </row>
    <row r="125" spans="10:11" ht="12.75">
      <c r="J125" s="126">
        <f>IF('P&amp;L'!J56-J82=0,"",J82-'P&amp;L'!J56)</f>
      </c>
      <c r="K125" s="126">
        <f>IF('P&amp;L'!L56-K82=0,"",K82-'P&amp;L'!L56)</f>
        <v>1</v>
      </c>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conditionalFormatting sqref="A122:I123 L122:IV123 J122:K122">
    <cfRule type="cellIs" priority="2" dxfId="1" operator="notEqual">
      <formula>0</formula>
    </cfRule>
  </conditionalFormatting>
  <conditionalFormatting sqref="J122:K122">
    <cfRule type="cellIs" priority="1" dxfId="1" operator="notEqual">
      <formula>0</formula>
    </cfRule>
  </conditionalFormatting>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greaterThanOrEqual" allowBlank="1" showInputMessage="1" showErrorMessage="1" errorTitle="Pogrešan unos" error="Mogu se unijeti samo cjelobrojne pozitivne vrijednosti." sqref="J86:J115 J7:K67 J72:K77 J79:K84 J70:K70 K78 K113:K115 K86:K111">
      <formula1>0</formula1>
    </dataValidation>
  </dataValidations>
  <printOptions/>
  <pageMargins left="0.75" right="0.75" top="1" bottom="1" header="0.5" footer="0.5"/>
  <pageSetup horizontalDpi="600" verticalDpi="600" orientation="portrait" paperSize="9" scale="80"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L52"/>
  <sheetViews>
    <sheetView zoomScaleSheetLayoutView="110" zoomScalePageLayoutView="0" workbookViewId="0" topLeftCell="A22">
      <selection activeCell="K35" sqref="K35:K52"/>
    </sheetView>
  </sheetViews>
  <sheetFormatPr defaultColWidth="9.140625" defaultRowHeight="12.75"/>
  <cols>
    <col min="1" max="9" width="9.140625" style="44" customWidth="1"/>
    <col min="10" max="10" width="14.28125" style="44" customWidth="1"/>
    <col min="11" max="11" width="13.421875" style="44" customWidth="1"/>
    <col min="12" max="12" width="12.140625" style="44" customWidth="1"/>
    <col min="13" max="16384" width="9.140625" style="44" customWidth="1"/>
  </cols>
  <sheetData>
    <row r="1" spans="1:11" ht="15.75">
      <c r="A1" s="483" t="s">
        <v>294</v>
      </c>
      <c r="B1" s="483"/>
      <c r="C1" s="483"/>
      <c r="D1" s="483"/>
      <c r="E1" s="483"/>
      <c r="F1" s="483"/>
      <c r="G1" s="483"/>
      <c r="H1" s="483"/>
      <c r="I1" s="483"/>
      <c r="J1" s="483"/>
      <c r="K1" s="483"/>
    </row>
    <row r="2" spans="1:11" ht="12.75" customHeight="1">
      <c r="A2" s="484" t="s">
        <v>605</v>
      </c>
      <c r="B2" s="484"/>
      <c r="C2" s="484"/>
      <c r="D2" s="484"/>
      <c r="E2" s="484"/>
      <c r="F2" s="484"/>
      <c r="G2" s="484"/>
      <c r="H2" s="484"/>
      <c r="I2" s="484"/>
      <c r="J2" s="484"/>
      <c r="K2" s="484"/>
    </row>
    <row r="3" spans="1:11" ht="12.75">
      <c r="A3" s="480" t="s">
        <v>125</v>
      </c>
      <c r="B3" s="481"/>
      <c r="C3" s="481"/>
      <c r="D3" s="481"/>
      <c r="E3" s="481"/>
      <c r="F3" s="481"/>
      <c r="G3" s="481"/>
      <c r="H3" s="481"/>
      <c r="I3" s="481"/>
      <c r="J3" s="481"/>
      <c r="K3" s="482"/>
    </row>
    <row r="4" spans="1:11" ht="12.75">
      <c r="A4" s="485" t="s">
        <v>126</v>
      </c>
      <c r="B4" s="485"/>
      <c r="C4" s="485"/>
      <c r="D4" s="485"/>
      <c r="E4" s="485"/>
      <c r="F4" s="485"/>
      <c r="G4" s="485"/>
      <c r="H4" s="485"/>
      <c r="I4" s="130" t="s">
        <v>230</v>
      </c>
      <c r="J4" s="131" t="s">
        <v>127</v>
      </c>
      <c r="K4" s="131" t="s">
        <v>128</v>
      </c>
    </row>
    <row r="5" spans="1:11" ht="12.75">
      <c r="A5" s="479">
        <v>1</v>
      </c>
      <c r="B5" s="479"/>
      <c r="C5" s="479"/>
      <c r="D5" s="479"/>
      <c r="E5" s="479"/>
      <c r="F5" s="479"/>
      <c r="G5" s="479"/>
      <c r="H5" s="479"/>
      <c r="I5" s="55">
        <v>2</v>
      </c>
      <c r="J5" s="56" t="s">
        <v>57</v>
      </c>
      <c r="K5" s="56" t="s">
        <v>58</v>
      </c>
    </row>
    <row r="6" spans="1:11" ht="12.75">
      <c r="A6" s="422" t="s">
        <v>295</v>
      </c>
      <c r="B6" s="423"/>
      <c r="C6" s="423"/>
      <c r="D6" s="423"/>
      <c r="E6" s="423"/>
      <c r="F6" s="423"/>
      <c r="G6" s="423"/>
      <c r="H6" s="423"/>
      <c r="I6" s="477"/>
      <c r="J6" s="477"/>
      <c r="K6" s="478"/>
    </row>
    <row r="7" spans="1:11" ht="12.75" customHeight="1">
      <c r="A7" s="473" t="s">
        <v>296</v>
      </c>
      <c r="B7" s="473"/>
      <c r="C7" s="473"/>
      <c r="D7" s="473"/>
      <c r="E7" s="473"/>
      <c r="F7" s="473"/>
      <c r="G7" s="473"/>
      <c r="H7" s="473"/>
      <c r="I7" s="1">
        <v>1</v>
      </c>
      <c r="J7" s="251">
        <v>-69511475</v>
      </c>
      <c r="K7" s="251">
        <v>-53996274</v>
      </c>
    </row>
    <row r="8" spans="1:11" ht="12.75" customHeight="1">
      <c r="A8" s="473" t="s">
        <v>297</v>
      </c>
      <c r="B8" s="473"/>
      <c r="C8" s="473"/>
      <c r="D8" s="473"/>
      <c r="E8" s="473"/>
      <c r="F8" s="473"/>
      <c r="G8" s="473"/>
      <c r="H8" s="473"/>
      <c r="I8" s="1">
        <v>2</v>
      </c>
      <c r="J8" s="251">
        <v>54940494</v>
      </c>
      <c r="K8" s="251">
        <v>54570270</v>
      </c>
    </row>
    <row r="9" spans="1:11" ht="12.75" customHeight="1">
      <c r="A9" s="473" t="s">
        <v>298</v>
      </c>
      <c r="B9" s="473"/>
      <c r="C9" s="473"/>
      <c r="D9" s="473"/>
      <c r="E9" s="473"/>
      <c r="F9" s="473"/>
      <c r="G9" s="473"/>
      <c r="H9" s="473"/>
      <c r="I9" s="1">
        <v>3</v>
      </c>
      <c r="J9" s="251"/>
      <c r="K9" s="251">
        <v>94912101</v>
      </c>
    </row>
    <row r="10" spans="1:11" ht="12.75" customHeight="1">
      <c r="A10" s="473" t="s">
        <v>299</v>
      </c>
      <c r="B10" s="473"/>
      <c r="C10" s="473"/>
      <c r="D10" s="473"/>
      <c r="E10" s="473"/>
      <c r="F10" s="473"/>
      <c r="G10" s="473"/>
      <c r="H10" s="473"/>
      <c r="I10" s="1">
        <v>4</v>
      </c>
      <c r="J10" s="251"/>
      <c r="K10" s="251">
        <v>2853860</v>
      </c>
    </row>
    <row r="11" spans="1:11" ht="12.75" customHeight="1">
      <c r="A11" s="473" t="s">
        <v>305</v>
      </c>
      <c r="B11" s="473"/>
      <c r="C11" s="473"/>
      <c r="D11" s="473"/>
      <c r="E11" s="473"/>
      <c r="F11" s="473"/>
      <c r="G11" s="473"/>
      <c r="H11" s="473"/>
      <c r="I11" s="1">
        <v>5</v>
      </c>
      <c r="J11" s="251">
        <v>1093241</v>
      </c>
      <c r="K11" s="251">
        <v>147783</v>
      </c>
    </row>
    <row r="12" spans="1:11" ht="12.75" customHeight="1">
      <c r="A12" s="473" t="s">
        <v>300</v>
      </c>
      <c r="B12" s="473"/>
      <c r="C12" s="473"/>
      <c r="D12" s="473"/>
      <c r="E12" s="473"/>
      <c r="F12" s="473"/>
      <c r="G12" s="473"/>
      <c r="H12" s="473"/>
      <c r="I12" s="1">
        <v>6</v>
      </c>
      <c r="J12" s="251">
        <v>35545565</v>
      </c>
      <c r="K12" s="251">
        <v>30226693</v>
      </c>
    </row>
    <row r="13" spans="1:11" ht="12.75" customHeight="1">
      <c r="A13" s="472" t="s">
        <v>301</v>
      </c>
      <c r="B13" s="472"/>
      <c r="C13" s="472"/>
      <c r="D13" s="472"/>
      <c r="E13" s="472"/>
      <c r="F13" s="472"/>
      <c r="G13" s="472"/>
      <c r="H13" s="472"/>
      <c r="I13" s="1">
        <v>7</v>
      </c>
      <c r="J13" s="252">
        <f>SUM(J7:J12)</f>
        <v>22067825</v>
      </c>
      <c r="K13" s="252">
        <f>SUM(K7:K12)</f>
        <v>128714433</v>
      </c>
    </row>
    <row r="14" spans="1:11" ht="12.75" customHeight="1">
      <c r="A14" s="473" t="s">
        <v>302</v>
      </c>
      <c r="B14" s="473"/>
      <c r="C14" s="473"/>
      <c r="D14" s="473"/>
      <c r="E14" s="473"/>
      <c r="F14" s="473"/>
      <c r="G14" s="473"/>
      <c r="H14" s="473"/>
      <c r="I14" s="1">
        <v>8</v>
      </c>
      <c r="J14" s="251">
        <v>32126177</v>
      </c>
      <c r="K14" s="251">
        <v>0</v>
      </c>
    </row>
    <row r="15" spans="1:11" ht="12.75" customHeight="1">
      <c r="A15" s="473" t="s">
        <v>303</v>
      </c>
      <c r="B15" s="473"/>
      <c r="C15" s="473"/>
      <c r="D15" s="473"/>
      <c r="E15" s="473"/>
      <c r="F15" s="473"/>
      <c r="G15" s="473"/>
      <c r="H15" s="473"/>
      <c r="I15" s="1">
        <v>9</v>
      </c>
      <c r="J15" s="251">
        <v>4742943</v>
      </c>
      <c r="K15" s="251">
        <v>0</v>
      </c>
    </row>
    <row r="16" spans="1:11" ht="12.75" customHeight="1">
      <c r="A16" s="473" t="s">
        <v>306</v>
      </c>
      <c r="B16" s="473"/>
      <c r="C16" s="473"/>
      <c r="D16" s="473"/>
      <c r="E16" s="473"/>
      <c r="F16" s="473"/>
      <c r="G16" s="473"/>
      <c r="H16" s="473"/>
      <c r="I16" s="1">
        <v>10</v>
      </c>
      <c r="J16" s="251"/>
      <c r="K16" s="251">
        <v>0</v>
      </c>
    </row>
    <row r="17" spans="1:11" ht="12.75" customHeight="1">
      <c r="A17" s="473" t="s">
        <v>304</v>
      </c>
      <c r="B17" s="473"/>
      <c r="C17" s="473"/>
      <c r="D17" s="473"/>
      <c r="E17" s="473"/>
      <c r="F17" s="473"/>
      <c r="G17" s="473"/>
      <c r="H17" s="473"/>
      <c r="I17" s="1">
        <v>11</v>
      </c>
      <c r="J17" s="251">
        <v>8807771</v>
      </c>
      <c r="K17" s="251">
        <v>4004483</v>
      </c>
    </row>
    <row r="18" spans="1:11" ht="12.75" customHeight="1">
      <c r="A18" s="472" t="s">
        <v>307</v>
      </c>
      <c r="B18" s="472"/>
      <c r="C18" s="472"/>
      <c r="D18" s="472"/>
      <c r="E18" s="472"/>
      <c r="F18" s="472"/>
      <c r="G18" s="472"/>
      <c r="H18" s="472"/>
      <c r="I18" s="1">
        <v>12</v>
      </c>
      <c r="J18" s="252">
        <f>SUM(J14:J17)</f>
        <v>45676891</v>
      </c>
      <c r="K18" s="252">
        <f>SUM(K14:K17)</f>
        <v>4004483</v>
      </c>
    </row>
    <row r="19" spans="1:11" ht="12.75" customHeight="1">
      <c r="A19" s="472" t="s">
        <v>308</v>
      </c>
      <c r="B19" s="472"/>
      <c r="C19" s="472"/>
      <c r="D19" s="472"/>
      <c r="E19" s="472"/>
      <c r="F19" s="472"/>
      <c r="G19" s="472"/>
      <c r="H19" s="472"/>
      <c r="I19" s="1">
        <v>13</v>
      </c>
      <c r="J19" s="252">
        <f>IF(J13&gt;J18,J13-J18,0)</f>
        <v>0</v>
      </c>
      <c r="K19" s="252">
        <f>IF(K13&gt;K18,K13-K18,0)</f>
        <v>124709950</v>
      </c>
    </row>
    <row r="20" spans="1:11" ht="12.75" customHeight="1">
      <c r="A20" s="472" t="s">
        <v>309</v>
      </c>
      <c r="B20" s="472"/>
      <c r="C20" s="472"/>
      <c r="D20" s="472"/>
      <c r="E20" s="472"/>
      <c r="F20" s="472"/>
      <c r="G20" s="472"/>
      <c r="H20" s="472"/>
      <c r="I20" s="1">
        <v>14</v>
      </c>
      <c r="J20" s="252">
        <f>IF(J18&gt;J13,J18-J13,0)</f>
        <v>23609066</v>
      </c>
      <c r="K20" s="252">
        <f>IF(K18&gt;K13,K18-K13,0)</f>
        <v>0</v>
      </c>
    </row>
    <row r="21" spans="1:11" ht="12.75">
      <c r="A21" s="422" t="s">
        <v>310</v>
      </c>
      <c r="B21" s="423"/>
      <c r="C21" s="423"/>
      <c r="D21" s="423"/>
      <c r="E21" s="423"/>
      <c r="F21" s="423"/>
      <c r="G21" s="423"/>
      <c r="H21" s="423"/>
      <c r="I21" s="477"/>
      <c r="J21" s="477"/>
      <c r="K21" s="478"/>
    </row>
    <row r="22" spans="1:11" ht="12.75" customHeight="1">
      <c r="A22" s="473" t="s">
        <v>311</v>
      </c>
      <c r="B22" s="473"/>
      <c r="C22" s="473"/>
      <c r="D22" s="473"/>
      <c r="E22" s="473"/>
      <c r="F22" s="473"/>
      <c r="G22" s="473"/>
      <c r="H22" s="473"/>
      <c r="I22" s="1">
        <v>15</v>
      </c>
      <c r="J22" s="251">
        <v>0</v>
      </c>
      <c r="K22" s="251">
        <v>0</v>
      </c>
    </row>
    <row r="23" spans="1:11" ht="12.75" customHeight="1">
      <c r="A23" s="473" t="s">
        <v>312</v>
      </c>
      <c r="B23" s="473"/>
      <c r="C23" s="473"/>
      <c r="D23" s="473"/>
      <c r="E23" s="473"/>
      <c r="F23" s="473"/>
      <c r="G23" s="473"/>
      <c r="H23" s="473"/>
      <c r="I23" s="1">
        <v>16</v>
      </c>
      <c r="J23" s="251">
        <v>0</v>
      </c>
      <c r="K23" s="251">
        <v>0</v>
      </c>
    </row>
    <row r="24" spans="1:11" ht="12.75" customHeight="1">
      <c r="A24" s="473" t="s">
        <v>313</v>
      </c>
      <c r="B24" s="473"/>
      <c r="C24" s="473"/>
      <c r="D24" s="473"/>
      <c r="E24" s="473"/>
      <c r="F24" s="473"/>
      <c r="G24" s="473"/>
      <c r="H24" s="473"/>
      <c r="I24" s="1">
        <v>17</v>
      </c>
      <c r="J24" s="251">
        <v>0</v>
      </c>
      <c r="K24" s="251">
        <v>0</v>
      </c>
    </row>
    <row r="25" spans="1:11" ht="12.75" customHeight="1">
      <c r="A25" s="473" t="s">
        <v>314</v>
      </c>
      <c r="B25" s="473"/>
      <c r="C25" s="473"/>
      <c r="D25" s="473"/>
      <c r="E25" s="473"/>
      <c r="F25" s="473"/>
      <c r="G25" s="473"/>
      <c r="H25" s="473"/>
      <c r="I25" s="1">
        <v>18</v>
      </c>
      <c r="J25" s="251">
        <v>0</v>
      </c>
      <c r="K25" s="251">
        <v>0</v>
      </c>
    </row>
    <row r="26" spans="1:11" ht="12.75" customHeight="1">
      <c r="A26" s="473" t="s">
        <v>315</v>
      </c>
      <c r="B26" s="473"/>
      <c r="C26" s="473"/>
      <c r="D26" s="473"/>
      <c r="E26" s="473"/>
      <c r="F26" s="473"/>
      <c r="G26" s="473"/>
      <c r="H26" s="473"/>
      <c r="I26" s="1">
        <v>19</v>
      </c>
      <c r="J26" s="251">
        <v>0</v>
      </c>
      <c r="K26" s="251">
        <v>0</v>
      </c>
    </row>
    <row r="27" spans="1:11" ht="12.75" customHeight="1">
      <c r="A27" s="472" t="s">
        <v>316</v>
      </c>
      <c r="B27" s="472"/>
      <c r="C27" s="472"/>
      <c r="D27" s="472"/>
      <c r="E27" s="472"/>
      <c r="F27" s="472"/>
      <c r="G27" s="472"/>
      <c r="H27" s="472"/>
      <c r="I27" s="1">
        <v>20</v>
      </c>
      <c r="J27" s="252">
        <f>SUM(J22:J26)</f>
        <v>0</v>
      </c>
      <c r="K27" s="252">
        <f>SUM(K22:K26)</f>
        <v>0</v>
      </c>
    </row>
    <row r="28" spans="1:11" ht="12.75" customHeight="1">
      <c r="A28" s="473" t="s">
        <v>317</v>
      </c>
      <c r="B28" s="473"/>
      <c r="C28" s="473"/>
      <c r="D28" s="473"/>
      <c r="E28" s="473"/>
      <c r="F28" s="473"/>
      <c r="G28" s="473"/>
      <c r="H28" s="473"/>
      <c r="I28" s="1">
        <v>21</v>
      </c>
      <c r="J28" s="251">
        <v>34385504</v>
      </c>
      <c r="K28" s="251">
        <v>50231351</v>
      </c>
    </row>
    <row r="29" spans="1:11" ht="12.75" customHeight="1">
      <c r="A29" s="473" t="s">
        <v>318</v>
      </c>
      <c r="B29" s="473"/>
      <c r="C29" s="473"/>
      <c r="D29" s="473"/>
      <c r="E29" s="473"/>
      <c r="F29" s="473"/>
      <c r="G29" s="473"/>
      <c r="H29" s="473"/>
      <c r="I29" s="1">
        <v>22</v>
      </c>
      <c r="J29" s="251">
        <v>0</v>
      </c>
      <c r="K29" s="251">
        <v>0</v>
      </c>
    </row>
    <row r="30" spans="1:11" ht="12.75" customHeight="1">
      <c r="A30" s="473" t="s">
        <v>319</v>
      </c>
      <c r="B30" s="473"/>
      <c r="C30" s="473"/>
      <c r="D30" s="473"/>
      <c r="E30" s="473"/>
      <c r="F30" s="473"/>
      <c r="G30" s="473"/>
      <c r="H30" s="473"/>
      <c r="I30" s="1">
        <v>23</v>
      </c>
      <c r="J30" s="251">
        <v>0</v>
      </c>
      <c r="K30" s="251">
        <v>0</v>
      </c>
    </row>
    <row r="31" spans="1:11" ht="12.75" customHeight="1">
      <c r="A31" s="472" t="s">
        <v>320</v>
      </c>
      <c r="B31" s="472"/>
      <c r="C31" s="472"/>
      <c r="D31" s="472"/>
      <c r="E31" s="472"/>
      <c r="F31" s="472"/>
      <c r="G31" s="472"/>
      <c r="H31" s="472"/>
      <c r="I31" s="1">
        <v>24</v>
      </c>
      <c r="J31" s="252">
        <f>SUM(J28:J30)</f>
        <v>34385504</v>
      </c>
      <c r="K31" s="252">
        <f>SUM(K28:K30)</f>
        <v>50231351</v>
      </c>
    </row>
    <row r="32" spans="1:11" ht="12.75" customHeight="1">
      <c r="A32" s="472" t="s">
        <v>321</v>
      </c>
      <c r="B32" s="472"/>
      <c r="C32" s="472"/>
      <c r="D32" s="472"/>
      <c r="E32" s="472"/>
      <c r="F32" s="472"/>
      <c r="G32" s="472"/>
      <c r="H32" s="472"/>
      <c r="I32" s="1">
        <v>25</v>
      </c>
      <c r="J32" s="252">
        <f>IF(J27&gt;J31,J27-J31,0)</f>
        <v>0</v>
      </c>
      <c r="K32" s="252">
        <f>IF(K27&gt;K31,K27-K31,0)</f>
        <v>0</v>
      </c>
    </row>
    <row r="33" spans="1:11" ht="12.75" customHeight="1">
      <c r="A33" s="472" t="s">
        <v>322</v>
      </c>
      <c r="B33" s="472"/>
      <c r="C33" s="472"/>
      <c r="D33" s="472"/>
      <c r="E33" s="472"/>
      <c r="F33" s="472"/>
      <c r="G33" s="472"/>
      <c r="H33" s="472"/>
      <c r="I33" s="1">
        <v>26</v>
      </c>
      <c r="J33" s="252">
        <f>IF(J31&gt;J27,J31-J27,0)</f>
        <v>34385504</v>
      </c>
      <c r="K33" s="252">
        <f>IF(K31&gt;K27,K31-K27,0)</f>
        <v>50231351</v>
      </c>
    </row>
    <row r="34" spans="1:11" ht="12.75">
      <c r="A34" s="422" t="s">
        <v>323</v>
      </c>
      <c r="B34" s="423"/>
      <c r="C34" s="423"/>
      <c r="D34" s="423"/>
      <c r="E34" s="423"/>
      <c r="F34" s="423"/>
      <c r="G34" s="423"/>
      <c r="H34" s="423"/>
      <c r="I34" s="477"/>
      <c r="J34" s="477"/>
      <c r="K34" s="478"/>
    </row>
    <row r="35" spans="1:11" ht="12.75" customHeight="1">
      <c r="A35" s="473" t="s">
        <v>324</v>
      </c>
      <c r="B35" s="473"/>
      <c r="C35" s="473"/>
      <c r="D35" s="473"/>
      <c r="E35" s="473"/>
      <c r="F35" s="473"/>
      <c r="G35" s="473"/>
      <c r="H35" s="473"/>
      <c r="I35" s="1">
        <v>27</v>
      </c>
      <c r="J35" s="251">
        <v>0</v>
      </c>
      <c r="K35" s="251">
        <v>0</v>
      </c>
    </row>
    <row r="36" spans="1:11" ht="12.75" customHeight="1">
      <c r="A36" s="473" t="s">
        <v>325</v>
      </c>
      <c r="B36" s="473"/>
      <c r="C36" s="473"/>
      <c r="D36" s="473"/>
      <c r="E36" s="473"/>
      <c r="F36" s="473"/>
      <c r="G36" s="473"/>
      <c r="H36" s="473"/>
      <c r="I36" s="1">
        <v>28</v>
      </c>
      <c r="J36" s="251">
        <v>73871962</v>
      </c>
      <c r="K36" s="251">
        <v>0</v>
      </c>
    </row>
    <row r="37" spans="1:11" ht="12.75" customHeight="1">
      <c r="A37" s="473" t="s">
        <v>326</v>
      </c>
      <c r="B37" s="473"/>
      <c r="C37" s="473"/>
      <c r="D37" s="473"/>
      <c r="E37" s="473"/>
      <c r="F37" s="473"/>
      <c r="G37" s="473"/>
      <c r="H37" s="473"/>
      <c r="I37" s="1">
        <v>29</v>
      </c>
      <c r="J37" s="251">
        <v>0</v>
      </c>
      <c r="K37" s="251">
        <v>0</v>
      </c>
    </row>
    <row r="38" spans="1:11" ht="12.75" customHeight="1">
      <c r="A38" s="472" t="s">
        <v>327</v>
      </c>
      <c r="B38" s="472"/>
      <c r="C38" s="472"/>
      <c r="D38" s="472"/>
      <c r="E38" s="472"/>
      <c r="F38" s="472"/>
      <c r="G38" s="472"/>
      <c r="H38" s="472"/>
      <c r="I38" s="1">
        <v>30</v>
      </c>
      <c r="J38" s="252">
        <f>SUM(J35:J37)</f>
        <v>73871962</v>
      </c>
      <c r="K38" s="252">
        <f>SUM(K35:K37)</f>
        <v>0</v>
      </c>
    </row>
    <row r="39" spans="1:11" ht="12.75" customHeight="1">
      <c r="A39" s="473" t="s">
        <v>328</v>
      </c>
      <c r="B39" s="473"/>
      <c r="C39" s="473"/>
      <c r="D39" s="473"/>
      <c r="E39" s="473"/>
      <c r="F39" s="473"/>
      <c r="G39" s="473"/>
      <c r="H39" s="473"/>
      <c r="I39" s="1">
        <v>31</v>
      </c>
      <c r="J39" s="251">
        <v>15653008</v>
      </c>
      <c r="K39" s="251">
        <v>74103167</v>
      </c>
    </row>
    <row r="40" spans="1:11" ht="12.75" customHeight="1">
      <c r="A40" s="473" t="s">
        <v>329</v>
      </c>
      <c r="B40" s="473"/>
      <c r="C40" s="473"/>
      <c r="D40" s="473"/>
      <c r="E40" s="473"/>
      <c r="F40" s="473"/>
      <c r="G40" s="473"/>
      <c r="H40" s="473"/>
      <c r="I40" s="1">
        <v>32</v>
      </c>
      <c r="J40" s="251">
        <v>0</v>
      </c>
      <c r="K40" s="251">
        <v>0</v>
      </c>
    </row>
    <row r="41" spans="1:11" ht="12.75" customHeight="1">
      <c r="A41" s="473" t="s">
        <v>330</v>
      </c>
      <c r="B41" s="473"/>
      <c r="C41" s="473"/>
      <c r="D41" s="473"/>
      <c r="E41" s="473"/>
      <c r="F41" s="473"/>
      <c r="G41" s="473"/>
      <c r="H41" s="473"/>
      <c r="I41" s="1">
        <v>33</v>
      </c>
      <c r="J41" s="251">
        <v>0</v>
      </c>
      <c r="K41" s="251">
        <v>0</v>
      </c>
    </row>
    <row r="42" spans="1:11" ht="12.75" customHeight="1">
      <c r="A42" s="473" t="s">
        <v>331</v>
      </c>
      <c r="B42" s="473"/>
      <c r="C42" s="473"/>
      <c r="D42" s="473"/>
      <c r="E42" s="473"/>
      <c r="F42" s="473"/>
      <c r="G42" s="473"/>
      <c r="H42" s="473"/>
      <c r="I42" s="1">
        <v>34</v>
      </c>
      <c r="J42" s="251">
        <v>0</v>
      </c>
      <c r="K42" s="251">
        <v>0</v>
      </c>
    </row>
    <row r="43" spans="1:11" ht="12.75" customHeight="1">
      <c r="A43" s="473" t="s">
        <v>332</v>
      </c>
      <c r="B43" s="473"/>
      <c r="C43" s="473"/>
      <c r="D43" s="473"/>
      <c r="E43" s="473"/>
      <c r="F43" s="473"/>
      <c r="G43" s="473"/>
      <c r="H43" s="473"/>
      <c r="I43" s="1">
        <v>35</v>
      </c>
      <c r="J43" s="251">
        <v>0</v>
      </c>
      <c r="K43" s="251">
        <v>0</v>
      </c>
    </row>
    <row r="44" spans="1:11" ht="12.75" customHeight="1">
      <c r="A44" s="472" t="s">
        <v>333</v>
      </c>
      <c r="B44" s="472"/>
      <c r="C44" s="472"/>
      <c r="D44" s="472"/>
      <c r="E44" s="472"/>
      <c r="F44" s="472"/>
      <c r="G44" s="472"/>
      <c r="H44" s="472"/>
      <c r="I44" s="1">
        <v>36</v>
      </c>
      <c r="J44" s="51">
        <f>SUM(J39:J43)</f>
        <v>15653008</v>
      </c>
      <c r="K44" s="252">
        <f>SUM(K39:K43)</f>
        <v>74103167</v>
      </c>
    </row>
    <row r="45" spans="1:11" ht="12.75" customHeight="1">
      <c r="A45" s="472" t="s">
        <v>334</v>
      </c>
      <c r="B45" s="472"/>
      <c r="C45" s="472"/>
      <c r="D45" s="472"/>
      <c r="E45" s="472"/>
      <c r="F45" s="472"/>
      <c r="G45" s="472"/>
      <c r="H45" s="472"/>
      <c r="I45" s="1">
        <v>37</v>
      </c>
      <c r="J45" s="51">
        <f>IF(J38&gt;J44,J38-J44,0)</f>
        <v>58218954</v>
      </c>
      <c r="K45" s="252">
        <f>IF(K38&gt;K44,K38-K44,0)</f>
        <v>0</v>
      </c>
    </row>
    <row r="46" spans="1:11" ht="12.75" customHeight="1">
      <c r="A46" s="472" t="s">
        <v>335</v>
      </c>
      <c r="B46" s="472"/>
      <c r="C46" s="472"/>
      <c r="D46" s="472"/>
      <c r="E46" s="472"/>
      <c r="F46" s="472"/>
      <c r="G46" s="472"/>
      <c r="H46" s="472"/>
      <c r="I46" s="1">
        <v>38</v>
      </c>
      <c r="J46" s="51">
        <f>IF(J44&gt;J38,J44-J38,0)</f>
        <v>0</v>
      </c>
      <c r="K46" s="252">
        <f>IF(K44&gt;K38,K44-K38,0)</f>
        <v>74103167</v>
      </c>
    </row>
    <row r="47" spans="1:11" ht="12.75" customHeight="1">
      <c r="A47" s="473" t="s">
        <v>336</v>
      </c>
      <c r="B47" s="474"/>
      <c r="C47" s="474"/>
      <c r="D47" s="474"/>
      <c r="E47" s="474"/>
      <c r="F47" s="474"/>
      <c r="G47" s="474"/>
      <c r="H47" s="475"/>
      <c r="I47" s="1">
        <v>39</v>
      </c>
      <c r="J47" s="51">
        <f>IF(J19-J20+J32-J33+J45-J46&gt;0,J19-J20+J32-J33+J45-J46,0)</f>
        <v>224384</v>
      </c>
      <c r="K47" s="252">
        <f>IF(K19-K20+K32-K33+K45-K46&gt;0,K19-K20+K32-K33+K45-K46,0)</f>
        <v>375432</v>
      </c>
    </row>
    <row r="48" spans="1:11" ht="12.75" customHeight="1">
      <c r="A48" s="473" t="s">
        <v>337</v>
      </c>
      <c r="B48" s="474"/>
      <c r="C48" s="474"/>
      <c r="D48" s="474"/>
      <c r="E48" s="474"/>
      <c r="F48" s="474"/>
      <c r="G48" s="474"/>
      <c r="H48" s="475"/>
      <c r="I48" s="1">
        <v>40</v>
      </c>
      <c r="J48" s="51">
        <f>IF(J20-J19+J33-J32+J46-J45&gt;0,J20-J19+J33-J32+J46-J45,0)</f>
        <v>0</v>
      </c>
      <c r="K48" s="252">
        <f>IF(K20-K19+K33-K32+K46-K45&gt;0,K20-K19+K33-K32+K46-K45,0)</f>
        <v>0</v>
      </c>
    </row>
    <row r="49" spans="1:11" ht="12.75" customHeight="1">
      <c r="A49" s="473" t="s">
        <v>338</v>
      </c>
      <c r="B49" s="474"/>
      <c r="C49" s="474"/>
      <c r="D49" s="474"/>
      <c r="E49" s="474"/>
      <c r="F49" s="474"/>
      <c r="G49" s="474"/>
      <c r="H49" s="475"/>
      <c r="I49" s="1">
        <v>41</v>
      </c>
      <c r="J49" s="251">
        <v>1148042</v>
      </c>
      <c r="K49" s="251">
        <v>1372426</v>
      </c>
    </row>
    <row r="50" spans="1:11" ht="12.75" customHeight="1">
      <c r="A50" s="473" t="s">
        <v>339</v>
      </c>
      <c r="B50" s="474"/>
      <c r="C50" s="474"/>
      <c r="D50" s="474"/>
      <c r="E50" s="474"/>
      <c r="F50" s="474"/>
      <c r="G50" s="474"/>
      <c r="H50" s="475"/>
      <c r="I50" s="1">
        <v>42</v>
      </c>
      <c r="J50" s="5">
        <f>IF(J47=0,0,J47)</f>
        <v>224384</v>
      </c>
      <c r="K50" s="252">
        <f>IF(K47=0,0,K47)</f>
        <v>375432</v>
      </c>
    </row>
    <row r="51" spans="1:11" ht="12.75" customHeight="1">
      <c r="A51" s="473" t="s">
        <v>340</v>
      </c>
      <c r="B51" s="474"/>
      <c r="C51" s="474"/>
      <c r="D51" s="474"/>
      <c r="E51" s="474"/>
      <c r="F51" s="474"/>
      <c r="G51" s="474"/>
      <c r="H51" s="475"/>
      <c r="I51" s="1">
        <v>43</v>
      </c>
      <c r="J51" s="5">
        <f>IF(J48=0,0,J48)</f>
        <v>0</v>
      </c>
      <c r="K51" s="251">
        <f>IF(K48=0,0,K48)</f>
        <v>0</v>
      </c>
    </row>
    <row r="52" spans="1:12" ht="12.75" customHeight="1">
      <c r="A52" s="451" t="s">
        <v>341</v>
      </c>
      <c r="B52" s="452"/>
      <c r="C52" s="452"/>
      <c r="D52" s="452"/>
      <c r="E52" s="452"/>
      <c r="F52" s="452"/>
      <c r="G52" s="452"/>
      <c r="H52" s="476"/>
      <c r="I52" s="4">
        <v>44</v>
      </c>
      <c r="J52" s="52">
        <f>J49+J50-J51</f>
        <v>1372426</v>
      </c>
      <c r="K52" s="253">
        <f>K49+K50-K51</f>
        <v>1747858</v>
      </c>
      <c r="L52" s="104">
        <f>K52-'Balance sheet'!K64</f>
        <v>0</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conditionalFormatting sqref="L52">
    <cfRule type="cellIs" priority="1" dxfId="1" operator="notEqual">
      <formula>0</formula>
    </cfRule>
  </conditionalFormatting>
  <dataValidations count="3">
    <dataValidation type="whole" operator="notEqual" allowBlank="1" showInputMessage="1" showErrorMessage="1" errorTitle="Pogrešan unos" error="Mogu se unijeti samo cjelobrojne vrijednosti." sqref="J7:K12 J22:K26 J35:K37 J49:K51 J14:K17 J28:K30 J39:K43">
      <formula1>9999999998</formula1>
    </dataValidation>
    <dataValidation type="whole" operator="greaterThanOrEqual" allowBlank="1" showInputMessage="1" showErrorMessage="1" errorTitle="Pogrešan unos" error="Mogu se unijeti samo cjelobrojne pozitivne vrijednosti." sqref="J13:K13 J44:K48 J52:K52 J27:K27 J18:K20 J31:K33 J38:K38">
      <formula1>0</formula1>
    </dataValidation>
    <dataValidation operator="greaterThan" allowBlank="1" showErrorMessage="1" sqref="A7:H17 A22:H26 A28:H30 A35:H37 A39:H43 A49:H52">
      <formula1>0</formula1>
    </dataValidation>
  </dataValidations>
  <printOptions/>
  <pageMargins left="0.75" right="0.75" top="1" bottom="1" header="0.5" footer="0.5"/>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4" customWidth="1"/>
  </cols>
  <sheetData>
    <row r="1" spans="1:11" ht="12.75" customHeight="1">
      <c r="A1" s="483" t="s">
        <v>48</v>
      </c>
      <c r="B1" s="483"/>
      <c r="C1" s="483"/>
      <c r="D1" s="483"/>
      <c r="E1" s="483"/>
      <c r="F1" s="483"/>
      <c r="G1" s="483"/>
      <c r="H1" s="483"/>
      <c r="I1" s="483"/>
      <c r="J1" s="483"/>
      <c r="K1" s="483"/>
    </row>
    <row r="2" spans="1:11" ht="12.75" customHeight="1">
      <c r="A2" s="492" t="s">
        <v>3</v>
      </c>
      <c r="B2" s="492"/>
      <c r="C2" s="492"/>
      <c r="D2" s="492"/>
      <c r="E2" s="492"/>
      <c r="F2" s="492"/>
      <c r="G2" s="492"/>
      <c r="H2" s="492"/>
      <c r="I2" s="492"/>
      <c r="J2" s="492"/>
      <c r="K2" s="492"/>
    </row>
    <row r="3" spans="1:11" ht="12.75">
      <c r="A3" s="491" t="s">
        <v>4</v>
      </c>
      <c r="B3" s="491"/>
      <c r="C3" s="491"/>
      <c r="D3" s="491"/>
      <c r="E3" s="491"/>
      <c r="F3" s="491"/>
      <c r="G3" s="491"/>
      <c r="H3" s="491"/>
      <c r="I3" s="491"/>
      <c r="J3" s="491"/>
      <c r="K3" s="491"/>
    </row>
    <row r="4" spans="1:11" ht="33.75">
      <c r="A4" s="485" t="s">
        <v>16</v>
      </c>
      <c r="B4" s="485"/>
      <c r="C4" s="485"/>
      <c r="D4" s="485"/>
      <c r="E4" s="485"/>
      <c r="F4" s="485"/>
      <c r="G4" s="485"/>
      <c r="H4" s="485"/>
      <c r="I4" s="53" t="s">
        <v>56</v>
      </c>
      <c r="J4" s="54" t="s">
        <v>59</v>
      </c>
      <c r="K4" s="54" t="s">
        <v>60</v>
      </c>
    </row>
    <row r="5" spans="1:11" ht="12.75">
      <c r="A5" s="490">
        <v>1</v>
      </c>
      <c r="B5" s="490"/>
      <c r="C5" s="490"/>
      <c r="D5" s="490"/>
      <c r="E5" s="490"/>
      <c r="F5" s="490"/>
      <c r="G5" s="490"/>
      <c r="H5" s="490"/>
      <c r="I5" s="59">
        <v>2</v>
      </c>
      <c r="J5" s="60" t="s">
        <v>57</v>
      </c>
      <c r="K5" s="60" t="s">
        <v>58</v>
      </c>
    </row>
    <row r="6" spans="1:11" ht="12.75">
      <c r="A6" s="422" t="s">
        <v>35</v>
      </c>
      <c r="B6" s="423"/>
      <c r="C6" s="423"/>
      <c r="D6" s="423"/>
      <c r="E6" s="423"/>
      <c r="F6" s="423"/>
      <c r="G6" s="423"/>
      <c r="H6" s="423"/>
      <c r="I6" s="477"/>
      <c r="J6" s="477"/>
      <c r="K6" s="478"/>
    </row>
    <row r="7" spans="1:11" ht="12.75">
      <c r="A7" s="437" t="s">
        <v>50</v>
      </c>
      <c r="B7" s="438"/>
      <c r="C7" s="438"/>
      <c r="D7" s="438"/>
      <c r="E7" s="438"/>
      <c r="F7" s="438"/>
      <c r="G7" s="438"/>
      <c r="H7" s="438"/>
      <c r="I7" s="1">
        <v>1</v>
      </c>
      <c r="J7" s="5"/>
      <c r="K7" s="7"/>
    </row>
    <row r="8" spans="1:11" ht="12.75">
      <c r="A8" s="437" t="s">
        <v>23</v>
      </c>
      <c r="B8" s="438"/>
      <c r="C8" s="438"/>
      <c r="D8" s="438"/>
      <c r="E8" s="438"/>
      <c r="F8" s="438"/>
      <c r="G8" s="438"/>
      <c r="H8" s="438"/>
      <c r="I8" s="1">
        <v>2</v>
      </c>
      <c r="J8" s="5"/>
      <c r="K8" s="7"/>
    </row>
    <row r="9" spans="1:11" ht="12.75">
      <c r="A9" s="437" t="s">
        <v>24</v>
      </c>
      <c r="B9" s="438"/>
      <c r="C9" s="438"/>
      <c r="D9" s="438"/>
      <c r="E9" s="438"/>
      <c r="F9" s="438"/>
      <c r="G9" s="438"/>
      <c r="H9" s="438"/>
      <c r="I9" s="1">
        <v>3</v>
      </c>
      <c r="J9" s="5"/>
      <c r="K9" s="7"/>
    </row>
    <row r="10" spans="1:11" ht="12.75">
      <c r="A10" s="437" t="s">
        <v>25</v>
      </c>
      <c r="B10" s="438"/>
      <c r="C10" s="438"/>
      <c r="D10" s="438"/>
      <c r="E10" s="438"/>
      <c r="F10" s="438"/>
      <c r="G10" s="438"/>
      <c r="H10" s="438"/>
      <c r="I10" s="1">
        <v>4</v>
      </c>
      <c r="J10" s="5"/>
      <c r="K10" s="7"/>
    </row>
    <row r="11" spans="1:11" ht="12.75">
      <c r="A11" s="437" t="s">
        <v>26</v>
      </c>
      <c r="B11" s="438"/>
      <c r="C11" s="438"/>
      <c r="D11" s="438"/>
      <c r="E11" s="438"/>
      <c r="F11" s="438"/>
      <c r="G11" s="438"/>
      <c r="H11" s="438"/>
      <c r="I11" s="1">
        <v>5</v>
      </c>
      <c r="J11" s="5"/>
      <c r="K11" s="7"/>
    </row>
    <row r="12" spans="1:11" ht="12.75">
      <c r="A12" s="409" t="s">
        <v>49</v>
      </c>
      <c r="B12" s="410"/>
      <c r="C12" s="410"/>
      <c r="D12" s="410"/>
      <c r="E12" s="410"/>
      <c r="F12" s="410"/>
      <c r="G12" s="410"/>
      <c r="H12" s="410"/>
      <c r="I12" s="1">
        <v>6</v>
      </c>
      <c r="J12" s="51">
        <f>SUM(J7:J11)</f>
        <v>0</v>
      </c>
      <c r="K12" s="45">
        <f>SUM(K7:K11)</f>
        <v>0</v>
      </c>
    </row>
    <row r="13" spans="1:11" ht="12.75">
      <c r="A13" s="437" t="s">
        <v>27</v>
      </c>
      <c r="B13" s="438"/>
      <c r="C13" s="438"/>
      <c r="D13" s="438"/>
      <c r="E13" s="438"/>
      <c r="F13" s="438"/>
      <c r="G13" s="438"/>
      <c r="H13" s="438"/>
      <c r="I13" s="1">
        <v>7</v>
      </c>
      <c r="J13" s="5"/>
      <c r="K13" s="7"/>
    </row>
    <row r="14" spans="1:11" ht="12.75">
      <c r="A14" s="437" t="s">
        <v>28</v>
      </c>
      <c r="B14" s="438"/>
      <c r="C14" s="438"/>
      <c r="D14" s="438"/>
      <c r="E14" s="438"/>
      <c r="F14" s="438"/>
      <c r="G14" s="438"/>
      <c r="H14" s="438"/>
      <c r="I14" s="1">
        <v>8</v>
      </c>
      <c r="J14" s="5"/>
      <c r="K14" s="7"/>
    </row>
    <row r="15" spans="1:11" ht="12.75">
      <c r="A15" s="437" t="s">
        <v>29</v>
      </c>
      <c r="B15" s="438"/>
      <c r="C15" s="438"/>
      <c r="D15" s="438"/>
      <c r="E15" s="438"/>
      <c r="F15" s="438"/>
      <c r="G15" s="438"/>
      <c r="H15" s="438"/>
      <c r="I15" s="1">
        <v>9</v>
      </c>
      <c r="J15" s="5"/>
      <c r="K15" s="7"/>
    </row>
    <row r="16" spans="1:11" ht="12.75">
      <c r="A16" s="437" t="s">
        <v>30</v>
      </c>
      <c r="B16" s="438"/>
      <c r="C16" s="438"/>
      <c r="D16" s="438"/>
      <c r="E16" s="438"/>
      <c r="F16" s="438"/>
      <c r="G16" s="438"/>
      <c r="H16" s="438"/>
      <c r="I16" s="1">
        <v>10</v>
      </c>
      <c r="J16" s="5"/>
      <c r="K16" s="7"/>
    </row>
    <row r="17" spans="1:11" ht="12.75">
      <c r="A17" s="437" t="s">
        <v>31</v>
      </c>
      <c r="B17" s="438"/>
      <c r="C17" s="438"/>
      <c r="D17" s="438"/>
      <c r="E17" s="438"/>
      <c r="F17" s="438"/>
      <c r="G17" s="438"/>
      <c r="H17" s="438"/>
      <c r="I17" s="1">
        <v>11</v>
      </c>
      <c r="J17" s="5"/>
      <c r="K17" s="7"/>
    </row>
    <row r="18" spans="1:11" ht="12.75">
      <c r="A18" s="437" t="s">
        <v>32</v>
      </c>
      <c r="B18" s="438"/>
      <c r="C18" s="438"/>
      <c r="D18" s="438"/>
      <c r="E18" s="438"/>
      <c r="F18" s="438"/>
      <c r="G18" s="438"/>
      <c r="H18" s="438"/>
      <c r="I18" s="1">
        <v>12</v>
      </c>
      <c r="J18" s="5"/>
      <c r="K18" s="7"/>
    </row>
    <row r="19" spans="1:11" ht="12.75">
      <c r="A19" s="409" t="s">
        <v>13</v>
      </c>
      <c r="B19" s="410"/>
      <c r="C19" s="410"/>
      <c r="D19" s="410"/>
      <c r="E19" s="410"/>
      <c r="F19" s="410"/>
      <c r="G19" s="410"/>
      <c r="H19" s="410"/>
      <c r="I19" s="1">
        <v>13</v>
      </c>
      <c r="J19" s="51">
        <f>SUM(J13:J18)</f>
        <v>0</v>
      </c>
      <c r="K19" s="45">
        <f>SUM(K13:K18)</f>
        <v>0</v>
      </c>
    </row>
    <row r="20" spans="1:11" ht="12.75">
      <c r="A20" s="409" t="s">
        <v>17</v>
      </c>
      <c r="B20" s="488"/>
      <c r="C20" s="488"/>
      <c r="D20" s="488"/>
      <c r="E20" s="488"/>
      <c r="F20" s="488"/>
      <c r="G20" s="488"/>
      <c r="H20" s="489"/>
      <c r="I20" s="1">
        <v>14</v>
      </c>
      <c r="J20" s="51">
        <f>IF(J12&gt;J19,J12-J19,0)</f>
        <v>0</v>
      </c>
      <c r="K20" s="45">
        <f>IF(K12&gt;K19,K12-K19,0)</f>
        <v>0</v>
      </c>
    </row>
    <row r="21" spans="1:11" ht="12.75">
      <c r="A21" s="456" t="s">
        <v>18</v>
      </c>
      <c r="B21" s="486"/>
      <c r="C21" s="486"/>
      <c r="D21" s="486"/>
      <c r="E21" s="486"/>
      <c r="F21" s="486"/>
      <c r="G21" s="486"/>
      <c r="H21" s="487"/>
      <c r="I21" s="1">
        <v>15</v>
      </c>
      <c r="J21" s="51">
        <f>IF(J19&gt;J12,J19-J12,0)</f>
        <v>0</v>
      </c>
      <c r="K21" s="45">
        <f>IF(K19&gt;K12,K19-K12,0)</f>
        <v>0</v>
      </c>
    </row>
    <row r="22" spans="1:11" ht="12.75">
      <c r="A22" s="422" t="s">
        <v>36</v>
      </c>
      <c r="B22" s="423"/>
      <c r="C22" s="423"/>
      <c r="D22" s="423"/>
      <c r="E22" s="423"/>
      <c r="F22" s="423"/>
      <c r="G22" s="423"/>
      <c r="H22" s="423"/>
      <c r="I22" s="477"/>
      <c r="J22" s="477"/>
      <c r="K22" s="478"/>
    </row>
    <row r="23" spans="1:11" ht="12.75">
      <c r="A23" s="437" t="s">
        <v>41</v>
      </c>
      <c r="B23" s="438"/>
      <c r="C23" s="438"/>
      <c r="D23" s="438"/>
      <c r="E23" s="438"/>
      <c r="F23" s="438"/>
      <c r="G23" s="438"/>
      <c r="H23" s="438"/>
      <c r="I23" s="1">
        <v>16</v>
      </c>
      <c r="J23" s="5"/>
      <c r="K23" s="7"/>
    </row>
    <row r="24" spans="1:11" ht="12.75">
      <c r="A24" s="437" t="s">
        <v>42</v>
      </c>
      <c r="B24" s="438"/>
      <c r="C24" s="438"/>
      <c r="D24" s="438"/>
      <c r="E24" s="438"/>
      <c r="F24" s="438"/>
      <c r="G24" s="438"/>
      <c r="H24" s="438"/>
      <c r="I24" s="1">
        <v>17</v>
      </c>
      <c r="J24" s="5"/>
      <c r="K24" s="7"/>
    </row>
    <row r="25" spans="1:11" ht="12.75">
      <c r="A25" s="437" t="s">
        <v>61</v>
      </c>
      <c r="B25" s="438"/>
      <c r="C25" s="438"/>
      <c r="D25" s="438"/>
      <c r="E25" s="438"/>
      <c r="F25" s="438"/>
      <c r="G25" s="438"/>
      <c r="H25" s="438"/>
      <c r="I25" s="1">
        <v>18</v>
      </c>
      <c r="J25" s="5"/>
      <c r="K25" s="7"/>
    </row>
    <row r="26" spans="1:11" ht="12.75">
      <c r="A26" s="437" t="s">
        <v>62</v>
      </c>
      <c r="B26" s="438"/>
      <c r="C26" s="438"/>
      <c r="D26" s="438"/>
      <c r="E26" s="438"/>
      <c r="F26" s="438"/>
      <c r="G26" s="438"/>
      <c r="H26" s="438"/>
      <c r="I26" s="1">
        <v>19</v>
      </c>
      <c r="J26" s="5"/>
      <c r="K26" s="7"/>
    </row>
    <row r="27" spans="1:11" ht="12.75">
      <c r="A27" s="437" t="s">
        <v>43</v>
      </c>
      <c r="B27" s="438"/>
      <c r="C27" s="438"/>
      <c r="D27" s="438"/>
      <c r="E27" s="438"/>
      <c r="F27" s="438"/>
      <c r="G27" s="438"/>
      <c r="H27" s="438"/>
      <c r="I27" s="1">
        <v>20</v>
      </c>
      <c r="J27" s="5"/>
      <c r="K27" s="7"/>
    </row>
    <row r="28" spans="1:11" ht="12.75">
      <c r="A28" s="409" t="s">
        <v>22</v>
      </c>
      <c r="B28" s="410"/>
      <c r="C28" s="410"/>
      <c r="D28" s="410"/>
      <c r="E28" s="410"/>
      <c r="F28" s="410"/>
      <c r="G28" s="410"/>
      <c r="H28" s="410"/>
      <c r="I28" s="1">
        <v>21</v>
      </c>
      <c r="J28" s="51">
        <f>SUM(J23:J27)</f>
        <v>0</v>
      </c>
      <c r="K28" s="45">
        <f>SUM(K23:K27)</f>
        <v>0</v>
      </c>
    </row>
    <row r="29" spans="1:11" ht="12.75">
      <c r="A29" s="437" t="s">
        <v>0</v>
      </c>
      <c r="B29" s="438"/>
      <c r="C29" s="438"/>
      <c r="D29" s="438"/>
      <c r="E29" s="438"/>
      <c r="F29" s="438"/>
      <c r="G29" s="438"/>
      <c r="H29" s="438"/>
      <c r="I29" s="1">
        <v>22</v>
      </c>
      <c r="J29" s="5"/>
      <c r="K29" s="7"/>
    </row>
    <row r="30" spans="1:11" ht="12.75">
      <c r="A30" s="437" t="s">
        <v>1</v>
      </c>
      <c r="B30" s="438"/>
      <c r="C30" s="438"/>
      <c r="D30" s="438"/>
      <c r="E30" s="438"/>
      <c r="F30" s="438"/>
      <c r="G30" s="438"/>
      <c r="H30" s="438"/>
      <c r="I30" s="1">
        <v>23</v>
      </c>
      <c r="J30" s="5"/>
      <c r="K30" s="7"/>
    </row>
    <row r="31" spans="1:11" ht="12.75">
      <c r="A31" s="437" t="s">
        <v>2</v>
      </c>
      <c r="B31" s="438"/>
      <c r="C31" s="438"/>
      <c r="D31" s="438"/>
      <c r="E31" s="438"/>
      <c r="F31" s="438"/>
      <c r="G31" s="438"/>
      <c r="H31" s="438"/>
      <c r="I31" s="1">
        <v>24</v>
      </c>
      <c r="J31" s="5"/>
      <c r="K31" s="7"/>
    </row>
    <row r="32" spans="1:11" ht="12.75">
      <c r="A32" s="409" t="s">
        <v>14</v>
      </c>
      <c r="B32" s="410"/>
      <c r="C32" s="410"/>
      <c r="D32" s="410"/>
      <c r="E32" s="410"/>
      <c r="F32" s="410"/>
      <c r="G32" s="410"/>
      <c r="H32" s="410"/>
      <c r="I32" s="1">
        <v>25</v>
      </c>
      <c r="J32" s="51">
        <f>SUM(J29:J31)</f>
        <v>0</v>
      </c>
      <c r="K32" s="45">
        <f>SUM(K29:K31)</f>
        <v>0</v>
      </c>
    </row>
    <row r="33" spans="1:11" ht="12.75">
      <c r="A33" s="409" t="s">
        <v>19</v>
      </c>
      <c r="B33" s="410"/>
      <c r="C33" s="410"/>
      <c r="D33" s="410"/>
      <c r="E33" s="410"/>
      <c r="F33" s="410"/>
      <c r="G33" s="410"/>
      <c r="H33" s="410"/>
      <c r="I33" s="1">
        <v>26</v>
      </c>
      <c r="J33" s="51">
        <f>IF(J28&gt;J32,J28-J32,0)</f>
        <v>0</v>
      </c>
      <c r="K33" s="45">
        <f>IF(K28&gt;K32,K28-K32,0)</f>
        <v>0</v>
      </c>
    </row>
    <row r="34" spans="1:11" ht="12.75">
      <c r="A34" s="409" t="s">
        <v>20</v>
      </c>
      <c r="B34" s="410"/>
      <c r="C34" s="410"/>
      <c r="D34" s="410"/>
      <c r="E34" s="410"/>
      <c r="F34" s="410"/>
      <c r="G34" s="410"/>
      <c r="H34" s="410"/>
      <c r="I34" s="1">
        <v>27</v>
      </c>
      <c r="J34" s="51">
        <f>IF(J32&gt;J28,J32-J28,0)</f>
        <v>0</v>
      </c>
      <c r="K34" s="45">
        <f>IF(K32&gt;K28,K32-K28,0)</f>
        <v>0</v>
      </c>
    </row>
    <row r="35" spans="1:11" ht="12.75">
      <c r="A35" s="422" t="s">
        <v>37</v>
      </c>
      <c r="B35" s="423"/>
      <c r="C35" s="423"/>
      <c r="D35" s="423"/>
      <c r="E35" s="423"/>
      <c r="F35" s="423"/>
      <c r="G35" s="423"/>
      <c r="H35" s="423"/>
      <c r="I35" s="477">
        <v>0</v>
      </c>
      <c r="J35" s="477"/>
      <c r="K35" s="478"/>
    </row>
    <row r="36" spans="1:11" ht="12.75">
      <c r="A36" s="437" t="s">
        <v>44</v>
      </c>
      <c r="B36" s="438"/>
      <c r="C36" s="438"/>
      <c r="D36" s="438"/>
      <c r="E36" s="438"/>
      <c r="F36" s="438"/>
      <c r="G36" s="438"/>
      <c r="H36" s="438"/>
      <c r="I36" s="1">
        <v>28</v>
      </c>
      <c r="J36" s="5"/>
      <c r="K36" s="7"/>
    </row>
    <row r="37" spans="1:11" ht="12.75">
      <c r="A37" s="437" t="s">
        <v>6</v>
      </c>
      <c r="B37" s="438"/>
      <c r="C37" s="438"/>
      <c r="D37" s="438"/>
      <c r="E37" s="438"/>
      <c r="F37" s="438"/>
      <c r="G37" s="438"/>
      <c r="H37" s="438"/>
      <c r="I37" s="1">
        <v>29</v>
      </c>
      <c r="J37" s="5"/>
      <c r="K37" s="7"/>
    </row>
    <row r="38" spans="1:11" ht="12.75">
      <c r="A38" s="437" t="s">
        <v>7</v>
      </c>
      <c r="B38" s="438"/>
      <c r="C38" s="438"/>
      <c r="D38" s="438"/>
      <c r="E38" s="438"/>
      <c r="F38" s="438"/>
      <c r="G38" s="438"/>
      <c r="H38" s="438"/>
      <c r="I38" s="1">
        <v>30</v>
      </c>
      <c r="J38" s="5"/>
      <c r="K38" s="7"/>
    </row>
    <row r="39" spans="1:11" ht="12.75">
      <c r="A39" s="409" t="s">
        <v>15</v>
      </c>
      <c r="B39" s="410"/>
      <c r="C39" s="410"/>
      <c r="D39" s="410"/>
      <c r="E39" s="410"/>
      <c r="F39" s="410"/>
      <c r="G39" s="410"/>
      <c r="H39" s="410"/>
      <c r="I39" s="1">
        <v>31</v>
      </c>
      <c r="J39" s="51">
        <f>SUM(J36:J38)</f>
        <v>0</v>
      </c>
      <c r="K39" s="45">
        <f>SUM(K36:K38)</f>
        <v>0</v>
      </c>
    </row>
    <row r="40" spans="1:11" ht="12.75">
      <c r="A40" s="437" t="s">
        <v>8</v>
      </c>
      <c r="B40" s="438"/>
      <c r="C40" s="438"/>
      <c r="D40" s="438"/>
      <c r="E40" s="438"/>
      <c r="F40" s="438"/>
      <c r="G40" s="438"/>
      <c r="H40" s="438"/>
      <c r="I40" s="1">
        <v>32</v>
      </c>
      <c r="J40" s="5"/>
      <c r="K40" s="7"/>
    </row>
    <row r="41" spans="1:11" ht="12.75">
      <c r="A41" s="437" t="s">
        <v>9</v>
      </c>
      <c r="B41" s="438"/>
      <c r="C41" s="438"/>
      <c r="D41" s="438"/>
      <c r="E41" s="438"/>
      <c r="F41" s="438"/>
      <c r="G41" s="438"/>
      <c r="H41" s="438"/>
      <c r="I41" s="1">
        <v>33</v>
      </c>
      <c r="J41" s="5"/>
      <c r="K41" s="7"/>
    </row>
    <row r="42" spans="1:11" ht="12.75">
      <c r="A42" s="437" t="s">
        <v>10</v>
      </c>
      <c r="B42" s="438"/>
      <c r="C42" s="438"/>
      <c r="D42" s="438"/>
      <c r="E42" s="438"/>
      <c r="F42" s="438"/>
      <c r="G42" s="438"/>
      <c r="H42" s="438"/>
      <c r="I42" s="1">
        <v>34</v>
      </c>
      <c r="J42" s="5"/>
      <c r="K42" s="7"/>
    </row>
    <row r="43" spans="1:11" ht="12.75">
      <c r="A43" s="437" t="s">
        <v>11</v>
      </c>
      <c r="B43" s="438"/>
      <c r="C43" s="438"/>
      <c r="D43" s="438"/>
      <c r="E43" s="438"/>
      <c r="F43" s="438"/>
      <c r="G43" s="438"/>
      <c r="H43" s="438"/>
      <c r="I43" s="1">
        <v>35</v>
      </c>
      <c r="J43" s="5"/>
      <c r="K43" s="7"/>
    </row>
    <row r="44" spans="1:11" ht="12.75">
      <c r="A44" s="437" t="s">
        <v>12</v>
      </c>
      <c r="B44" s="438"/>
      <c r="C44" s="438"/>
      <c r="D44" s="438"/>
      <c r="E44" s="438"/>
      <c r="F44" s="438"/>
      <c r="G44" s="438"/>
      <c r="H44" s="438"/>
      <c r="I44" s="1">
        <v>36</v>
      </c>
      <c r="J44" s="5"/>
      <c r="K44" s="7"/>
    </row>
    <row r="45" spans="1:11" ht="12.75">
      <c r="A45" s="409" t="s">
        <v>33</v>
      </c>
      <c r="B45" s="410"/>
      <c r="C45" s="410"/>
      <c r="D45" s="410"/>
      <c r="E45" s="410"/>
      <c r="F45" s="410"/>
      <c r="G45" s="410"/>
      <c r="H45" s="410"/>
      <c r="I45" s="1">
        <v>37</v>
      </c>
      <c r="J45" s="51">
        <f>SUM(J40:J44)</f>
        <v>0</v>
      </c>
      <c r="K45" s="45">
        <f>SUM(K40:K44)</f>
        <v>0</v>
      </c>
    </row>
    <row r="46" spans="1:11" ht="12.75">
      <c r="A46" s="409" t="s">
        <v>39</v>
      </c>
      <c r="B46" s="410"/>
      <c r="C46" s="410"/>
      <c r="D46" s="410"/>
      <c r="E46" s="410"/>
      <c r="F46" s="410"/>
      <c r="G46" s="410"/>
      <c r="H46" s="410"/>
      <c r="I46" s="1">
        <v>38</v>
      </c>
      <c r="J46" s="51">
        <f>IF(J39&gt;J45,J39-J45,0)</f>
        <v>0</v>
      </c>
      <c r="K46" s="45">
        <f>IF(K39&gt;K45,K39-K45,0)</f>
        <v>0</v>
      </c>
    </row>
    <row r="47" spans="1:11" ht="12.75">
      <c r="A47" s="409" t="s">
        <v>40</v>
      </c>
      <c r="B47" s="410"/>
      <c r="C47" s="410"/>
      <c r="D47" s="410"/>
      <c r="E47" s="410"/>
      <c r="F47" s="410"/>
      <c r="G47" s="410"/>
      <c r="H47" s="410"/>
      <c r="I47" s="1">
        <v>39</v>
      </c>
      <c r="J47" s="51">
        <f>IF(J45&gt;J39,J45-J39,0)</f>
        <v>0</v>
      </c>
      <c r="K47" s="45">
        <f>IF(K45&gt;K39,K45-K39,0)</f>
        <v>0</v>
      </c>
    </row>
    <row r="48" spans="1:11" ht="12.75">
      <c r="A48" s="409" t="s">
        <v>34</v>
      </c>
      <c r="B48" s="410"/>
      <c r="C48" s="410"/>
      <c r="D48" s="410"/>
      <c r="E48" s="410"/>
      <c r="F48" s="410"/>
      <c r="G48" s="410"/>
      <c r="H48" s="410"/>
      <c r="I48" s="1">
        <v>40</v>
      </c>
      <c r="J48" s="51">
        <f>IF(J20-J21+J33-J34+J46-J47&gt;0,J20-J21+J33-J34+J46-J47,0)</f>
        <v>0</v>
      </c>
      <c r="K48" s="45">
        <f>IF(K20-K21+K33-K34+K46-K47&gt;0,K20-K21+K33-K34+K46-K47,0)</f>
        <v>0</v>
      </c>
    </row>
    <row r="49" spans="1:11" ht="12.75">
      <c r="A49" s="409" t="s">
        <v>5</v>
      </c>
      <c r="B49" s="410"/>
      <c r="C49" s="410"/>
      <c r="D49" s="410"/>
      <c r="E49" s="410"/>
      <c r="F49" s="410"/>
      <c r="G49" s="410"/>
      <c r="H49" s="410"/>
      <c r="I49" s="1">
        <v>41</v>
      </c>
      <c r="J49" s="51">
        <f>IF(J21-J20+J34-J33+J47-J46&gt;0,J21-J20+J34-J33+J47-J46,0)</f>
        <v>0</v>
      </c>
      <c r="K49" s="45">
        <f>IF(K21-K20+K34-K33+K47-K46&gt;0,K21-K20+K34-K33+K47-K46,0)</f>
        <v>0</v>
      </c>
    </row>
    <row r="50" spans="1:11" ht="12.75">
      <c r="A50" s="409" t="s">
        <v>38</v>
      </c>
      <c r="B50" s="410"/>
      <c r="C50" s="410"/>
      <c r="D50" s="410"/>
      <c r="E50" s="410"/>
      <c r="F50" s="410"/>
      <c r="G50" s="410"/>
      <c r="H50" s="410"/>
      <c r="I50" s="1">
        <v>42</v>
      </c>
      <c r="J50" s="5"/>
      <c r="K50" s="7"/>
    </row>
    <row r="51" spans="1:11" ht="12.75">
      <c r="A51" s="409" t="s">
        <v>45</v>
      </c>
      <c r="B51" s="410"/>
      <c r="C51" s="410"/>
      <c r="D51" s="410"/>
      <c r="E51" s="410"/>
      <c r="F51" s="410"/>
      <c r="G51" s="410"/>
      <c r="H51" s="410"/>
      <c r="I51" s="1">
        <v>43</v>
      </c>
      <c r="J51" s="5"/>
      <c r="K51" s="7"/>
    </row>
    <row r="52" spans="1:11" ht="12.75">
      <c r="A52" s="409" t="s">
        <v>46</v>
      </c>
      <c r="B52" s="410"/>
      <c r="C52" s="410"/>
      <c r="D52" s="410"/>
      <c r="E52" s="410"/>
      <c r="F52" s="410"/>
      <c r="G52" s="410"/>
      <c r="H52" s="410"/>
      <c r="I52" s="1">
        <v>44</v>
      </c>
      <c r="J52" s="5"/>
      <c r="K52" s="7"/>
    </row>
    <row r="53" spans="1:11" ht="12.75">
      <c r="A53" s="456" t="s">
        <v>47</v>
      </c>
      <c r="B53" s="457"/>
      <c r="C53" s="457"/>
      <c r="D53" s="457"/>
      <c r="E53" s="457"/>
      <c r="F53" s="457"/>
      <c r="G53" s="457"/>
      <c r="H53" s="457"/>
      <c r="I53" s="4">
        <v>45</v>
      </c>
      <c r="J53" s="52">
        <f>J50+J51-J52</f>
        <v>0</v>
      </c>
      <c r="K53" s="49">
        <f>K50+K51-K52</f>
        <v>0</v>
      </c>
    </row>
    <row r="54" spans="1:11" ht="12.75">
      <c r="A54" s="57"/>
      <c r="B54" s="58"/>
      <c r="C54" s="58"/>
      <c r="D54" s="58"/>
      <c r="E54" s="58"/>
      <c r="F54" s="58"/>
      <c r="G54" s="58"/>
      <c r="H54" s="58"/>
      <c r="I54" s="58"/>
      <c r="J54" s="58"/>
      <c r="K54" s="58"/>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53:H53"/>
    <mergeCell ref="A48:H48"/>
    <mergeCell ref="A49:H49"/>
    <mergeCell ref="A50:H50"/>
    <mergeCell ref="A51:H51"/>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K23" sqref="K23:K24"/>
    </sheetView>
  </sheetViews>
  <sheetFormatPr defaultColWidth="9.140625" defaultRowHeight="12.75"/>
  <cols>
    <col min="1" max="4" width="9.140625" style="63" customWidth="1"/>
    <col min="5" max="5" width="10.140625" style="63" bestFit="1" customWidth="1"/>
    <col min="6" max="9" width="9.140625" style="63" customWidth="1"/>
    <col min="10" max="10" width="13.7109375" style="63" bestFit="1" customWidth="1"/>
    <col min="11" max="11" width="14.00390625" style="63" customWidth="1"/>
    <col min="12" max="16384" width="9.140625" style="63" customWidth="1"/>
  </cols>
  <sheetData>
    <row r="1" spans="1:12" ht="16.5" customHeight="1">
      <c r="A1" s="507" t="s">
        <v>342</v>
      </c>
      <c r="B1" s="508"/>
      <c r="C1" s="508"/>
      <c r="D1" s="508"/>
      <c r="E1" s="508"/>
      <c r="F1" s="508"/>
      <c r="G1" s="508"/>
      <c r="H1" s="508"/>
      <c r="I1" s="508"/>
      <c r="J1" s="508"/>
      <c r="K1" s="508"/>
      <c r="L1" s="62"/>
    </row>
    <row r="2" spans="1:12" ht="15.75">
      <c r="A2" s="38"/>
      <c r="B2" s="61"/>
      <c r="C2" s="495" t="s">
        <v>343</v>
      </c>
      <c r="D2" s="496"/>
      <c r="E2" s="64">
        <v>40909</v>
      </c>
      <c r="F2" s="132" t="s">
        <v>93</v>
      </c>
      <c r="G2" s="497">
        <v>41274</v>
      </c>
      <c r="H2" s="498"/>
      <c r="I2" s="61"/>
      <c r="J2" s="61"/>
      <c r="K2" s="61"/>
      <c r="L2" s="65"/>
    </row>
    <row r="3" spans="1:11" ht="12.75">
      <c r="A3" s="485" t="s">
        <v>126</v>
      </c>
      <c r="B3" s="499"/>
      <c r="C3" s="499"/>
      <c r="D3" s="499"/>
      <c r="E3" s="499"/>
      <c r="F3" s="499"/>
      <c r="G3" s="499"/>
      <c r="H3" s="499"/>
      <c r="I3" s="130" t="s">
        <v>230</v>
      </c>
      <c r="J3" s="131" t="s">
        <v>127</v>
      </c>
      <c r="K3" s="131" t="s">
        <v>128</v>
      </c>
    </row>
    <row r="4" spans="1:11" ht="12.75">
      <c r="A4" s="500">
        <v>1</v>
      </c>
      <c r="B4" s="500"/>
      <c r="C4" s="500"/>
      <c r="D4" s="500"/>
      <c r="E4" s="500"/>
      <c r="F4" s="500"/>
      <c r="G4" s="500"/>
      <c r="H4" s="500"/>
      <c r="I4" s="67">
        <v>2</v>
      </c>
      <c r="J4" s="66" t="s">
        <v>57</v>
      </c>
      <c r="K4" s="66" t="s">
        <v>58</v>
      </c>
    </row>
    <row r="5" spans="1:11" ht="12.75" customHeight="1">
      <c r="A5" s="473" t="s">
        <v>344</v>
      </c>
      <c r="B5" s="473"/>
      <c r="C5" s="473"/>
      <c r="D5" s="473"/>
      <c r="E5" s="473"/>
      <c r="F5" s="473"/>
      <c r="G5" s="473"/>
      <c r="H5" s="473"/>
      <c r="I5" s="39">
        <v>1</v>
      </c>
      <c r="J5" s="250">
        <v>28200700</v>
      </c>
      <c r="K5" s="250">
        <v>28200700</v>
      </c>
    </row>
    <row r="6" spans="1:11" ht="12.75" customHeight="1">
      <c r="A6" s="473" t="s">
        <v>345</v>
      </c>
      <c r="B6" s="473"/>
      <c r="C6" s="473"/>
      <c r="D6" s="473"/>
      <c r="E6" s="473"/>
      <c r="F6" s="473"/>
      <c r="G6" s="473"/>
      <c r="H6" s="473"/>
      <c r="I6" s="39">
        <v>2</v>
      </c>
      <c r="J6" s="251">
        <v>194354000</v>
      </c>
      <c r="K6" s="251">
        <v>194354000</v>
      </c>
    </row>
    <row r="7" spans="1:11" ht="12.75" customHeight="1">
      <c r="A7" s="473" t="s">
        <v>346</v>
      </c>
      <c r="B7" s="473"/>
      <c r="C7" s="473"/>
      <c r="D7" s="473"/>
      <c r="E7" s="473"/>
      <c r="F7" s="473"/>
      <c r="G7" s="473"/>
      <c r="H7" s="473"/>
      <c r="I7" s="39">
        <v>3</v>
      </c>
      <c r="J7" s="251">
        <v>0</v>
      </c>
      <c r="K7" s="251">
        <v>0</v>
      </c>
    </row>
    <row r="8" spans="1:11" ht="12.75" customHeight="1">
      <c r="A8" s="473" t="s">
        <v>347</v>
      </c>
      <c r="B8" s="473"/>
      <c r="C8" s="473"/>
      <c r="D8" s="473"/>
      <c r="E8" s="473"/>
      <c r="F8" s="473"/>
      <c r="G8" s="473"/>
      <c r="H8" s="473"/>
      <c r="I8" s="39">
        <v>4</v>
      </c>
      <c r="J8" s="251">
        <v>-619250046</v>
      </c>
      <c r="K8" s="251">
        <v>-688761522</v>
      </c>
    </row>
    <row r="9" spans="1:11" ht="12.75" customHeight="1">
      <c r="A9" s="473" t="s">
        <v>348</v>
      </c>
      <c r="B9" s="473"/>
      <c r="C9" s="473"/>
      <c r="D9" s="473"/>
      <c r="E9" s="473"/>
      <c r="F9" s="473"/>
      <c r="G9" s="473"/>
      <c r="H9" s="473"/>
      <c r="I9" s="39">
        <v>5</v>
      </c>
      <c r="J9" s="251">
        <v>-69511475</v>
      </c>
      <c r="K9" s="251">
        <v>-53996274</v>
      </c>
    </row>
    <row r="10" spans="1:11" ht="12.75" customHeight="1">
      <c r="A10" s="473" t="s">
        <v>349</v>
      </c>
      <c r="B10" s="473"/>
      <c r="C10" s="473"/>
      <c r="D10" s="473"/>
      <c r="E10" s="473"/>
      <c r="F10" s="473"/>
      <c r="G10" s="473"/>
      <c r="H10" s="473"/>
      <c r="I10" s="39">
        <v>6</v>
      </c>
      <c r="J10" s="251">
        <v>0</v>
      </c>
      <c r="K10" s="251">
        <v>0</v>
      </c>
    </row>
    <row r="11" spans="1:11" ht="12.75" customHeight="1">
      <c r="A11" s="473" t="s">
        <v>350</v>
      </c>
      <c r="B11" s="473"/>
      <c r="C11" s="473"/>
      <c r="D11" s="473"/>
      <c r="E11" s="473"/>
      <c r="F11" s="473"/>
      <c r="G11" s="473"/>
      <c r="H11" s="473"/>
      <c r="I11" s="39">
        <v>7</v>
      </c>
      <c r="J11" s="251">
        <v>0</v>
      </c>
      <c r="K11" s="251">
        <v>0</v>
      </c>
    </row>
    <row r="12" spans="1:11" ht="12.75" customHeight="1">
      <c r="A12" s="473" t="s">
        <v>351</v>
      </c>
      <c r="B12" s="473"/>
      <c r="C12" s="473"/>
      <c r="D12" s="473"/>
      <c r="E12" s="473"/>
      <c r="F12" s="473"/>
      <c r="G12" s="473"/>
      <c r="H12" s="473"/>
      <c r="I12" s="39">
        <v>8</v>
      </c>
      <c r="J12" s="251">
        <v>0</v>
      </c>
      <c r="K12" s="251">
        <v>0</v>
      </c>
    </row>
    <row r="13" spans="1:11" ht="12.75" customHeight="1">
      <c r="A13" s="473" t="s">
        <v>352</v>
      </c>
      <c r="B13" s="473"/>
      <c r="C13" s="473"/>
      <c r="D13" s="473"/>
      <c r="E13" s="473"/>
      <c r="F13" s="473"/>
      <c r="G13" s="473"/>
      <c r="H13" s="473"/>
      <c r="I13" s="39">
        <v>9</v>
      </c>
      <c r="J13" s="251">
        <v>0</v>
      </c>
      <c r="K13" s="251">
        <v>0</v>
      </c>
    </row>
    <row r="14" spans="1:11" ht="12.75" customHeight="1">
      <c r="A14" s="472" t="s">
        <v>353</v>
      </c>
      <c r="B14" s="493"/>
      <c r="C14" s="493"/>
      <c r="D14" s="493"/>
      <c r="E14" s="493"/>
      <c r="F14" s="493"/>
      <c r="G14" s="493"/>
      <c r="H14" s="494"/>
      <c r="I14" s="39">
        <v>10</v>
      </c>
      <c r="J14" s="252">
        <f>SUM(J5:J13)</f>
        <v>-466206821</v>
      </c>
      <c r="K14" s="252">
        <f>SUM(K5:K13)</f>
        <v>-520203096</v>
      </c>
    </row>
    <row r="15" spans="1:11" ht="12.75" customHeight="1">
      <c r="A15" s="473" t="s">
        <v>354</v>
      </c>
      <c r="B15" s="474"/>
      <c r="C15" s="474"/>
      <c r="D15" s="474"/>
      <c r="E15" s="474"/>
      <c r="F15" s="474"/>
      <c r="G15" s="474"/>
      <c r="H15" s="509"/>
      <c r="I15" s="39">
        <v>11</v>
      </c>
      <c r="J15" s="251">
        <v>0</v>
      </c>
      <c r="K15" s="251">
        <v>0</v>
      </c>
    </row>
    <row r="16" spans="1:11" ht="12.75" customHeight="1">
      <c r="A16" s="473" t="s">
        <v>355</v>
      </c>
      <c r="B16" s="474"/>
      <c r="C16" s="474"/>
      <c r="D16" s="474"/>
      <c r="E16" s="474"/>
      <c r="F16" s="474"/>
      <c r="G16" s="474"/>
      <c r="H16" s="509"/>
      <c r="I16" s="39">
        <v>12</v>
      </c>
      <c r="J16" s="251">
        <v>0</v>
      </c>
      <c r="K16" s="251">
        <v>0</v>
      </c>
    </row>
    <row r="17" spans="1:11" ht="12.75" customHeight="1">
      <c r="A17" s="473" t="s">
        <v>356</v>
      </c>
      <c r="B17" s="474"/>
      <c r="C17" s="474"/>
      <c r="D17" s="474"/>
      <c r="E17" s="474"/>
      <c r="F17" s="474"/>
      <c r="G17" s="474"/>
      <c r="H17" s="509"/>
      <c r="I17" s="39">
        <v>13</v>
      </c>
      <c r="J17" s="251">
        <v>0</v>
      </c>
      <c r="K17" s="251">
        <v>0</v>
      </c>
    </row>
    <row r="18" spans="1:11" ht="12.75" customHeight="1">
      <c r="A18" s="473" t="s">
        <v>357</v>
      </c>
      <c r="B18" s="474"/>
      <c r="C18" s="474"/>
      <c r="D18" s="474"/>
      <c r="E18" s="474"/>
      <c r="F18" s="474"/>
      <c r="G18" s="474"/>
      <c r="H18" s="509"/>
      <c r="I18" s="39">
        <v>14</v>
      </c>
      <c r="J18" s="251">
        <v>0</v>
      </c>
      <c r="K18" s="251">
        <v>0</v>
      </c>
    </row>
    <row r="19" spans="1:11" ht="12.75" customHeight="1">
      <c r="A19" s="473" t="s">
        <v>358</v>
      </c>
      <c r="B19" s="474"/>
      <c r="C19" s="474"/>
      <c r="D19" s="474"/>
      <c r="E19" s="474"/>
      <c r="F19" s="474"/>
      <c r="G19" s="474"/>
      <c r="H19" s="509"/>
      <c r="I19" s="39">
        <v>15</v>
      </c>
      <c r="J19" s="251">
        <v>0</v>
      </c>
      <c r="K19" s="251">
        <v>0</v>
      </c>
    </row>
    <row r="20" spans="1:11" ht="12.75" customHeight="1">
      <c r="A20" s="473" t="s">
        <v>359</v>
      </c>
      <c r="B20" s="474"/>
      <c r="C20" s="474"/>
      <c r="D20" s="474"/>
      <c r="E20" s="474"/>
      <c r="F20" s="474"/>
      <c r="G20" s="474"/>
      <c r="H20" s="509"/>
      <c r="I20" s="39">
        <v>16</v>
      </c>
      <c r="J20" s="251">
        <v>0</v>
      </c>
      <c r="K20" s="251">
        <v>0</v>
      </c>
    </row>
    <row r="21" spans="1:11" ht="12.75" customHeight="1">
      <c r="A21" s="510" t="s">
        <v>360</v>
      </c>
      <c r="B21" s="511"/>
      <c r="C21" s="511"/>
      <c r="D21" s="511"/>
      <c r="E21" s="511"/>
      <c r="F21" s="511"/>
      <c r="G21" s="511"/>
      <c r="H21" s="512"/>
      <c r="I21" s="39">
        <v>17</v>
      </c>
      <c r="J21" s="253">
        <f>SUM(J15:J20)</f>
        <v>0</v>
      </c>
      <c r="K21" s="253">
        <f>SUM(K15:K20)</f>
        <v>0</v>
      </c>
    </row>
    <row r="22" spans="1:11" ht="12.75">
      <c r="A22" s="513"/>
      <c r="B22" s="514"/>
      <c r="C22" s="514"/>
      <c r="D22" s="514"/>
      <c r="E22" s="514"/>
      <c r="F22" s="514"/>
      <c r="G22" s="514"/>
      <c r="H22" s="514"/>
      <c r="I22" s="515"/>
      <c r="J22" s="515"/>
      <c r="K22" s="516"/>
    </row>
    <row r="23" spans="1:11" ht="12.75">
      <c r="A23" s="501" t="s">
        <v>361</v>
      </c>
      <c r="B23" s="502"/>
      <c r="C23" s="502"/>
      <c r="D23" s="502"/>
      <c r="E23" s="502"/>
      <c r="F23" s="502"/>
      <c r="G23" s="502"/>
      <c r="H23" s="502"/>
      <c r="I23" s="40">
        <v>18</v>
      </c>
      <c r="J23" s="6">
        <v>0</v>
      </c>
      <c r="K23" s="250">
        <v>0</v>
      </c>
    </row>
    <row r="24" spans="1:11" ht="17.25" customHeight="1">
      <c r="A24" s="503" t="s">
        <v>362</v>
      </c>
      <c r="B24" s="504"/>
      <c r="C24" s="504"/>
      <c r="D24" s="504"/>
      <c r="E24" s="504"/>
      <c r="F24" s="504"/>
      <c r="G24" s="504"/>
      <c r="H24" s="504"/>
      <c r="I24" s="41">
        <v>19</v>
      </c>
      <c r="J24" s="49">
        <v>0</v>
      </c>
      <c r="K24" s="253">
        <v>0</v>
      </c>
    </row>
    <row r="25" spans="1:11" ht="30" customHeight="1">
      <c r="A25" s="505" t="s">
        <v>363</v>
      </c>
      <c r="B25" s="506"/>
      <c r="C25" s="506"/>
      <c r="D25" s="506"/>
      <c r="E25" s="506"/>
      <c r="F25" s="506"/>
      <c r="G25" s="506"/>
      <c r="H25" s="506"/>
      <c r="I25" s="506"/>
      <c r="J25" s="506"/>
      <c r="K25" s="506"/>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V488"/>
  <sheetViews>
    <sheetView zoomScaleSheetLayoutView="100" zoomScalePageLayoutView="0" workbookViewId="0" topLeftCell="A346">
      <selection activeCell="A364" sqref="A364:I364"/>
    </sheetView>
  </sheetViews>
  <sheetFormatPr defaultColWidth="9.140625" defaultRowHeight="12.75"/>
  <cols>
    <col min="1" max="1" width="30.28125" style="163" customWidth="1"/>
    <col min="2" max="2" width="13.421875" style="163" bestFit="1" customWidth="1"/>
    <col min="3" max="3" width="11.421875" style="163" bestFit="1" customWidth="1"/>
    <col min="4" max="4" width="12.28125" style="163" bestFit="1" customWidth="1"/>
    <col min="5" max="5" width="11.421875" style="163" bestFit="1" customWidth="1"/>
    <col min="6" max="6" width="11.140625" style="163" customWidth="1"/>
    <col min="7" max="7" width="9.140625" style="163" bestFit="1" customWidth="1"/>
    <col min="8" max="8" width="13.421875" style="163" bestFit="1" customWidth="1"/>
    <col min="9" max="9" width="10.57421875" style="163" customWidth="1"/>
    <col min="10" max="11" width="9.140625" style="123" customWidth="1"/>
    <col min="12" max="16384" width="9.140625" style="125" customWidth="1"/>
  </cols>
  <sheetData>
    <row r="1" ht="12.75">
      <c r="A1" s="111"/>
    </row>
    <row r="2" spans="1:9" ht="20.25">
      <c r="A2" s="530" t="s">
        <v>364</v>
      </c>
      <c r="B2" s="530"/>
      <c r="C2" s="530"/>
      <c r="D2" s="530"/>
      <c r="E2" s="530"/>
      <c r="F2" s="530"/>
      <c r="G2" s="530"/>
      <c r="H2" s="530"/>
      <c r="I2" s="530"/>
    </row>
    <row r="3" ht="12.75">
      <c r="A3" s="119"/>
    </row>
    <row r="4" spans="1:11" s="214" customFormat="1" ht="12.75">
      <c r="A4" s="520" t="s">
        <v>585</v>
      </c>
      <c r="B4" s="520"/>
      <c r="C4" s="520"/>
      <c r="D4" s="520"/>
      <c r="E4" s="520"/>
      <c r="F4" s="520"/>
      <c r="G4" s="520"/>
      <c r="H4" s="520"/>
      <c r="I4" s="520"/>
      <c r="J4" s="211"/>
      <c r="K4" s="211"/>
    </row>
    <row r="5" ht="12.75" customHeight="1">
      <c r="A5" s="111"/>
    </row>
    <row r="6" spans="1:10" ht="12.75" customHeight="1">
      <c r="A6" s="534" t="s">
        <v>365</v>
      </c>
      <c r="B6" s="534"/>
      <c r="C6" s="534"/>
      <c r="D6" s="534"/>
      <c r="E6" s="534"/>
      <c r="F6" s="534"/>
      <c r="G6" s="534"/>
      <c r="H6" s="534"/>
      <c r="I6" s="534"/>
      <c r="J6" s="168"/>
    </row>
    <row r="7" spans="1:10" ht="12.75" customHeight="1">
      <c r="A7" s="161"/>
      <c r="B7" s="161"/>
      <c r="C7" s="161"/>
      <c r="D7" s="161"/>
      <c r="E7" s="161"/>
      <c r="F7" s="161"/>
      <c r="G7" s="161"/>
      <c r="H7" s="161"/>
      <c r="I7" s="161"/>
      <c r="J7" s="185"/>
    </row>
    <row r="8" spans="1:10" ht="12.75" customHeight="1">
      <c r="A8" s="531" t="s">
        <v>366</v>
      </c>
      <c r="B8" s="531"/>
      <c r="C8" s="531"/>
      <c r="D8" s="531"/>
      <c r="E8" s="531"/>
      <c r="F8" s="531"/>
      <c r="G8" s="531"/>
      <c r="H8" s="531"/>
      <c r="I8" s="531"/>
      <c r="J8" s="531"/>
    </row>
    <row r="9" spans="1:10" ht="29.25" customHeight="1">
      <c r="A9" s="520" t="s">
        <v>590</v>
      </c>
      <c r="B9" s="520"/>
      <c r="C9" s="520"/>
      <c r="D9" s="520"/>
      <c r="E9" s="520"/>
      <c r="F9" s="520"/>
      <c r="G9" s="520"/>
      <c r="H9" s="520"/>
      <c r="I9" s="520"/>
      <c r="J9" s="169"/>
    </row>
    <row r="10" spans="1:10" ht="39.75" customHeight="1">
      <c r="A10" s="520" t="s">
        <v>578</v>
      </c>
      <c r="B10" s="520"/>
      <c r="C10" s="520"/>
      <c r="D10" s="520"/>
      <c r="E10" s="520"/>
      <c r="F10" s="520"/>
      <c r="G10" s="520"/>
      <c r="H10" s="520"/>
      <c r="I10" s="520"/>
      <c r="J10" s="186"/>
    </row>
    <row r="11" ht="12.75" customHeight="1">
      <c r="A11" s="165"/>
    </row>
    <row r="12" spans="1:10" ht="12.75" customHeight="1">
      <c r="A12" s="534" t="s">
        <v>367</v>
      </c>
      <c r="B12" s="534"/>
      <c r="C12" s="534"/>
      <c r="D12" s="534"/>
      <c r="E12" s="534"/>
      <c r="F12" s="534"/>
      <c r="G12" s="534"/>
      <c r="H12" s="534"/>
      <c r="I12" s="534"/>
      <c r="J12" s="168"/>
    </row>
    <row r="13" spans="1:10" ht="24.75" customHeight="1">
      <c r="A13" s="520" t="s">
        <v>368</v>
      </c>
      <c r="B13" s="520"/>
      <c r="C13" s="520"/>
      <c r="D13" s="520"/>
      <c r="E13" s="520"/>
      <c r="F13" s="520"/>
      <c r="G13" s="520"/>
      <c r="H13" s="520"/>
      <c r="I13" s="520"/>
      <c r="J13" s="186"/>
    </row>
    <row r="14" spans="1:11" ht="27.75" customHeight="1">
      <c r="A14" s="520" t="s">
        <v>594</v>
      </c>
      <c r="B14" s="520"/>
      <c r="C14" s="520"/>
      <c r="D14" s="520"/>
      <c r="E14" s="520"/>
      <c r="F14" s="520"/>
      <c r="G14" s="520"/>
      <c r="H14" s="520"/>
      <c r="I14" s="520"/>
      <c r="J14" s="186"/>
      <c r="K14" s="167"/>
    </row>
    <row r="15" spans="1:10" ht="68.25" customHeight="1">
      <c r="A15" s="520" t="s">
        <v>369</v>
      </c>
      <c r="B15" s="520"/>
      <c r="C15" s="520"/>
      <c r="D15" s="520"/>
      <c r="E15" s="520"/>
      <c r="F15" s="520"/>
      <c r="G15" s="520"/>
      <c r="H15" s="520"/>
      <c r="I15" s="520"/>
      <c r="J15" s="186"/>
    </row>
    <row r="16" spans="1:10" ht="12.75" customHeight="1">
      <c r="A16" s="162"/>
      <c r="B16" s="162"/>
      <c r="C16" s="162"/>
      <c r="D16" s="162"/>
      <c r="E16" s="162"/>
      <c r="F16" s="162"/>
      <c r="G16" s="162"/>
      <c r="H16" s="162"/>
      <c r="I16" s="162"/>
      <c r="J16" s="167"/>
    </row>
    <row r="17" spans="1:10" ht="12.75">
      <c r="A17" s="162"/>
      <c r="B17" s="162"/>
      <c r="C17" s="162"/>
      <c r="D17" s="162"/>
      <c r="E17" s="162"/>
      <c r="F17" s="162"/>
      <c r="G17" s="162"/>
      <c r="H17" s="162"/>
      <c r="I17" s="162"/>
      <c r="J17" s="167"/>
    </row>
    <row r="18" spans="1:9" ht="12.75">
      <c r="A18" s="195"/>
      <c r="B18" s="197"/>
      <c r="C18" s="197"/>
      <c r="D18" s="197"/>
      <c r="E18" s="197"/>
      <c r="F18" s="197"/>
      <c r="G18" s="197"/>
      <c r="H18" s="197"/>
      <c r="I18" s="197"/>
    </row>
    <row r="19" spans="1:10" ht="12.75">
      <c r="A19" s="531" t="s">
        <v>377</v>
      </c>
      <c r="B19" s="531"/>
      <c r="C19" s="531"/>
      <c r="D19" s="531"/>
      <c r="E19" s="531"/>
      <c r="F19" s="531"/>
      <c r="G19" s="531"/>
      <c r="H19" s="531"/>
      <c r="I19" s="531"/>
      <c r="J19" s="168"/>
    </row>
    <row r="20" spans="1:10" ht="12.75" customHeight="1">
      <c r="A20" s="532" t="s">
        <v>632</v>
      </c>
      <c r="B20" s="532"/>
      <c r="C20" s="532"/>
      <c r="D20" s="532"/>
      <c r="E20" s="532"/>
      <c r="F20" s="532"/>
      <c r="G20" s="532"/>
      <c r="H20" s="532"/>
      <c r="I20" s="532"/>
      <c r="J20" s="169"/>
    </row>
    <row r="21" spans="1:9" ht="12.75">
      <c r="A21" s="196"/>
      <c r="B21" s="197"/>
      <c r="C21" s="197"/>
      <c r="D21" s="197"/>
      <c r="E21" s="197"/>
      <c r="F21" s="197"/>
      <c r="G21" s="197"/>
      <c r="H21" s="197"/>
      <c r="I21" s="197"/>
    </row>
    <row r="22" spans="1:9" ht="12.75">
      <c r="A22" s="196"/>
      <c r="B22" s="197"/>
      <c r="C22" s="197"/>
      <c r="D22" s="197"/>
      <c r="E22" s="197"/>
      <c r="F22" s="197"/>
      <c r="G22" s="197"/>
      <c r="H22" s="197"/>
      <c r="I22" s="197"/>
    </row>
    <row r="23" spans="1:10" ht="12.75">
      <c r="A23" s="525" t="s">
        <v>378</v>
      </c>
      <c r="B23" s="525"/>
      <c r="C23" s="525"/>
      <c r="D23" s="525"/>
      <c r="E23" s="525"/>
      <c r="F23" s="525"/>
      <c r="G23" s="525"/>
      <c r="H23" s="525"/>
      <c r="I23" s="525"/>
      <c r="J23" s="170"/>
    </row>
    <row r="24" spans="1:9" ht="12.75">
      <c r="A24" s="195"/>
      <c r="B24" s="197"/>
      <c r="C24" s="197"/>
      <c r="D24" s="197"/>
      <c r="E24" s="197"/>
      <c r="F24" s="197"/>
      <c r="G24" s="197"/>
      <c r="H24" s="197"/>
      <c r="I24" s="197"/>
    </row>
    <row r="25" spans="1:10" ht="12.75">
      <c r="A25" s="525" t="s">
        <v>579</v>
      </c>
      <c r="B25" s="525"/>
      <c r="C25" s="525"/>
      <c r="D25" s="525"/>
      <c r="E25" s="525"/>
      <c r="F25" s="525"/>
      <c r="G25" s="525"/>
      <c r="H25" s="525"/>
      <c r="I25" s="525"/>
      <c r="J25" s="170"/>
    </row>
    <row r="26" spans="1:9" ht="12.75" customHeight="1">
      <c r="A26" s="225" t="s">
        <v>78</v>
      </c>
      <c r="B26" s="533" t="s">
        <v>379</v>
      </c>
      <c r="C26" s="533"/>
      <c r="D26" s="533"/>
      <c r="E26" s="533"/>
      <c r="F26" s="533"/>
      <c r="G26" s="533"/>
      <c r="H26" s="533"/>
      <c r="I26" s="533"/>
    </row>
    <row r="27" spans="1:10" ht="12.75" customHeight="1">
      <c r="A27" s="225" t="s">
        <v>76</v>
      </c>
      <c r="B27" s="533" t="s">
        <v>380</v>
      </c>
      <c r="C27" s="533"/>
      <c r="D27" s="533"/>
      <c r="E27" s="533"/>
      <c r="F27" s="533"/>
      <c r="G27" s="533"/>
      <c r="H27" s="533"/>
      <c r="I27" s="533"/>
      <c r="J27" s="187"/>
    </row>
    <row r="28" spans="1:10" ht="12.75">
      <c r="A28" s="225" t="s">
        <v>77</v>
      </c>
      <c r="B28" s="533" t="s">
        <v>380</v>
      </c>
      <c r="C28" s="533"/>
      <c r="D28" s="533"/>
      <c r="E28" s="533"/>
      <c r="F28" s="533"/>
      <c r="G28" s="533"/>
      <c r="H28" s="533"/>
      <c r="I28" s="533"/>
      <c r="J28" s="187"/>
    </row>
    <row r="29" spans="1:9" ht="12.75">
      <c r="A29" s="226"/>
      <c r="B29" s="226"/>
      <c r="C29" s="226"/>
      <c r="D29" s="226"/>
      <c r="E29" s="226"/>
      <c r="F29" s="226"/>
      <c r="G29" s="226"/>
      <c r="H29" s="226"/>
      <c r="I29" s="226"/>
    </row>
    <row r="30" spans="1:9" ht="12.75">
      <c r="A30" s="226"/>
      <c r="B30" s="226"/>
      <c r="C30" s="226"/>
      <c r="D30" s="226"/>
      <c r="E30" s="226"/>
      <c r="F30" s="226"/>
      <c r="G30" s="226"/>
      <c r="H30" s="226"/>
      <c r="I30" s="226"/>
    </row>
    <row r="31" spans="1:10" ht="12.75">
      <c r="A31" s="525" t="s">
        <v>381</v>
      </c>
      <c r="B31" s="525"/>
      <c r="C31" s="525"/>
      <c r="D31" s="525"/>
      <c r="E31" s="525"/>
      <c r="F31" s="525"/>
      <c r="G31" s="525"/>
      <c r="H31" s="525"/>
      <c r="I31" s="525"/>
      <c r="J31" s="170"/>
    </row>
    <row r="32" spans="1:10" ht="12.75">
      <c r="A32" s="225" t="s">
        <v>79</v>
      </c>
      <c r="B32" s="533" t="s">
        <v>382</v>
      </c>
      <c r="C32" s="533"/>
      <c r="D32" s="533"/>
      <c r="E32" s="533"/>
      <c r="F32" s="533"/>
      <c r="G32" s="533"/>
      <c r="H32" s="533"/>
      <c r="I32" s="533"/>
      <c r="J32" s="187"/>
    </row>
    <row r="33" spans="1:10" ht="12.75">
      <c r="A33" s="225" t="s">
        <v>89</v>
      </c>
      <c r="B33" s="533" t="s">
        <v>582</v>
      </c>
      <c r="C33" s="533"/>
      <c r="D33" s="533"/>
      <c r="E33" s="533"/>
      <c r="F33" s="533"/>
      <c r="G33" s="533"/>
      <c r="H33" s="533"/>
      <c r="I33" s="533"/>
      <c r="J33" s="187"/>
    </row>
    <row r="34" spans="1:10" ht="12.75">
      <c r="A34" s="225" t="s">
        <v>557</v>
      </c>
      <c r="B34" s="533" t="s">
        <v>583</v>
      </c>
      <c r="C34" s="533"/>
      <c r="D34" s="533"/>
      <c r="E34" s="533"/>
      <c r="F34" s="533"/>
      <c r="G34" s="533"/>
      <c r="H34" s="533"/>
      <c r="I34" s="533"/>
      <c r="J34" s="187"/>
    </row>
    <row r="35" spans="1:10" ht="12.75">
      <c r="A35" s="225" t="s">
        <v>558</v>
      </c>
      <c r="B35" s="533" t="s">
        <v>583</v>
      </c>
      <c r="C35" s="533"/>
      <c r="D35" s="533"/>
      <c r="E35" s="533"/>
      <c r="F35" s="533"/>
      <c r="G35" s="533"/>
      <c r="H35" s="533"/>
      <c r="I35" s="533"/>
      <c r="J35" s="187"/>
    </row>
    <row r="36" ht="12.75">
      <c r="A36" s="165"/>
    </row>
    <row r="37" spans="1:9" ht="12.75">
      <c r="A37" s="195"/>
      <c r="B37" s="197"/>
      <c r="C37" s="197"/>
      <c r="D37" s="197"/>
      <c r="E37" s="197"/>
      <c r="F37" s="197"/>
      <c r="G37" s="197"/>
      <c r="H37" s="197"/>
      <c r="I37" s="197"/>
    </row>
    <row r="38" spans="1:9" ht="12.75">
      <c r="A38" s="525" t="s">
        <v>383</v>
      </c>
      <c r="B38" s="525"/>
      <c r="C38" s="525"/>
      <c r="D38" s="525"/>
      <c r="E38" s="525"/>
      <c r="F38" s="525"/>
      <c r="G38" s="525"/>
      <c r="H38" s="525"/>
      <c r="I38" s="525"/>
    </row>
    <row r="39" spans="1:11" s="214" customFormat="1" ht="12.75">
      <c r="A39" s="218"/>
      <c r="B39" s="218"/>
      <c r="C39" s="218"/>
      <c r="D39" s="218"/>
      <c r="E39" s="218"/>
      <c r="F39" s="218"/>
      <c r="G39" s="218"/>
      <c r="H39" s="218"/>
      <c r="I39" s="218"/>
      <c r="J39" s="211"/>
      <c r="K39" s="211"/>
    </row>
    <row r="40" spans="1:9" ht="12.75">
      <c r="A40" s="525" t="s">
        <v>384</v>
      </c>
      <c r="B40" s="525"/>
      <c r="C40" s="525"/>
      <c r="D40" s="525"/>
      <c r="E40" s="525"/>
      <c r="F40" s="525"/>
      <c r="G40" s="525"/>
      <c r="H40" s="525"/>
      <c r="I40" s="525"/>
    </row>
    <row r="41" spans="1:11" ht="42.75" customHeight="1">
      <c r="A41" s="520" t="s">
        <v>385</v>
      </c>
      <c r="B41" s="520"/>
      <c r="C41" s="520"/>
      <c r="D41" s="520"/>
      <c r="E41" s="520"/>
      <c r="F41" s="520"/>
      <c r="G41" s="520"/>
      <c r="H41" s="520"/>
      <c r="I41" s="520"/>
      <c r="J41" s="186"/>
      <c r="K41" s="169"/>
    </row>
    <row r="42" spans="1:9" ht="12.75">
      <c r="A42" s="166"/>
      <c r="B42" s="166"/>
      <c r="C42" s="166"/>
      <c r="D42" s="166"/>
      <c r="E42" s="166"/>
      <c r="F42" s="166"/>
      <c r="G42" s="166"/>
      <c r="H42" s="166"/>
      <c r="I42" s="166"/>
    </row>
    <row r="43" spans="1:9" ht="12.75">
      <c r="A43" s="525" t="s">
        <v>386</v>
      </c>
      <c r="B43" s="525"/>
      <c r="C43" s="525"/>
      <c r="D43" s="525"/>
      <c r="E43" s="525"/>
      <c r="F43" s="525"/>
      <c r="G43" s="525"/>
      <c r="H43" s="525"/>
      <c r="I43" s="525"/>
    </row>
    <row r="44" spans="1:9" ht="27.75" customHeight="1">
      <c r="A44" s="535" t="s">
        <v>613</v>
      </c>
      <c r="B44" s="535"/>
      <c r="C44" s="535"/>
      <c r="D44" s="535"/>
      <c r="E44" s="535"/>
      <c r="F44" s="535"/>
      <c r="G44" s="535"/>
      <c r="H44" s="535"/>
      <c r="I44" s="535"/>
    </row>
    <row r="45" spans="1:9" ht="12.75">
      <c r="A45" s="162"/>
      <c r="B45" s="162"/>
      <c r="C45" s="162"/>
      <c r="D45" s="162"/>
      <c r="E45" s="162"/>
      <c r="F45" s="162"/>
      <c r="G45" s="162"/>
      <c r="H45" s="162"/>
      <c r="I45" s="162"/>
    </row>
    <row r="46" spans="1:9" ht="12.75">
      <c r="A46" s="162"/>
      <c r="B46" s="162"/>
      <c r="C46" s="162"/>
      <c r="D46" s="162"/>
      <c r="E46" s="162"/>
      <c r="F46" s="162"/>
      <c r="G46" s="162"/>
      <c r="H46" s="162"/>
      <c r="I46" s="162"/>
    </row>
    <row r="47" ht="12.75">
      <c r="A47" s="157" t="s">
        <v>387</v>
      </c>
    </row>
    <row r="48" spans="1:11" ht="12.75">
      <c r="A48" s="105"/>
      <c r="B48" s="106" t="s">
        <v>602</v>
      </c>
      <c r="C48" s="230" t="s">
        <v>606</v>
      </c>
      <c r="D48" s="157"/>
      <c r="E48" s="157"/>
      <c r="K48" s="171"/>
    </row>
    <row r="49" spans="1:5" ht="12.75">
      <c r="A49" s="156" t="s">
        <v>388</v>
      </c>
      <c r="B49" s="254">
        <v>274599611</v>
      </c>
      <c r="C49" s="232">
        <v>264277573</v>
      </c>
      <c r="D49" s="157"/>
      <c r="E49" s="157"/>
    </row>
    <row r="50" spans="1:11" ht="12.75">
      <c r="A50" s="156" t="s">
        <v>389</v>
      </c>
      <c r="B50" s="254">
        <v>140720800</v>
      </c>
      <c r="C50" s="232">
        <v>101642208</v>
      </c>
      <c r="D50" s="157"/>
      <c r="E50" s="157"/>
      <c r="K50" s="171"/>
    </row>
    <row r="51" spans="1:11" ht="12.75">
      <c r="A51" s="156" t="s">
        <v>390</v>
      </c>
      <c r="B51" s="254">
        <v>86306246</v>
      </c>
      <c r="C51" s="232">
        <v>68692328</v>
      </c>
      <c r="D51" s="157"/>
      <c r="E51" s="157"/>
      <c r="K51" s="171"/>
    </row>
    <row r="52" spans="1:5" ht="12.75">
      <c r="A52" s="156" t="s">
        <v>391</v>
      </c>
      <c r="B52" s="254">
        <v>24655585</v>
      </c>
      <c r="C52" s="232">
        <v>21769059</v>
      </c>
      <c r="D52" s="157"/>
      <c r="E52" s="157"/>
    </row>
    <row r="53" spans="1:5" ht="12.75">
      <c r="A53" s="156" t="s">
        <v>392</v>
      </c>
      <c r="B53" s="254">
        <v>17449218</v>
      </c>
      <c r="C53" s="232">
        <v>10689053</v>
      </c>
      <c r="D53" s="157"/>
      <c r="E53" s="157"/>
    </row>
    <row r="54" spans="1:5" ht="12.75">
      <c r="A54" s="156" t="s">
        <v>393</v>
      </c>
      <c r="B54" s="254">
        <v>3130896</v>
      </c>
      <c r="C54" s="232">
        <v>2674483</v>
      </c>
      <c r="D54" s="157"/>
      <c r="E54" s="157"/>
    </row>
    <row r="55" spans="1:5" ht="13.5" thickBot="1">
      <c r="A55" s="156" t="s">
        <v>394</v>
      </c>
      <c r="B55" s="255">
        <v>3781778</v>
      </c>
      <c r="C55" s="233">
        <v>5189754</v>
      </c>
      <c r="D55" s="157"/>
      <c r="E55" s="157"/>
    </row>
    <row r="56" spans="1:5" ht="13.5" thickBot="1">
      <c r="A56" s="158"/>
      <c r="B56" s="316">
        <f>SUM(B49:B55)</f>
        <v>550644134</v>
      </c>
      <c r="C56" s="108">
        <f>SUM(C49:C55)</f>
        <v>474934458</v>
      </c>
      <c r="D56" s="157"/>
      <c r="E56" s="157"/>
    </row>
    <row r="57" ht="12.75">
      <c r="C57" s="174"/>
    </row>
    <row r="58" ht="12.75">
      <c r="C58" s="174"/>
    </row>
    <row r="59" ht="12.75">
      <c r="A59" s="157" t="s">
        <v>395</v>
      </c>
    </row>
    <row r="60" spans="1:5" ht="12.75">
      <c r="A60" s="158"/>
      <c r="B60" s="106" t="s">
        <v>602</v>
      </c>
      <c r="C60" s="230" t="s">
        <v>606</v>
      </c>
      <c r="D60" s="109"/>
      <c r="E60" s="109"/>
    </row>
    <row r="61" spans="1:5" ht="25.5">
      <c r="A61" s="156" t="s">
        <v>575</v>
      </c>
      <c r="B61" s="304">
        <v>3021473</v>
      </c>
      <c r="C61" s="304">
        <v>4188630</v>
      </c>
      <c r="D61" s="109"/>
      <c r="E61" s="109"/>
    </row>
    <row r="62" spans="1:5" ht="12.75">
      <c r="A62" s="156" t="s">
        <v>396</v>
      </c>
      <c r="B62" s="304">
        <v>1357258</v>
      </c>
      <c r="C62" s="304">
        <v>1723981</v>
      </c>
      <c r="D62" s="109"/>
      <c r="E62" s="109"/>
    </row>
    <row r="63" spans="1:11" s="279" customFormat="1" ht="25.5">
      <c r="A63" s="156" t="s">
        <v>631</v>
      </c>
      <c r="B63" s="304">
        <v>4064244</v>
      </c>
      <c r="C63" s="304">
        <v>0</v>
      </c>
      <c r="D63" s="109"/>
      <c r="E63" s="109"/>
      <c r="F63" s="347"/>
      <c r="G63" s="347"/>
      <c r="H63" s="347"/>
      <c r="I63" s="347"/>
      <c r="J63" s="277"/>
      <c r="K63" s="277"/>
    </row>
    <row r="64" spans="1:5" ht="12.75">
      <c r="A64" s="156" t="s">
        <v>397</v>
      </c>
      <c r="B64" s="304">
        <v>384808</v>
      </c>
      <c r="C64" s="304">
        <v>391210</v>
      </c>
      <c r="D64" s="109"/>
      <c r="E64" s="109"/>
    </row>
    <row r="65" spans="1:11" s="279" customFormat="1" ht="12.75">
      <c r="A65" s="156" t="s">
        <v>630</v>
      </c>
      <c r="B65" s="304">
        <v>3122769</v>
      </c>
      <c r="C65" s="304">
        <v>0</v>
      </c>
      <c r="D65" s="109"/>
      <c r="E65" s="109"/>
      <c r="F65" s="344"/>
      <c r="G65" s="344"/>
      <c r="H65" s="344"/>
      <c r="I65" s="344"/>
      <c r="J65" s="277"/>
      <c r="K65" s="277"/>
    </row>
    <row r="66" spans="1:256" s="279" customFormat="1" ht="25.5">
      <c r="A66" s="156" t="s">
        <v>629</v>
      </c>
      <c r="B66" s="304">
        <v>2098917</v>
      </c>
      <c r="C66" s="345">
        <v>0</v>
      </c>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5"/>
      <c r="AZ66" s="345"/>
      <c r="BA66" s="345"/>
      <c r="BB66" s="345"/>
      <c r="BC66" s="345"/>
      <c r="BD66" s="345"/>
      <c r="BE66" s="345"/>
      <c r="BF66" s="345"/>
      <c r="BG66" s="345"/>
      <c r="BH66" s="345"/>
      <c r="BI66" s="345"/>
      <c r="BJ66" s="345"/>
      <c r="BK66" s="345"/>
      <c r="BL66" s="345"/>
      <c r="BM66" s="345"/>
      <c r="BN66" s="345"/>
      <c r="BO66" s="345"/>
      <c r="BP66" s="345"/>
      <c r="BQ66" s="345"/>
      <c r="BR66" s="345"/>
      <c r="BS66" s="345"/>
      <c r="BT66" s="345"/>
      <c r="BU66" s="345"/>
      <c r="BV66" s="345"/>
      <c r="BW66" s="345"/>
      <c r="BX66" s="345"/>
      <c r="BY66" s="345"/>
      <c r="BZ66" s="345"/>
      <c r="CA66" s="345"/>
      <c r="CB66" s="345"/>
      <c r="CC66" s="345"/>
      <c r="CD66" s="345"/>
      <c r="CE66" s="345"/>
      <c r="CF66" s="345"/>
      <c r="CG66" s="345"/>
      <c r="CH66" s="345"/>
      <c r="CI66" s="345"/>
      <c r="CJ66" s="345"/>
      <c r="CK66" s="345"/>
      <c r="CL66" s="345"/>
      <c r="CM66" s="345"/>
      <c r="CN66" s="345"/>
      <c r="CO66" s="345"/>
      <c r="CP66" s="345"/>
      <c r="CQ66" s="345"/>
      <c r="CR66" s="345"/>
      <c r="CS66" s="345"/>
      <c r="CT66" s="345"/>
      <c r="CU66" s="345"/>
      <c r="CV66" s="345"/>
      <c r="CW66" s="345"/>
      <c r="CX66" s="345"/>
      <c r="CY66" s="345"/>
      <c r="CZ66" s="345"/>
      <c r="DA66" s="345"/>
      <c r="DB66" s="345"/>
      <c r="DC66" s="345"/>
      <c r="DD66" s="345"/>
      <c r="DE66" s="345"/>
      <c r="DF66" s="345"/>
      <c r="DG66" s="345"/>
      <c r="DH66" s="345"/>
      <c r="DI66" s="345"/>
      <c r="DJ66" s="345"/>
      <c r="DK66" s="345"/>
      <c r="DL66" s="345"/>
      <c r="DM66" s="345"/>
      <c r="DN66" s="345"/>
      <c r="DO66" s="345"/>
      <c r="DP66" s="345"/>
      <c r="DQ66" s="345"/>
      <c r="DR66" s="345"/>
      <c r="DS66" s="345"/>
      <c r="DT66" s="345"/>
      <c r="DU66" s="345"/>
      <c r="DV66" s="345"/>
      <c r="DW66" s="345"/>
      <c r="DX66" s="345"/>
      <c r="DY66" s="345"/>
      <c r="DZ66" s="345"/>
      <c r="EA66" s="345"/>
      <c r="EB66" s="345"/>
      <c r="EC66" s="345"/>
      <c r="ED66" s="345"/>
      <c r="EE66" s="345"/>
      <c r="EF66" s="345"/>
      <c r="EG66" s="345"/>
      <c r="EH66" s="345"/>
      <c r="EI66" s="345"/>
      <c r="EJ66" s="345"/>
      <c r="EK66" s="345"/>
      <c r="EL66" s="345"/>
      <c r="EM66" s="345"/>
      <c r="EN66" s="345"/>
      <c r="EO66" s="345"/>
      <c r="EP66" s="345"/>
      <c r="EQ66" s="345"/>
      <c r="ER66" s="345"/>
      <c r="ES66" s="345"/>
      <c r="ET66" s="345"/>
      <c r="EU66" s="345"/>
      <c r="EV66" s="345"/>
      <c r="EW66" s="345"/>
      <c r="EX66" s="345"/>
      <c r="EY66" s="345"/>
      <c r="EZ66" s="345"/>
      <c r="FA66" s="345"/>
      <c r="FB66" s="345"/>
      <c r="FC66" s="345"/>
      <c r="FD66" s="345"/>
      <c r="FE66" s="345"/>
      <c r="FF66" s="345"/>
      <c r="FG66" s="345"/>
      <c r="FH66" s="345"/>
      <c r="FI66" s="345"/>
      <c r="FJ66" s="345"/>
      <c r="FK66" s="345"/>
      <c r="FL66" s="345"/>
      <c r="FM66" s="345"/>
      <c r="FN66" s="345"/>
      <c r="FO66" s="345"/>
      <c r="FP66" s="345"/>
      <c r="FQ66" s="345"/>
      <c r="FR66" s="345"/>
      <c r="FS66" s="345"/>
      <c r="FT66" s="345"/>
      <c r="FU66" s="345"/>
      <c r="FV66" s="345"/>
      <c r="FW66" s="345"/>
      <c r="FX66" s="345"/>
      <c r="FY66" s="345"/>
      <c r="FZ66" s="345"/>
      <c r="GA66" s="345"/>
      <c r="GB66" s="345"/>
      <c r="GC66" s="345"/>
      <c r="GD66" s="345"/>
      <c r="GE66" s="345"/>
      <c r="GF66" s="345"/>
      <c r="GG66" s="345"/>
      <c r="GH66" s="345"/>
      <c r="GI66" s="345"/>
      <c r="GJ66" s="345"/>
      <c r="GK66" s="345"/>
      <c r="GL66" s="345"/>
      <c r="GM66" s="345"/>
      <c r="GN66" s="345"/>
      <c r="GO66" s="345"/>
      <c r="GP66" s="345"/>
      <c r="GQ66" s="345"/>
      <c r="GR66" s="345"/>
      <c r="GS66" s="345"/>
      <c r="GT66" s="345"/>
      <c r="GU66" s="345"/>
      <c r="GV66" s="345"/>
      <c r="GW66" s="345"/>
      <c r="GX66" s="345"/>
      <c r="GY66" s="345"/>
      <c r="GZ66" s="345"/>
      <c r="HA66" s="345"/>
      <c r="HB66" s="345"/>
      <c r="HC66" s="345"/>
      <c r="HD66" s="345"/>
      <c r="HE66" s="345"/>
      <c r="HF66" s="345"/>
      <c r="HG66" s="345"/>
      <c r="HH66" s="345"/>
      <c r="HI66" s="345"/>
      <c r="HJ66" s="345"/>
      <c r="HK66" s="345"/>
      <c r="HL66" s="345"/>
      <c r="HM66" s="345"/>
      <c r="HN66" s="345"/>
      <c r="HO66" s="345"/>
      <c r="HP66" s="345"/>
      <c r="HQ66" s="345"/>
      <c r="HR66" s="345"/>
      <c r="HS66" s="345"/>
      <c r="HT66" s="345"/>
      <c r="HU66" s="345"/>
      <c r="HV66" s="345"/>
      <c r="HW66" s="345"/>
      <c r="HX66" s="345"/>
      <c r="HY66" s="345"/>
      <c r="HZ66" s="345"/>
      <c r="IA66" s="345"/>
      <c r="IB66" s="345"/>
      <c r="IC66" s="345"/>
      <c r="ID66" s="345"/>
      <c r="IE66" s="345"/>
      <c r="IF66" s="345"/>
      <c r="IG66" s="345"/>
      <c r="IH66" s="345"/>
      <c r="II66" s="345"/>
      <c r="IJ66" s="345"/>
      <c r="IK66" s="345"/>
      <c r="IL66" s="345"/>
      <c r="IM66" s="345"/>
      <c r="IN66" s="345"/>
      <c r="IO66" s="345"/>
      <c r="IP66" s="345"/>
      <c r="IQ66" s="345"/>
      <c r="IR66" s="345"/>
      <c r="IS66" s="345"/>
      <c r="IT66" s="345"/>
      <c r="IU66" s="345"/>
      <c r="IV66" s="345"/>
    </row>
    <row r="67" spans="1:5" ht="13.5" thickBot="1">
      <c r="A67" s="156" t="s">
        <v>398</v>
      </c>
      <c r="B67" s="305">
        <v>1476118</v>
      </c>
      <c r="C67" s="305">
        <v>1847826</v>
      </c>
      <c r="D67" s="109"/>
      <c r="E67" s="109"/>
    </row>
    <row r="68" spans="1:5" ht="13.5" thickBot="1">
      <c r="A68" s="158"/>
      <c r="B68" s="316">
        <f>SUM(B61:B67)</f>
        <v>15525587</v>
      </c>
      <c r="C68" s="108">
        <f>SUM(C61:C67)</f>
        <v>8151647</v>
      </c>
      <c r="D68" s="109"/>
      <c r="E68" s="109"/>
    </row>
    <row r="69" spans="1:5" ht="12.75">
      <c r="A69" s="536"/>
      <c r="B69" s="536"/>
      <c r="C69" s="536"/>
      <c r="D69" s="159"/>
      <c r="E69" s="159"/>
    </row>
    <row r="70" spans="1:5" ht="12.75">
      <c r="A70" s="536"/>
      <c r="B70" s="536"/>
      <c r="C70" s="536"/>
      <c r="D70" s="159"/>
      <c r="E70" s="159"/>
    </row>
    <row r="71" spans="1:5" ht="12.75">
      <c r="A71" s="536" t="s">
        <v>584</v>
      </c>
      <c r="B71" s="536"/>
      <c r="C71" s="536"/>
      <c r="D71" s="159"/>
      <c r="E71" s="159"/>
    </row>
    <row r="72" spans="2:5" ht="12.75">
      <c r="B72" s="106" t="s">
        <v>602</v>
      </c>
      <c r="C72" s="230" t="s">
        <v>606</v>
      </c>
      <c r="D72" s="159"/>
      <c r="E72" s="159"/>
    </row>
    <row r="73" spans="1:5" ht="12.75">
      <c r="A73" s="156" t="s">
        <v>399</v>
      </c>
      <c r="B73" s="256">
        <v>17697063</v>
      </c>
      <c r="C73" s="234">
        <v>14691730</v>
      </c>
      <c r="D73" s="159"/>
      <c r="E73" s="159"/>
    </row>
    <row r="74" spans="1:5" ht="12.75">
      <c r="A74" s="156" t="s">
        <v>400</v>
      </c>
      <c r="B74" s="256">
        <v>6661626</v>
      </c>
      <c r="C74" s="234">
        <v>7168068</v>
      </c>
      <c r="D74" s="159"/>
      <c r="E74" s="159"/>
    </row>
    <row r="75" spans="1:8" ht="12.75">
      <c r="A75" s="156" t="s">
        <v>401</v>
      </c>
      <c r="B75" s="256">
        <v>7338254</v>
      </c>
      <c r="C75" s="234">
        <v>7010700</v>
      </c>
      <c r="D75" s="159"/>
      <c r="E75" s="159"/>
      <c r="H75" s="110"/>
    </row>
    <row r="76" spans="1:5" ht="12.75">
      <c r="A76" s="156" t="s">
        <v>402</v>
      </c>
      <c r="B76" s="256">
        <v>47570680</v>
      </c>
      <c r="C76" s="234">
        <v>45420392</v>
      </c>
      <c r="D76" s="159"/>
      <c r="E76" s="159"/>
    </row>
    <row r="77" spans="1:5" ht="12.75">
      <c r="A77" s="156" t="s">
        <v>403</v>
      </c>
      <c r="B77" s="256">
        <v>1796610</v>
      </c>
      <c r="C77" s="234">
        <v>1968967</v>
      </c>
      <c r="D77" s="159"/>
      <c r="E77" s="159"/>
    </row>
    <row r="78" spans="1:5" ht="12.75">
      <c r="A78" s="156" t="s">
        <v>404</v>
      </c>
      <c r="B78" s="256">
        <v>8367383</v>
      </c>
      <c r="C78" s="234">
        <v>9220273</v>
      </c>
      <c r="D78" s="159"/>
      <c r="E78" s="159"/>
    </row>
    <row r="79" spans="1:5" ht="12.75">
      <c r="A79" s="156" t="s">
        <v>405</v>
      </c>
      <c r="B79" s="256">
        <v>23396774</v>
      </c>
      <c r="C79" s="234">
        <v>24164557</v>
      </c>
      <c r="D79" s="159"/>
      <c r="E79" s="159"/>
    </row>
    <row r="80" spans="1:5" ht="12.75">
      <c r="A80" s="156" t="s">
        <v>406</v>
      </c>
      <c r="B80" s="256">
        <v>61366974</v>
      </c>
      <c r="C80" s="234">
        <v>59511333</v>
      </c>
      <c r="D80" s="159"/>
      <c r="E80" s="159"/>
    </row>
    <row r="81" spans="1:5" ht="12.75">
      <c r="A81" s="156" t="s">
        <v>407</v>
      </c>
      <c r="B81" s="256">
        <v>239096932</v>
      </c>
      <c r="C81" s="234">
        <v>163797106</v>
      </c>
      <c r="D81" s="159"/>
      <c r="E81" s="159"/>
    </row>
    <row r="82" spans="1:5" ht="12.75">
      <c r="A82" s="156" t="s">
        <v>408</v>
      </c>
      <c r="B82" s="256">
        <v>17436250</v>
      </c>
      <c r="C82" s="234">
        <v>16325550</v>
      </c>
      <c r="D82" s="159"/>
      <c r="E82" s="159"/>
    </row>
    <row r="83" spans="1:5" ht="13.5" thickBot="1">
      <c r="A83" s="156" t="s">
        <v>409</v>
      </c>
      <c r="B83" s="257">
        <v>1915875</v>
      </c>
      <c r="C83" s="235">
        <v>1678528</v>
      </c>
      <c r="D83" s="159"/>
      <c r="E83" s="159"/>
    </row>
    <row r="84" spans="2:5" ht="13.5" thickBot="1">
      <c r="B84" s="310">
        <f>SUM(B73:B83)</f>
        <v>432644421</v>
      </c>
      <c r="C84" s="210">
        <f>SUM(C73:C83)</f>
        <v>350957204</v>
      </c>
      <c r="D84" s="159"/>
      <c r="E84" s="159"/>
    </row>
    <row r="85" spans="1:5" ht="12.75">
      <c r="A85" s="537"/>
      <c r="B85" s="537"/>
      <c r="C85" s="537"/>
      <c r="D85" s="159"/>
      <c r="E85" s="159"/>
    </row>
    <row r="86" spans="1:5" ht="12.75">
      <c r="A86" s="537"/>
      <c r="B86" s="537"/>
      <c r="C86" s="537"/>
      <c r="D86" s="159"/>
      <c r="E86" s="159"/>
    </row>
    <row r="87" spans="1:6" ht="12.75">
      <c r="A87" s="538" t="s">
        <v>410</v>
      </c>
      <c r="B87" s="538"/>
      <c r="C87" s="538"/>
      <c r="D87" s="538"/>
      <c r="E87" s="538"/>
      <c r="F87" s="538"/>
    </row>
    <row r="88" spans="1:4" ht="12.75">
      <c r="A88" s="105"/>
      <c r="B88" s="106" t="s">
        <v>602</v>
      </c>
      <c r="C88" s="230" t="s">
        <v>606</v>
      </c>
      <c r="D88" s="174"/>
    </row>
    <row r="89" spans="1:4" ht="12.75">
      <c r="A89" s="156" t="s">
        <v>411</v>
      </c>
      <c r="B89" s="286">
        <v>19481465</v>
      </c>
      <c r="C89" s="236">
        <v>19707477</v>
      </c>
      <c r="D89" s="174"/>
    </row>
    <row r="90" spans="1:4" ht="25.5">
      <c r="A90" s="156" t="s">
        <v>412</v>
      </c>
      <c r="B90" s="286">
        <v>11691282</v>
      </c>
      <c r="C90" s="236">
        <v>11456264</v>
      </c>
      <c r="D90" s="174"/>
    </row>
    <row r="91" spans="1:4" ht="26.25" thickBot="1">
      <c r="A91" s="156" t="s">
        <v>413</v>
      </c>
      <c r="B91" s="285">
        <v>4942954</v>
      </c>
      <c r="C91" s="237">
        <v>5328061</v>
      </c>
      <c r="D91" s="174"/>
    </row>
    <row r="92" spans="1:8" ht="13.5" thickBot="1">
      <c r="A92" s="158"/>
      <c r="B92" s="316">
        <f>SUM(B89:B91)</f>
        <v>36115701</v>
      </c>
      <c r="C92" s="108">
        <f>SUM(C89:C91)</f>
        <v>36491802</v>
      </c>
      <c r="D92" s="174"/>
      <c r="H92" s="172"/>
    </row>
    <row r="93" spans="1:6" ht="12.75">
      <c r="A93" s="529"/>
      <c r="B93" s="529"/>
      <c r="C93" s="529"/>
      <c r="D93" s="529"/>
      <c r="E93" s="529"/>
      <c r="F93" s="529"/>
    </row>
    <row r="94" spans="1:3" ht="25.5">
      <c r="A94" s="118" t="s">
        <v>607</v>
      </c>
      <c r="B94" s="350">
        <v>208</v>
      </c>
      <c r="C94" s="325">
        <v>193</v>
      </c>
    </row>
    <row r="95" spans="1:6" ht="12.75">
      <c r="A95" s="526"/>
      <c r="B95" s="526"/>
      <c r="C95" s="526"/>
      <c r="D95" s="526"/>
      <c r="E95" s="526"/>
      <c r="F95" s="526"/>
    </row>
    <row r="96" spans="1:6" ht="12.75">
      <c r="A96" s="526"/>
      <c r="B96" s="526"/>
      <c r="C96" s="526"/>
      <c r="D96" s="526"/>
      <c r="E96" s="526"/>
      <c r="F96" s="526"/>
    </row>
    <row r="97" spans="1:6" ht="12.75">
      <c r="A97" s="519" t="s">
        <v>414</v>
      </c>
      <c r="B97" s="519"/>
      <c r="C97" s="519"/>
      <c r="D97" s="519"/>
      <c r="E97" s="519"/>
      <c r="F97" s="519"/>
    </row>
    <row r="98" spans="1:4" ht="12.75">
      <c r="A98" s="111" t="s">
        <v>75</v>
      </c>
      <c r="B98" s="106" t="s">
        <v>602</v>
      </c>
      <c r="C98" s="230" t="s">
        <v>606</v>
      </c>
      <c r="D98" s="174"/>
    </row>
    <row r="99" spans="1:4" ht="12.75">
      <c r="A99" s="156" t="s">
        <v>416</v>
      </c>
      <c r="B99" s="304">
        <v>5809335</v>
      </c>
      <c r="C99" s="238">
        <v>9724714</v>
      </c>
      <c r="D99" s="174"/>
    </row>
    <row r="100" spans="1:5" ht="26.25" thickBot="1">
      <c r="A100" s="156" t="s">
        <v>415</v>
      </c>
      <c r="B100" s="305">
        <v>48760935</v>
      </c>
      <c r="C100" s="239">
        <v>45215780</v>
      </c>
      <c r="D100" s="174"/>
      <c r="E100" s="172"/>
    </row>
    <row r="101" spans="1:4" ht="13.5" thickBot="1">
      <c r="A101" s="158"/>
      <c r="B101" s="108">
        <f>SUM(B99:B100)</f>
        <v>54570270</v>
      </c>
      <c r="C101" s="108">
        <f>SUM(C99:C100)</f>
        <v>54940494</v>
      </c>
      <c r="D101" s="174"/>
    </row>
    <row r="102" spans="1:6" ht="12.75">
      <c r="A102" s="529"/>
      <c r="B102" s="529"/>
      <c r="C102" s="529"/>
      <c r="D102" s="529"/>
      <c r="E102" s="529"/>
      <c r="F102" s="529"/>
    </row>
    <row r="103" ht="12.75">
      <c r="A103" s="111"/>
    </row>
    <row r="104" ht="12.75">
      <c r="A104" s="157" t="s">
        <v>417</v>
      </c>
    </row>
    <row r="105" spans="1:3" ht="12.75">
      <c r="A105" s="157"/>
      <c r="B105" s="106" t="s">
        <v>602</v>
      </c>
      <c r="C105" s="230" t="s">
        <v>606</v>
      </c>
    </row>
    <row r="106" spans="1:3" ht="12.75">
      <c r="A106" s="118" t="s">
        <v>418</v>
      </c>
      <c r="B106" s="304">
        <v>1541263</v>
      </c>
      <c r="C106" s="241">
        <v>1498013</v>
      </c>
    </row>
    <row r="107" spans="1:3" ht="12.75">
      <c r="A107" s="118" t="s">
        <v>419</v>
      </c>
      <c r="B107" s="307">
        <v>1483022</v>
      </c>
      <c r="C107" s="240">
        <v>1023940</v>
      </c>
    </row>
    <row r="108" spans="1:3" ht="12.75">
      <c r="A108" s="118" t="s">
        <v>420</v>
      </c>
      <c r="B108" s="307">
        <v>1171455</v>
      </c>
      <c r="C108" s="240">
        <v>1559957</v>
      </c>
    </row>
    <row r="109" spans="1:3" ht="12.75">
      <c r="A109" s="118" t="s">
        <v>421</v>
      </c>
      <c r="B109" s="307">
        <v>2867442</v>
      </c>
      <c r="C109" s="240">
        <v>3364677</v>
      </c>
    </row>
    <row r="110" spans="1:3" ht="25.5">
      <c r="A110" s="118" t="s">
        <v>422</v>
      </c>
      <c r="B110" s="307">
        <v>1093934</v>
      </c>
      <c r="C110" s="240">
        <v>987089</v>
      </c>
    </row>
    <row r="111" spans="1:3" ht="25.5">
      <c r="A111" s="118" t="s">
        <v>423</v>
      </c>
      <c r="B111" s="307">
        <v>3055289</v>
      </c>
      <c r="C111" s="240">
        <v>114</v>
      </c>
    </row>
    <row r="112" spans="1:3" ht="12.75">
      <c r="A112" s="118" t="s">
        <v>424</v>
      </c>
      <c r="B112" s="307">
        <v>571355</v>
      </c>
      <c r="C112" s="240">
        <v>291265</v>
      </c>
    </row>
    <row r="113" spans="1:3" ht="13.5" thickBot="1">
      <c r="A113" s="118" t="s">
        <v>425</v>
      </c>
      <c r="B113" s="308">
        <v>1877146</v>
      </c>
      <c r="C113" s="242">
        <v>1527016</v>
      </c>
    </row>
    <row r="114" spans="2:3" ht="13.5" thickBot="1">
      <c r="B114" s="310">
        <f>SUM(B106:B113)</f>
        <v>13660906</v>
      </c>
      <c r="C114" s="231">
        <f>SUM(C106:C113)</f>
        <v>10252071</v>
      </c>
    </row>
    <row r="115" spans="1:3" ht="12.75">
      <c r="A115" s="111"/>
      <c r="C115" s="174"/>
    </row>
    <row r="116" spans="1:10" ht="29.25" customHeight="1">
      <c r="A116" s="520" t="s">
        <v>427</v>
      </c>
      <c r="B116" s="520"/>
      <c r="C116" s="520"/>
      <c r="D116" s="520"/>
      <c r="E116" s="520"/>
      <c r="F116" s="520"/>
      <c r="G116" s="520"/>
      <c r="H116" s="520"/>
      <c r="I116" s="520"/>
      <c r="J116" s="186"/>
    </row>
    <row r="117" ht="12.75">
      <c r="A117" s="157"/>
    </row>
    <row r="118" ht="12.75">
      <c r="A118" s="157"/>
    </row>
    <row r="119" spans="1:10" ht="12.75">
      <c r="A119" s="525" t="s">
        <v>428</v>
      </c>
      <c r="B119" s="525"/>
      <c r="C119" s="525"/>
      <c r="D119" s="525"/>
      <c r="E119" s="525"/>
      <c r="F119" s="525"/>
      <c r="G119" s="525"/>
      <c r="H119" s="525"/>
      <c r="I119" s="525"/>
      <c r="J119" s="170"/>
    </row>
    <row r="120" spans="1:10" ht="28.5" customHeight="1">
      <c r="A120" s="520" t="s">
        <v>426</v>
      </c>
      <c r="B120" s="520"/>
      <c r="C120" s="520"/>
      <c r="D120" s="520"/>
      <c r="E120" s="520"/>
      <c r="F120" s="520"/>
      <c r="G120" s="520"/>
      <c r="H120" s="520"/>
      <c r="I120" s="520"/>
      <c r="J120" s="186"/>
    </row>
    <row r="121" ht="12.75">
      <c r="A121" s="111"/>
    </row>
    <row r="122" ht="12.75">
      <c r="A122" s="157" t="s">
        <v>429</v>
      </c>
    </row>
    <row r="123" spans="1:3" ht="12.75">
      <c r="A123" s="159"/>
      <c r="B123" s="106" t="s">
        <v>602</v>
      </c>
      <c r="C123" s="230" t="s">
        <v>606</v>
      </c>
    </row>
    <row r="124" spans="1:3" ht="25.5">
      <c r="A124" s="156" t="s">
        <v>562</v>
      </c>
      <c r="B124" s="304">
        <v>301228</v>
      </c>
      <c r="C124" s="243">
        <v>1046520</v>
      </c>
    </row>
    <row r="125" spans="1:7" ht="12.75">
      <c r="A125" s="156" t="s">
        <v>430</v>
      </c>
      <c r="B125" s="304">
        <v>5880781</v>
      </c>
      <c r="C125" s="243">
        <v>5814995</v>
      </c>
      <c r="G125" s="172"/>
    </row>
    <row r="126" spans="1:3" ht="13.5" thickBot="1">
      <c r="A126" s="156" t="s">
        <v>431</v>
      </c>
      <c r="B126" s="305">
        <v>769173</v>
      </c>
      <c r="C126" s="244">
        <v>1265534</v>
      </c>
    </row>
    <row r="127" spans="1:3" ht="13.5" thickBot="1">
      <c r="A127" s="158"/>
      <c r="B127" s="316">
        <f>SUM(B124:B126)</f>
        <v>6951182</v>
      </c>
      <c r="C127" s="108">
        <f>SUM(C124:C126)</f>
        <v>8127049</v>
      </c>
    </row>
    <row r="128" spans="1:3" ht="12.75">
      <c r="A128" s="157"/>
      <c r="C128" s="174"/>
    </row>
    <row r="129" ht="12.75">
      <c r="A129" s="157"/>
    </row>
    <row r="130" ht="12.75">
      <c r="A130" s="157" t="s">
        <v>432</v>
      </c>
    </row>
    <row r="131" spans="1:3" ht="12.75">
      <c r="A131" s="159"/>
      <c r="B131" s="106" t="s">
        <v>602</v>
      </c>
      <c r="C131" s="230" t="s">
        <v>606</v>
      </c>
    </row>
    <row r="132" spans="1:3" ht="12.75">
      <c r="A132" s="156" t="s">
        <v>433</v>
      </c>
      <c r="B132" s="304">
        <v>76744531</v>
      </c>
      <c r="C132" s="245">
        <v>78535416</v>
      </c>
    </row>
    <row r="133" spans="1:3" ht="12.75">
      <c r="A133" s="156" t="s">
        <v>434</v>
      </c>
      <c r="B133" s="304">
        <v>870450</v>
      </c>
      <c r="C133" s="245">
        <v>786913</v>
      </c>
    </row>
    <row r="134" spans="1:3" ht="13.5" thickBot="1">
      <c r="A134" s="156" t="s">
        <v>435</v>
      </c>
      <c r="B134" s="305">
        <v>2527874</v>
      </c>
      <c r="C134" s="246">
        <v>12309964</v>
      </c>
    </row>
    <row r="135" spans="1:3" ht="13.5" thickBot="1">
      <c r="A135" s="158"/>
      <c r="B135" s="316">
        <f>SUM(B132:B134)</f>
        <v>80142855</v>
      </c>
      <c r="C135" s="108">
        <f>SUM(C132:C134)</f>
        <v>91632293</v>
      </c>
    </row>
    <row r="136" spans="1:3" ht="12.75">
      <c r="A136" s="111"/>
      <c r="C136" s="174"/>
    </row>
    <row r="137" spans="1:10" ht="27" customHeight="1">
      <c r="A137" s="520" t="s">
        <v>436</v>
      </c>
      <c r="B137" s="520"/>
      <c r="C137" s="520"/>
      <c r="D137" s="520"/>
      <c r="E137" s="520"/>
      <c r="F137" s="520"/>
      <c r="G137" s="520"/>
      <c r="H137" s="520"/>
      <c r="I137" s="520"/>
      <c r="J137" s="186"/>
    </row>
    <row r="138" ht="12.75">
      <c r="A138" s="157"/>
    </row>
    <row r="139" ht="12.75">
      <c r="A139" s="157" t="s">
        <v>437</v>
      </c>
    </row>
    <row r="140" spans="1:11" ht="22.5">
      <c r="A140" s="112"/>
      <c r="B140" s="189" t="s">
        <v>438</v>
      </c>
      <c r="C140" s="190" t="s">
        <v>439</v>
      </c>
      <c r="D140" s="189" t="s">
        <v>440</v>
      </c>
      <c r="E140" s="190" t="s">
        <v>441</v>
      </c>
      <c r="K140" s="125"/>
    </row>
    <row r="141" spans="1:11" ht="13.5" thickBot="1">
      <c r="A141" s="222" t="s">
        <v>442</v>
      </c>
      <c r="B141" s="191"/>
      <c r="C141" s="191"/>
      <c r="D141" s="191"/>
      <c r="E141" s="191"/>
      <c r="K141" s="125"/>
    </row>
    <row r="142" spans="1:11" ht="13.5" thickBot="1">
      <c r="A142" s="222" t="s">
        <v>580</v>
      </c>
      <c r="B142" s="260">
        <v>8187690</v>
      </c>
      <c r="C142" s="265">
        <v>78602707</v>
      </c>
      <c r="D142" s="266">
        <v>0</v>
      </c>
      <c r="E142" s="265">
        <v>86790397</v>
      </c>
      <c r="K142" s="125"/>
    </row>
    <row r="143" spans="1:11" ht="12.75">
      <c r="A143" s="223" t="s">
        <v>443</v>
      </c>
      <c r="B143" s="264"/>
      <c r="C143" s="267"/>
      <c r="D143" s="267">
        <v>1941450</v>
      </c>
      <c r="E143" s="267">
        <f>SUM(B143:D143)</f>
        <v>1941450</v>
      </c>
      <c r="K143" s="125"/>
    </row>
    <row r="144" spans="1:11" ht="12.75">
      <c r="A144" s="223" t="s">
        <v>444</v>
      </c>
      <c r="B144" s="264"/>
      <c r="C144" s="267">
        <v>1941450</v>
      </c>
      <c r="D144" s="267">
        <v>-1941450</v>
      </c>
      <c r="E144" s="267">
        <f>SUM(B144:D144)</f>
        <v>0</v>
      </c>
      <c r="K144" s="125"/>
    </row>
    <row r="145" spans="1:11" ht="13.5" thickBot="1">
      <c r="A145" s="223" t="s">
        <v>445</v>
      </c>
      <c r="B145" s="264"/>
      <c r="C145" s="267"/>
      <c r="D145" s="267"/>
      <c r="E145" s="264">
        <f>SUM(B145:D145)</f>
        <v>0</v>
      </c>
      <c r="K145" s="125"/>
    </row>
    <row r="146" spans="1:11" ht="13.5" thickBot="1">
      <c r="A146" s="222" t="s">
        <v>608</v>
      </c>
      <c r="B146" s="260">
        <f>SUM(B142:B145)</f>
        <v>8187690</v>
      </c>
      <c r="C146" s="265">
        <f>SUM(C142:C145)</f>
        <v>80544157</v>
      </c>
      <c r="D146" s="265">
        <f>SUM(D142:D145)</f>
        <v>0</v>
      </c>
      <c r="E146" s="265">
        <f>SUM(E142:E145)</f>
        <v>88731847</v>
      </c>
      <c r="I146" s="172"/>
      <c r="K146" s="125"/>
    </row>
    <row r="147" spans="1:11" ht="12.75">
      <c r="A147" s="224"/>
      <c r="B147" s="258"/>
      <c r="C147" s="263"/>
      <c r="D147" s="263"/>
      <c r="E147" s="264"/>
      <c r="K147" s="125"/>
    </row>
    <row r="148" spans="1:11" ht="13.5" thickBot="1">
      <c r="A148" s="222" t="s">
        <v>446</v>
      </c>
      <c r="B148" s="258"/>
      <c r="C148" s="263"/>
      <c r="D148" s="263"/>
      <c r="E148" s="263"/>
      <c r="K148" s="125"/>
    </row>
    <row r="149" spans="1:11" ht="13.5" thickBot="1">
      <c r="A149" s="222" t="s">
        <v>580</v>
      </c>
      <c r="B149" s="260">
        <v>1657824</v>
      </c>
      <c r="C149" s="265">
        <v>60395917</v>
      </c>
      <c r="D149" s="266">
        <v>0</v>
      </c>
      <c r="E149" s="265">
        <v>62053741</v>
      </c>
      <c r="K149" s="125"/>
    </row>
    <row r="150" spans="1:11" ht="12.75">
      <c r="A150" s="223" t="s">
        <v>447</v>
      </c>
      <c r="B150" s="267">
        <v>272650</v>
      </c>
      <c r="C150" s="267">
        <v>5536685</v>
      </c>
      <c r="D150" s="264"/>
      <c r="E150" s="267">
        <f>SUM(B150:D150)</f>
        <v>5809335</v>
      </c>
      <c r="K150" s="125"/>
    </row>
    <row r="151" spans="1:11" ht="13.5" thickBot="1">
      <c r="A151" s="223" t="s">
        <v>445</v>
      </c>
      <c r="B151" s="262"/>
      <c r="C151" s="267"/>
      <c r="D151" s="262"/>
      <c r="E151" s="267">
        <f>SUM(B151:D151)</f>
        <v>0</v>
      </c>
      <c r="K151" s="125"/>
    </row>
    <row r="152" spans="1:11" ht="13.5" thickBot="1">
      <c r="A152" s="222" t="s">
        <v>609</v>
      </c>
      <c r="B152" s="260">
        <f>SUM(B149:B151)</f>
        <v>1930474</v>
      </c>
      <c r="C152" s="265">
        <f>SUM(C149:C151)</f>
        <v>65932602</v>
      </c>
      <c r="D152" s="268">
        <f>SUM(D149:D151)</f>
        <v>0</v>
      </c>
      <c r="E152" s="265">
        <f>SUM(E149:E151)</f>
        <v>67863076</v>
      </c>
      <c r="K152" s="125"/>
    </row>
    <row r="153" spans="1:11" ht="12.75">
      <c r="A153" s="223"/>
      <c r="B153" s="259"/>
      <c r="C153" s="264"/>
      <c r="D153" s="264"/>
      <c r="E153" s="264"/>
      <c r="K153" s="125"/>
    </row>
    <row r="154" spans="1:11" ht="13.5" thickBot="1">
      <c r="A154" s="222" t="s">
        <v>448</v>
      </c>
      <c r="B154" s="259"/>
      <c r="C154" s="264"/>
      <c r="D154" s="264"/>
      <c r="E154" s="264"/>
      <c r="K154" s="125"/>
    </row>
    <row r="155" spans="1:11" ht="13.5" thickBot="1">
      <c r="A155" s="222" t="s">
        <v>608</v>
      </c>
      <c r="B155" s="261">
        <f>B146-B152</f>
        <v>6257216</v>
      </c>
      <c r="C155" s="269">
        <f>C146-C152</f>
        <v>14611555</v>
      </c>
      <c r="D155" s="268">
        <f>D146-D152</f>
        <v>0</v>
      </c>
      <c r="E155" s="265">
        <f>E146-E152</f>
        <v>20868771</v>
      </c>
      <c r="K155" s="125"/>
    </row>
    <row r="156" ht="12.75">
      <c r="A156" s="222"/>
    </row>
    <row r="157" ht="12.75">
      <c r="A157" s="157"/>
    </row>
    <row r="158" ht="12.75">
      <c r="A158" s="157" t="s">
        <v>449</v>
      </c>
    </row>
    <row r="159" spans="1:12" ht="45">
      <c r="A159" s="173"/>
      <c r="B159" s="189" t="s">
        <v>450</v>
      </c>
      <c r="C159" s="189" t="s">
        <v>451</v>
      </c>
      <c r="D159" s="189" t="s">
        <v>637</v>
      </c>
      <c r="E159" s="189" t="s">
        <v>638</v>
      </c>
      <c r="F159" s="189" t="s">
        <v>452</v>
      </c>
      <c r="G159" s="189" t="s">
        <v>440</v>
      </c>
      <c r="H159" s="189" t="s">
        <v>453</v>
      </c>
      <c r="I159" s="189" t="s">
        <v>441</v>
      </c>
      <c r="J159" s="175"/>
      <c r="K159" s="175"/>
      <c r="L159" s="176"/>
    </row>
    <row r="160" spans="1:12" ht="12.75">
      <c r="A160" s="222" t="s">
        <v>442</v>
      </c>
      <c r="B160" s="192"/>
      <c r="C160" s="192"/>
      <c r="D160" s="192"/>
      <c r="E160" s="192"/>
      <c r="F160" s="192"/>
      <c r="G160" s="192"/>
      <c r="H160" s="192"/>
      <c r="I160" s="192"/>
      <c r="J160" s="175"/>
      <c r="K160" s="175"/>
      <c r="L160" s="176"/>
    </row>
    <row r="161" spans="1:12" ht="13.5" thickBot="1">
      <c r="A161" s="222" t="s">
        <v>580</v>
      </c>
      <c r="B161" s="271">
        <v>23269</v>
      </c>
      <c r="C161" s="271">
        <v>16839796</v>
      </c>
      <c r="D161" s="271">
        <v>536741703</v>
      </c>
      <c r="E161" s="271">
        <v>4119372.65</v>
      </c>
      <c r="F161" s="271">
        <v>46822</v>
      </c>
      <c r="G161" s="271">
        <v>5228626</v>
      </c>
      <c r="H161" s="271">
        <v>3983228</v>
      </c>
      <c r="I161" s="271">
        <v>566982816.65</v>
      </c>
      <c r="J161" s="175"/>
      <c r="K161" s="175"/>
      <c r="L161" s="176"/>
    </row>
    <row r="162" spans="1:12" ht="12.75">
      <c r="A162" s="223" t="s">
        <v>443</v>
      </c>
      <c r="B162" s="272"/>
      <c r="C162" s="272">
        <v>685183</v>
      </c>
      <c r="D162" s="272">
        <v>8398796</v>
      </c>
      <c r="E162" s="272">
        <v>688953</v>
      </c>
      <c r="F162" s="272"/>
      <c r="G162" s="272">
        <v>41493654</v>
      </c>
      <c r="H162" s="272">
        <v>78701</v>
      </c>
      <c r="I162" s="272">
        <f>SUM(B162:H162)</f>
        <v>51345287</v>
      </c>
      <c r="J162" s="175"/>
      <c r="K162" s="175"/>
      <c r="L162" s="176"/>
    </row>
    <row r="163" spans="1:12" ht="12.75">
      <c r="A163" s="223" t="s">
        <v>444</v>
      </c>
      <c r="B163" s="272"/>
      <c r="C163" s="272">
        <v>575231</v>
      </c>
      <c r="D163" s="272">
        <v>36432361</v>
      </c>
      <c r="E163" s="272">
        <v>244298</v>
      </c>
      <c r="F163" s="272"/>
      <c r="G163" s="272">
        <v>-37634702</v>
      </c>
      <c r="H163" s="272">
        <v>382812</v>
      </c>
      <c r="I163" s="272">
        <f>SUM(B163:H163)</f>
        <v>0</v>
      </c>
      <c r="J163" s="175"/>
      <c r="K163" s="175"/>
      <c r="L163" s="176"/>
    </row>
    <row r="164" spans="1:12" ht="13.5" thickBot="1">
      <c r="A164" s="223" t="s">
        <v>445</v>
      </c>
      <c r="B164" s="270"/>
      <c r="C164" s="270"/>
      <c r="D164" s="270">
        <v>-3270960</v>
      </c>
      <c r="E164" s="270">
        <v>-47244</v>
      </c>
      <c r="F164" s="270"/>
      <c r="G164" s="270"/>
      <c r="H164" s="270"/>
      <c r="I164" s="270">
        <f>SUM(B164:H164)</f>
        <v>-3318204</v>
      </c>
      <c r="J164" s="175"/>
      <c r="K164" s="175"/>
      <c r="L164" s="176"/>
    </row>
    <row r="165" spans="1:12" ht="13.5" thickBot="1">
      <c r="A165" s="222" t="s">
        <v>608</v>
      </c>
      <c r="B165" s="273">
        <f>SUM(B161:B164)</f>
        <v>23269</v>
      </c>
      <c r="C165" s="273">
        <f aca="true" t="shared" si="0" ref="C165:I165">SUM(C161:C164)</f>
        <v>18100210</v>
      </c>
      <c r="D165" s="273">
        <f t="shared" si="0"/>
        <v>578301900</v>
      </c>
      <c r="E165" s="273">
        <f t="shared" si="0"/>
        <v>5005379.65</v>
      </c>
      <c r="F165" s="273">
        <f t="shared" si="0"/>
        <v>46822</v>
      </c>
      <c r="G165" s="273">
        <f t="shared" si="0"/>
        <v>9087578</v>
      </c>
      <c r="H165" s="273">
        <f t="shared" si="0"/>
        <v>4444741</v>
      </c>
      <c r="I165" s="273">
        <f t="shared" si="0"/>
        <v>615009899.65</v>
      </c>
      <c r="J165" s="175"/>
      <c r="K165" s="175"/>
      <c r="L165" s="176"/>
    </row>
    <row r="166" spans="1:12" ht="12.75">
      <c r="A166" s="224"/>
      <c r="B166" s="274"/>
      <c r="C166" s="274"/>
      <c r="D166" s="274"/>
      <c r="E166" s="274"/>
      <c r="F166" s="274"/>
      <c r="G166" s="274"/>
      <c r="H166" s="274"/>
      <c r="I166" s="274"/>
      <c r="J166" s="175"/>
      <c r="K166" s="175"/>
      <c r="L166" s="176"/>
    </row>
    <row r="167" spans="1:12" ht="12.75">
      <c r="A167" s="222" t="s">
        <v>446</v>
      </c>
      <c r="B167" s="272"/>
      <c r="C167" s="272"/>
      <c r="D167" s="272"/>
      <c r="E167" s="272"/>
      <c r="F167" s="272"/>
      <c r="G167" s="272"/>
      <c r="H167" s="272"/>
      <c r="I167" s="272"/>
      <c r="J167" s="175"/>
      <c r="K167" s="175"/>
      <c r="L167" s="176"/>
    </row>
    <row r="168" spans="1:12" ht="13.5" thickBot="1">
      <c r="A168" s="222" t="s">
        <v>580</v>
      </c>
      <c r="B168" s="271">
        <v>0</v>
      </c>
      <c r="C168" s="271">
        <v>2629496</v>
      </c>
      <c r="D168" s="271">
        <v>195103630</v>
      </c>
      <c r="E168" s="271">
        <v>3805343</v>
      </c>
      <c r="F168" s="271">
        <v>0</v>
      </c>
      <c r="G168" s="271">
        <v>0</v>
      </c>
      <c r="H168" s="271">
        <v>3520508</v>
      </c>
      <c r="I168" s="271">
        <v>205058977</v>
      </c>
      <c r="J168" s="175"/>
      <c r="K168" s="175"/>
      <c r="L168" s="176"/>
    </row>
    <row r="169" spans="1:12" ht="12.75">
      <c r="A169" s="223" t="s">
        <v>447</v>
      </c>
      <c r="B169" s="272"/>
      <c r="C169" s="272">
        <v>435950</v>
      </c>
      <c r="D169" s="272">
        <v>47767779</v>
      </c>
      <c r="E169" s="272">
        <v>325968</v>
      </c>
      <c r="F169" s="272"/>
      <c r="G169" s="272"/>
      <c r="H169" s="272">
        <v>231238</v>
      </c>
      <c r="I169" s="272">
        <f>SUM(B169:H169)</f>
        <v>48760935</v>
      </c>
      <c r="J169" s="188"/>
      <c r="K169" s="175"/>
      <c r="L169" s="176"/>
    </row>
    <row r="170" spans="1:12" ht="12.75">
      <c r="A170" s="223" t="s">
        <v>445</v>
      </c>
      <c r="B170" s="272"/>
      <c r="C170" s="272"/>
      <c r="D170" s="272">
        <v>-215537</v>
      </c>
      <c r="E170" s="272">
        <v>-47280</v>
      </c>
      <c r="F170" s="272"/>
      <c r="G170" s="272"/>
      <c r="H170" s="272"/>
      <c r="I170" s="272">
        <f>SUM(B170:H170)</f>
        <v>-262817</v>
      </c>
      <c r="J170" s="175"/>
      <c r="K170" s="175"/>
      <c r="L170" s="176"/>
    </row>
    <row r="171" spans="1:12" ht="13.5" thickBot="1">
      <c r="A171" s="222" t="s">
        <v>609</v>
      </c>
      <c r="B171" s="271">
        <f>SUM(B168:B170)</f>
        <v>0</v>
      </c>
      <c r="C171" s="271">
        <f aca="true" t="shared" si="1" ref="C171:I171">SUM(C168:C170)</f>
        <v>3065446</v>
      </c>
      <c r="D171" s="271">
        <f t="shared" si="1"/>
        <v>242655872</v>
      </c>
      <c r="E171" s="271">
        <f t="shared" si="1"/>
        <v>4084031</v>
      </c>
      <c r="F171" s="271">
        <f t="shared" si="1"/>
        <v>0</v>
      </c>
      <c r="G171" s="271">
        <f t="shared" si="1"/>
        <v>0</v>
      </c>
      <c r="H171" s="271">
        <f t="shared" si="1"/>
        <v>3751746</v>
      </c>
      <c r="I171" s="271">
        <f t="shared" si="1"/>
        <v>253557095</v>
      </c>
      <c r="J171" s="175"/>
      <c r="K171" s="175"/>
      <c r="L171" s="176"/>
    </row>
    <row r="172" spans="1:12" ht="12.75">
      <c r="A172" s="223"/>
      <c r="B172" s="272"/>
      <c r="C172" s="272"/>
      <c r="D172" s="272"/>
      <c r="E172" s="272"/>
      <c r="F172" s="272"/>
      <c r="G172" s="272"/>
      <c r="H172" s="272"/>
      <c r="I172" s="272"/>
      <c r="J172" s="175"/>
      <c r="K172" s="175"/>
      <c r="L172" s="177"/>
    </row>
    <row r="173" spans="1:12" ht="12.75">
      <c r="A173" s="222" t="s">
        <v>448</v>
      </c>
      <c r="B173" s="272"/>
      <c r="C173" s="272"/>
      <c r="D173" s="272"/>
      <c r="E173" s="272"/>
      <c r="F173" s="272"/>
      <c r="G173" s="272"/>
      <c r="H173" s="272"/>
      <c r="I173" s="272"/>
      <c r="J173" s="175"/>
      <c r="K173" s="175"/>
      <c r="L173" s="176"/>
    </row>
    <row r="174" spans="1:12" ht="13.5" thickBot="1">
      <c r="A174" s="222" t="s">
        <v>608</v>
      </c>
      <c r="B174" s="271">
        <f>B165-B171</f>
        <v>23269</v>
      </c>
      <c r="C174" s="271">
        <f aca="true" t="shared" si="2" ref="C174:I174">C165-C171</f>
        <v>15034764</v>
      </c>
      <c r="D174" s="271">
        <f t="shared" si="2"/>
        <v>335646028</v>
      </c>
      <c r="E174" s="271">
        <f t="shared" si="2"/>
        <v>921348.6500000004</v>
      </c>
      <c r="F174" s="271">
        <f t="shared" si="2"/>
        <v>46822</v>
      </c>
      <c r="G174" s="271">
        <f t="shared" si="2"/>
        <v>9087578</v>
      </c>
      <c r="H174" s="271">
        <f t="shared" si="2"/>
        <v>692995</v>
      </c>
      <c r="I174" s="271">
        <f t="shared" si="2"/>
        <v>361452804.65</v>
      </c>
      <c r="J174" s="175"/>
      <c r="K174" s="175"/>
      <c r="L174" s="176"/>
    </row>
    <row r="175" spans="1:11" ht="12.75">
      <c r="A175" s="113"/>
      <c r="B175" s="114"/>
      <c r="C175" s="115"/>
      <c r="D175" s="115"/>
      <c r="E175" s="115"/>
      <c r="F175" s="115"/>
      <c r="G175" s="115"/>
      <c r="H175" s="178"/>
      <c r="I175" s="174"/>
      <c r="J175" s="175"/>
      <c r="K175" s="175"/>
    </row>
    <row r="176" spans="1:10" ht="12.75">
      <c r="A176" s="113"/>
      <c r="B176" s="114"/>
      <c r="C176" s="115"/>
      <c r="D176" s="115"/>
      <c r="E176" s="115"/>
      <c r="F176" s="115"/>
      <c r="G176" s="115"/>
      <c r="H176" s="178"/>
      <c r="I176" s="174"/>
      <c r="J176" s="175"/>
    </row>
    <row r="178" spans="1:7" ht="12.75">
      <c r="A178" s="157" t="s">
        <v>454</v>
      </c>
      <c r="C178" s="172"/>
      <c r="D178" s="172"/>
      <c r="G178" s="172"/>
    </row>
    <row r="179" spans="1:3" ht="12.75">
      <c r="A179" s="159"/>
      <c r="B179" s="324" t="s">
        <v>602</v>
      </c>
      <c r="C179" s="324" t="s">
        <v>606</v>
      </c>
    </row>
    <row r="180" spans="1:3" ht="12.75">
      <c r="A180" s="156" t="s">
        <v>455</v>
      </c>
      <c r="B180" s="304">
        <v>5278716</v>
      </c>
      <c r="C180" s="304">
        <v>4873987</v>
      </c>
    </row>
    <row r="181" spans="1:3" ht="12.75">
      <c r="A181" s="156" t="s">
        <v>456</v>
      </c>
      <c r="B181" s="304">
        <v>35354609</v>
      </c>
      <c r="C181" s="304">
        <v>33102589</v>
      </c>
    </row>
    <row r="182" spans="1:3" ht="13.5" thickBot="1">
      <c r="A182" s="156" t="s">
        <v>457</v>
      </c>
      <c r="B182" s="308">
        <v>3493285</v>
      </c>
      <c r="C182" s="308">
        <v>3487424</v>
      </c>
    </row>
    <row r="183" spans="1:3" ht="12.75">
      <c r="A183" s="164"/>
      <c r="B183" s="346">
        <f>SUM(B180:B182)</f>
        <v>44126610</v>
      </c>
      <c r="C183" s="346">
        <f>SUM(C180:C182)</f>
        <v>41464000</v>
      </c>
    </row>
    <row r="184" spans="1:3" ht="13.5" thickBot="1">
      <c r="A184" s="156" t="s">
        <v>458</v>
      </c>
      <c r="B184" s="288">
        <v>0</v>
      </c>
      <c r="C184" s="288">
        <v>-1573060</v>
      </c>
    </row>
    <row r="185" spans="1:3" ht="12.75">
      <c r="A185" s="164"/>
      <c r="B185" s="281">
        <f>SUM(B183:B184)</f>
        <v>44126610</v>
      </c>
      <c r="C185" s="281">
        <f>C183+C184</f>
        <v>39890940</v>
      </c>
    </row>
    <row r="186" spans="1:3" ht="13.5" thickBot="1">
      <c r="A186" s="156" t="s">
        <v>563</v>
      </c>
      <c r="B186" s="308">
        <v>5708908</v>
      </c>
      <c r="C186" s="308">
        <v>6330230</v>
      </c>
    </row>
    <row r="187" spans="1:3" ht="12.75">
      <c r="A187" s="164" t="s">
        <v>552</v>
      </c>
      <c r="B187" s="281">
        <f>SUM(B185:B186)</f>
        <v>49835518</v>
      </c>
      <c r="C187" s="281">
        <f>SUM(C185:C186)</f>
        <v>46221170</v>
      </c>
    </row>
    <row r="188" spans="1:3" ht="12.75">
      <c r="A188" s="156" t="s">
        <v>564</v>
      </c>
      <c r="B188" s="304">
        <v>19302400</v>
      </c>
      <c r="C188" s="304">
        <v>19302266</v>
      </c>
    </row>
    <row r="189" spans="1:3" ht="13.5" thickBot="1">
      <c r="A189" s="321" t="s">
        <v>600</v>
      </c>
      <c r="B189" s="305">
        <v>35000</v>
      </c>
      <c r="C189" s="305">
        <v>0</v>
      </c>
    </row>
    <row r="190" spans="1:3" ht="13.5" thickBot="1">
      <c r="A190" s="116"/>
      <c r="B190" s="310">
        <f>SUM(B187:B189)</f>
        <v>69172918</v>
      </c>
      <c r="C190" s="310">
        <f>SUM(C187:C189)</f>
        <v>65523436</v>
      </c>
    </row>
    <row r="191" spans="1:11" s="279" customFormat="1" ht="12.75">
      <c r="A191" s="275"/>
      <c r="B191" s="280"/>
      <c r="C191" s="276"/>
      <c r="D191" s="278"/>
      <c r="E191" s="278"/>
      <c r="F191" s="278"/>
      <c r="G191" s="278"/>
      <c r="H191" s="278"/>
      <c r="I191" s="278"/>
      <c r="J191" s="277"/>
      <c r="K191" s="277"/>
    </row>
    <row r="192" spans="1:10" ht="27" customHeight="1">
      <c r="A192" s="520" t="s">
        <v>633</v>
      </c>
      <c r="B192" s="520"/>
      <c r="C192" s="520"/>
      <c r="D192" s="520"/>
      <c r="E192" s="520"/>
      <c r="F192" s="520"/>
      <c r="G192" s="520"/>
      <c r="H192" s="520"/>
      <c r="I192" s="520"/>
      <c r="J192" s="186"/>
    </row>
    <row r="193" spans="1:10" ht="40.5" customHeight="1">
      <c r="A193" s="520" t="s">
        <v>595</v>
      </c>
      <c r="B193" s="520"/>
      <c r="C193" s="520"/>
      <c r="D193" s="520"/>
      <c r="E193" s="520"/>
      <c r="F193" s="520"/>
      <c r="G193" s="520"/>
      <c r="H193" s="520"/>
      <c r="I193" s="520"/>
      <c r="J193" s="186"/>
    </row>
    <row r="194" spans="1:11" s="279" customFormat="1" ht="12.75">
      <c r="A194" s="520" t="s">
        <v>601</v>
      </c>
      <c r="B194" s="520"/>
      <c r="C194" s="520"/>
      <c r="D194" s="520"/>
      <c r="E194" s="520"/>
      <c r="F194" s="520"/>
      <c r="G194" s="520"/>
      <c r="H194" s="520"/>
      <c r="I194" s="520"/>
      <c r="J194" s="319"/>
      <c r="K194" s="277"/>
    </row>
    <row r="195" spans="1:8" ht="12.75">
      <c r="A195" s="165"/>
      <c r="H195" s="172"/>
    </row>
    <row r="196" spans="1:8" ht="12.75">
      <c r="A196" s="165"/>
      <c r="H196" s="172"/>
    </row>
    <row r="197" spans="1:8" ht="12.75">
      <c r="A197" s="157" t="s">
        <v>565</v>
      </c>
      <c r="H197" s="172"/>
    </row>
    <row r="198" spans="1:10" ht="12.75">
      <c r="A198" s="520" t="s">
        <v>370</v>
      </c>
      <c r="B198" s="520"/>
      <c r="C198" s="520"/>
      <c r="D198" s="520"/>
      <c r="E198" s="520"/>
      <c r="F198" s="520"/>
      <c r="G198" s="520"/>
      <c r="H198" s="520"/>
      <c r="I198" s="520"/>
      <c r="J198" s="186"/>
    </row>
    <row r="199" spans="1:10" ht="12.75">
      <c r="A199" s="520" t="s">
        <v>371</v>
      </c>
      <c r="B199" s="520"/>
      <c r="C199" s="520"/>
      <c r="D199" s="520"/>
      <c r="E199" s="520"/>
      <c r="F199" s="520"/>
      <c r="G199" s="520"/>
      <c r="H199" s="520"/>
      <c r="I199" s="520"/>
      <c r="J199" s="186"/>
    </row>
    <row r="200" spans="1:10" ht="12.75">
      <c r="A200" s="520" t="s">
        <v>598</v>
      </c>
      <c r="B200" s="520"/>
      <c r="C200" s="520"/>
      <c r="D200" s="520"/>
      <c r="E200" s="520"/>
      <c r="F200" s="520"/>
      <c r="G200" s="520"/>
      <c r="H200" s="520"/>
      <c r="I200" s="520"/>
      <c r="J200" s="186"/>
    </row>
    <row r="201" spans="1:10" ht="12.75">
      <c r="A201" s="520"/>
      <c r="B201" s="520"/>
      <c r="C201" s="520"/>
      <c r="D201" s="520"/>
      <c r="E201" s="520"/>
      <c r="F201" s="520"/>
      <c r="G201" s="520"/>
      <c r="H201" s="520"/>
      <c r="I201" s="520"/>
      <c r="J201" s="186"/>
    </row>
    <row r="202" spans="1:10" ht="12.75">
      <c r="A202" s="520" t="s">
        <v>596</v>
      </c>
      <c r="B202" s="520"/>
      <c r="C202" s="520"/>
      <c r="D202" s="520"/>
      <c r="E202" s="520"/>
      <c r="F202" s="520"/>
      <c r="G202" s="520"/>
      <c r="H202" s="520"/>
      <c r="I202" s="520"/>
      <c r="J202" s="186"/>
    </row>
    <row r="203" spans="1:10" ht="12.75">
      <c r="A203" s="520" t="s">
        <v>572</v>
      </c>
      <c r="B203" s="520"/>
      <c r="C203" s="520"/>
      <c r="D203" s="520"/>
      <c r="E203" s="520"/>
      <c r="F203" s="520"/>
      <c r="G203" s="520"/>
      <c r="H203" s="520"/>
      <c r="I203" s="520"/>
      <c r="J203" s="206"/>
    </row>
    <row r="204" spans="1:10" ht="12.75">
      <c r="A204" s="205"/>
      <c r="B204" s="205"/>
      <c r="C204" s="205"/>
      <c r="D204" s="205"/>
      <c r="E204" s="205"/>
      <c r="F204" s="205"/>
      <c r="G204" s="205"/>
      <c r="H204" s="205"/>
      <c r="I204" s="205"/>
      <c r="J204" s="206"/>
    </row>
    <row r="205" spans="1:10" ht="12.75">
      <c r="A205" s="520" t="s">
        <v>610</v>
      </c>
      <c r="B205" s="520"/>
      <c r="C205" s="520"/>
      <c r="D205" s="520"/>
      <c r="E205" s="520"/>
      <c r="F205" s="520"/>
      <c r="G205" s="520"/>
      <c r="H205" s="520"/>
      <c r="I205" s="520"/>
      <c r="J205" s="186"/>
    </row>
    <row r="206" spans="1:9" ht="12.75">
      <c r="A206" s="160" t="s">
        <v>372</v>
      </c>
      <c r="B206" s="160" t="s">
        <v>373</v>
      </c>
      <c r="D206" s="528"/>
      <c r="E206" s="528"/>
      <c r="F206" s="528"/>
      <c r="G206" s="528"/>
      <c r="H206" s="528"/>
      <c r="I206" s="528"/>
    </row>
    <row r="207" spans="1:2" ht="12.75">
      <c r="A207" s="182" t="s">
        <v>374</v>
      </c>
      <c r="B207" s="207">
        <v>1</v>
      </c>
    </row>
    <row r="208" spans="1:2" ht="12.75">
      <c r="A208" s="182" t="s">
        <v>375</v>
      </c>
      <c r="B208" s="207">
        <v>1</v>
      </c>
    </row>
    <row r="209" spans="1:11" s="202" customFormat="1" ht="25.5">
      <c r="A209" s="200" t="s">
        <v>567</v>
      </c>
      <c r="B209" s="204">
        <v>1</v>
      </c>
      <c r="C209" s="527"/>
      <c r="D209" s="527"/>
      <c r="E209" s="527"/>
      <c r="F209" s="527"/>
      <c r="G209" s="527"/>
      <c r="H209" s="527"/>
      <c r="I209" s="527"/>
      <c r="J209" s="123"/>
      <c r="K209" s="123"/>
    </row>
    <row r="210" ht="12.75">
      <c r="A210" s="165"/>
    </row>
    <row r="211" spans="1:9" ht="12.75">
      <c r="A211" s="526" t="s">
        <v>376</v>
      </c>
      <c r="B211" s="526"/>
      <c r="C211" s="526"/>
      <c r="D211" s="526"/>
      <c r="E211" s="526"/>
      <c r="F211" s="526"/>
      <c r="G211" s="526"/>
      <c r="H211" s="526"/>
      <c r="I211" s="526"/>
    </row>
    <row r="212" spans="1:10" ht="12.75">
      <c r="A212" s="166"/>
      <c r="B212" s="166"/>
      <c r="C212" s="166"/>
      <c r="D212" s="166"/>
      <c r="E212" s="166"/>
      <c r="F212" s="166"/>
      <c r="G212" s="166"/>
      <c r="H212" s="166"/>
      <c r="I212" s="166"/>
      <c r="J212" s="187"/>
    </row>
    <row r="213" spans="1:7" ht="12.75">
      <c r="A213" s="111"/>
      <c r="G213" s="172"/>
    </row>
    <row r="214" ht="12.75">
      <c r="A214" s="157" t="s">
        <v>459</v>
      </c>
    </row>
    <row r="215" spans="2:3" ht="12.75">
      <c r="B215" s="324" t="s">
        <v>602</v>
      </c>
      <c r="C215" s="324" t="s">
        <v>606</v>
      </c>
    </row>
    <row r="216" spans="1:3" ht="12.75">
      <c r="A216" s="118" t="s">
        <v>460</v>
      </c>
      <c r="B216" s="307">
        <v>79394809</v>
      </c>
      <c r="C216" s="307">
        <v>82100308</v>
      </c>
    </row>
    <row r="217" spans="1:8" ht="12.75">
      <c r="A217" s="156" t="s">
        <v>461</v>
      </c>
      <c r="B217" s="307">
        <v>39010</v>
      </c>
      <c r="C217" s="307">
        <v>40385</v>
      </c>
      <c r="H217" s="110"/>
    </row>
    <row r="218" spans="1:3" ht="25.5">
      <c r="A218" s="156" t="s">
        <v>462</v>
      </c>
      <c r="B218" s="307">
        <v>304987</v>
      </c>
      <c r="C218" s="307">
        <v>157670</v>
      </c>
    </row>
    <row r="219" spans="1:3" ht="13.5" thickBot="1">
      <c r="A219" s="156" t="s">
        <v>465</v>
      </c>
      <c r="B219" s="305">
        <v>1098385</v>
      </c>
      <c r="C219" s="305">
        <v>1392688</v>
      </c>
    </row>
    <row r="220" spans="2:3" ht="13.5" thickBot="1">
      <c r="B220" s="310">
        <f>SUM(B216:B219)</f>
        <v>80837191</v>
      </c>
      <c r="C220" s="310">
        <f>SUM(C216:C219)</f>
        <v>83691051</v>
      </c>
    </row>
    <row r="221" spans="1:3" ht="12.75">
      <c r="A221" s="111"/>
      <c r="C221" s="174"/>
    </row>
    <row r="222" spans="1:11" s="214" customFormat="1" ht="12.75">
      <c r="A222" s="219"/>
      <c r="B222" s="220"/>
      <c r="C222" s="220"/>
      <c r="D222" s="220"/>
      <c r="E222" s="220"/>
      <c r="F222" s="220"/>
      <c r="G222" s="220"/>
      <c r="H222" s="220"/>
      <c r="I222" s="220"/>
      <c r="J222" s="211"/>
      <c r="K222" s="211"/>
    </row>
    <row r="223" ht="12.75">
      <c r="A223" s="157" t="s">
        <v>466</v>
      </c>
    </row>
    <row r="224" spans="2:3" ht="12.75">
      <c r="B224" s="324" t="s">
        <v>602</v>
      </c>
      <c r="C224" s="324" t="s">
        <v>606</v>
      </c>
    </row>
    <row r="225" spans="1:3" ht="25.5">
      <c r="A225" s="118" t="s">
        <v>566</v>
      </c>
      <c r="B225" s="307">
        <v>94899556</v>
      </c>
      <c r="C225" s="307">
        <v>95505284</v>
      </c>
    </row>
    <row r="226" spans="1:3" ht="12.75">
      <c r="A226" s="118" t="s">
        <v>467</v>
      </c>
      <c r="B226" s="307">
        <v>99245</v>
      </c>
      <c r="C226" s="307">
        <v>0</v>
      </c>
    </row>
    <row r="227" spans="1:3" ht="12.75">
      <c r="A227" s="118" t="s">
        <v>468</v>
      </c>
      <c r="B227" s="297">
        <v>10986183</v>
      </c>
      <c r="C227" s="297">
        <v>12982595</v>
      </c>
    </row>
    <row r="228" spans="1:11" s="214" customFormat="1" ht="13.5" thickBot="1">
      <c r="A228" s="118" t="s">
        <v>586</v>
      </c>
      <c r="B228" s="308">
        <v>2381</v>
      </c>
      <c r="C228" s="308">
        <v>78283</v>
      </c>
      <c r="D228" s="229"/>
      <c r="E228" s="229"/>
      <c r="F228" s="229"/>
      <c r="G228" s="229"/>
      <c r="H228" s="229"/>
      <c r="I228" s="229"/>
      <c r="J228" s="211"/>
      <c r="K228" s="211"/>
    </row>
    <row r="229" spans="1:5" ht="12.75">
      <c r="A229" s="118"/>
      <c r="B229" s="281">
        <f>SUM(B225:B228)</f>
        <v>105987365</v>
      </c>
      <c r="C229" s="281">
        <f>SUM(C225:C228)</f>
        <v>108566162</v>
      </c>
      <c r="E229" s="172"/>
    </row>
    <row r="230" spans="1:7" ht="13.5" thickBot="1">
      <c r="A230" s="118" t="s">
        <v>469</v>
      </c>
      <c r="B230" s="288">
        <v>-26592556</v>
      </c>
      <c r="C230" s="288">
        <v>-26465854</v>
      </c>
      <c r="G230" s="172"/>
    </row>
    <row r="231" spans="2:5" ht="13.5" thickBot="1">
      <c r="B231" s="310">
        <f>SUM(B229:B230)</f>
        <v>79394809</v>
      </c>
      <c r="C231" s="310">
        <f>SUM(C229:C230)</f>
        <v>82100308</v>
      </c>
      <c r="E231" s="172"/>
    </row>
    <row r="232" ht="12.75">
      <c r="C232" s="174"/>
    </row>
    <row r="233" spans="1:9" ht="12.75">
      <c r="A233" s="163" t="s">
        <v>75</v>
      </c>
      <c r="I233" s="172"/>
    </row>
    <row r="234" spans="1:10" ht="12.75">
      <c r="A234" s="520" t="s">
        <v>470</v>
      </c>
      <c r="B234" s="520"/>
      <c r="C234" s="520"/>
      <c r="D234" s="520"/>
      <c r="E234" s="520"/>
      <c r="F234" s="520"/>
      <c r="G234" s="520"/>
      <c r="H234" s="520"/>
      <c r="I234" s="520"/>
      <c r="J234" s="167"/>
    </row>
    <row r="235" spans="1:3" ht="12.75">
      <c r="A235" s="105"/>
      <c r="B235" s="106" t="s">
        <v>602</v>
      </c>
      <c r="C235" s="106"/>
    </row>
    <row r="236" spans="1:9" ht="12.75">
      <c r="A236" s="156" t="s">
        <v>587</v>
      </c>
      <c r="B236" s="283">
        <v>26465854</v>
      </c>
      <c r="I236" s="172"/>
    </row>
    <row r="237" spans="1:2" ht="12.75">
      <c r="A237" s="156" t="s">
        <v>471</v>
      </c>
      <c r="B237" s="283">
        <v>-3398337</v>
      </c>
    </row>
    <row r="238" spans="1:2" ht="12.75">
      <c r="A238" s="156" t="s">
        <v>472</v>
      </c>
      <c r="B238" s="283">
        <v>-2059070</v>
      </c>
    </row>
    <row r="239" spans="1:2" ht="13.5" thickBot="1">
      <c r="A239" s="156" t="s">
        <v>473</v>
      </c>
      <c r="B239" s="315">
        <v>5584109</v>
      </c>
    </row>
    <row r="240" spans="1:3" ht="13.5" thickBot="1">
      <c r="A240" s="164" t="s">
        <v>474</v>
      </c>
      <c r="B240" s="282">
        <f>SUM(B236:B239)</f>
        <v>26592556</v>
      </c>
      <c r="C240" s="172"/>
    </row>
    <row r="241" ht="12.75">
      <c r="B241" s="193"/>
    </row>
    <row r="242" spans="2:7" ht="12.75">
      <c r="B242" s="193"/>
      <c r="G242" s="172"/>
    </row>
    <row r="243" spans="1:2" ht="12.75">
      <c r="A243" s="163" t="s">
        <v>599</v>
      </c>
      <c r="B243" s="193"/>
    </row>
    <row r="244" spans="1:2" ht="12.75">
      <c r="A244" s="105"/>
      <c r="B244" s="194" t="s">
        <v>602</v>
      </c>
    </row>
    <row r="245" spans="1:8" ht="12.75">
      <c r="A245" s="156" t="s">
        <v>475</v>
      </c>
      <c r="B245" s="286">
        <v>49287196</v>
      </c>
      <c r="H245" s="172"/>
    </row>
    <row r="246" spans="1:2" ht="12.75">
      <c r="A246" s="156" t="s">
        <v>476</v>
      </c>
      <c r="B246" s="286">
        <v>24622458</v>
      </c>
    </row>
    <row r="247" spans="1:2" ht="12.75">
      <c r="A247" s="156" t="s">
        <v>477</v>
      </c>
      <c r="B247" s="286">
        <v>8151734</v>
      </c>
    </row>
    <row r="248" spans="1:11" ht="13.5" thickBot="1">
      <c r="A248" s="156" t="s">
        <v>478</v>
      </c>
      <c r="B248" s="285">
        <v>23923596</v>
      </c>
      <c r="K248" s="171"/>
    </row>
    <row r="249" spans="1:2" ht="13.5" thickBot="1">
      <c r="A249" s="158"/>
      <c r="B249" s="284">
        <f>SUM(B245:B248)</f>
        <v>105984984</v>
      </c>
    </row>
    <row r="251" spans="1:11" s="214" customFormat="1" ht="12.75">
      <c r="A251" s="220"/>
      <c r="B251" s="220"/>
      <c r="C251" s="220"/>
      <c r="D251" s="220"/>
      <c r="E251" s="220"/>
      <c r="F251" s="220"/>
      <c r="G251" s="220"/>
      <c r="H251" s="220"/>
      <c r="I251" s="220"/>
      <c r="J251" s="211"/>
      <c r="K251" s="211"/>
    </row>
    <row r="252" spans="1:11" s="214" customFormat="1" ht="12.75">
      <c r="A252" s="212" t="s">
        <v>574</v>
      </c>
      <c r="B252" s="213"/>
      <c r="C252" s="213"/>
      <c r="D252" s="213"/>
      <c r="E252" s="213"/>
      <c r="F252" s="213"/>
      <c r="G252" s="213"/>
      <c r="H252" s="213"/>
      <c r="I252" s="213"/>
      <c r="J252" s="211"/>
      <c r="K252" s="211"/>
    </row>
    <row r="253" spans="1:11" s="214" customFormat="1" ht="12.75">
      <c r="A253" s="217"/>
      <c r="B253" s="209" t="s">
        <v>602</v>
      </c>
      <c r="C253" s="324" t="s">
        <v>606</v>
      </c>
      <c r="D253" s="213"/>
      <c r="E253" s="213"/>
      <c r="F253" s="213"/>
      <c r="G253" s="213"/>
      <c r="H253" s="213"/>
      <c r="I253" s="213"/>
      <c r="J253" s="211"/>
      <c r="K253" s="211"/>
    </row>
    <row r="254" spans="1:11" s="214" customFormat="1" ht="12.75">
      <c r="A254" s="156" t="s">
        <v>463</v>
      </c>
      <c r="B254" s="304">
        <v>440735</v>
      </c>
      <c r="C254" s="304">
        <v>396304</v>
      </c>
      <c r="D254" s="213"/>
      <c r="E254" s="213"/>
      <c r="F254" s="213"/>
      <c r="G254" s="213"/>
      <c r="H254" s="213"/>
      <c r="I254" s="213"/>
      <c r="J254" s="211"/>
      <c r="K254" s="211"/>
    </row>
    <row r="255" spans="1:11" s="214" customFormat="1" ht="12.75">
      <c r="A255" s="156" t="s">
        <v>464</v>
      </c>
      <c r="B255" s="307">
        <v>646053</v>
      </c>
      <c r="C255" s="307">
        <v>986589</v>
      </c>
      <c r="D255" s="213"/>
      <c r="E255" s="213"/>
      <c r="F255" s="213"/>
      <c r="G255" s="213"/>
      <c r="H255" s="213"/>
      <c r="I255" s="213"/>
      <c r="J255" s="211"/>
      <c r="K255" s="211"/>
    </row>
    <row r="256" spans="1:11" s="214" customFormat="1" ht="13.5" thickBot="1">
      <c r="A256" s="156" t="s">
        <v>465</v>
      </c>
      <c r="B256" s="305">
        <v>11597</v>
      </c>
      <c r="C256" s="305">
        <v>9795</v>
      </c>
      <c r="D256" s="213"/>
      <c r="E256" s="213"/>
      <c r="F256" s="213"/>
      <c r="G256" s="213"/>
      <c r="H256" s="213"/>
      <c r="I256" s="213"/>
      <c r="J256" s="211"/>
      <c r="K256" s="211"/>
    </row>
    <row r="257" spans="1:11" s="214" customFormat="1" ht="13.5" thickBot="1">
      <c r="A257" s="213"/>
      <c r="B257" s="287">
        <f>SUM(B254:B256)</f>
        <v>1098385</v>
      </c>
      <c r="C257" s="310">
        <f>SUM(C254:C256)</f>
        <v>1392688</v>
      </c>
      <c r="D257" s="213"/>
      <c r="E257" s="213"/>
      <c r="F257" s="213"/>
      <c r="G257" s="213"/>
      <c r="H257" s="213"/>
      <c r="I257" s="213"/>
      <c r="J257" s="211"/>
      <c r="K257" s="211"/>
    </row>
    <row r="258" spans="1:3" ht="12.75">
      <c r="A258" s="157"/>
      <c r="C258" s="174"/>
    </row>
    <row r="259" spans="1:11" s="214" customFormat="1" ht="12.75">
      <c r="A259" s="221"/>
      <c r="B259" s="220"/>
      <c r="C259" s="220"/>
      <c r="D259" s="220"/>
      <c r="E259" s="220"/>
      <c r="F259" s="220"/>
      <c r="G259" s="220"/>
      <c r="H259" s="220"/>
      <c r="I259" s="220"/>
      <c r="J259" s="211"/>
      <c r="K259" s="211"/>
    </row>
    <row r="260" ht="12.75">
      <c r="A260" s="157" t="s">
        <v>479</v>
      </c>
    </row>
    <row r="261" spans="1:3" ht="12.75">
      <c r="A261" s="159"/>
      <c r="B261" s="106" t="s">
        <v>602</v>
      </c>
      <c r="C261" s="324" t="s">
        <v>606</v>
      </c>
    </row>
    <row r="262" spans="1:3" ht="12.75">
      <c r="A262" s="156" t="s">
        <v>480</v>
      </c>
      <c r="B262" s="304">
        <v>30000</v>
      </c>
      <c r="C262" s="304">
        <v>30000</v>
      </c>
    </row>
    <row r="263" spans="1:3" ht="13.5" thickBot="1">
      <c r="A263" s="156" t="s">
        <v>481</v>
      </c>
      <c r="B263" s="305">
        <v>608999</v>
      </c>
      <c r="C263" s="305">
        <v>660961</v>
      </c>
    </row>
    <row r="264" spans="1:3" ht="12.75">
      <c r="A264" s="164"/>
      <c r="B264" s="289">
        <f>SUM(B262:B263)</f>
        <v>638999</v>
      </c>
      <c r="C264" s="289">
        <f>SUM(C262:C263)</f>
        <v>690961</v>
      </c>
    </row>
    <row r="265" spans="1:3" ht="13.5" thickBot="1">
      <c r="A265" s="118" t="s">
        <v>458</v>
      </c>
      <c r="B265" s="288">
        <v>-30000</v>
      </c>
      <c r="C265" s="288">
        <v>-30000</v>
      </c>
    </row>
    <row r="266" spans="1:3" ht="13.5" thickBot="1">
      <c r="A266" s="118"/>
      <c r="B266" s="290">
        <f>SUM(B264:B265)</f>
        <v>608999</v>
      </c>
      <c r="C266" s="290">
        <f>SUM(C264:C265)</f>
        <v>660961</v>
      </c>
    </row>
    <row r="267" spans="1:3" ht="12.75">
      <c r="A267" s="165"/>
      <c r="C267" s="174"/>
    </row>
    <row r="269" ht="12.75">
      <c r="A269" s="157" t="s">
        <v>482</v>
      </c>
    </row>
    <row r="270" spans="1:3" ht="12.75">
      <c r="A270" s="159"/>
      <c r="B270" s="106" t="s">
        <v>602</v>
      </c>
      <c r="C270" s="324" t="s">
        <v>606</v>
      </c>
    </row>
    <row r="271" spans="1:3" ht="12.75">
      <c r="A271" s="156" t="s">
        <v>483</v>
      </c>
      <c r="B271" s="304">
        <v>972398</v>
      </c>
      <c r="C271" s="304">
        <v>946491</v>
      </c>
    </row>
    <row r="272" spans="1:3" ht="13.5" customHeight="1">
      <c r="A272" s="156" t="s">
        <v>484</v>
      </c>
      <c r="B272" s="304">
        <v>756836</v>
      </c>
      <c r="C272" s="304">
        <v>411476</v>
      </c>
    </row>
    <row r="273" spans="1:3" ht="13.5" customHeight="1" thickBot="1">
      <c r="A273" s="156" t="s">
        <v>485</v>
      </c>
      <c r="B273" s="305">
        <v>18624</v>
      </c>
      <c r="C273" s="305">
        <v>14459</v>
      </c>
    </row>
    <row r="274" spans="1:3" ht="13.5" thickBot="1">
      <c r="A274" s="158"/>
      <c r="B274" s="291">
        <f>SUM(B271:B273)</f>
        <v>1747858</v>
      </c>
      <c r="C274" s="291">
        <f>SUM(C271:C273)</f>
        <v>1372426</v>
      </c>
    </row>
    <row r="275" ht="12.75">
      <c r="C275" s="174"/>
    </row>
    <row r="276" ht="12.75">
      <c r="A276" s="157"/>
    </row>
    <row r="277" ht="12.75">
      <c r="A277" s="157" t="s">
        <v>486</v>
      </c>
    </row>
    <row r="278" spans="1:3" ht="12.75">
      <c r="A278" s="107"/>
      <c r="B278" s="106" t="s">
        <v>602</v>
      </c>
      <c r="C278" s="324" t="s">
        <v>606</v>
      </c>
    </row>
    <row r="279" spans="1:3" ht="13.5" customHeight="1">
      <c r="A279" s="156" t="s">
        <v>487</v>
      </c>
      <c r="B279" s="304">
        <v>32889185</v>
      </c>
      <c r="C279" s="304">
        <v>41285676</v>
      </c>
    </row>
    <row r="280" spans="1:3" ht="12.75">
      <c r="A280" s="156" t="s">
        <v>488</v>
      </c>
      <c r="B280" s="304">
        <v>796944</v>
      </c>
      <c r="C280" s="304">
        <v>1167134</v>
      </c>
    </row>
    <row r="281" spans="1:3" ht="13.5" thickBot="1">
      <c r="A281" s="156" t="s">
        <v>489</v>
      </c>
      <c r="B281" s="305">
        <v>16452493</v>
      </c>
      <c r="C281" s="305">
        <v>18595554</v>
      </c>
    </row>
    <row r="282" spans="1:3" ht="13.5" thickBot="1">
      <c r="A282" s="179"/>
      <c r="B282" s="292">
        <f>SUM(B279:B281)</f>
        <v>50138622</v>
      </c>
      <c r="C282" s="316">
        <f>SUM(C279:C281)</f>
        <v>61048364</v>
      </c>
    </row>
    <row r="283" spans="1:3" ht="12.75">
      <c r="A283" s="180"/>
      <c r="C283" s="174"/>
    </row>
    <row r="284" ht="12.75">
      <c r="A284" s="157"/>
    </row>
    <row r="285" ht="12.75">
      <c r="A285" s="157" t="s">
        <v>490</v>
      </c>
    </row>
    <row r="286" spans="1:10" ht="51" customHeight="1">
      <c r="A286" s="520" t="s">
        <v>491</v>
      </c>
      <c r="B286" s="520"/>
      <c r="C286" s="520"/>
      <c r="D286" s="520"/>
      <c r="E286" s="520"/>
      <c r="F286" s="520"/>
      <c r="G286" s="520"/>
      <c r="H286" s="520"/>
      <c r="I286" s="520"/>
      <c r="J286" s="186"/>
    </row>
    <row r="287" spans="1:10" ht="12.75">
      <c r="A287" s="520"/>
      <c r="B287" s="520"/>
      <c r="C287" s="520"/>
      <c r="D287" s="520"/>
      <c r="E287" s="520"/>
      <c r="F287" s="520"/>
      <c r="G287" s="520"/>
      <c r="H287" s="520"/>
      <c r="I287" s="520"/>
      <c r="J287" s="186"/>
    </row>
    <row r="288" spans="1:10" ht="38.25" customHeight="1">
      <c r="A288" s="520" t="s">
        <v>597</v>
      </c>
      <c r="B288" s="520"/>
      <c r="C288" s="520"/>
      <c r="D288" s="520"/>
      <c r="E288" s="520"/>
      <c r="F288" s="520"/>
      <c r="G288" s="520"/>
      <c r="H288" s="520"/>
      <c r="I288" s="520"/>
      <c r="J288" s="186"/>
    </row>
    <row r="289" spans="1:10" ht="12.75">
      <c r="A289" s="520"/>
      <c r="B289" s="520"/>
      <c r="C289" s="520"/>
      <c r="D289" s="520"/>
      <c r="E289" s="520"/>
      <c r="F289" s="520"/>
      <c r="G289" s="520"/>
      <c r="H289" s="520"/>
      <c r="I289" s="520"/>
      <c r="J289" s="186"/>
    </row>
    <row r="290" spans="1:10" ht="12.75" customHeight="1">
      <c r="A290" s="520" t="s">
        <v>611</v>
      </c>
      <c r="B290" s="520"/>
      <c r="C290" s="520"/>
      <c r="D290" s="520"/>
      <c r="E290" s="520"/>
      <c r="F290" s="520"/>
      <c r="G290" s="520"/>
      <c r="H290" s="520"/>
      <c r="I290" s="520"/>
      <c r="J290" s="169"/>
    </row>
    <row r="291" spans="1:10" ht="12.75">
      <c r="A291" s="162"/>
      <c r="B291" s="162"/>
      <c r="C291" s="162"/>
      <c r="D291" s="162"/>
      <c r="E291" s="162"/>
      <c r="F291" s="162"/>
      <c r="G291" s="162"/>
      <c r="H291" s="162"/>
      <c r="I291" s="162"/>
      <c r="J291" s="167"/>
    </row>
    <row r="292" spans="1:10" ht="12.75">
      <c r="A292" s="116" t="s">
        <v>492</v>
      </c>
      <c r="B292" s="293">
        <v>53996274</v>
      </c>
      <c r="C292" s="162"/>
      <c r="D292" s="162"/>
      <c r="E292" s="162"/>
      <c r="F292" s="162"/>
      <c r="G292" s="162"/>
      <c r="H292" s="162"/>
      <c r="I292" s="162"/>
      <c r="J292" s="167"/>
    </row>
    <row r="293" spans="1:10" ht="12.75">
      <c r="A293" s="116" t="s">
        <v>493</v>
      </c>
      <c r="B293" s="293">
        <v>2820070</v>
      </c>
      <c r="C293" s="162"/>
      <c r="D293" s="162"/>
      <c r="E293" s="162"/>
      <c r="F293" s="162"/>
      <c r="G293" s="162"/>
      <c r="H293" s="162"/>
      <c r="I293" s="162"/>
      <c r="J293" s="167"/>
    </row>
    <row r="294" spans="1:10" ht="12.75">
      <c r="A294" s="116" t="s">
        <v>494</v>
      </c>
      <c r="B294" s="294">
        <f>B292/B293</f>
        <v>19.14713961000968</v>
      </c>
      <c r="C294" s="162"/>
      <c r="D294" s="162"/>
      <c r="E294" s="162"/>
      <c r="F294" s="162"/>
      <c r="G294" s="162"/>
      <c r="H294" s="162"/>
      <c r="I294" s="162"/>
      <c r="J294" s="167"/>
    </row>
    <row r="295" spans="1:10" ht="12.75">
      <c r="A295" s="116"/>
      <c r="B295" s="162"/>
      <c r="C295" s="162"/>
      <c r="D295" s="162"/>
      <c r="E295" s="162"/>
      <c r="F295" s="162"/>
      <c r="G295" s="162"/>
      <c r="H295" s="162"/>
      <c r="I295" s="162"/>
      <c r="J295" s="167"/>
    </row>
    <row r="296" spans="1:10" ht="12.75" customHeight="1">
      <c r="A296" s="535" t="s">
        <v>616</v>
      </c>
      <c r="B296" s="535"/>
      <c r="C296" s="535"/>
      <c r="D296" s="535"/>
      <c r="E296" s="535"/>
      <c r="F296" s="535"/>
      <c r="G296" s="535"/>
      <c r="H296" s="535"/>
      <c r="I296" s="535"/>
      <c r="J296" s="169"/>
    </row>
    <row r="297" spans="1:6" ht="12.75">
      <c r="A297" s="546"/>
      <c r="B297" s="546"/>
      <c r="C297" s="546"/>
      <c r="D297" s="546"/>
      <c r="E297" s="546"/>
      <c r="F297" s="119"/>
    </row>
    <row r="298" spans="1:10" ht="27" customHeight="1">
      <c r="A298" s="520" t="s">
        <v>614</v>
      </c>
      <c r="B298" s="520"/>
      <c r="C298" s="520"/>
      <c r="D298" s="520"/>
      <c r="E298" s="520"/>
      <c r="F298" s="520"/>
      <c r="G298" s="520"/>
      <c r="H298" s="520"/>
      <c r="I298" s="520"/>
      <c r="J298" s="186"/>
    </row>
    <row r="299" spans="1:10" ht="12.75">
      <c r="A299" s="520" t="s">
        <v>615</v>
      </c>
      <c r="B299" s="520"/>
      <c r="C299" s="520"/>
      <c r="D299" s="520"/>
      <c r="E299" s="520"/>
      <c r="F299" s="520"/>
      <c r="G299" s="520"/>
      <c r="H299" s="520"/>
      <c r="I299" s="520"/>
      <c r="J299" s="186"/>
    </row>
    <row r="300" spans="1:6" ht="12.75">
      <c r="A300" s="546"/>
      <c r="B300" s="546"/>
      <c r="C300" s="546"/>
      <c r="D300" s="546"/>
      <c r="E300" s="546"/>
      <c r="F300" s="119"/>
    </row>
    <row r="301" spans="1:9" ht="13.5" thickBot="1">
      <c r="A301" s="539" t="s">
        <v>612</v>
      </c>
      <c r="B301" s="539"/>
      <c r="C301" s="539"/>
      <c r="D301" s="539"/>
      <c r="E301" s="539"/>
      <c r="F301" s="539"/>
      <c r="G301" s="539"/>
      <c r="H301" s="539"/>
      <c r="I301" s="539"/>
    </row>
    <row r="302" spans="1:9" s="208" customFormat="1" ht="13.5" thickBot="1">
      <c r="A302" s="540" t="s">
        <v>591</v>
      </c>
      <c r="B302" s="541"/>
      <c r="C302" s="541"/>
      <c r="D302" s="542"/>
      <c r="E302" s="547">
        <v>41274</v>
      </c>
      <c r="F302" s="548"/>
      <c r="G302" s="547">
        <v>40908</v>
      </c>
      <c r="H302" s="548"/>
      <c r="I302" s="320"/>
    </row>
    <row r="303" spans="1:9" s="208" customFormat="1" ht="26.25" thickBot="1">
      <c r="A303" s="543"/>
      <c r="B303" s="544"/>
      <c r="C303" s="544"/>
      <c r="D303" s="545"/>
      <c r="E303" s="326" t="s">
        <v>592</v>
      </c>
      <c r="F303" s="327" t="s">
        <v>496</v>
      </c>
      <c r="G303" s="326" t="s">
        <v>592</v>
      </c>
      <c r="H303" s="327" t="s">
        <v>496</v>
      </c>
      <c r="I303" s="320"/>
    </row>
    <row r="304" spans="1:9" s="208" customFormat="1" ht="13.5" thickBot="1">
      <c r="A304" s="549" t="s">
        <v>573</v>
      </c>
      <c r="B304" s="550"/>
      <c r="C304" s="550"/>
      <c r="D304" s="551"/>
      <c r="E304" s="328">
        <v>18595.69</v>
      </c>
      <c r="F304" s="329">
        <v>65.9405</v>
      </c>
      <c r="G304" s="328">
        <v>18595.69</v>
      </c>
      <c r="H304" s="329">
        <v>65.9405</v>
      </c>
      <c r="I304" s="320"/>
    </row>
    <row r="305" spans="1:9" s="208" customFormat="1" ht="13.5" thickBot="1">
      <c r="A305" s="549"/>
      <c r="B305" s="550"/>
      <c r="C305" s="550"/>
      <c r="D305" s="551"/>
      <c r="E305" s="330">
        <f>E304</f>
        <v>18595.69</v>
      </c>
      <c r="F305" s="331">
        <f>F304</f>
        <v>65.9405</v>
      </c>
      <c r="G305" s="332">
        <f>G304</f>
        <v>18595.69</v>
      </c>
      <c r="H305" s="331">
        <f>H304</f>
        <v>65.9405</v>
      </c>
      <c r="I305" s="320"/>
    </row>
    <row r="306" spans="1:9" s="208" customFormat="1" ht="12.75" customHeight="1">
      <c r="A306" s="555" t="s">
        <v>90</v>
      </c>
      <c r="B306" s="556"/>
      <c r="C306" s="556"/>
      <c r="D306" s="557"/>
      <c r="E306" s="333">
        <v>1605</v>
      </c>
      <c r="F306" s="334">
        <v>5.69</v>
      </c>
      <c r="G306" s="333">
        <v>1605.14</v>
      </c>
      <c r="H306" s="334">
        <v>5.6918</v>
      </c>
      <c r="I306" s="320"/>
    </row>
    <row r="307" spans="1:9" s="208" customFormat="1" ht="12.75" customHeight="1">
      <c r="A307" s="552" t="s">
        <v>561</v>
      </c>
      <c r="B307" s="553"/>
      <c r="C307" s="553"/>
      <c r="D307" s="554"/>
      <c r="E307" s="333">
        <v>1384.71</v>
      </c>
      <c r="F307" s="334">
        <v>4.9102</v>
      </c>
      <c r="G307" s="333">
        <v>1384.71</v>
      </c>
      <c r="H307" s="334">
        <v>4.9102</v>
      </c>
      <c r="I307" s="320"/>
    </row>
    <row r="308" spans="1:9" s="208" customFormat="1" ht="12.75" customHeight="1">
      <c r="A308" s="552" t="s">
        <v>80</v>
      </c>
      <c r="B308" s="553"/>
      <c r="C308" s="553"/>
      <c r="D308" s="554"/>
      <c r="E308" s="333">
        <v>1338</v>
      </c>
      <c r="F308" s="334">
        <v>4.7435</v>
      </c>
      <c r="G308" s="333">
        <v>1345</v>
      </c>
      <c r="H308" s="334">
        <v>4.7694</v>
      </c>
      <c r="I308" s="320"/>
    </row>
    <row r="309" spans="1:9" s="208" customFormat="1" ht="12.75" customHeight="1">
      <c r="A309" s="552" t="s">
        <v>81</v>
      </c>
      <c r="B309" s="553"/>
      <c r="C309" s="553"/>
      <c r="D309" s="554"/>
      <c r="E309" s="333">
        <v>966</v>
      </c>
      <c r="F309" s="334">
        <v>3.4266</v>
      </c>
      <c r="G309" s="333">
        <v>978.91</v>
      </c>
      <c r="H309" s="334">
        <v>3.4712</v>
      </c>
      <c r="I309" s="320"/>
    </row>
    <row r="310" spans="1:9" s="208" customFormat="1" ht="12.75" customHeight="1">
      <c r="A310" s="552" t="s">
        <v>82</v>
      </c>
      <c r="B310" s="553"/>
      <c r="C310" s="553"/>
      <c r="D310" s="554"/>
      <c r="E310" s="333">
        <v>766</v>
      </c>
      <c r="F310" s="334">
        <v>2.7156</v>
      </c>
      <c r="G310" s="333">
        <v>765.82</v>
      </c>
      <c r="H310" s="334">
        <v>2.7156</v>
      </c>
      <c r="I310" s="320"/>
    </row>
    <row r="311" spans="1:9" s="208" customFormat="1" ht="12.75" customHeight="1">
      <c r="A311" s="552" t="s">
        <v>83</v>
      </c>
      <c r="B311" s="553"/>
      <c r="C311" s="553"/>
      <c r="D311" s="554"/>
      <c r="E311" s="333">
        <v>428</v>
      </c>
      <c r="F311" s="334">
        <v>1.518</v>
      </c>
      <c r="G311" s="333">
        <v>428.09</v>
      </c>
      <c r="H311" s="334">
        <v>1.518</v>
      </c>
      <c r="I311" s="320"/>
    </row>
    <row r="312" spans="1:9" s="208" customFormat="1" ht="12.75">
      <c r="A312" s="552" t="s">
        <v>84</v>
      </c>
      <c r="B312" s="553"/>
      <c r="C312" s="553"/>
      <c r="D312" s="554"/>
      <c r="E312" s="333">
        <v>303</v>
      </c>
      <c r="F312" s="334">
        <v>1.0745</v>
      </c>
      <c r="G312" s="333">
        <v>303.01</v>
      </c>
      <c r="H312" s="334">
        <v>1.0745</v>
      </c>
      <c r="I312" s="320"/>
    </row>
    <row r="313" spans="1:9" s="208" customFormat="1" ht="12.75">
      <c r="A313" s="552" t="s">
        <v>559</v>
      </c>
      <c r="B313" s="553"/>
      <c r="C313" s="553"/>
      <c r="D313" s="554"/>
      <c r="E313" s="333">
        <v>202</v>
      </c>
      <c r="F313" s="334">
        <v>0.7163</v>
      </c>
      <c r="G313" s="333">
        <v>202</v>
      </c>
      <c r="H313" s="334">
        <v>0.7163</v>
      </c>
      <c r="I313" s="320"/>
    </row>
    <row r="314" spans="1:9" s="208" customFormat="1" ht="12.75" customHeight="1">
      <c r="A314" s="552" t="s">
        <v>593</v>
      </c>
      <c r="B314" s="553"/>
      <c r="C314" s="553"/>
      <c r="D314" s="554"/>
      <c r="E314" s="333">
        <v>144</v>
      </c>
      <c r="F314" s="334">
        <v>0.509</v>
      </c>
      <c r="G314" s="333">
        <v>143.53</v>
      </c>
      <c r="H314" s="334">
        <v>0.509</v>
      </c>
      <c r="I314" s="320"/>
    </row>
    <row r="315" spans="1:9" s="208" customFormat="1" ht="12.75" customHeight="1">
      <c r="A315" s="552" t="s">
        <v>617</v>
      </c>
      <c r="B315" s="553"/>
      <c r="C315" s="553"/>
      <c r="D315" s="554"/>
      <c r="E315" s="333">
        <v>127</v>
      </c>
      <c r="F315" s="334">
        <v>0.4497</v>
      </c>
      <c r="G315" s="333">
        <v>126.81</v>
      </c>
      <c r="H315" s="334">
        <v>0.4497</v>
      </c>
      <c r="I315" s="320"/>
    </row>
    <row r="316" spans="1:9" s="208" customFormat="1" ht="12.75">
      <c r="A316" s="552" t="s">
        <v>618</v>
      </c>
      <c r="B316" s="553"/>
      <c r="C316" s="553"/>
      <c r="D316" s="554"/>
      <c r="E316" s="333">
        <v>102</v>
      </c>
      <c r="F316" s="334">
        <v>0.3621</v>
      </c>
      <c r="G316" s="333">
        <v>107.84</v>
      </c>
      <c r="H316" s="334">
        <v>0.3824</v>
      </c>
      <c r="I316" s="320"/>
    </row>
    <row r="317" spans="1:9" s="208" customFormat="1" ht="12.75">
      <c r="A317" s="552" t="s">
        <v>619</v>
      </c>
      <c r="B317" s="553"/>
      <c r="C317" s="553"/>
      <c r="D317" s="554"/>
      <c r="E317" s="333">
        <v>100</v>
      </c>
      <c r="F317" s="334">
        <v>0.3546</v>
      </c>
      <c r="G317" s="333">
        <v>100</v>
      </c>
      <c r="H317" s="334">
        <v>0.3546</v>
      </c>
      <c r="I317" s="320"/>
    </row>
    <row r="318" spans="1:9" s="208" customFormat="1" ht="12.75" customHeight="1">
      <c r="A318" s="552" t="s">
        <v>622</v>
      </c>
      <c r="B318" s="553"/>
      <c r="C318" s="553"/>
      <c r="D318" s="554"/>
      <c r="E318" s="333">
        <v>100</v>
      </c>
      <c r="F318" s="334">
        <v>0.3546</v>
      </c>
      <c r="G318" s="333">
        <v>74.34</v>
      </c>
      <c r="H318" s="334">
        <v>0.2636</v>
      </c>
      <c r="I318" s="320"/>
    </row>
    <row r="319" spans="1:9" s="208" customFormat="1" ht="12.75" customHeight="1">
      <c r="A319" s="552" t="s">
        <v>620</v>
      </c>
      <c r="B319" s="553"/>
      <c r="C319" s="553"/>
      <c r="D319" s="554"/>
      <c r="E319" s="333">
        <v>91</v>
      </c>
      <c r="F319" s="334">
        <v>0.3235</v>
      </c>
      <c r="G319" s="333">
        <v>91.23</v>
      </c>
      <c r="H319" s="334">
        <v>0.3235</v>
      </c>
      <c r="I319" s="320"/>
    </row>
    <row r="320" spans="1:9" s="208" customFormat="1" ht="12.75">
      <c r="A320" s="552" t="s">
        <v>621</v>
      </c>
      <c r="B320" s="553"/>
      <c r="C320" s="553"/>
      <c r="D320" s="554"/>
      <c r="E320" s="333">
        <v>69</v>
      </c>
      <c r="F320" s="334">
        <v>0.2455</v>
      </c>
      <c r="G320" s="333">
        <v>84.83</v>
      </c>
      <c r="H320" s="334">
        <v>0.3008</v>
      </c>
      <c r="I320" s="320"/>
    </row>
    <row r="321" spans="1:9" s="208" customFormat="1" ht="12.75" customHeight="1">
      <c r="A321" s="552" t="s">
        <v>623</v>
      </c>
      <c r="B321" s="553"/>
      <c r="C321" s="553"/>
      <c r="D321" s="554"/>
      <c r="E321" s="333">
        <v>57</v>
      </c>
      <c r="F321" s="334">
        <v>0.2007</v>
      </c>
      <c r="G321" s="333">
        <v>56.6</v>
      </c>
      <c r="H321" s="334">
        <v>0.2007</v>
      </c>
      <c r="I321" s="320"/>
    </row>
    <row r="322" spans="1:9" s="208" customFormat="1" ht="12.75">
      <c r="A322" s="552" t="s">
        <v>624</v>
      </c>
      <c r="B322" s="553"/>
      <c r="C322" s="553"/>
      <c r="D322" s="554"/>
      <c r="E322" s="333">
        <v>43</v>
      </c>
      <c r="F322" s="334">
        <v>0.1539</v>
      </c>
      <c r="G322" s="333">
        <v>43.39</v>
      </c>
      <c r="H322" s="334">
        <v>0.1539</v>
      </c>
      <c r="I322" s="320"/>
    </row>
    <row r="323" spans="1:9" s="208" customFormat="1" ht="12.75">
      <c r="A323" s="552" t="s">
        <v>625</v>
      </c>
      <c r="B323" s="553"/>
      <c r="C323" s="553"/>
      <c r="D323" s="554"/>
      <c r="E323" s="333">
        <v>38</v>
      </c>
      <c r="F323" s="334">
        <v>0.1338</v>
      </c>
      <c r="G323" s="333">
        <v>37.74</v>
      </c>
      <c r="H323" s="334">
        <v>0.1338</v>
      </c>
      <c r="I323" s="320"/>
    </row>
    <row r="324" spans="1:9" s="208" customFormat="1" ht="12.75">
      <c r="A324" s="552" t="s">
        <v>626</v>
      </c>
      <c r="B324" s="553"/>
      <c r="C324" s="553"/>
      <c r="D324" s="554"/>
      <c r="E324" s="333">
        <v>38</v>
      </c>
      <c r="F324" s="334">
        <v>0.1338</v>
      </c>
      <c r="G324" s="333">
        <v>37.73</v>
      </c>
      <c r="H324" s="334">
        <v>0.1338</v>
      </c>
      <c r="I324" s="320"/>
    </row>
    <row r="325" spans="1:9" s="208" customFormat="1" ht="12.75" customHeight="1">
      <c r="A325" s="552" t="s">
        <v>634</v>
      </c>
      <c r="B325" s="553"/>
      <c r="C325" s="553"/>
      <c r="D325" s="554"/>
      <c r="E325" s="333">
        <v>34</v>
      </c>
      <c r="F325" s="334">
        <v>0.1196</v>
      </c>
      <c r="G325" s="333">
        <v>0</v>
      </c>
      <c r="H325" s="334">
        <v>0</v>
      </c>
      <c r="I325" s="320"/>
    </row>
    <row r="326" spans="1:9" s="208" customFormat="1" ht="12.75" customHeight="1">
      <c r="A326" s="552" t="s">
        <v>627</v>
      </c>
      <c r="B326" s="553"/>
      <c r="C326" s="553"/>
      <c r="D326" s="554"/>
      <c r="E326" s="333">
        <v>32</v>
      </c>
      <c r="F326" s="334">
        <v>0.1117</v>
      </c>
      <c r="G326" s="333">
        <v>31.51</v>
      </c>
      <c r="H326" s="334">
        <v>0.1117</v>
      </c>
      <c r="I326" s="320"/>
    </row>
    <row r="327" spans="1:9" s="208" customFormat="1" ht="13.5" thickBot="1">
      <c r="A327" s="558" t="s">
        <v>628</v>
      </c>
      <c r="B327" s="559"/>
      <c r="C327" s="559"/>
      <c r="D327" s="560"/>
      <c r="E327" s="335">
        <v>30</v>
      </c>
      <c r="F327" s="336">
        <v>0.1079</v>
      </c>
      <c r="G327" s="335">
        <v>30.43</v>
      </c>
      <c r="H327" s="336">
        <v>0.1079</v>
      </c>
      <c r="I327" s="320"/>
    </row>
    <row r="328" spans="1:9" s="208" customFormat="1" ht="13.5" thickBot="1">
      <c r="A328" s="549"/>
      <c r="B328" s="550"/>
      <c r="C328" s="550"/>
      <c r="D328" s="551"/>
      <c r="E328" s="337">
        <f>SUM(E306:E327)</f>
        <v>7997.71</v>
      </c>
      <c r="F328" s="338">
        <f>SUM(F306:F327)</f>
        <v>28.355100000000007</v>
      </c>
      <c r="G328" s="339">
        <f>SUM(G306:G327)</f>
        <v>7978.660000000001</v>
      </c>
      <c r="H328" s="338">
        <f>SUM(H306:H327)</f>
        <v>28.292400000000004</v>
      </c>
      <c r="I328" s="320"/>
    </row>
    <row r="329" spans="1:9" s="208" customFormat="1" ht="13.5" thickBot="1">
      <c r="A329" s="549" t="s">
        <v>589</v>
      </c>
      <c r="B329" s="550"/>
      <c r="C329" s="550"/>
      <c r="D329" s="551"/>
      <c r="E329" s="340">
        <v>1602</v>
      </c>
      <c r="F329" s="341">
        <v>5.7026</v>
      </c>
      <c r="G329" s="340">
        <v>1532.4999999999957</v>
      </c>
      <c r="H329" s="341">
        <v>5.433999999999968</v>
      </c>
      <c r="I329" s="320"/>
    </row>
    <row r="330" spans="1:11" s="208" customFormat="1" ht="13.5" thickBot="1">
      <c r="A330" s="549"/>
      <c r="B330" s="550"/>
      <c r="C330" s="550"/>
      <c r="D330" s="551"/>
      <c r="E330" s="330">
        <f>E305+E328+E329</f>
        <v>28195.399999999998</v>
      </c>
      <c r="F330" s="342">
        <f>F305+F328+F329</f>
        <v>99.99820000000001</v>
      </c>
      <c r="G330" s="332">
        <f>G305+G328+G329</f>
        <v>28106.849999999995</v>
      </c>
      <c r="H330" s="342">
        <f>H305+H328+H329</f>
        <v>99.66689999999997</v>
      </c>
      <c r="I330" s="320"/>
      <c r="J330" s="343"/>
      <c r="K330" s="343"/>
    </row>
    <row r="331" spans="1:9" ht="12.75">
      <c r="A331" s="198"/>
      <c r="B331" s="198"/>
      <c r="C331" s="198"/>
      <c r="D331" s="198"/>
      <c r="E331" s="198"/>
      <c r="F331" s="119"/>
      <c r="G331" s="199"/>
      <c r="H331" s="199"/>
      <c r="I331" s="172"/>
    </row>
    <row r="332" spans="1:7" ht="12.75">
      <c r="A332" s="518"/>
      <c r="B332" s="518"/>
      <c r="C332" s="518"/>
      <c r="D332" s="518"/>
      <c r="E332" s="518"/>
      <c r="F332" s="119"/>
      <c r="G332" s="172"/>
    </row>
    <row r="333" spans="1:7" ht="12.75">
      <c r="A333" s="519" t="s">
        <v>497</v>
      </c>
      <c r="B333" s="519"/>
      <c r="C333" s="519"/>
      <c r="D333" s="519"/>
      <c r="E333" s="519"/>
      <c r="F333" s="119"/>
      <c r="G333" s="172"/>
    </row>
    <row r="334" spans="2:6" ht="12.75">
      <c r="B334" s="106" t="s">
        <v>602</v>
      </c>
      <c r="C334" s="324" t="s">
        <v>606</v>
      </c>
      <c r="F334" s="119"/>
    </row>
    <row r="335" spans="1:6" ht="15.75" customHeight="1">
      <c r="A335" s="118" t="s">
        <v>498</v>
      </c>
      <c r="B335" s="307">
        <v>24398086</v>
      </c>
      <c r="C335" s="307">
        <v>37409703</v>
      </c>
      <c r="F335" s="119"/>
    </row>
    <row r="336" spans="1:6" ht="15.75" customHeight="1" thickBot="1">
      <c r="A336" s="118" t="s">
        <v>499</v>
      </c>
      <c r="B336" s="308">
        <v>513896442</v>
      </c>
      <c r="C336" s="308">
        <v>529091707</v>
      </c>
      <c r="F336" s="119"/>
    </row>
    <row r="337" spans="2:6" ht="13.5" thickBot="1">
      <c r="B337" s="295">
        <f>SUM(B335:B336)</f>
        <v>538294528</v>
      </c>
      <c r="C337" s="310">
        <f>SUM(C335:C336)</f>
        <v>566501410</v>
      </c>
      <c r="F337" s="119"/>
    </row>
    <row r="338" spans="1:6" ht="12.75">
      <c r="A338" s="519"/>
      <c r="B338" s="519"/>
      <c r="C338" s="519"/>
      <c r="D338" s="519"/>
      <c r="E338" s="519"/>
      <c r="F338" s="119"/>
    </row>
    <row r="339" ht="12.75">
      <c r="A339" s="119"/>
    </row>
    <row r="340" ht="12.75">
      <c r="A340" s="157" t="s">
        <v>500</v>
      </c>
    </row>
    <row r="341" spans="2:6" ht="12.75">
      <c r="B341" s="106" t="s">
        <v>602</v>
      </c>
      <c r="C341" s="324" t="s">
        <v>606</v>
      </c>
      <c r="F341" s="172"/>
    </row>
    <row r="342" spans="1:6" ht="12.75">
      <c r="A342" s="118" t="s">
        <v>498</v>
      </c>
      <c r="B342" s="307">
        <v>7083573</v>
      </c>
      <c r="C342" s="307">
        <v>67589816</v>
      </c>
      <c r="F342" s="172"/>
    </row>
    <row r="343" spans="1:11" ht="13.5" customHeight="1">
      <c r="A343" s="118" t="s">
        <v>499</v>
      </c>
      <c r="B343" s="307">
        <v>8213777</v>
      </c>
      <c r="C343" s="307">
        <v>1800000</v>
      </c>
      <c r="K343" s="171"/>
    </row>
    <row r="344" spans="1:3" ht="12.75">
      <c r="A344" s="118" t="s">
        <v>501</v>
      </c>
      <c r="B344" s="307">
        <v>14027722</v>
      </c>
      <c r="C344" s="307">
        <v>5831541</v>
      </c>
    </row>
    <row r="345" spans="1:3" ht="12.75">
      <c r="A345" s="118" t="s">
        <v>502</v>
      </c>
      <c r="B345" s="297">
        <v>269413750</v>
      </c>
      <c r="C345" s="297">
        <v>267952500</v>
      </c>
    </row>
    <row r="346" spans="1:3" ht="25.5">
      <c r="A346" s="118" t="s">
        <v>571</v>
      </c>
      <c r="B346" s="297">
        <v>7897392</v>
      </c>
      <c r="C346" s="297">
        <v>2966647</v>
      </c>
    </row>
    <row r="347" spans="1:9" ht="12.75">
      <c r="A347" s="118" t="s">
        <v>568</v>
      </c>
      <c r="B347" s="297">
        <v>7452575</v>
      </c>
      <c r="C347" s="297">
        <v>8130081</v>
      </c>
      <c r="D347" s="201"/>
      <c r="E347" s="201"/>
      <c r="F347" s="201"/>
      <c r="G347" s="201"/>
      <c r="H347" s="201"/>
      <c r="I347" s="201"/>
    </row>
    <row r="348" spans="1:3" ht="12.75">
      <c r="A348" s="118" t="s">
        <v>503</v>
      </c>
      <c r="B348" s="307">
        <v>180744276</v>
      </c>
      <c r="C348" s="307">
        <v>91534566</v>
      </c>
    </row>
    <row r="349" spans="1:3" ht="12.75">
      <c r="A349" s="156" t="s">
        <v>504</v>
      </c>
      <c r="B349" s="307">
        <v>1857909</v>
      </c>
      <c r="C349" s="307">
        <v>1709888</v>
      </c>
    </row>
    <row r="350" spans="1:3" ht="25.5">
      <c r="A350" s="156" t="s">
        <v>505</v>
      </c>
      <c r="B350" s="307">
        <v>4950418</v>
      </c>
      <c r="C350" s="307">
        <v>5218490</v>
      </c>
    </row>
    <row r="351" spans="1:3" ht="13.5" thickBot="1">
      <c r="A351" s="156" t="s">
        <v>506</v>
      </c>
      <c r="B351" s="308">
        <v>195071</v>
      </c>
      <c r="C351" s="308">
        <v>87120</v>
      </c>
    </row>
    <row r="352" spans="2:3" ht="13.5" thickBot="1">
      <c r="B352" s="296">
        <f>SUM(B342:B351)</f>
        <v>501836463</v>
      </c>
      <c r="C352" s="310">
        <f>SUM(C342:C351)</f>
        <v>452820649</v>
      </c>
    </row>
    <row r="353" ht="12.75">
      <c r="A353" s="119"/>
    </row>
    <row r="354" ht="12.75">
      <c r="A354" s="119"/>
    </row>
    <row r="355" ht="12.75">
      <c r="A355" s="157" t="s">
        <v>510</v>
      </c>
    </row>
    <row r="356" spans="1:3" ht="12.75">
      <c r="A356" s="159"/>
      <c r="B356" s="106" t="s">
        <v>602</v>
      </c>
      <c r="C356" s="324" t="s">
        <v>606</v>
      </c>
    </row>
    <row r="357" spans="1:3" ht="12.75">
      <c r="A357" s="156" t="s">
        <v>511</v>
      </c>
      <c r="B357" s="304">
        <v>176542197</v>
      </c>
      <c r="C357" s="304">
        <v>82137340</v>
      </c>
    </row>
    <row r="358" spans="1:3" ht="12.75">
      <c r="A358" s="156" t="s">
        <v>512</v>
      </c>
      <c r="B358" s="304">
        <v>4202079</v>
      </c>
      <c r="C358" s="304">
        <v>9397226</v>
      </c>
    </row>
    <row r="359" spans="1:3" ht="13.5" thickBot="1">
      <c r="A359" s="156" t="s">
        <v>513</v>
      </c>
      <c r="B359" s="305">
        <v>0</v>
      </c>
      <c r="C359" s="305">
        <v>0</v>
      </c>
    </row>
    <row r="360" spans="1:3" ht="13.5" thickBot="1">
      <c r="A360" s="109"/>
      <c r="B360" s="298">
        <f>SUM(B357:B359)</f>
        <v>180744276</v>
      </c>
      <c r="C360" s="316">
        <f>SUM(C357:C359)</f>
        <v>91534566</v>
      </c>
    </row>
    <row r="361" spans="1:3" ht="12.75">
      <c r="A361" s="111"/>
      <c r="C361" s="174"/>
    </row>
    <row r="362" ht="12.75">
      <c r="A362" s="111"/>
    </row>
    <row r="363" spans="1:5" ht="12.75">
      <c r="A363" s="519" t="s">
        <v>507</v>
      </c>
      <c r="B363" s="519"/>
      <c r="C363" s="519"/>
      <c r="D363" s="519"/>
      <c r="E363" s="519"/>
    </row>
    <row r="364" spans="1:10" ht="40.5" customHeight="1">
      <c r="A364" s="520" t="s">
        <v>639</v>
      </c>
      <c r="B364" s="520"/>
      <c r="C364" s="520"/>
      <c r="D364" s="520"/>
      <c r="E364" s="520"/>
      <c r="F364" s="520"/>
      <c r="G364" s="520"/>
      <c r="H364" s="520"/>
      <c r="I364" s="520"/>
      <c r="J364" s="186"/>
    </row>
    <row r="365" spans="1:11" ht="12.75">
      <c r="A365" s="119"/>
      <c r="K365" s="124"/>
    </row>
    <row r="366" spans="1:11" ht="12.75">
      <c r="A366" s="119"/>
      <c r="B366" s="106" t="s">
        <v>602</v>
      </c>
      <c r="C366" s="324" t="s">
        <v>606</v>
      </c>
      <c r="K366" s="124"/>
    </row>
    <row r="367" spans="1:11" ht="12.75">
      <c r="A367" s="183" t="s">
        <v>508</v>
      </c>
      <c r="B367" s="300">
        <v>250000000</v>
      </c>
      <c r="C367" s="300">
        <v>250000000</v>
      </c>
      <c r="D367" s="120"/>
      <c r="E367" s="120"/>
      <c r="F367" s="120"/>
      <c r="G367" s="120"/>
      <c r="H367" s="120"/>
      <c r="I367" s="120"/>
      <c r="J367" s="124"/>
      <c r="K367" s="124"/>
    </row>
    <row r="368" spans="1:11" ht="25.5">
      <c r="A368" s="183" t="s">
        <v>509</v>
      </c>
      <c r="B368" s="302">
        <v>-1461250</v>
      </c>
      <c r="C368" s="302">
        <v>-2922500</v>
      </c>
      <c r="D368" s="120"/>
      <c r="E368" s="120"/>
      <c r="F368" s="120"/>
      <c r="G368" s="120"/>
      <c r="H368" s="120"/>
      <c r="I368" s="120"/>
      <c r="J368" s="124"/>
      <c r="K368" s="124"/>
    </row>
    <row r="369" spans="1:11" ht="26.25" thickBot="1">
      <c r="A369" s="183" t="s">
        <v>553</v>
      </c>
      <c r="B369" s="301">
        <v>20875000</v>
      </c>
      <c r="C369" s="301">
        <v>20875000</v>
      </c>
      <c r="D369" s="120"/>
      <c r="E369" s="120"/>
      <c r="F369" s="120"/>
      <c r="G369" s="120"/>
      <c r="H369" s="120"/>
      <c r="I369" s="120"/>
      <c r="J369" s="124"/>
      <c r="K369" s="124"/>
    </row>
    <row r="370" spans="1:10" ht="13.5" thickBot="1">
      <c r="A370" s="111"/>
      <c r="B370" s="299">
        <f>SUM(B367:B369)</f>
        <v>269413750</v>
      </c>
      <c r="C370" s="299">
        <f>SUM(C367:C369)</f>
        <v>267952500</v>
      </c>
      <c r="D370" s="120"/>
      <c r="E370" s="120"/>
      <c r="F370" s="120"/>
      <c r="G370" s="120"/>
      <c r="H370" s="120"/>
      <c r="I370" s="120"/>
      <c r="J370" s="124"/>
    </row>
    <row r="371" spans="1:10" ht="12.75">
      <c r="A371" s="111"/>
      <c r="B371" s="121"/>
      <c r="C371" s="121"/>
      <c r="D371" s="120"/>
      <c r="E371" s="120"/>
      <c r="F371" s="120"/>
      <c r="G371" s="120"/>
      <c r="H371" s="120"/>
      <c r="I371" s="120"/>
      <c r="J371" s="124"/>
    </row>
    <row r="372" ht="12.75">
      <c r="A372" s="111"/>
    </row>
    <row r="373" ht="12.75">
      <c r="A373" s="157" t="s">
        <v>514</v>
      </c>
    </row>
    <row r="374" spans="1:3" ht="12.75">
      <c r="A374" s="159"/>
      <c r="B374" s="106" t="s">
        <v>602</v>
      </c>
      <c r="C374" s="324" t="s">
        <v>606</v>
      </c>
    </row>
    <row r="375" spans="1:3" ht="12.75">
      <c r="A375" s="156" t="s">
        <v>515</v>
      </c>
      <c r="B375" s="304">
        <v>2877335</v>
      </c>
      <c r="C375" s="304">
        <v>3068069</v>
      </c>
    </row>
    <row r="376" spans="1:3" ht="25.5">
      <c r="A376" s="156" t="s">
        <v>516</v>
      </c>
      <c r="B376" s="304">
        <v>1470277</v>
      </c>
      <c r="C376" s="304">
        <v>1387095</v>
      </c>
    </row>
    <row r="377" spans="1:11" ht="13.5" thickBot="1">
      <c r="A377" s="156" t="s">
        <v>517</v>
      </c>
      <c r="B377" s="305">
        <v>602806</v>
      </c>
      <c r="C377" s="305">
        <v>763326</v>
      </c>
      <c r="K377" s="171"/>
    </row>
    <row r="378" spans="1:3" ht="13.5" thickBot="1">
      <c r="A378" s="158"/>
      <c r="B378" s="303">
        <f>SUM(B375:B377)</f>
        <v>4950418</v>
      </c>
      <c r="C378" s="316">
        <f>SUM(C375:C377)</f>
        <v>5218490</v>
      </c>
    </row>
    <row r="379" spans="1:3" ht="12.75">
      <c r="A379" s="157"/>
      <c r="C379" s="174"/>
    </row>
    <row r="380" ht="12.75">
      <c r="A380" s="157"/>
    </row>
    <row r="381" ht="12.75">
      <c r="A381" s="157" t="s">
        <v>518</v>
      </c>
    </row>
    <row r="382" spans="2:3" ht="12.75">
      <c r="B382" s="106" t="s">
        <v>602</v>
      </c>
      <c r="C382" s="324" t="s">
        <v>606</v>
      </c>
    </row>
    <row r="383" spans="1:3" ht="25.5">
      <c r="A383" s="118" t="s">
        <v>519</v>
      </c>
      <c r="B383" s="307">
        <v>11984961</v>
      </c>
      <c r="C383" s="307">
        <v>12612772</v>
      </c>
    </row>
    <row r="384" spans="1:3" ht="25.5">
      <c r="A384" s="118" t="s">
        <v>520</v>
      </c>
      <c r="B384" s="307">
        <v>6013798</v>
      </c>
      <c r="C384" s="307">
        <v>530792</v>
      </c>
    </row>
    <row r="385" spans="1:11" s="214" customFormat="1" ht="12.75">
      <c r="A385" s="215" t="s">
        <v>576</v>
      </c>
      <c r="B385" s="307">
        <v>30714979</v>
      </c>
      <c r="C385" s="307">
        <v>15347512</v>
      </c>
      <c r="D385" s="216"/>
      <c r="E385" s="216"/>
      <c r="F385" s="216"/>
      <c r="G385" s="216"/>
      <c r="H385" s="216"/>
      <c r="I385" s="216"/>
      <c r="J385" s="211"/>
      <c r="K385" s="211"/>
    </row>
    <row r="386" spans="1:9" ht="12.75">
      <c r="A386" s="118" t="s">
        <v>569</v>
      </c>
      <c r="B386" s="307">
        <v>13500000</v>
      </c>
      <c r="C386" s="307">
        <v>14500000</v>
      </c>
      <c r="D386" s="203"/>
      <c r="E386" s="203"/>
      <c r="F386" s="203"/>
      <c r="G386" s="203"/>
      <c r="H386" s="203"/>
      <c r="I386" s="203"/>
    </row>
    <row r="387" spans="1:3" ht="12.75" customHeight="1" thickBot="1">
      <c r="A387" s="118" t="s">
        <v>570</v>
      </c>
      <c r="B387" s="308">
        <v>3379703</v>
      </c>
      <c r="C387" s="308">
        <v>3337373</v>
      </c>
    </row>
    <row r="388" spans="2:3" ht="13.5" thickBot="1">
      <c r="B388" s="306">
        <f>SUM(B383:B387)</f>
        <v>65593441</v>
      </c>
      <c r="C388" s="310">
        <f>SUM(C383:C387)</f>
        <v>46328449</v>
      </c>
    </row>
    <row r="389" spans="1:3" ht="12.75">
      <c r="A389" s="157"/>
      <c r="C389" s="174"/>
    </row>
    <row r="390" spans="1:11" s="202" customFormat="1" ht="12.75">
      <c r="A390" s="520" t="s">
        <v>588</v>
      </c>
      <c r="B390" s="520"/>
      <c r="C390" s="520"/>
      <c r="D390" s="520"/>
      <c r="E390" s="520"/>
      <c r="F390" s="520"/>
      <c r="G390" s="520"/>
      <c r="H390" s="520"/>
      <c r="I390" s="520"/>
      <c r="J390" s="211"/>
      <c r="K390" s="211"/>
    </row>
    <row r="391" ht="27.75" customHeight="1">
      <c r="A391" s="111"/>
    </row>
    <row r="392" ht="12.75">
      <c r="A392" s="157" t="s">
        <v>521</v>
      </c>
    </row>
    <row r="393" spans="1:10" ht="42" customHeight="1">
      <c r="A393" s="520" t="s">
        <v>522</v>
      </c>
      <c r="B393" s="520"/>
      <c r="C393" s="520"/>
      <c r="D393" s="520"/>
      <c r="E393" s="520"/>
      <c r="F393" s="520"/>
      <c r="G393" s="520"/>
      <c r="H393" s="520"/>
      <c r="I393" s="520"/>
      <c r="J393" s="186"/>
    </row>
    <row r="394" ht="12.75">
      <c r="A394" s="160"/>
    </row>
    <row r="395" ht="12.75">
      <c r="A395" s="160"/>
    </row>
    <row r="396" spans="1:10" ht="12.75">
      <c r="A396" s="523" t="s">
        <v>523</v>
      </c>
      <c r="B396" s="523"/>
      <c r="C396" s="523"/>
      <c r="D396" s="523"/>
      <c r="E396" s="523"/>
      <c r="F396" s="523"/>
      <c r="G396" s="523"/>
      <c r="H396" s="523"/>
      <c r="I396" s="523"/>
      <c r="J396" s="523"/>
    </row>
    <row r="397" spans="1:10" ht="40.5" customHeight="1">
      <c r="A397" s="520" t="s">
        <v>524</v>
      </c>
      <c r="B397" s="520"/>
      <c r="C397" s="520"/>
      <c r="D397" s="520"/>
      <c r="E397" s="520"/>
      <c r="F397" s="520"/>
      <c r="G397" s="520"/>
      <c r="H397" s="520"/>
      <c r="I397" s="520"/>
      <c r="J397" s="186"/>
    </row>
    <row r="398" spans="1:10" ht="27.75" customHeight="1">
      <c r="A398" s="520" t="s">
        <v>525</v>
      </c>
      <c r="B398" s="520"/>
      <c r="C398" s="520"/>
      <c r="D398" s="520"/>
      <c r="E398" s="520"/>
      <c r="F398" s="520"/>
      <c r="G398" s="520"/>
      <c r="H398" s="520"/>
      <c r="I398" s="520"/>
      <c r="J398" s="186"/>
    </row>
    <row r="399" ht="12.75">
      <c r="A399" s="165"/>
    </row>
    <row r="400" spans="1:5" ht="12.75">
      <c r="A400" s="105"/>
      <c r="B400" s="524" t="s">
        <v>526</v>
      </c>
      <c r="C400" s="524"/>
      <c r="D400" s="524" t="s">
        <v>527</v>
      </c>
      <c r="E400" s="524"/>
    </row>
    <row r="401" spans="1:5" ht="12.75">
      <c r="A401" s="105"/>
      <c r="B401" s="227" t="s">
        <v>602</v>
      </c>
      <c r="C401" s="227" t="s">
        <v>606</v>
      </c>
      <c r="D401" s="227" t="s">
        <v>602</v>
      </c>
      <c r="E401" s="227" t="s">
        <v>606</v>
      </c>
    </row>
    <row r="402" spans="1:5" ht="12.75">
      <c r="A402" s="105"/>
      <c r="B402" s="181" t="s">
        <v>495</v>
      </c>
      <c r="C402" s="181" t="s">
        <v>495</v>
      </c>
      <c r="D402" s="181" t="s">
        <v>495</v>
      </c>
      <c r="E402" s="181" t="s">
        <v>495</v>
      </c>
    </row>
    <row r="403" spans="1:5" ht="12.75">
      <c r="A403" s="105"/>
      <c r="B403" s="107"/>
      <c r="C403" s="107"/>
      <c r="D403" s="107"/>
      <c r="E403" s="107"/>
    </row>
    <row r="404" spans="1:5" ht="12.75">
      <c r="A404" s="107" t="s">
        <v>85</v>
      </c>
      <c r="B404" s="317">
        <v>583907</v>
      </c>
      <c r="C404" s="318">
        <v>581956</v>
      </c>
      <c r="D404" s="317"/>
      <c r="E404" s="318">
        <v>-23459</v>
      </c>
    </row>
    <row r="405" spans="1:5" ht="12.75">
      <c r="A405" s="107" t="s">
        <v>86</v>
      </c>
      <c r="B405" s="317">
        <v>1939</v>
      </c>
      <c r="C405" s="318">
        <v>2967</v>
      </c>
      <c r="D405" s="311"/>
      <c r="E405" s="309">
        <v>0</v>
      </c>
    </row>
    <row r="406" spans="1:5" ht="12.75">
      <c r="A406" s="107" t="s">
        <v>87</v>
      </c>
      <c r="B406" s="311"/>
      <c r="C406" s="322"/>
      <c r="D406" s="317"/>
      <c r="E406" s="311"/>
    </row>
    <row r="407" spans="1:5" ht="13.5" thickBot="1">
      <c r="A407" s="107" t="s">
        <v>88</v>
      </c>
      <c r="B407" s="312"/>
      <c r="C407" s="313"/>
      <c r="D407" s="313"/>
      <c r="E407" s="313"/>
    </row>
    <row r="408" spans="1:5" ht="13.5" thickBot="1">
      <c r="A408" s="159"/>
      <c r="B408" s="310">
        <f>SUM(B404:B407)</f>
        <v>585846</v>
      </c>
      <c r="C408" s="310">
        <f>SUM(C404:C407)</f>
        <v>584923</v>
      </c>
      <c r="D408" s="310">
        <f>SUM(D404:D407)</f>
        <v>0</v>
      </c>
      <c r="E408" s="310">
        <f>SUM(E404:E407)</f>
        <v>-23459</v>
      </c>
    </row>
    <row r="409" spans="1:5" ht="12.75">
      <c r="A409" s="160"/>
      <c r="C409" s="174"/>
      <c r="E409" s="174"/>
    </row>
    <row r="410" spans="1:3" ht="12.75">
      <c r="A410" s="160"/>
      <c r="C410" s="174"/>
    </row>
    <row r="411" ht="12.75">
      <c r="A411" s="160"/>
    </row>
    <row r="412" spans="1:10" ht="12.75" customHeight="1">
      <c r="A412" s="521" t="s">
        <v>528</v>
      </c>
      <c r="B412" s="521"/>
      <c r="C412" s="521"/>
      <c r="D412" s="521"/>
      <c r="E412" s="521"/>
      <c r="F412" s="521"/>
      <c r="G412" s="521"/>
      <c r="H412" s="521"/>
      <c r="I412" s="521"/>
      <c r="J412" s="169"/>
    </row>
    <row r="413" spans="1:10" ht="12.75">
      <c r="A413" s="520" t="s">
        <v>529</v>
      </c>
      <c r="B413" s="520"/>
      <c r="C413" s="520"/>
      <c r="D413" s="520"/>
      <c r="E413" s="520"/>
      <c r="F413" s="520"/>
      <c r="G413" s="520"/>
      <c r="H413" s="520"/>
      <c r="I413" s="520"/>
      <c r="J413" s="186"/>
    </row>
    <row r="414" spans="1:10" ht="80.25" customHeight="1">
      <c r="A414" s="520" t="s">
        <v>581</v>
      </c>
      <c r="B414" s="520"/>
      <c r="C414" s="520"/>
      <c r="D414" s="520"/>
      <c r="E414" s="520"/>
      <c r="F414" s="520"/>
      <c r="G414" s="520"/>
      <c r="H414" s="520"/>
      <c r="I414" s="520"/>
      <c r="J414" s="186"/>
    </row>
    <row r="415" ht="12.75">
      <c r="A415" s="165"/>
    </row>
    <row r="416" spans="1:5" ht="12.75">
      <c r="A416" s="159"/>
      <c r="B416" s="524" t="s">
        <v>526</v>
      </c>
      <c r="C416" s="524"/>
      <c r="D416" s="524" t="s">
        <v>527</v>
      </c>
      <c r="E416" s="524"/>
    </row>
    <row r="417" spans="1:5" ht="12.75">
      <c r="A417" s="159"/>
      <c r="B417" s="106" t="s">
        <v>602</v>
      </c>
      <c r="C417" s="106" t="s">
        <v>606</v>
      </c>
      <c r="D417" s="106" t="s">
        <v>602</v>
      </c>
      <c r="E417" s="106" t="s">
        <v>606</v>
      </c>
    </row>
    <row r="418" spans="1:5" ht="12.75">
      <c r="A418" s="159"/>
      <c r="B418" s="181" t="s">
        <v>495</v>
      </c>
      <c r="C418" s="181" t="s">
        <v>495</v>
      </c>
      <c r="D418" s="181" t="s">
        <v>495</v>
      </c>
      <c r="E418" s="181" t="s">
        <v>495</v>
      </c>
    </row>
    <row r="419" spans="1:5" ht="12.75">
      <c r="A419" s="159"/>
      <c r="B419" s="107"/>
      <c r="C419" s="107"/>
      <c r="D419" s="107"/>
      <c r="E419" s="107"/>
    </row>
    <row r="420" spans="1:5" ht="12.75">
      <c r="A420" s="107" t="s">
        <v>85</v>
      </c>
      <c r="B420" s="317">
        <v>58391</v>
      </c>
      <c r="C420" s="318">
        <v>58196</v>
      </c>
      <c r="D420" s="317"/>
      <c r="E420" s="318">
        <v>-2346</v>
      </c>
    </row>
    <row r="421" spans="1:5" ht="12.75">
      <c r="A421" s="107" t="s">
        <v>86</v>
      </c>
      <c r="B421" s="317">
        <v>194</v>
      </c>
      <c r="C421" s="318">
        <v>297</v>
      </c>
      <c r="D421" s="317"/>
      <c r="E421" s="318">
        <v>0</v>
      </c>
    </row>
    <row r="422" spans="1:5" ht="12.75">
      <c r="A422" s="107" t="s">
        <v>87</v>
      </c>
      <c r="B422" s="311"/>
      <c r="C422" s="322"/>
      <c r="D422" s="317"/>
      <c r="E422" s="311"/>
    </row>
    <row r="423" spans="1:5" ht="13.5" thickBot="1">
      <c r="A423" s="107" t="s">
        <v>88</v>
      </c>
      <c r="B423" s="312"/>
      <c r="C423" s="313"/>
      <c r="D423" s="313"/>
      <c r="E423" s="313"/>
    </row>
    <row r="424" spans="1:5" ht="13.5" thickBot="1">
      <c r="A424" s="159"/>
      <c r="B424" s="310">
        <f>SUM(B420:B423)</f>
        <v>58585</v>
      </c>
      <c r="C424" s="310">
        <f>SUM(C420:C423)</f>
        <v>58493</v>
      </c>
      <c r="D424" s="310">
        <f>SUM(D420:D423)</f>
        <v>0</v>
      </c>
      <c r="E424" s="310">
        <f>SUM(E420:E423)</f>
        <v>-2346</v>
      </c>
    </row>
    <row r="425" spans="1:5" ht="12.75" customHeight="1">
      <c r="A425" s="159"/>
      <c r="B425" s="117"/>
      <c r="C425" s="117"/>
      <c r="D425" s="117"/>
      <c r="E425" s="117"/>
    </row>
    <row r="426" spans="1:10" ht="26.25" customHeight="1">
      <c r="A426" s="520" t="s">
        <v>530</v>
      </c>
      <c r="B426" s="520"/>
      <c r="C426" s="520"/>
      <c r="D426" s="520"/>
      <c r="E426" s="520"/>
      <c r="F426" s="520"/>
      <c r="G426" s="520"/>
      <c r="H426" s="520"/>
      <c r="I426" s="520"/>
      <c r="J426" s="186"/>
    </row>
    <row r="427" ht="12.75">
      <c r="A427" s="165"/>
    </row>
    <row r="428" ht="12.75">
      <c r="A428" s="165"/>
    </row>
    <row r="429" spans="1:10" ht="12.75" customHeight="1">
      <c r="A429" s="534" t="s">
        <v>531</v>
      </c>
      <c r="B429" s="534"/>
      <c r="C429" s="534"/>
      <c r="D429" s="534"/>
      <c r="E429" s="534"/>
      <c r="F429" s="534"/>
      <c r="G429" s="534"/>
      <c r="H429" s="534"/>
      <c r="I429" s="534"/>
      <c r="J429" s="169"/>
    </row>
    <row r="430" spans="1:10" ht="27" customHeight="1">
      <c r="A430" s="520" t="s">
        <v>635</v>
      </c>
      <c r="B430" s="520"/>
      <c r="C430" s="520"/>
      <c r="D430" s="520"/>
      <c r="E430" s="520"/>
      <c r="F430" s="520"/>
      <c r="G430" s="520"/>
      <c r="H430" s="520"/>
      <c r="I430" s="520"/>
      <c r="J430" s="186"/>
    </row>
    <row r="431" spans="1:10" ht="12.75">
      <c r="A431" s="520" t="s">
        <v>532</v>
      </c>
      <c r="B431" s="520"/>
      <c r="C431" s="520"/>
      <c r="D431" s="520"/>
      <c r="E431" s="520"/>
      <c r="F431" s="520"/>
      <c r="G431" s="520"/>
      <c r="H431" s="520"/>
      <c r="I431" s="520"/>
      <c r="J431" s="186"/>
    </row>
    <row r="432" ht="12.75">
      <c r="A432" s="160"/>
    </row>
    <row r="433" ht="12.75">
      <c r="A433" s="160"/>
    </row>
    <row r="434" spans="1:10" ht="12.75">
      <c r="A434" s="534" t="s">
        <v>533</v>
      </c>
      <c r="B434" s="534"/>
      <c r="C434" s="534"/>
      <c r="D434" s="534"/>
      <c r="E434" s="534"/>
      <c r="F434" s="534"/>
      <c r="G434" s="534"/>
      <c r="H434" s="534"/>
      <c r="I434" s="534"/>
      <c r="J434" s="169"/>
    </row>
    <row r="435" spans="1:10" ht="42" customHeight="1">
      <c r="A435" s="520" t="s">
        <v>534</v>
      </c>
      <c r="B435" s="520"/>
      <c r="C435" s="520"/>
      <c r="D435" s="520"/>
      <c r="E435" s="520"/>
      <c r="F435" s="520"/>
      <c r="G435" s="520"/>
      <c r="H435" s="520"/>
      <c r="I435" s="520"/>
      <c r="J435" s="186"/>
    </row>
    <row r="436" spans="1:10" ht="25.5" customHeight="1">
      <c r="A436" s="520" t="s">
        <v>535</v>
      </c>
      <c r="B436" s="520"/>
      <c r="C436" s="520"/>
      <c r="D436" s="520"/>
      <c r="E436" s="520"/>
      <c r="F436" s="520"/>
      <c r="G436" s="520"/>
      <c r="H436" s="520"/>
      <c r="I436" s="520"/>
      <c r="J436" s="186"/>
    </row>
    <row r="437" spans="1:10" ht="41.25" customHeight="1">
      <c r="A437" s="520" t="s">
        <v>536</v>
      </c>
      <c r="B437" s="520"/>
      <c r="C437" s="520"/>
      <c r="D437" s="520"/>
      <c r="E437" s="520"/>
      <c r="F437" s="520"/>
      <c r="G437" s="520"/>
      <c r="H437" s="520"/>
      <c r="I437" s="520"/>
      <c r="J437" s="186"/>
    </row>
    <row r="438" spans="1:10" ht="12.75">
      <c r="A438" s="162"/>
      <c r="B438" s="162"/>
      <c r="C438" s="162"/>
      <c r="D438" s="162"/>
      <c r="E438" s="162"/>
      <c r="F438" s="162"/>
      <c r="G438" s="162"/>
      <c r="H438" s="162"/>
      <c r="I438" s="162"/>
      <c r="J438" s="167"/>
    </row>
    <row r="439" ht="12.75">
      <c r="A439" s="160"/>
    </row>
    <row r="440" spans="1:10" ht="12.75">
      <c r="A440" s="534" t="s">
        <v>537</v>
      </c>
      <c r="B440" s="522"/>
      <c r="C440" s="522"/>
      <c r="D440" s="522"/>
      <c r="E440" s="522"/>
      <c r="F440" s="522"/>
      <c r="G440" s="522"/>
      <c r="H440" s="522"/>
      <c r="I440" s="522"/>
      <c r="J440" s="169"/>
    </row>
    <row r="441" spans="1:10" ht="55.5" customHeight="1">
      <c r="A441" s="520" t="s">
        <v>538</v>
      </c>
      <c r="B441" s="520"/>
      <c r="C441" s="520"/>
      <c r="D441" s="520"/>
      <c r="E441" s="520"/>
      <c r="F441" s="520"/>
      <c r="G441" s="520"/>
      <c r="H441" s="520"/>
      <c r="I441" s="520"/>
      <c r="J441" s="186"/>
    </row>
    <row r="442" ht="12.75">
      <c r="A442" s="165"/>
    </row>
    <row r="443" spans="1:10" ht="12.75" customHeight="1">
      <c r="A443" s="521" t="s">
        <v>539</v>
      </c>
      <c r="B443" s="522"/>
      <c r="C443" s="522"/>
      <c r="D443" s="522"/>
      <c r="E443" s="522"/>
      <c r="F443" s="522"/>
      <c r="G443" s="522"/>
      <c r="H443" s="522"/>
      <c r="I443" s="522"/>
      <c r="J443" s="169"/>
    </row>
    <row r="444" spans="1:10" ht="12.75" customHeight="1">
      <c r="A444" s="520" t="s">
        <v>540</v>
      </c>
      <c r="B444" s="520"/>
      <c r="C444" s="520"/>
      <c r="D444" s="520"/>
      <c r="E444" s="520"/>
      <c r="F444" s="520"/>
      <c r="G444" s="520"/>
      <c r="H444" s="520"/>
      <c r="I444" s="520"/>
      <c r="J444" s="186"/>
    </row>
    <row r="445" spans="1:10" ht="30" customHeight="1">
      <c r="A445" s="520" t="s">
        <v>541</v>
      </c>
      <c r="B445" s="520"/>
      <c r="C445" s="520"/>
      <c r="D445" s="520"/>
      <c r="E445" s="520"/>
      <c r="F445" s="520"/>
      <c r="G445" s="520"/>
      <c r="H445" s="520"/>
      <c r="I445" s="520"/>
      <c r="J445" s="186"/>
    </row>
    <row r="446" spans="1:11" ht="12.75">
      <c r="A446" s="165"/>
      <c r="K446" s="171"/>
    </row>
    <row r="447" ht="12.75">
      <c r="A447" s="111"/>
    </row>
    <row r="448" spans="1:5" ht="25.5">
      <c r="A448" s="159" t="s">
        <v>495</v>
      </c>
      <c r="B448" s="122" t="s">
        <v>544</v>
      </c>
      <c r="C448" s="122" t="s">
        <v>545</v>
      </c>
      <c r="D448" s="122" t="s">
        <v>546</v>
      </c>
      <c r="E448" s="122" t="s">
        <v>547</v>
      </c>
    </row>
    <row r="449" spans="1:5" ht="12.75">
      <c r="A449" s="159"/>
      <c r="B449" s="107"/>
      <c r="C449" s="159"/>
      <c r="D449" s="159"/>
      <c r="E449" s="159"/>
    </row>
    <row r="450" spans="1:5" ht="12.75">
      <c r="A450" s="109" t="s">
        <v>602</v>
      </c>
      <c r="B450" s="230"/>
      <c r="C450" s="228"/>
      <c r="D450" s="228"/>
      <c r="E450" s="159"/>
    </row>
    <row r="451" spans="1:5" ht="12.75">
      <c r="A451" s="159" t="s">
        <v>542</v>
      </c>
      <c r="B451" s="317">
        <v>198147</v>
      </c>
      <c r="C451" s="348"/>
      <c r="D451" s="348"/>
      <c r="E451" s="318">
        <f>SUM(B451:D451)</f>
        <v>198147</v>
      </c>
    </row>
    <row r="452" spans="1:5" ht="13.5" thickBot="1">
      <c r="A452" s="159" t="s">
        <v>543</v>
      </c>
      <c r="B452" s="315">
        <v>108236</v>
      </c>
      <c r="C452" s="315">
        <v>726915</v>
      </c>
      <c r="D452" s="315">
        <v>1883</v>
      </c>
      <c r="E452" s="283">
        <f>SUM(B452:D452)</f>
        <v>837034</v>
      </c>
    </row>
    <row r="453" spans="1:5" ht="13.5" thickBot="1">
      <c r="A453" s="159"/>
      <c r="B453" s="314">
        <f>SUM(B451:B452)</f>
        <v>306383</v>
      </c>
      <c r="C453" s="314">
        <f>SUM(C451:C452)</f>
        <v>726915</v>
      </c>
      <c r="D453" s="314">
        <f>SUM(D451:D452)</f>
        <v>1883</v>
      </c>
      <c r="E453" s="291">
        <f>SUM(B453:D453)</f>
        <v>1035181</v>
      </c>
    </row>
    <row r="454" spans="1:5" ht="12.75">
      <c r="A454" s="159"/>
      <c r="B454" s="107"/>
      <c r="C454" s="159"/>
      <c r="D454" s="159"/>
      <c r="E454" s="159"/>
    </row>
    <row r="455" spans="1:5" ht="12.75">
      <c r="A455" s="109" t="s">
        <v>606</v>
      </c>
      <c r="B455" s="107"/>
      <c r="C455" s="159"/>
      <c r="D455" s="159"/>
      <c r="E455" s="159"/>
    </row>
    <row r="456" spans="1:8" ht="12.75">
      <c r="A456" s="159" t="s">
        <v>542</v>
      </c>
      <c r="B456" s="317">
        <v>104428</v>
      </c>
      <c r="C456" s="323"/>
      <c r="D456" s="323"/>
      <c r="E456" s="318">
        <f>SUM(B456:D456)</f>
        <v>104428</v>
      </c>
      <c r="H456" s="247"/>
    </row>
    <row r="457" spans="1:8" ht="13.5" thickBot="1">
      <c r="A457" s="159" t="s">
        <v>543</v>
      </c>
      <c r="B457" s="315">
        <v>113423</v>
      </c>
      <c r="C457" s="315">
        <v>794009</v>
      </c>
      <c r="D457" s="315">
        <v>2243</v>
      </c>
      <c r="E457" s="315">
        <f>SUM(B457:D457)</f>
        <v>909675</v>
      </c>
      <c r="H457" s="247"/>
    </row>
    <row r="458" spans="1:5" ht="13.5" thickBot="1">
      <c r="A458" s="159"/>
      <c r="B458" s="316">
        <f>SUM(B456:B457)</f>
        <v>217851</v>
      </c>
      <c r="C458" s="316">
        <f>SUM(C456:C457)</f>
        <v>794009</v>
      </c>
      <c r="D458" s="316">
        <f>SUM(D456:D457)</f>
        <v>2243</v>
      </c>
      <c r="E458" s="316">
        <f>SUM(B458:D458)</f>
        <v>1014103</v>
      </c>
    </row>
    <row r="459" ht="27" customHeight="1">
      <c r="A459" s="165"/>
    </row>
    <row r="460" spans="1:10" ht="26.25" customHeight="1">
      <c r="A460" s="520" t="s">
        <v>636</v>
      </c>
      <c r="B460" s="520"/>
      <c r="C460" s="520"/>
      <c r="D460" s="520"/>
      <c r="E460" s="520"/>
      <c r="F460" s="520"/>
      <c r="G460" s="520"/>
      <c r="H460" s="520"/>
      <c r="I460" s="520"/>
      <c r="J460" s="186"/>
    </row>
    <row r="461" spans="1:10" ht="12.75" customHeight="1">
      <c r="A461" s="520" t="s">
        <v>548</v>
      </c>
      <c r="B461" s="520"/>
      <c r="C461" s="520"/>
      <c r="D461" s="520"/>
      <c r="E461" s="520"/>
      <c r="F461" s="520"/>
      <c r="G461" s="520"/>
      <c r="H461" s="520"/>
      <c r="I461" s="520"/>
      <c r="J461" s="186"/>
    </row>
    <row r="462" spans="1:10" ht="12.75" customHeight="1">
      <c r="A462" s="520" t="s">
        <v>549</v>
      </c>
      <c r="B462" s="520"/>
      <c r="C462" s="520"/>
      <c r="D462" s="520"/>
      <c r="E462" s="520"/>
      <c r="F462" s="520"/>
      <c r="G462" s="520"/>
      <c r="H462" s="520"/>
      <c r="I462" s="520"/>
      <c r="J462" s="186"/>
    </row>
    <row r="463" spans="1:10" ht="27" customHeight="1">
      <c r="A463" s="520" t="s">
        <v>550</v>
      </c>
      <c r="B463" s="520"/>
      <c r="C463" s="520"/>
      <c r="D463" s="520"/>
      <c r="E463" s="520"/>
      <c r="F463" s="520"/>
      <c r="G463" s="520"/>
      <c r="H463" s="520"/>
      <c r="I463" s="520"/>
      <c r="J463" s="186"/>
    </row>
    <row r="464" ht="12.75">
      <c r="A464" s="165"/>
    </row>
    <row r="465" ht="12.75">
      <c r="A465" s="165"/>
    </row>
    <row r="466" ht="12.75">
      <c r="A466" s="165"/>
    </row>
    <row r="467" spans="1:5" ht="25.5">
      <c r="A467" s="159" t="s">
        <v>495</v>
      </c>
      <c r="B467" s="122" t="s">
        <v>544</v>
      </c>
      <c r="C467" s="122" t="s">
        <v>545</v>
      </c>
      <c r="D467" s="122" t="s">
        <v>546</v>
      </c>
      <c r="E467" s="122" t="s">
        <v>547</v>
      </c>
    </row>
    <row r="468" spans="1:5" ht="12.75">
      <c r="A468" s="159"/>
      <c r="B468" s="107"/>
      <c r="C468" s="159"/>
      <c r="D468" s="159"/>
      <c r="E468" s="159"/>
    </row>
    <row r="469" spans="1:5" ht="12.75">
      <c r="A469" s="109" t="s">
        <v>602</v>
      </c>
      <c r="B469" s="107"/>
      <c r="C469" s="159"/>
      <c r="D469" s="159"/>
      <c r="E469" s="159"/>
    </row>
    <row r="470" spans="1:5" ht="12.75">
      <c r="A470" s="159" t="s">
        <v>542</v>
      </c>
      <c r="B470" s="317">
        <v>82280</v>
      </c>
      <c r="C470" s="348"/>
      <c r="D470" s="348"/>
      <c r="E470" s="318">
        <f>SUM(B470:D470)</f>
        <v>82280</v>
      </c>
    </row>
    <row r="471" spans="1:5" ht="13.5" thickBot="1">
      <c r="A471" s="159" t="s">
        <v>543</v>
      </c>
      <c r="B471" s="315">
        <v>32658</v>
      </c>
      <c r="C471" s="315">
        <v>12508</v>
      </c>
      <c r="D471" s="315">
        <v>5279</v>
      </c>
      <c r="E471" s="283">
        <f>SUM(B471:D471)</f>
        <v>50445</v>
      </c>
    </row>
    <row r="472" spans="1:5" ht="13.5" thickBot="1">
      <c r="A472" s="159"/>
      <c r="B472" s="316">
        <f>SUM(B470:B471)</f>
        <v>114938</v>
      </c>
      <c r="C472" s="316">
        <f>SUM(C470:C471)</f>
        <v>12508</v>
      </c>
      <c r="D472" s="316">
        <f>SUM(D470:D471)</f>
        <v>5279</v>
      </c>
      <c r="E472" s="291">
        <f>SUM(B472:D472)</f>
        <v>132725</v>
      </c>
    </row>
    <row r="473" spans="1:5" ht="12.75">
      <c r="A473" s="159"/>
      <c r="B473" s="107"/>
      <c r="C473" s="159"/>
      <c r="D473" s="159"/>
      <c r="E473" s="159"/>
    </row>
    <row r="474" spans="1:5" ht="12.75">
      <c r="A474" s="109" t="s">
        <v>606</v>
      </c>
      <c r="B474" s="107"/>
      <c r="C474" s="159"/>
      <c r="D474" s="159"/>
      <c r="E474" s="159"/>
    </row>
    <row r="475" spans="1:5" ht="12.75">
      <c r="A475" s="159" t="s">
        <v>542</v>
      </c>
      <c r="B475" s="317">
        <v>84906</v>
      </c>
      <c r="C475" s="323"/>
      <c r="D475" s="323"/>
      <c r="E475" s="318">
        <f>SUM(B475:D475)</f>
        <v>84906</v>
      </c>
    </row>
    <row r="476" spans="1:5" ht="13.5" thickBot="1">
      <c r="A476" s="159" t="s">
        <v>543</v>
      </c>
      <c r="B476" s="315">
        <v>2612</v>
      </c>
      <c r="C476" s="315">
        <v>39397</v>
      </c>
      <c r="D476" s="315">
        <v>4874</v>
      </c>
      <c r="E476" s="315">
        <f>SUM(B476:D476)</f>
        <v>46883</v>
      </c>
    </row>
    <row r="477" spans="1:5" ht="13.5" thickBot="1">
      <c r="A477" s="159"/>
      <c r="B477" s="316">
        <f>SUM(B475:B476)</f>
        <v>87518</v>
      </c>
      <c r="C477" s="316">
        <f>SUM(C475:C476)</f>
        <v>39397</v>
      </c>
      <c r="D477" s="316">
        <f>SUM(D475:D476)</f>
        <v>4874</v>
      </c>
      <c r="E477" s="316">
        <f>SUM(B477:D477)</f>
        <v>131789</v>
      </c>
    </row>
    <row r="478" ht="12.75">
      <c r="A478" s="165"/>
    </row>
    <row r="479" ht="12.75">
      <c r="A479" s="111"/>
    </row>
    <row r="480" spans="1:10" ht="12.75" customHeight="1">
      <c r="A480" s="520" t="s">
        <v>551</v>
      </c>
      <c r="B480" s="522"/>
      <c r="C480" s="522"/>
      <c r="D480" s="522"/>
      <c r="E480" s="522"/>
      <c r="F480" s="522"/>
      <c r="G480" s="522"/>
      <c r="H480" s="522"/>
      <c r="I480" s="522"/>
      <c r="J480" s="169"/>
    </row>
    <row r="481" spans="1:10" ht="12.75">
      <c r="A481" s="162"/>
      <c r="B481" s="162"/>
      <c r="C481" s="162"/>
      <c r="D481" s="162"/>
      <c r="E481" s="162"/>
      <c r="F481" s="162"/>
      <c r="G481" s="162"/>
      <c r="H481" s="162"/>
      <c r="I481" s="162"/>
      <c r="J481" s="167"/>
    </row>
    <row r="482" ht="12.75">
      <c r="A482" s="165"/>
    </row>
    <row r="483" spans="1:9" ht="12.75">
      <c r="A483" s="517" t="s">
        <v>556</v>
      </c>
      <c r="B483" s="517"/>
      <c r="C483" s="517"/>
      <c r="D483" s="517"/>
      <c r="E483" s="517"/>
      <c r="F483" s="517"/>
      <c r="G483" s="517"/>
      <c r="H483" s="517"/>
      <c r="I483" s="517"/>
    </row>
    <row r="487" ht="12.75">
      <c r="A487" s="111"/>
    </row>
    <row r="488" ht="12.75">
      <c r="A488" s="111"/>
    </row>
  </sheetData>
  <sheetProtection/>
  <mergeCells count="133">
    <mergeCell ref="A308:D308"/>
    <mergeCell ref="A309:D309"/>
    <mergeCell ref="A310:D310"/>
    <mergeCell ref="A325:D325"/>
    <mergeCell ref="A326:D326"/>
    <mergeCell ref="A327:D327"/>
    <mergeCell ref="A328:D328"/>
    <mergeCell ref="A329:D329"/>
    <mergeCell ref="A330:D330"/>
    <mergeCell ref="A317:D317"/>
    <mergeCell ref="A318:D318"/>
    <mergeCell ref="A319:D319"/>
    <mergeCell ref="A320:D320"/>
    <mergeCell ref="A321:D321"/>
    <mergeCell ref="A322:D322"/>
    <mergeCell ref="A323:D323"/>
    <mergeCell ref="A324:D324"/>
    <mergeCell ref="A302:D303"/>
    <mergeCell ref="A398:I398"/>
    <mergeCell ref="A390:I390"/>
    <mergeCell ref="A441:I441"/>
    <mergeCell ref="A286:I286"/>
    <mergeCell ref="A429:I429"/>
    <mergeCell ref="A434:I434"/>
    <mergeCell ref="A440:I440"/>
    <mergeCell ref="A297:E297"/>
    <mergeCell ref="A338:E338"/>
    <mergeCell ref="A363:E363"/>
    <mergeCell ref="A300:E300"/>
    <mergeCell ref="E302:F302"/>
    <mergeCell ref="G302:H302"/>
    <mergeCell ref="A304:D304"/>
    <mergeCell ref="A305:D305"/>
    <mergeCell ref="A314:D314"/>
    <mergeCell ref="A315:D315"/>
    <mergeCell ref="A316:D316"/>
    <mergeCell ref="A311:D311"/>
    <mergeCell ref="A313:D313"/>
    <mergeCell ref="A312:D312"/>
    <mergeCell ref="A306:D306"/>
    <mergeCell ref="A307:D307"/>
    <mergeCell ref="A211:I211"/>
    <mergeCell ref="A234:I234"/>
    <mergeCell ref="A290:I290"/>
    <mergeCell ref="A296:I296"/>
    <mergeCell ref="A437:I437"/>
    <mergeCell ref="A44:I44"/>
    <mergeCell ref="A69:C69"/>
    <mergeCell ref="A70:C70"/>
    <mergeCell ref="A71:C71"/>
    <mergeCell ref="A96:F96"/>
    <mergeCell ref="A85:C85"/>
    <mergeCell ref="A86:C86"/>
    <mergeCell ref="A87:F87"/>
    <mergeCell ref="A93:F93"/>
    <mergeCell ref="A116:I116"/>
    <mergeCell ref="A287:I287"/>
    <mergeCell ref="A288:I288"/>
    <mergeCell ref="A289:I289"/>
    <mergeCell ref="A298:I298"/>
    <mergeCell ref="A299:I299"/>
    <mergeCell ref="A414:I414"/>
    <mergeCell ref="A412:I412"/>
    <mergeCell ref="A301:I301"/>
    <mergeCell ref="A397:I397"/>
    <mergeCell ref="A2:I2"/>
    <mergeCell ref="A8:J8"/>
    <mergeCell ref="A9:I9"/>
    <mergeCell ref="A10:I10"/>
    <mergeCell ref="A13:I13"/>
    <mergeCell ref="A14:I14"/>
    <mergeCell ref="A15:I15"/>
    <mergeCell ref="A38:I38"/>
    <mergeCell ref="A20:I20"/>
    <mergeCell ref="A23:I23"/>
    <mergeCell ref="A25:I25"/>
    <mergeCell ref="B26:I26"/>
    <mergeCell ref="B27:I27"/>
    <mergeCell ref="B28:I28"/>
    <mergeCell ref="B32:I32"/>
    <mergeCell ref="B33:I33"/>
    <mergeCell ref="A19:I19"/>
    <mergeCell ref="A6:I6"/>
    <mergeCell ref="A12:I12"/>
    <mergeCell ref="B35:I35"/>
    <mergeCell ref="A4:I4"/>
    <mergeCell ref="B34:I34"/>
    <mergeCell ref="A31:I31"/>
    <mergeCell ref="A192:I192"/>
    <mergeCell ref="A40:I40"/>
    <mergeCell ref="A43:I43"/>
    <mergeCell ref="A41:I41"/>
    <mergeCell ref="A95:F95"/>
    <mergeCell ref="C209:I209"/>
    <mergeCell ref="D206:I206"/>
    <mergeCell ref="A203:I203"/>
    <mergeCell ref="A97:F97"/>
    <mergeCell ref="A102:F102"/>
    <mergeCell ref="A193:I193"/>
    <mergeCell ref="A198:I198"/>
    <mergeCell ref="A199:I199"/>
    <mergeCell ref="A201:I201"/>
    <mergeCell ref="A202:I202"/>
    <mergeCell ref="A205:I205"/>
    <mergeCell ref="A120:I120"/>
    <mergeCell ref="A137:I137"/>
    <mergeCell ref="A200:I200"/>
    <mergeCell ref="A119:I119"/>
    <mergeCell ref="A194:I194"/>
    <mergeCell ref="A483:I483"/>
    <mergeCell ref="A332:E332"/>
    <mergeCell ref="A333:E333"/>
    <mergeCell ref="A364:I364"/>
    <mergeCell ref="A393:I393"/>
    <mergeCell ref="A463:I463"/>
    <mergeCell ref="A444:I444"/>
    <mergeCell ref="A445:I445"/>
    <mergeCell ref="A460:I460"/>
    <mergeCell ref="A461:I461"/>
    <mergeCell ref="A462:I462"/>
    <mergeCell ref="A426:I426"/>
    <mergeCell ref="A430:I430"/>
    <mergeCell ref="A431:I431"/>
    <mergeCell ref="A435:I435"/>
    <mergeCell ref="A436:I436"/>
    <mergeCell ref="A443:I443"/>
    <mergeCell ref="A396:J396"/>
    <mergeCell ref="B400:C400"/>
    <mergeCell ref="D400:E400"/>
    <mergeCell ref="B416:C416"/>
    <mergeCell ref="D416:E416"/>
    <mergeCell ref="A413:I413"/>
    <mergeCell ref="A480:I480"/>
  </mergeCells>
  <printOptions horizontalCentered="1"/>
  <pageMargins left="0.3937007874015748" right="0.3937007874015748" top="0.984251968503937" bottom="0.984251968503937" header="0.5118110236220472" footer="0.5118110236220472"/>
  <pageSetup horizontalDpi="600" verticalDpi="600" orientation="portrait" paperSize="9" scale="79" r:id="rId1"/>
  <rowBreaks count="4" manualBreakCount="4">
    <brk id="177" max="255" man="1"/>
    <brk id="300" max="255" man="1"/>
    <brk id="362" max="255" man="1"/>
    <brk id="4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mc</cp:lastModifiedBy>
  <cp:lastPrinted>2011-06-29T12:30:58Z</cp:lastPrinted>
  <dcterms:created xsi:type="dcterms:W3CDTF">2008-10-17T11:51:54Z</dcterms:created>
  <dcterms:modified xsi:type="dcterms:W3CDTF">2013-02-14T12:31:31Z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