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2165" windowHeight="8115" activeTab="0"/>
  </bookViews>
  <sheets>
    <sheet name="GENERAL INFORMATION" sheetId="1" r:id="rId1"/>
    <sheet name="P&amp;L" sheetId="2" r:id="rId2"/>
    <sheet name="Balance sheet" sheetId="3" r:id="rId3"/>
    <sheet name="CF_I" sheetId="4" r:id="rId4"/>
    <sheet name="NT_D" sheetId="5" state="hidden" r:id="rId5"/>
    <sheet name="CC" sheetId="6" r:id="rId6"/>
    <sheet name="Notes" sheetId="7" r:id="rId7"/>
  </sheets>
  <definedNames>
    <definedName name="_xlnm.Print_Area" localSheetId="5">'CC'!$A$1:$K$25</definedName>
    <definedName name="_xlnm.Print_Area" localSheetId="3">'CF_I'!$A$1:$K$52</definedName>
    <definedName name="_xlnm.Print_Area" localSheetId="0">'GENERAL INFORMATION'!$A$1:$I$63</definedName>
    <definedName name="_xlnm.Print_Area" localSheetId="6">'Notes'!$A$1:$I$483</definedName>
  </definedNames>
  <calcPr fullCalcOnLoad="1"/>
</workbook>
</file>

<file path=xl/sharedStrings.xml><?xml version="1.0" encoding="utf-8"?>
<sst xmlns="http://schemas.openxmlformats.org/spreadsheetml/2006/main" count="792" uniqueCount="648">
  <si>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</si>
  <si>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</si>
  <si>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</si>
  <si>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</si>
  <si>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</si>
  <si>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</si>
  <si>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</si>
  <si>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</si>
  <si>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</si>
  <si>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</si>
  <si>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</si>
  <si>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</si>
  <si>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</si>
  <si>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</si>
  <si>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</si>
  <si>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</si>
  <si>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</si>
  <si>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</si>
  <si>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</si>
  <si>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</si>
  <si>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</si>
  <si>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</si>
  <si>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</si>
  <si>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</si>
  <si>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</si>
  <si>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</si>
  <si>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</si>
  <si>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</si>
  <si>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</si>
  <si>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</si>
  <si>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</si>
  <si>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</si>
  <si>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</si>
  <si>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</si>
  <si>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</si>
  <si>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</si>
  <si>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</si>
  <si>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</si>
  <si>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</si>
  <si>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</si>
  <si>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</si>
  <si>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</si>
  <si>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</si>
  <si>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</si>
  <si>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</si>
  <si>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</si>
  <si>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</si>
  <si>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</si>
  <si>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</si>
  <si>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</si>
  <si>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</si>
  <si>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</si>
  <si>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</si>
  <si>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</si>
  <si>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</si>
  <si>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</si>
  <si>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</si>
  <si>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</si>
  <si>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</si>
  <si>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</si>
  <si>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</si>
  <si>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</si>
  <si>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</si>
  <si>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</si>
  <si>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</si>
  <si>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</si>
  <si>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</si>
  <si>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</si>
  <si>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</si>
  <si>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</si>
  <si>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</si>
  <si>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</si>
  <si>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</si>
  <si>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</si>
  <si>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OPTIMA DIRECT d.o.o.</t>
  </si>
  <si>
    <t>Buje</t>
  </si>
  <si>
    <t>03806014</t>
  </si>
  <si>
    <t>02236133</t>
  </si>
  <si>
    <t>Koper, Republika Slovenija</t>
  </si>
  <si>
    <t>OPTIMA TELEKOM d.o.o.</t>
  </si>
  <si>
    <t>01/5492 019</t>
  </si>
  <si>
    <t xml:space="preserve"> </t>
  </si>
  <si>
    <t>Goran Jovičić</t>
  </si>
  <si>
    <t xml:space="preserve">Jadranka Suručić                                    </t>
  </si>
  <si>
    <t>Matija Martić</t>
  </si>
  <si>
    <t>Nada Martić</t>
  </si>
  <si>
    <t>RAIFFEISENBANK AUSTRIA D.D./R5</t>
  </si>
  <si>
    <t>RAIFFEISENBANK AUSTRIA D.D./RBA</t>
  </si>
  <si>
    <t>SOCIETE GENERALE-SPLITSKA BANKA D.D./ AZ OBVEZNI MIROVINSKI FOND (1/1)</t>
  </si>
  <si>
    <t>ZAGREBAČKA BANKA D.D. (1/1)</t>
  </si>
  <si>
    <t>ŽUVANIĆ ROLAND (1/1)</t>
  </si>
  <si>
    <t>EUR</t>
  </si>
  <si>
    <t>USD</t>
  </si>
  <si>
    <t>CHF</t>
  </si>
  <si>
    <t>GPB</t>
  </si>
  <si>
    <t>Ivan Martić</t>
  </si>
  <si>
    <t>ZAGREBAČKA BANKA D.D./ZBIRNI SKRBNIČKI RAČUN ZA UNICREDIT BANK AUSTRIA AG</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</si>
  <si>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</si>
  <si>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</si>
  <si>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</si>
  <si>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</si>
  <si>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</si>
  <si>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</si>
  <si>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</si>
  <si>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</si>
  <si>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</si>
  <si>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</si>
  <si>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</si>
  <si>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</si>
  <si>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</si>
  <si>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</si>
  <si>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</si>
  <si>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</si>
  <si>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Business activity code:</t>
  </si>
  <si>
    <t>Entities in consolidation (according to IFRS)</t>
  </si>
  <si>
    <t>Registered seat:</t>
  </si>
  <si>
    <t>Tax number (MB):</t>
  </si>
  <si>
    <t>YES</t>
  </si>
  <si>
    <t>Book-keeping firm</t>
  </si>
  <si>
    <t>Contact person</t>
  </si>
  <si>
    <t>Telephone</t>
  </si>
  <si>
    <t>e-mail address</t>
  </si>
  <si>
    <t>Surname and name</t>
  </si>
  <si>
    <t>1. Financial Statements (balance sheet, profit and loss account, cash flow statement, change in capital statement</t>
  </si>
  <si>
    <t xml:space="preserve">    and notes</t>
  </si>
  <si>
    <t>2. Management report</t>
  </si>
  <si>
    <t>3. Statements for persons responsible for composing financial statements</t>
  </si>
  <si>
    <t>(signature of authorized person)</t>
  </si>
  <si>
    <t>Quarterly Financial Report-TFI-POD</t>
  </si>
  <si>
    <t>Documents for publication</t>
  </si>
  <si>
    <t>BALANCE SHEET</t>
  </si>
  <si>
    <t>Issuer: OT - Optima Telekom d.d.</t>
  </si>
  <si>
    <t>Item</t>
  </si>
  <si>
    <t>EDP #</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</si>
  <si>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</si>
  <si>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</si>
  <si>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</si>
  <si>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</si>
  <si>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</si>
  <si>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</si>
  <si>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</si>
  <si>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</si>
  <si>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</si>
  <si>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</si>
  <si>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</si>
  <si>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</si>
  <si>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</si>
  <si>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</si>
  <si>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</si>
  <si>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</si>
  <si>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</si>
  <si>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</si>
  <si>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</si>
  <si>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</si>
  <si>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</si>
  <si>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</si>
  <si>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</si>
  <si>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</si>
  <si>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</si>
  <si>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</si>
  <si>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</si>
  <si>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</si>
  <si>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</si>
  <si>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</si>
  <si>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</si>
  <si>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</si>
  <si>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</si>
  <si>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</si>
  <si>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</si>
  <si>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</si>
  <si>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</si>
  <si>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</si>
  <si>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</si>
  <si>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</si>
  <si>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</si>
  <si>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</si>
  <si>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</si>
  <si>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</si>
  <si>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</si>
  <si>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</si>
  <si>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</si>
  <si>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</si>
  <si>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</si>
  <si>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</si>
  <si>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</si>
  <si>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</si>
  <si>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</si>
  <si>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</si>
  <si>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</si>
  <si>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</si>
  <si>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</si>
  <si>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</si>
  <si>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</si>
  <si>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</si>
  <si>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</si>
  <si>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</si>
  <si>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</si>
  <si>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</si>
  <si>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</si>
  <si>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</si>
  <si>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</si>
  <si>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</si>
  <si>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</si>
  <si>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</si>
  <si>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</si>
  <si>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</si>
  <si>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</si>
  <si>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</si>
  <si>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</si>
  <si>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</si>
  <si>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</si>
  <si>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</si>
  <si>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</si>
  <si>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</si>
  <si>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</si>
  <si>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</si>
  <si>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</si>
  <si>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</si>
  <si>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</si>
  <si>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</si>
  <si>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</si>
  <si>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</si>
  <si>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</si>
  <si>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</si>
  <si>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</si>
  <si>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</si>
  <si>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</si>
  <si>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</si>
  <si>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</si>
  <si>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</si>
  <si>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</si>
  <si>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</si>
  <si>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</si>
  <si>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</si>
  <si>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</si>
  <si>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</si>
  <si>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</si>
  <si>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</si>
  <si>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t>Quarter</t>
  </si>
  <si>
    <t>Cumulative</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</si>
  <si>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</si>
  <si>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</si>
  <si>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</si>
  <si>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</si>
  <si>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XIV. PROFIT OR LOSS OF THE CURRENT PERIOD</t>
  </si>
  <si>
    <t>ANEX TO P&amp;L (to be filled in by entrepreneur submitting consolidated financial report)</t>
  </si>
  <si>
    <t xml:space="preserve">  1. Profit of the period (149-151)</t>
  </si>
  <si>
    <t xml:space="preserve">  2. Loss of the period (151-148)</t>
  </si>
  <si>
    <r>
      <t xml:space="preserve">XIII. PROFIT / LOSS OF THE PERIOD </t>
    </r>
    <r>
      <rPr>
        <sz val="9"/>
        <rFont val="Arial"/>
        <family val="2"/>
      </rPr>
      <t>(148-151)</t>
    </r>
  </si>
  <si>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</si>
  <si>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</si>
  <si>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</si>
  <si>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</si>
  <si>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</si>
  <si>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</si>
  <si>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</si>
  <si>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</si>
  <si>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</si>
  <si>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</si>
  <si>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</si>
  <si>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</si>
  <si>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</si>
  <si>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</si>
  <si>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</si>
  <si>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</si>
  <si>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</si>
  <si>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</si>
  <si>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</si>
  <si>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</si>
  <si>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</si>
  <si>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</si>
  <si>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</si>
  <si>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</si>
  <si>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</si>
  <si>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</si>
  <si>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</si>
  <si>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</si>
  <si>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</si>
  <si>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</si>
  <si>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</si>
  <si>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</si>
  <si>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</si>
  <si>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</si>
  <si>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</si>
  <si>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</si>
  <si>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</si>
  <si>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</si>
  <si>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t>I. PROFIT / LOSS OF THE PERIOD (= 152)</t>
  </si>
  <si>
    <r>
      <t xml:space="preserve">II. OTHER COMPREHENSIVE INCOME / LOSS BEFORE TAX </t>
    </r>
    <r>
      <rPr>
        <sz val="9"/>
        <rFont val="Arial"/>
        <family val="2"/>
      </rPr>
      <t>(159 do 165)</t>
    </r>
  </si>
  <si>
    <t>III. COMPREHENSIVE INCOME TAX</t>
  </si>
  <si>
    <t xml:space="preserve">    1. Exchange differences on translating foreign operations</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</si>
  <si>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</si>
  <si>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</si>
  <si>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</si>
  <si>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</si>
  <si>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</si>
  <si>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</si>
  <si>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</si>
  <si>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</si>
  <si>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VI. COMPREHENSIVE INCOME / LOSS FOR THE PERIOD</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</si>
  <si>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</si>
  <si>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</si>
  <si>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</si>
  <si>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</si>
  <si>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</si>
  <si>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</si>
  <si>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5. Decrease of inventories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</si>
  <si>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</si>
  <si>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</si>
  <si>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</si>
  <si>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</si>
  <si>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3. Increase of inventories</t>
  </si>
  <si>
    <t xml:space="preserve">   4. Other decrease of cash flow</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</si>
  <si>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</si>
  <si>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</si>
  <si>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</si>
  <si>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</si>
  <si>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</si>
  <si>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</si>
  <si>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</si>
  <si>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</si>
  <si>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</si>
  <si>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</si>
  <si>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</si>
  <si>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</si>
  <si>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</si>
  <si>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</si>
  <si>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</si>
  <si>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</si>
  <si>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</si>
  <si>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</si>
  <si>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</si>
  <si>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</si>
  <si>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</si>
  <si>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</si>
  <si>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</si>
  <si>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</si>
  <si>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</si>
  <si>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</si>
  <si>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</si>
  <si>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</si>
  <si>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</si>
  <si>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</si>
  <si>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</si>
  <si>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</si>
  <si>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</si>
  <si>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</si>
  <si>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</si>
  <si>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</si>
  <si>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</si>
  <si>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</si>
  <si>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</si>
  <si>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</si>
  <si>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</si>
  <si>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</si>
  <si>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</si>
  <si>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</si>
  <si>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</si>
  <si>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</si>
  <si>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</si>
  <si>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</si>
  <si>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</si>
  <si>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</si>
  <si>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</si>
  <si>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</si>
  <si>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</si>
  <si>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</si>
  <si>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CHANGE IN CAPITAL STATEMENT</t>
  </si>
  <si>
    <t>for the period from</t>
  </si>
  <si>
    <t>Items that reduce capital entered with a negative sign
Data under EDP codes 001-009 to be input balance sheet as at date</t>
  </si>
  <si>
    <t>Notes to the Financial Statements</t>
  </si>
  <si>
    <t>1. GENERAL INFORMATION</t>
  </si>
  <si>
    <t>History and incorporation</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</si>
  <si>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</si>
  <si>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</si>
  <si>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</si>
  <si>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 xml:space="preserve">The main business activities of Optima Direct d.o.o. are trading and providing various services which mainly relate to telecommunications sector. </t>
  </si>
  <si>
    <t>Subsidiaries</t>
  </si>
  <si>
    <t>Shareholding</t>
  </si>
  <si>
    <t>Optima Direct d.o.o., Croatia</t>
  </si>
  <si>
    <t>Optima Telekom d.o.o., Slovenia</t>
  </si>
  <si>
    <t>Staff</t>
  </si>
  <si>
    <t>MANAGEMENT AND SUPERVISORY BOARD</t>
  </si>
  <si>
    <t>Chairman of the Company</t>
  </si>
  <si>
    <t xml:space="preserve">Member </t>
  </si>
  <si>
    <t>Supervisory Board of the Company:</t>
  </si>
  <si>
    <t>Chairman</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</si>
  <si>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</si>
  <si>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</si>
  <si>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</si>
  <si>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</si>
  <si>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Public voice services</t>
  </si>
  <si>
    <t>Interconnection services</t>
  </si>
  <si>
    <t>Internet services</t>
  </si>
  <si>
    <t>Data services</t>
  </si>
  <si>
    <t>Multimedia services</t>
  </si>
  <si>
    <t>Lease and sale of equipment</t>
  </si>
  <si>
    <t>Trade agency income</t>
  </si>
  <si>
    <t>Other services</t>
  </si>
  <si>
    <t>Sale of goods and products</t>
  </si>
  <si>
    <t>Write off old trade payables</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</si>
  <si>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</si>
  <si>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</si>
  <si>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</si>
  <si>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</si>
  <si>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</si>
  <si>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</si>
  <si>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</si>
  <si>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</si>
  <si>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</si>
  <si>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</si>
  <si>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</si>
  <si>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</si>
  <si>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</si>
  <si>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Net salaries</t>
  </si>
  <si>
    <t>Taxes and contributions from salaries</t>
  </si>
  <si>
    <t>Taxes and contributions on salaries</t>
  </si>
  <si>
    <t>112.  SALES INCOME</t>
  </si>
  <si>
    <t>113. OTHER OPERATING INCOME</t>
  </si>
  <si>
    <t>120. STAFF EXPENSES</t>
  </si>
  <si>
    <t>124. AMORTIZATION OF TANGIBLE AND INTANGIBLE ASSETS</t>
  </si>
  <si>
    <t>Amortization of intangible assets</t>
  </si>
  <si>
    <t>Amortization of fixed tangible assets</t>
  </si>
  <si>
    <t>125.  OTHER OPERATING EXPENSES</t>
  </si>
  <si>
    <t>Compensations to employees</t>
  </si>
  <si>
    <t>Representation</t>
  </si>
  <si>
    <t>Insurance premiums</t>
  </si>
  <si>
    <t>Bank charges</t>
  </si>
  <si>
    <t>Taxes, contributions and membership fees</t>
  </si>
  <si>
    <t>Costs of sold and written off assets</t>
  </si>
  <si>
    <t>Gifts and sponsorships</t>
  </si>
  <si>
    <t>Other expenses</t>
  </si>
  <si>
    <t xml:space="preserve">Costs reimbursed to employees comprise of daily allowances, overnight accommodation and transport related to business travels, commutation allowance, reimbursement of costs for the use of personal cars for business purposes and similar. </t>
  </si>
  <si>
    <t>126. VALUE ADJUSTMENT</t>
  </si>
  <si>
    <t xml:space="preserve">Value adjustment is performed at the end of the reporting period if there is evidence that there are uncollectible trade receivables arising from significant financial difficulties on the clients' side, cancellation of contracts and forced execution, pending bankruptcy etc. </t>
  </si>
  <si>
    <t>131. FINANCIAL INCOME</t>
  </si>
  <si>
    <t>Interest income</t>
  </si>
  <si>
    <t>Foreign exchange gains</t>
  </si>
  <si>
    <t>Interest expenses</t>
  </si>
  <si>
    <t>Fee</t>
  </si>
  <si>
    <t>Foreign exchange losses</t>
  </si>
  <si>
    <t>137. FINANCIAL EXPENSES</t>
  </si>
  <si>
    <t xml:space="preserve">Interest expenses consist of interests accrued on credits, bonds issued by the Company and default interest for untimely settlement of trade payables. </t>
  </si>
  <si>
    <t>003. INTANGIBLE ASSETS</t>
  </si>
  <si>
    <t>PURCHASE VALUE</t>
  </si>
  <si>
    <t>Additions</t>
  </si>
  <si>
    <t>Transfer from assets in progress</t>
  </si>
  <si>
    <t>Disposals and retirements</t>
  </si>
  <si>
    <t>VALUE ADJUSTMENT</t>
  </si>
  <si>
    <t>Amortization of the current year</t>
  </si>
  <si>
    <t>NET ACCOUNTING VALUE</t>
  </si>
  <si>
    <t>CONCESSIONS AND RIGHTS</t>
  </si>
  <si>
    <t>SOFTWARE</t>
  </si>
  <si>
    <t>ASSETS IN PROGRESS</t>
  </si>
  <si>
    <t>TOTAL</t>
  </si>
  <si>
    <t>010. FIXED ASSETS</t>
  </si>
  <si>
    <t>LAND</t>
  </si>
  <si>
    <t>BUILDINGS</t>
  </si>
  <si>
    <t>WORK OF ARTS</t>
  </si>
  <si>
    <t>LEASEHOLD IMPROVEMENTS</t>
  </si>
  <si>
    <t>020. LONG-TERM FINANCIAL ASSETS</t>
  </si>
  <si>
    <t>Loans to majority shareholder</t>
  </si>
  <si>
    <t>Loans to third party companies</t>
  </si>
  <si>
    <t>Long term deposits</t>
  </si>
  <si>
    <t>Value adjustment</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</si>
  <si>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</si>
  <si>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</si>
  <si>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</si>
  <si>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</si>
  <si>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</si>
  <si>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</si>
  <si>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</si>
  <si>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</si>
  <si>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</si>
  <si>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</si>
  <si>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</si>
  <si>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</si>
  <si>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</si>
  <si>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</si>
  <si>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</si>
  <si>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</si>
  <si>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Undue</t>
  </si>
  <si>
    <t>Up to 120 days</t>
  </si>
  <si>
    <t>120-360 days</t>
  </si>
  <si>
    <t>over 360 days</t>
  </si>
  <si>
    <t>056. GRANTED LOANS AND DEPOSITS</t>
  </si>
  <si>
    <t>Loans</t>
  </si>
  <si>
    <t>Deposits</t>
  </si>
  <si>
    <t>058. CASH IN BANK AND REGISTER</t>
  </si>
  <si>
    <t>Kuna accounts balance</t>
  </si>
  <si>
    <t>Foreign currency accounts balance</t>
  </si>
  <si>
    <t>Cash in register</t>
  </si>
  <si>
    <t xml:space="preserve">059. PAID EXPENSES FOR FUTURE PERIOD AND UNDUE INCOME PAYMENT </t>
  </si>
  <si>
    <t>Differed customer related expenses</t>
  </si>
  <si>
    <t>Bond issuing expenses</t>
  </si>
  <si>
    <t>Prepaid expenses</t>
  </si>
  <si>
    <t>063. SUBSCRIBED CAPITAL</t>
  </si>
  <si>
    <t xml:space="preserve">In December 2007, the Company increased the share capital through initial public offering. The Company issued 800.000 shares with nominal value of HRK 10 each. In this way, the total number of shares has been increased to 2.820.070. By subscribing the new shares, the Company realized capital gain of HRK 194.354 thousand representing the difference between the nominal value and the price determined on the initial public offering. </t>
  </si>
  <si>
    <t>Net result  - loss</t>
  </si>
  <si>
    <t>Number of shares</t>
  </si>
  <si>
    <t>Loss per share</t>
  </si>
  <si>
    <t>in 000 HRK</t>
  </si>
  <si>
    <t>%</t>
  </si>
  <si>
    <t>083. LONG-TERM LIABILITIES</t>
  </si>
  <si>
    <t>Loan based liabilities</t>
  </si>
  <si>
    <t>Liabilities towards credit institutions</t>
  </si>
  <si>
    <t>093. SHORT-TERM LIABILITIES</t>
  </si>
  <si>
    <t>Interest liabilities</t>
  </si>
  <si>
    <t>Liabilities for bonds issued</t>
  </si>
  <si>
    <t>Trade payables</t>
  </si>
  <si>
    <t>Liabilities towards employees</t>
  </si>
  <si>
    <t>Taxes, contributions and other levies</t>
  </si>
  <si>
    <t>Other liabilities</t>
  </si>
  <si>
    <t>099. BONDS ISSUED</t>
  </si>
  <si>
    <t>Nominal value</t>
  </si>
  <si>
    <t>Compensations for issuance of bonds</t>
  </si>
  <si>
    <t>098. LIABILITES TOWARDS SUPPLIERS</t>
  </si>
  <si>
    <t>Domestic trade payables</t>
  </si>
  <si>
    <t>Foreign trade payables</t>
  </si>
  <si>
    <t>Invoice accrual</t>
  </si>
  <si>
    <t>102. LIABILITIES FOR TAXES, CONTRIBUTIONS AND SIMILAR LEVIES</t>
  </si>
  <si>
    <t>VAT Liabilities</t>
  </si>
  <si>
    <t>Taxes and  contributions on and from salaries</t>
  </si>
  <si>
    <t>Other taxes and contributions</t>
  </si>
  <si>
    <t>106. DEFERRED PAYMENTS AND FUTURE INCOME</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</si>
  <si>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</si>
  <si>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</si>
  <si>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</si>
  <si>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</si>
  <si>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</si>
  <si>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</si>
  <si>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</si>
  <si>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</si>
  <si>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</si>
  <si>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</si>
  <si>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</si>
  <si>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</si>
  <si>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</si>
  <si>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</si>
  <si>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</si>
  <si>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</si>
  <si>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</si>
  <si>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</si>
  <si>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</si>
  <si>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</si>
  <si>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</si>
  <si>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</si>
  <si>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</si>
  <si>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</si>
  <si>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</si>
  <si>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</si>
  <si>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</si>
  <si>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</si>
  <si>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</si>
  <si>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</si>
  <si>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</si>
  <si>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</si>
  <si>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</si>
  <si>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Liabilities based on calculated interest</t>
  </si>
  <si>
    <t>In August 2008, the Parent Company increased the share capital  of Optima Direct d.o.o. by HRK  15.888 i.e. the share capital was increased from HRK 3.328 to HRK 19.216.</t>
  </si>
  <si>
    <t>LIABILITIES</t>
  </si>
  <si>
    <t>MATIJA MARTIĆ, JADRANKA SURUČIĆ</t>
  </si>
  <si>
    <t>Matija Martić                                   Jadranka Suručić</t>
  </si>
  <si>
    <t>Previous year</t>
  </si>
  <si>
    <t>Current year</t>
  </si>
  <si>
    <t>Zrinka Vuković Berić</t>
  </si>
  <si>
    <t>Duško Grabovac</t>
  </si>
  <si>
    <t>JOVIČIĆ GORAN (1/1)</t>
  </si>
  <si>
    <t>6110</t>
  </si>
  <si>
    <t xml:space="preserve">    2. Changes in revalorization reserves of fixed and intangible assets</t>
  </si>
  <si>
    <t>ZAGREBAČKA BANKA D.D./ZBIRNI SKRBNIČKI RAČUN ZAGREBAČKA BANKA D.D./DF</t>
  </si>
  <si>
    <t>Optima telekom za upravljanje nekretninama i savjetovanje d.o.o.</t>
  </si>
  <si>
    <t>Liabilities for advances received</t>
  </si>
  <si>
    <t>Deferred income due to uncertainty</t>
  </si>
  <si>
    <t>Deferred income</t>
  </si>
  <si>
    <t>As a sole member-founder, the Company established Optima telekom za upravljanje nekretninama i savjetovanje d.o.o., on 16 Aug 2011, wich currently is not operating</t>
  </si>
  <si>
    <t>OPTIMA TELEKOM za upravljanje nekretninama i savjetovanje d.o.o.</t>
  </si>
  <si>
    <t>Kuzminečka 8, Zagreb</t>
  </si>
  <si>
    <t>21017859228</t>
  </si>
  <si>
    <t xml:space="preserve">MARTIĆ MATIJA </t>
  </si>
  <si>
    <t>049. OTHER RECEIVABLES</t>
  </si>
  <si>
    <t>Accrued interests</t>
  </si>
  <si>
    <t>Accrued interest refer to undue interest for loans reprogrammed in Zagrebačka banka in December 2010, which are attributable to principal payment</t>
  </si>
  <si>
    <t>1 Jan 2012</t>
  </si>
  <si>
    <t xml:space="preserve">Management Board of the Company in 2012: </t>
  </si>
  <si>
    <t>As at 01 Jan 2012</t>
  </si>
  <si>
    <t>SMALL SHAREHOLDERS</t>
  </si>
  <si>
    <t xml:space="preserve">The following table details the Company's sensitivity to a 10% decrease of Croatian Kuna exchange rate in 2012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</si>
  <si>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119. MATERIAL COSTS</t>
  </si>
  <si>
    <t>According to HANFA's instructions items in balance sheet in the positions of the previous period are as at 31 December 2011</t>
  </si>
  <si>
    <t>Member and Deputy Chairman</t>
  </si>
  <si>
    <t>Member</t>
  </si>
  <si>
    <t>1 January 2012</t>
  </si>
  <si>
    <t>Interests receivables</t>
  </si>
  <si>
    <t>Shareholders</t>
  </si>
  <si>
    <t xml:space="preserve">The company Optima Telekom d.d. (hereinafter: the Company) was established in 1994 as Syskey d.o.o., while its principal operating activity and company name was changed to Optima Telekom d.o.o. on 22 April 2004. </t>
  </si>
  <si>
    <t xml:space="preserve">Transactions within the group are carried out at fair market terms and conditions. </t>
  </si>
  <si>
    <t>HRVATSKA POŠTANSKA BANKA D.D./ZBIRNI RAČUN ZA KLIJENTE BANKE</t>
  </si>
  <si>
    <t xml:space="preserve">The Company changed its legal status from a limited liability company to a joint stock company in July 2007. The Council of the Croatian Telecommunications Agency isssued a licence for public voice service in fixed networks for the company on 19 November 2004, for a period of 30 years. </t>
  </si>
  <si>
    <t>In its beginnings, Optima Telekom d.d. focused on business users, but soon after starting business operations, it began to aim for the private users market offering quality voice packages.</t>
  </si>
  <si>
    <t>On 6 July 2006 OT-Optima Telekom d.d. acquired 100% of interest in Optima Grupa Holding d.o.o., which changed its name to Optima Direct d.o.o., on 23 September 2008.</t>
  </si>
  <si>
    <t>As a sole member-founder, the Company established Optima Telekom d.o.o. Kopar, Slovenia, in 2007.</t>
  </si>
  <si>
    <t>Long term deposits comprise of two guarantee deposits with Zagrebačka banka d.d. for purchase and installation of telecommunications equipment and they come due on 16 February 2015 and 23 February 2015, respectively, as well as one deposit with BKS bank, coming due on 31 December 2013.</t>
  </si>
  <si>
    <t xml:space="preserve">On 24 August 2007, the sole shareholder at that time Mr. Matija Martić paid up the amount of HRK 20 million in the Company's share capital. In that way, the share capital of the Company has been increased from HRK 201 thousand to HRK 20.201 thousand. The Company has undergone transformation from limited liability company to joint stock company. The total number of shares amounted to 2.020.070 of ordinary shares with nominal value of HRK 10 each. The sole shareholder remained Matija Martić. </t>
  </si>
  <si>
    <t>Participating interests are related to the shares in company Pevec d.d., acquired by uncollected receivables.</t>
  </si>
  <si>
    <t>Aging of trade receivables of the Company without interests receivables:</t>
  </si>
  <si>
    <t>31 Dec 2012</t>
  </si>
  <si>
    <t>for the period from 01 Jan 2012 to 31 Dec 2012</t>
  </si>
  <si>
    <t>as at 31 Dec 2012</t>
  </si>
  <si>
    <t>Investments in affiliated companies as on 31 Dec 2012:</t>
  </si>
  <si>
    <t>31 Dec 2011</t>
  </si>
  <si>
    <t>Number of employees on 31 Dec 2012</t>
  </si>
  <si>
    <t>As at 31 Dec 2012</t>
  </si>
  <si>
    <t>Amortization as at 31 Dec 2012</t>
  </si>
  <si>
    <t>At 31 Dec 2012, loss per share is as follows:</t>
  </si>
  <si>
    <t>Structure of 10 major shareholders as on 31 Dec 2012:</t>
  </si>
  <si>
    <t>in the period from 01 Jan 2012 to 31 Dec 2012</t>
  </si>
  <si>
    <t>The Financial Statements of the Group are presented in Croatian kunas (HRK). The applicable exchange rate of the Croatian currency on 31 Dec 2012 was HRK 7,545624 for EUR 1 and HRK 5,726794 for USD 1.</t>
  </si>
  <si>
    <t xml:space="preserve">In the period from January to December 2012 the Company did not buy-out the issued shares i.e. it does not hold treasury shares. </t>
  </si>
  <si>
    <t>Price of shares realized on the stock exchange within the current quarter varied from HRK 7,22 (the lowest price) to HRK 18,99  (the highest price). Market capitalization in thousands of HRK on 31 Dec 2012 amounted to HRK 28.229 thousand.</t>
  </si>
  <si>
    <t>SOCIETE GENERALE-SPLITSKA BANKA D.D./ AZ PROFIT DOBROVOLJNI MIROVINSKI FOND (1/1)</t>
  </si>
  <si>
    <t>INTERKAPITAL D.D. (1/1)</t>
  </si>
  <si>
    <t>ČORAK LJERKA (1/1)</t>
  </si>
  <si>
    <t>RAIFFEISENBANK AUSTRIA D.D. (1/1)</t>
  </si>
  <si>
    <t>INTERKAPITAL VRIJEDNOSNI PAPIRI D.O.O./ZBIRNI SKRBNIČKI RAČUN ZA DP</t>
  </si>
  <si>
    <t>ČERNOŠEK KRUNOSLAV (1/1)</t>
  </si>
  <si>
    <t>RAIFFEISENBANK AUSTRIA D.D./ZBIRNI SKRBNIČKI RAČUN ZA DF</t>
  </si>
  <si>
    <t>KMETOVIĆ IVO (1/1)</t>
  </si>
  <si>
    <t>OREŠKOVIĆ STJEPAN (1/1)</t>
  </si>
  <si>
    <t>HUGHES KATICA (1/1)</t>
  </si>
  <si>
    <t>KANTOCI IVANIŠEVIĆ KRISTINA (1/1)</t>
  </si>
  <si>
    <t>CELIŽIĆ MARIO (1/1)</t>
  </si>
  <si>
    <t>Participating interests (shares)</t>
  </si>
  <si>
    <t>Income from collected penalties etc.</t>
  </si>
  <si>
    <t>Income from assets sale</t>
  </si>
  <si>
    <t>Income from reversal of value adjustment</t>
  </si>
  <si>
    <t>Income from rent - billing system</t>
  </si>
  <si>
    <t>On  31 Dece 2012. the Company employed 364 employees.</t>
  </si>
  <si>
    <t>Loans to third party companies refer to the loans granted to company OSN INŽENJERING d.o.o. with interest rate of 11,5% and due dates 13 August 2014 (loan in the amount of HRK 3,35 million) and 30 April 2013 (loans in the amount of HRK 32,00 million)</t>
  </si>
  <si>
    <t>In the same period last year, loss per share amounted to HRK 23,79.</t>
  </si>
  <si>
    <t>SULJE ZORAN (1/1)</t>
  </si>
  <si>
    <t xml:space="preserve">Long-term liabilities arising from credits and loans with variable interest rates amount to HRK 347,83 million, and therefore, the Company's exposure to the interest rate risk is significant. </t>
  </si>
  <si>
    <t>Liabilites for taxes</t>
  </si>
  <si>
    <t>The majority of non-interest bearing liabilities of the Company maturing within one year account for trade payables in the amount of HRK 193.602  thousand for the period from January to December 2012 (HRK 97.928 thousand for the same period last year).</t>
  </si>
  <si>
    <t>PLANT AND EQUIPMENT</t>
  </si>
  <si>
    <t>VEHICLES, TOOLS AND PRODUCTION INVENTORY</t>
  </si>
  <si>
    <t>Taxes liabilities are related to rescheduled liabilities according to the notice of the Ministry of Finance from 21 Nov 2012</t>
  </si>
  <si>
    <t>On 5 February 2007, the Company issued bonds (OPTE-O-124A) with nominal value of HRK 250 million. The bonds have been issued on Zagreb Stock Exchange with interest rate of 9,125% and maturity date on 1 February 2014. The bonds have been issued with the price of 99,496%. The interest rate is accrued for 2011 and paid on 27 January 2012</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</si>
</sst>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67">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color indexed="10"/>
      <name val="Arial"/>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sz val="8"/>
      <color indexed="12"/>
      <name val="Arial"/>
      <family val="2"/>
    </font>
    <font>
      <b/>
      <sz val="10"/>
      <name val="Verdana"/>
      <family val="2"/>
    </font>
    <font>
      <sz val="10"/>
      <color indexed="8"/>
      <name val="Verdana"/>
      <family val="2"/>
    </font>
    <font>
      <sz val="10"/>
      <name val="Verdana"/>
      <family val="2"/>
    </font>
    <font>
      <b/>
      <sz val="10"/>
      <color indexed="8"/>
      <name val="Verdana"/>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theme="1"/>
      <name val="Verdana"/>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
      <patternFill patternType="solid">
        <fgColor indexed="65"/>
        <bgColor indexed="64"/>
      </patternFill>
    </fill>
  </fills>
  <borders count="76">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bottom/>
    </border>
    <border>
      <left style="thin"/>
      <right/>
      <top/>
      <bottom/>
    </border>
    <border>
      <left/>
      <right style="thin"/>
      <top style="thin"/>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right/>
      <top style="medium"/>
      <bottom/>
    </border>
    <border>
      <left style="medium"/>
      <right style="medium"/>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style="thin">
        <color indexed="8"/>
      </right>
      <top/>
      <bottom/>
    </border>
    <border>
      <left/>
      <right style="thin"/>
      <top style="medium"/>
      <bottom/>
    </border>
    <border>
      <left style="thin">
        <color indexed="8"/>
      </left>
      <right/>
      <top/>
      <bottom style="thin"/>
    </border>
    <border>
      <left style="thin">
        <color indexed="8"/>
      </left>
      <right/>
      <top/>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style="thin">
        <color indexed="8"/>
      </left>
      <right style="thin">
        <color indexed="8"/>
      </right>
      <top style="hair">
        <color indexed="8"/>
      </top>
      <bottom style="hair">
        <color indexed="8"/>
      </bottom>
    </border>
    <border>
      <left/>
      <right/>
      <top style="hair"/>
      <bottom style="thin"/>
    </border>
    <border>
      <left/>
      <right style="thin"/>
      <top style="hair"/>
      <bottom style="thin"/>
    </border>
    <border>
      <left/>
      <right/>
      <top style="thin"/>
      <bottom style="thin"/>
    </border>
    <border>
      <left style="thin"/>
      <right/>
      <top style="hair"/>
      <bottom/>
    </border>
    <border>
      <left/>
      <right/>
      <top style="hair"/>
      <bottom/>
    </border>
    <border>
      <left/>
      <right style="thin"/>
      <top style="hair"/>
      <bottom/>
    </border>
    <border>
      <left style="thin"/>
      <right/>
      <top style="thin"/>
      <bottom/>
    </border>
    <border>
      <left/>
      <right style="thin"/>
      <top style="thin"/>
      <bottom style="thin"/>
    </border>
    <border>
      <left style="thin">
        <color indexed="8"/>
      </left>
      <right style="thin">
        <color indexed="8"/>
      </right>
      <top style="hair">
        <color indexed="8"/>
      </top>
      <bottom/>
    </border>
    <border>
      <left style="thin">
        <color indexed="8"/>
      </left>
      <right style="thin">
        <color indexed="8"/>
      </right>
      <top style="thin">
        <color indexed="8"/>
      </top>
      <bottom style="hair">
        <color indexed="8"/>
      </bottom>
    </border>
    <border>
      <left/>
      <right/>
      <top style="thin">
        <color indexed="8"/>
      </top>
      <bottom style="hair">
        <color indexed="8"/>
      </bottom>
    </border>
    <border>
      <left/>
      <right style="thin"/>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top style="hair">
        <color indexed="8"/>
      </top>
      <bottom style="thin">
        <color indexed="8"/>
      </bottom>
    </border>
    <border>
      <left style="thin">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right style="thin">
        <color indexed="8"/>
      </right>
      <top style="hair">
        <color indexed="8"/>
      </top>
      <bottom style="thin">
        <color indexed="8"/>
      </bottom>
    </border>
    <border>
      <left/>
      <right style="thin"/>
      <top style="hair">
        <color indexed="8"/>
      </top>
      <bottom style="hair">
        <color indexed="8"/>
      </bottom>
    </border>
    <border>
      <left style="thin">
        <color indexed="8"/>
      </left>
      <right/>
      <top style="hair">
        <color indexed="8"/>
      </top>
      <bottom style="thin"/>
    </border>
    <border>
      <left/>
      <right/>
      <top style="hair">
        <color indexed="8"/>
      </top>
      <bottom style="thin"/>
    </border>
    <border>
      <left/>
      <right style="thin"/>
      <top style="hair">
        <color indexed="8"/>
      </top>
      <bottom style="thin"/>
    </border>
  </borders>
  <cellStyleXfs count="22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0" fillId="27" borderId="1"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50" fillId="29" borderId="3" applyNumberFormat="0" applyAlignment="0" applyProtection="0"/>
    <xf numFmtId="0" fontId="51"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1" borderId="0" applyNumberFormat="0" applyBorder="0" applyAlignment="0" applyProtection="0"/>
    <xf numFmtId="0" fontId="52" fillId="0" borderId="0" applyNumberFormat="0" applyFill="0" applyBorder="0" applyAlignment="0" applyProtection="0"/>
    <xf numFmtId="0" fontId="53" fillId="32" borderId="0" applyNumberFormat="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7" fillId="33" borderId="3" applyNumberFormat="0" applyAlignment="0" applyProtection="0"/>
    <xf numFmtId="0" fontId="31" fillId="34" borderId="8" applyNumberFormat="0" applyAlignment="0" applyProtection="0"/>
    <xf numFmtId="0" fontId="58" fillId="0" borderId="9" applyNumberFormat="0" applyFill="0" applyAlignment="0" applyProtection="0"/>
    <xf numFmtId="0" fontId="46" fillId="0" borderId="0" applyNumberFormat="0" applyFill="0" applyBorder="0" applyAlignment="0" applyProtection="0"/>
    <xf numFmtId="0" fontId="59" fillId="35" borderId="0" applyNumberFormat="0" applyBorder="0" applyAlignment="0" applyProtection="0"/>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8" fillId="0" borderId="0">
      <alignment vertical="center"/>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0"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29" fillId="0" borderId="0" applyNumberFormat="0" applyFill="0" applyBorder="0" applyAlignment="0" applyProtection="0"/>
    <xf numFmtId="0" fontId="61" fillId="0" borderId="0" applyNumberFormat="0" applyFill="0" applyBorder="0" applyAlignment="0" applyProtection="0"/>
    <xf numFmtId="0" fontId="62" fillId="0" borderId="11" applyNumberFormat="0" applyFill="0" applyAlignment="0" applyProtection="0"/>
    <xf numFmtId="0" fontId="63" fillId="0" borderId="0" applyNumberForma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cellStyleXfs>
  <cellXfs count="590">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1974" applyFont="1" applyAlignment="1">
      <alignment/>
      <protection/>
    </xf>
    <xf numFmtId="0" fontId="0" fillId="0" borderId="0" xfId="1974" applyFont="1" applyAlignment="1">
      <alignment/>
      <protection/>
    </xf>
    <xf numFmtId="0" fontId="3" fillId="0" borderId="0" xfId="1974" applyFont="1" applyFill="1" applyBorder="1" applyAlignment="1" applyProtection="1">
      <alignment horizontal="left" vertical="center"/>
      <protection hidden="1"/>
    </xf>
    <xf numFmtId="0" fontId="4" fillId="0" borderId="0" xfId="1974" applyFont="1" applyFill="1" applyBorder="1" applyAlignment="1" applyProtection="1">
      <alignment vertical="center"/>
      <protection hidden="1"/>
    </xf>
    <xf numFmtId="0" fontId="4" fillId="0" borderId="0" xfId="1974" applyFont="1" applyFill="1" applyBorder="1" applyAlignment="1" applyProtection="1">
      <alignment horizontal="center" vertical="center" wrapText="1"/>
      <protection hidden="1"/>
    </xf>
    <xf numFmtId="0" fontId="4" fillId="0" borderId="0" xfId="1974" applyFont="1" applyBorder="1" applyAlignment="1" applyProtection="1">
      <alignment/>
      <protection hidden="1"/>
    </xf>
    <xf numFmtId="0" fontId="12" fillId="0" borderId="0" xfId="1974" applyFont="1" applyBorder="1" applyAlignment="1" applyProtection="1">
      <alignment horizontal="right" vertical="center" wrapText="1"/>
      <protection hidden="1"/>
    </xf>
    <xf numFmtId="0" fontId="12" fillId="0" borderId="0" xfId="1974" applyNumberFormat="1" applyFont="1" applyFill="1" applyBorder="1" applyAlignment="1" applyProtection="1">
      <alignment horizontal="right" vertical="center" shrinkToFit="1"/>
      <protection hidden="1" locked="0"/>
    </xf>
    <xf numFmtId="0" fontId="12" fillId="0" borderId="0" xfId="1974" applyFont="1" applyFill="1" applyBorder="1" applyAlignment="1" applyProtection="1">
      <alignment horizontal="left" vertical="center"/>
      <protection hidden="1"/>
    </xf>
    <xf numFmtId="0" fontId="4" fillId="0" borderId="0" xfId="1974" applyFont="1" applyBorder="1" applyAlignment="1" applyProtection="1">
      <alignment horizontal="left"/>
      <protection hidden="1"/>
    </xf>
    <xf numFmtId="0" fontId="4" fillId="0" borderId="0" xfId="1974" applyFont="1" applyBorder="1" applyAlignment="1" applyProtection="1">
      <alignment vertical="top"/>
      <protection hidden="1"/>
    </xf>
    <xf numFmtId="0" fontId="4" fillId="0" borderId="0" xfId="1974" applyFont="1" applyBorder="1" applyAlignment="1" applyProtection="1">
      <alignment horizontal="right"/>
      <protection hidden="1"/>
    </xf>
    <xf numFmtId="0" fontId="3" fillId="0" borderId="0" xfId="1974" applyFont="1" applyFill="1" applyBorder="1" applyAlignment="1" applyProtection="1">
      <alignment horizontal="right" vertical="center"/>
      <protection hidden="1" locked="0"/>
    </xf>
    <xf numFmtId="0" fontId="4" fillId="0" borderId="0" xfId="1974" applyFont="1" applyBorder="1" applyAlignment="1" applyProtection="1">
      <alignment/>
      <protection hidden="1"/>
    </xf>
    <xf numFmtId="0" fontId="3" fillId="0" borderId="0" xfId="1974" applyFont="1" applyBorder="1" applyAlignment="1" applyProtection="1">
      <alignment vertical="top"/>
      <protection hidden="1"/>
    </xf>
    <xf numFmtId="0" fontId="4" fillId="0" borderId="0" xfId="1974" applyFont="1" applyFill="1" applyBorder="1" applyAlignment="1" applyProtection="1">
      <alignment/>
      <protection hidden="1"/>
    </xf>
    <xf numFmtId="0" fontId="4" fillId="0" borderId="0" xfId="1974" applyFont="1" applyBorder="1" applyAlignment="1" applyProtection="1">
      <alignment horizontal="center" vertical="center"/>
      <protection hidden="1" locked="0"/>
    </xf>
    <xf numFmtId="0" fontId="4" fillId="0" borderId="0" xfId="1974" applyFont="1" applyBorder="1" applyAlignment="1" applyProtection="1">
      <alignment vertical="top" wrapText="1"/>
      <protection hidden="1"/>
    </xf>
    <xf numFmtId="0" fontId="4" fillId="0" borderId="0" xfId="1974" applyFont="1" applyBorder="1" applyAlignment="1" applyProtection="1">
      <alignment wrapText="1"/>
      <protection hidden="1"/>
    </xf>
    <xf numFmtId="0" fontId="4" fillId="0" borderId="0" xfId="1974" applyFont="1" applyBorder="1" applyAlignment="1" applyProtection="1">
      <alignment horizontal="right" vertical="top"/>
      <protection hidden="1"/>
    </xf>
    <xf numFmtId="0" fontId="4" fillId="0" borderId="0" xfId="1974" applyFont="1" applyBorder="1" applyAlignment="1" applyProtection="1">
      <alignment horizontal="center" vertical="top"/>
      <protection hidden="1"/>
    </xf>
    <xf numFmtId="0" fontId="4" fillId="0" borderId="0" xfId="1974" applyFont="1" applyBorder="1" applyAlignment="1" applyProtection="1">
      <alignment horizontal="center"/>
      <protection hidden="1"/>
    </xf>
    <xf numFmtId="0" fontId="4" fillId="0" borderId="0" xfId="1974" applyFont="1" applyBorder="1" applyAlignment="1">
      <alignment/>
      <protection/>
    </xf>
    <xf numFmtId="0" fontId="4" fillId="0" borderId="0" xfId="1974" applyFont="1" applyBorder="1" applyAlignment="1" applyProtection="1">
      <alignment horizontal="left" vertical="top"/>
      <protection hidden="1"/>
    </xf>
    <xf numFmtId="0" fontId="4" fillId="0" borderId="18" xfId="1974" applyFont="1" applyBorder="1" applyAlignment="1" applyProtection="1">
      <alignment/>
      <protection hidden="1"/>
    </xf>
    <xf numFmtId="0" fontId="4" fillId="0" borderId="0" xfId="1974" applyFont="1" applyBorder="1" applyAlignment="1" applyProtection="1">
      <alignment vertical="center"/>
      <protection hidden="1"/>
    </xf>
    <xf numFmtId="0" fontId="4" fillId="0" borderId="19" xfId="1974" applyFont="1" applyBorder="1" applyAlignment="1" applyProtection="1">
      <alignment/>
      <protection hidden="1"/>
    </xf>
    <xf numFmtId="0" fontId="4" fillId="0" borderId="19" xfId="1974" applyFont="1" applyBorder="1" applyAlignment="1">
      <alignment/>
      <protection/>
    </xf>
    <xf numFmtId="164" fontId="3" fillId="0" borderId="12"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2127" applyFont="1" applyBorder="1" applyAlignment="1" applyProtection="1">
      <alignment vertical="center"/>
      <protection hidden="1"/>
    </xf>
    <xf numFmtId="0" fontId="4" fillId="0" borderId="0" xfId="1974"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3" xfId="0" applyNumberFormat="1" applyFont="1" applyFill="1" applyBorder="1" applyAlignment="1" applyProtection="1">
      <alignment vertical="center"/>
      <protection hidden="1"/>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2127" applyFont="1" applyFill="1" applyAlignment="1">
      <alignment wrapText="1"/>
      <protection/>
    </xf>
    <xf numFmtId="0" fontId="0" fillId="0" borderId="0" xfId="0" applyFont="1" applyFill="1" applyAlignment="1">
      <alignment/>
    </xf>
    <xf numFmtId="0" fontId="0" fillId="0" borderId="0" xfId="2127" applyFont="1" applyFill="1" applyBorder="1" applyAlignment="1">
      <alignment wrapText="1"/>
      <protection/>
    </xf>
    <xf numFmtId="3" fontId="2" fillId="0" borderId="15" xfId="0" applyNumberFormat="1" applyFont="1" applyFill="1" applyBorder="1" applyAlignment="1" applyProtection="1">
      <alignment vertical="center"/>
      <protection hidden="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4" fillId="0" borderId="24" xfId="1974" applyFont="1" applyFill="1" applyBorder="1" applyAlignment="1" applyProtection="1">
      <alignment horizontal="left" vertical="center" wrapText="1"/>
      <protection hidden="1"/>
    </xf>
    <xf numFmtId="0" fontId="4" fillId="0" borderId="25" xfId="1974" applyFont="1" applyFill="1" applyBorder="1" applyAlignment="1" applyProtection="1">
      <alignment vertical="center"/>
      <protection hidden="1"/>
    </xf>
    <xf numFmtId="0" fontId="4" fillId="0" borderId="25" xfId="1974" applyFont="1" applyBorder="1" applyAlignment="1" applyProtection="1">
      <alignment/>
      <protection hidden="1"/>
    </xf>
    <xf numFmtId="0" fontId="12" fillId="0" borderId="0" xfId="1974" applyFont="1" applyBorder="1" applyAlignment="1" applyProtection="1">
      <alignment horizontal="right"/>
      <protection hidden="1"/>
    </xf>
    <xf numFmtId="0" fontId="4" fillId="0" borderId="25" xfId="1974" applyFont="1" applyBorder="1" applyAlignment="1" applyProtection="1">
      <alignment horizontal="right"/>
      <protection hidden="1"/>
    </xf>
    <xf numFmtId="0" fontId="4" fillId="0" borderId="24" xfId="1974" applyFont="1" applyBorder="1" applyAlignment="1" applyProtection="1">
      <alignment/>
      <protection hidden="1"/>
    </xf>
    <xf numFmtId="0" fontId="3" fillId="0" borderId="24" xfId="1974" applyFont="1" applyFill="1" applyBorder="1" applyAlignment="1" applyProtection="1">
      <alignment horizontal="right" vertical="center"/>
      <protection hidden="1" locked="0"/>
    </xf>
    <xf numFmtId="0" fontId="4" fillId="0" borderId="24" xfId="1974" applyFont="1" applyBorder="1" applyAlignment="1" applyProtection="1">
      <alignment horizontal="left" vertical="top" wrapText="1"/>
      <protection hidden="1"/>
    </xf>
    <xf numFmtId="0" fontId="4" fillId="0" borderId="25" xfId="1974" applyFont="1" applyBorder="1" applyAlignment="1">
      <alignment/>
      <protection/>
    </xf>
    <xf numFmtId="0" fontId="4" fillId="0" borderId="24" xfId="1974" applyFont="1" applyBorder="1" applyAlignment="1" applyProtection="1">
      <alignment horizontal="left" vertical="top" indent="2"/>
      <protection hidden="1"/>
    </xf>
    <xf numFmtId="0" fontId="4" fillId="0" borderId="24" xfId="1974" applyFont="1" applyBorder="1" applyAlignment="1" applyProtection="1">
      <alignment horizontal="left" vertical="top" wrapText="1" indent="2"/>
      <protection hidden="1"/>
    </xf>
    <xf numFmtId="0" fontId="4" fillId="0" borderId="25" xfId="1974" applyFont="1" applyBorder="1" applyAlignment="1" applyProtection="1">
      <alignment horizontal="right" vertical="top"/>
      <protection hidden="1"/>
    </xf>
    <xf numFmtId="49" fontId="3" fillId="0" borderId="24" xfId="1974" applyNumberFormat="1" applyFont="1" applyBorder="1" applyAlignment="1" applyProtection="1">
      <alignment horizontal="center" vertical="center"/>
      <protection hidden="1" locked="0"/>
    </xf>
    <xf numFmtId="0" fontId="4" fillId="0" borderId="25" xfId="1974" applyFont="1" applyBorder="1" applyAlignment="1" applyProtection="1">
      <alignment horizontal="left" vertical="top"/>
      <protection hidden="1"/>
    </xf>
    <xf numFmtId="0" fontId="4" fillId="0" borderId="24" xfId="1974" applyFont="1" applyBorder="1" applyAlignment="1" applyProtection="1">
      <alignment horizontal="left"/>
      <protection hidden="1"/>
    </xf>
    <xf numFmtId="0" fontId="4" fillId="0" borderId="26" xfId="1974" applyFont="1" applyBorder="1" applyAlignment="1" applyProtection="1">
      <alignment/>
      <protection hidden="1"/>
    </xf>
    <xf numFmtId="0" fontId="4" fillId="0" borderId="25" xfId="1974" applyFont="1" applyBorder="1" applyAlignment="1" applyProtection="1">
      <alignment horizontal="left"/>
      <protection hidden="1"/>
    </xf>
    <xf numFmtId="0" fontId="4" fillId="0" borderId="24" xfId="1974" applyFont="1" applyFill="1" applyBorder="1" applyAlignment="1" applyProtection="1">
      <alignment vertical="center"/>
      <protection hidden="1"/>
    </xf>
    <xf numFmtId="0" fontId="13" fillId="0" borderId="24" xfId="2127" applyFont="1" applyFill="1" applyBorder="1" applyAlignment="1" applyProtection="1">
      <alignment vertical="center"/>
      <protection hidden="1"/>
    </xf>
    <xf numFmtId="0" fontId="13" fillId="0" borderId="0" xfId="2127" applyFont="1" applyBorder="1" applyAlignment="1" applyProtection="1">
      <alignment horizontal="left"/>
      <protection hidden="1"/>
    </xf>
    <xf numFmtId="0" fontId="9" fillId="0" borderId="0" xfId="2127" applyBorder="1" applyAlignment="1">
      <alignment/>
      <protection/>
    </xf>
    <xf numFmtId="0" fontId="9" fillId="0" borderId="24" xfId="2127" applyBorder="1" applyAlignment="1">
      <alignment/>
      <protection/>
    </xf>
    <xf numFmtId="0" fontId="3" fillId="0" borderId="25" xfId="1974" applyFont="1" applyBorder="1" applyAlignment="1" applyProtection="1">
      <alignment vertical="center"/>
      <protection hidden="1"/>
    </xf>
    <xf numFmtId="0" fontId="4" fillId="0" borderId="27" xfId="1974" applyFont="1" applyBorder="1" applyAlignment="1" applyProtection="1">
      <alignment/>
      <protection hidden="1"/>
    </xf>
    <xf numFmtId="0" fontId="4" fillId="0" borderId="28" xfId="1974" applyFont="1" applyFill="1" applyBorder="1" applyAlignment="1" applyProtection="1">
      <alignment horizontal="right" vertical="top" wrapText="1"/>
      <protection hidden="1"/>
    </xf>
    <xf numFmtId="0" fontId="4" fillId="0" borderId="29" xfId="1974" applyFont="1" applyFill="1" applyBorder="1" applyAlignment="1" applyProtection="1">
      <alignment horizontal="right" vertical="top" wrapText="1"/>
      <protection hidden="1"/>
    </xf>
    <xf numFmtId="0" fontId="4" fillId="0" borderId="29" xfId="1974" applyFont="1" applyFill="1" applyBorder="1" applyAlignment="1" applyProtection="1">
      <alignment/>
      <protection hidden="1"/>
    </xf>
    <xf numFmtId="0" fontId="4" fillId="0" borderId="30" xfId="1974" applyFont="1" applyFill="1" applyBorder="1" applyAlignment="1" applyProtection="1">
      <alignment/>
      <protection hidden="1"/>
    </xf>
    <xf numFmtId="14" fontId="3" fillId="0" borderId="21" xfId="1974" applyNumberFormat="1" applyFont="1" applyFill="1" applyBorder="1" applyAlignment="1" applyProtection="1">
      <alignment horizontal="center" vertical="center"/>
      <protection hidden="1" locked="0"/>
    </xf>
    <xf numFmtId="1" fontId="3" fillId="0" borderId="20" xfId="1974" applyNumberFormat="1" applyFont="1" applyFill="1" applyBorder="1" applyAlignment="1" applyProtection="1">
      <alignment horizontal="center" vertical="center"/>
      <protection hidden="1" locked="0"/>
    </xf>
    <xf numFmtId="0" fontId="3" fillId="0" borderId="20" xfId="1974" applyFont="1" applyFill="1" applyBorder="1" applyAlignment="1" applyProtection="1">
      <alignment horizontal="center" vertical="center"/>
      <protection hidden="1" locked="0"/>
    </xf>
    <xf numFmtId="49" fontId="3" fillId="0" borderId="20" xfId="1974" applyNumberFormat="1" applyFont="1" applyFill="1" applyBorder="1" applyAlignment="1" applyProtection="1">
      <alignment horizontal="right" vertical="center"/>
      <protection hidden="1" locked="0"/>
    </xf>
    <xf numFmtId="0" fontId="3" fillId="0" borderId="25" xfId="1974" applyFont="1" applyFill="1" applyBorder="1" applyAlignment="1" applyProtection="1">
      <alignment horizontal="right" vertical="center"/>
      <protection hidden="1" locked="0"/>
    </xf>
    <xf numFmtId="0" fontId="4" fillId="0" borderId="0" xfId="1974" applyFont="1" applyFill="1" applyBorder="1" applyAlignment="1">
      <alignment/>
      <protection/>
    </xf>
    <xf numFmtId="49" fontId="3" fillId="0" borderId="0" xfId="1974" applyNumberFormat="1" applyFont="1" applyFill="1" applyBorder="1" applyAlignment="1" applyProtection="1">
      <alignment horizontal="center" vertical="center"/>
      <protection hidden="1" locked="0"/>
    </xf>
    <xf numFmtId="0" fontId="64" fillId="0" borderId="0" xfId="0" applyFont="1" applyFill="1" applyAlignment="1">
      <alignment/>
    </xf>
    <xf numFmtId="3" fontId="64" fillId="0" borderId="0" xfId="0" applyNumberFormat="1" applyFont="1" applyFill="1" applyAlignment="1">
      <alignment/>
    </xf>
    <xf numFmtId="0" fontId="9" fillId="36" borderId="0" xfId="0" applyFont="1" applyFill="1" applyAlignment="1">
      <alignment horizontal="justify" vertical="top"/>
    </xf>
    <xf numFmtId="0" fontId="15" fillId="36" borderId="0" xfId="0" applyFont="1" applyFill="1" applyAlignment="1">
      <alignment horizontal="center" vertical="top"/>
    </xf>
    <xf numFmtId="0" fontId="9" fillId="36" borderId="0" xfId="0" applyFont="1" applyFill="1" applyAlignment="1">
      <alignment horizontal="right" vertical="top"/>
    </xf>
    <xf numFmtId="3" fontId="15" fillId="36" borderId="19" xfId="0" applyNumberFormat="1" applyFont="1" applyFill="1" applyBorder="1" applyAlignment="1">
      <alignment horizontal="right" vertical="top"/>
    </xf>
    <xf numFmtId="0" fontId="15" fillId="36" borderId="0" xfId="0" applyFont="1" applyFill="1" applyAlignment="1">
      <alignment vertical="top"/>
    </xf>
    <xf numFmtId="0" fontId="34" fillId="36" borderId="0" xfId="0" applyFont="1" applyFill="1" applyAlignment="1">
      <alignment vertical="top"/>
    </xf>
    <xf numFmtId="0" fontId="36" fillId="36" borderId="0" xfId="0" applyFont="1" applyFill="1" applyAlignment="1">
      <alignment vertical="top"/>
    </xf>
    <xf numFmtId="14" fontId="37" fillId="36" borderId="0" xfId="0" applyNumberFormat="1" applyFont="1" applyFill="1" applyBorder="1" applyAlignment="1">
      <alignment/>
    </xf>
    <xf numFmtId="3" fontId="7" fillId="36" borderId="0" xfId="0" applyNumberFormat="1" applyFont="1" applyFill="1" applyBorder="1" applyAlignment="1">
      <alignment/>
    </xf>
    <xf numFmtId="3" fontId="7" fillId="36" borderId="0" xfId="0" applyNumberFormat="1" applyFont="1" applyFill="1" applyBorder="1" applyAlignment="1">
      <alignment/>
    </xf>
    <xf numFmtId="0" fontId="9" fillId="36" borderId="0" xfId="0" applyFont="1" applyFill="1" applyAlignment="1">
      <alignment horizontal="left" vertical="center" wrapText="1"/>
    </xf>
    <xf numFmtId="0" fontId="15" fillId="36" borderId="0" xfId="0" applyFont="1" applyFill="1" applyAlignment="1">
      <alignment horizontal="lef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3" fontId="15" fillId="36" borderId="0" xfId="0" applyNumberFormat="1" applyFont="1" applyFill="1" applyBorder="1" applyAlignment="1">
      <alignment horizontal="right" vertical="top"/>
    </xf>
    <xf numFmtId="4" fontId="7" fillId="36" borderId="0" xfId="0" applyNumberFormat="1" applyFont="1" applyFill="1" applyAlignment="1">
      <alignment horizontal="right" vertical="top" wrapText="1"/>
    </xf>
    <xf numFmtId="0" fontId="0" fillId="36" borderId="0" xfId="0" applyFont="1" applyFill="1" applyAlignment="1">
      <alignment vertical="center" wrapText="1"/>
    </xf>
    <xf numFmtId="0" fontId="39" fillId="36" borderId="0" xfId="0" applyFont="1" applyFill="1" applyAlignment="1">
      <alignment vertical="top"/>
    </xf>
    <xf numFmtId="0" fontId="0" fillId="36" borderId="0" xfId="0" applyFont="1" applyFill="1" applyAlignment="1">
      <alignment vertical="top" wrapText="1"/>
    </xf>
    <xf numFmtId="0" fontId="0" fillId="36" borderId="0" xfId="0" applyFont="1" applyFill="1" applyAlignment="1">
      <alignment vertical="top"/>
    </xf>
    <xf numFmtId="3" fontId="0" fillId="36" borderId="0" xfId="0" applyNumberFormat="1" applyFont="1" applyFill="1" applyAlignment="1">
      <alignment vertical="top"/>
    </xf>
    <xf numFmtId="0" fontId="15" fillId="36" borderId="0" xfId="0" applyFont="1" applyFill="1" applyAlignment="1">
      <alignment horizontal="center" vertical="center"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0" fontId="6" fillId="0" borderId="20" xfId="0"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7" fillId="0" borderId="0" xfId="2127" applyFont="1" applyFill="1" applyBorder="1" applyAlignment="1" applyProtection="1">
      <alignment horizontal="center" vertical="center"/>
      <protection hidden="1"/>
    </xf>
    <xf numFmtId="0" fontId="0" fillId="0" borderId="0" xfId="0" applyFont="1" applyFill="1" applyBorder="1" applyAlignment="1">
      <alignment horizontal="center" vertical="center" wrapText="1"/>
    </xf>
    <xf numFmtId="0" fontId="4" fillId="0" borderId="18" xfId="1974" applyFont="1" applyBorder="1" applyAlignment="1">
      <alignment/>
      <protection/>
    </xf>
    <xf numFmtId="0" fontId="4" fillId="0" borderId="26" xfId="1974" applyFont="1" applyBorder="1" applyAlignment="1">
      <alignment/>
      <protection/>
    </xf>
    <xf numFmtId="0" fontId="4" fillId="0" borderId="25" xfId="1974" applyFont="1" applyFill="1" applyBorder="1" applyAlignment="1" applyProtection="1">
      <alignment horizontal="center" vertical="center"/>
      <protection hidden="1" locked="0"/>
    </xf>
    <xf numFmtId="0" fontId="4" fillId="0" borderId="24" xfId="1974" applyFont="1" applyBorder="1" applyAlignment="1" applyProtection="1">
      <alignment horizontal="left" vertical="center" wrapText="1"/>
      <protection hidden="1"/>
    </xf>
    <xf numFmtId="0" fontId="4" fillId="0" borderId="25" xfId="1974" applyFont="1" applyBorder="1" applyAlignment="1" applyProtection="1">
      <alignment/>
      <protection hidden="1"/>
    </xf>
    <xf numFmtId="0" fontId="4" fillId="0" borderId="24" xfId="1974" applyFont="1" applyFill="1" applyBorder="1" applyAlignment="1" applyProtection="1">
      <alignment/>
      <protection hidden="1"/>
    </xf>
    <xf numFmtId="0" fontId="4" fillId="0" borderId="0" xfId="1974" applyFont="1" applyBorder="1" applyAlignment="1" applyProtection="1">
      <alignment wrapText="1"/>
      <protection hidden="1"/>
    </xf>
    <xf numFmtId="0" fontId="4" fillId="0" borderId="24" xfId="1974" applyFont="1" applyBorder="1" applyAlignment="1" applyProtection="1">
      <alignment wrapText="1"/>
      <protection hidden="1"/>
    </xf>
    <xf numFmtId="0" fontId="4" fillId="0" borderId="25" xfId="1974" applyFont="1" applyBorder="1" applyAlignment="1" applyProtection="1">
      <alignment horizontal="right"/>
      <protection hidden="1"/>
    </xf>
    <xf numFmtId="0" fontId="4" fillId="0" borderId="0" xfId="1974" applyFont="1" applyBorder="1" applyAlignment="1" applyProtection="1">
      <alignment horizontal="right"/>
      <protection hidden="1"/>
    </xf>
    <xf numFmtId="0" fontId="4" fillId="0" borderId="24" xfId="1974" applyFont="1" applyBorder="1" applyAlignment="1" applyProtection="1">
      <alignment/>
      <protection hidden="1"/>
    </xf>
    <xf numFmtId="0" fontId="4" fillId="0" borderId="25" xfId="1974" applyFont="1" applyBorder="1" applyAlignment="1" applyProtection="1">
      <alignment horizontal="right" wrapText="1"/>
      <protection hidden="1"/>
    </xf>
    <xf numFmtId="0" fontId="4" fillId="0" borderId="0" xfId="1974" applyFont="1" applyBorder="1" applyAlignment="1" applyProtection="1">
      <alignment horizontal="right" wrapText="1"/>
      <protection hidden="1"/>
    </xf>
    <xf numFmtId="0" fontId="4" fillId="0" borderId="0" xfId="1974" applyFont="1" applyBorder="1" applyAlignment="1" applyProtection="1">
      <alignment horizontal="left"/>
      <protection hidden="1"/>
    </xf>
    <xf numFmtId="0" fontId="4" fillId="0" borderId="0" xfId="1974" applyFont="1" applyFill="1" applyBorder="1" applyAlignment="1" applyProtection="1">
      <alignment/>
      <protection hidden="1"/>
    </xf>
    <xf numFmtId="0" fontId="4" fillId="0" borderId="0" xfId="1974" applyFont="1" applyBorder="1" applyAlignment="1" applyProtection="1">
      <alignment vertical="top"/>
      <protection hidden="1"/>
    </xf>
    <xf numFmtId="0" fontId="4" fillId="0" borderId="0" xfId="1974" applyFont="1" applyAlignment="1" applyProtection="1">
      <alignment horizontal="right" vertical="center"/>
      <protection hidden="1"/>
    </xf>
    <xf numFmtId="0" fontId="4" fillId="0" borderId="0" xfId="1974" applyFont="1" applyAlignment="1" applyProtection="1">
      <alignment horizontal="right"/>
      <protection hidden="1"/>
    </xf>
    <xf numFmtId="0" fontId="4" fillId="0" borderId="24" xfId="1974" applyFont="1" applyBorder="1" applyAlignment="1" applyProtection="1">
      <alignment vertical="top"/>
      <protection hidden="1"/>
    </xf>
    <xf numFmtId="0" fontId="4" fillId="0" borderId="0" xfId="1974" applyFont="1" applyBorder="1" applyAlignment="1">
      <alignment/>
      <protection/>
    </xf>
    <xf numFmtId="0" fontId="4" fillId="0" borderId="24" xfId="1974" applyFont="1" applyBorder="1" applyAlignment="1" applyProtection="1">
      <alignment horizontal="left" vertical="top" wrapText="1"/>
      <protection hidden="1"/>
    </xf>
    <xf numFmtId="0" fontId="4" fillId="0" borderId="0" xfId="1974" applyFont="1" applyBorder="1" applyAlignment="1" applyProtection="1">
      <alignment horizontal="right" vertical="top"/>
      <protection hidden="1"/>
    </xf>
    <xf numFmtId="0" fontId="4" fillId="0" borderId="25" xfId="1974" applyFont="1" applyBorder="1" applyAlignment="1" applyProtection="1">
      <alignment horizontal="left"/>
      <protection hidden="1"/>
    </xf>
    <xf numFmtId="0" fontId="10" fillId="0" borderId="0" xfId="2127" applyFont="1" applyFill="1" applyBorder="1" applyAlignment="1">
      <alignment horizontal="center" vertical="center" wrapText="1"/>
      <protection/>
    </xf>
    <xf numFmtId="14" fontId="7" fillId="0" borderId="0" xfId="2127" applyNumberFormat="1" applyFont="1" applyFill="1" applyBorder="1" applyAlignment="1" applyProtection="1">
      <alignment horizontal="center" vertical="center"/>
      <protection hidden="1" locked="0"/>
    </xf>
    <xf numFmtId="0" fontId="9" fillId="36" borderId="0" xfId="0" applyFont="1" applyFill="1" applyAlignment="1">
      <alignment vertical="center" wrapText="1"/>
    </xf>
    <xf numFmtId="0" fontId="0" fillId="36" borderId="0" xfId="0" applyFont="1" applyFill="1" applyAlignment="1">
      <alignment horizontal="left" vertical="top" wrapText="1"/>
    </xf>
    <xf numFmtId="0" fontId="7" fillId="36" borderId="0" xfId="0" applyFont="1" applyFill="1" applyAlignment="1">
      <alignment vertical="top"/>
    </xf>
    <xf numFmtId="0" fontId="0" fillId="36" borderId="0" xfId="0" applyFont="1" applyFill="1" applyAlignment="1">
      <alignment vertical="top"/>
    </xf>
    <xf numFmtId="0" fontId="7" fillId="36" borderId="0" xfId="0" applyFont="1" applyFill="1" applyAlignment="1">
      <alignment horizontal="left" vertical="top"/>
    </xf>
    <xf numFmtId="0" fontId="15"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justify" vertical="top"/>
    </xf>
    <xf numFmtId="0" fontId="7" fillId="36" borderId="0" xfId="0" applyFont="1" applyFill="1" applyAlignment="1">
      <alignment horizontal="left" vertical="top" wrapText="1"/>
    </xf>
    <xf numFmtId="0" fontId="0" fillId="36"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0" fontId="0" fillId="36" borderId="0" xfId="0" applyFont="1" applyFill="1" applyAlignment="1">
      <alignment horizontal="justify" vertical="top"/>
    </xf>
    <xf numFmtId="0" fontId="0" fillId="0" borderId="0" xfId="0" applyFont="1" applyFill="1" applyAlignment="1">
      <alignment horizontal="left" vertical="top" wrapText="1"/>
    </xf>
    <xf numFmtId="0" fontId="0" fillId="36" borderId="0" xfId="0" applyFont="1" applyFill="1" applyAlignment="1">
      <alignment horizontal="left" vertical="top"/>
    </xf>
    <xf numFmtId="0" fontId="0" fillId="0" borderId="0" xfId="0" applyFont="1" applyFill="1" applyAlignment="1">
      <alignment vertical="top" wrapText="1"/>
    </xf>
    <xf numFmtId="0" fontId="0" fillId="36" borderId="0" xfId="0" applyFont="1" applyFill="1" applyAlignment="1">
      <alignment horizontal="left" vertical="top"/>
    </xf>
    <xf numFmtId="3" fontId="0" fillId="0" borderId="0" xfId="0" applyNumberFormat="1" applyFont="1" applyFill="1" applyAlignment="1">
      <alignment vertical="top"/>
    </xf>
    <xf numFmtId="3" fontId="0" fillId="36" borderId="0" xfId="0" applyNumberFormat="1" applyFont="1" applyFill="1" applyAlignment="1">
      <alignment vertical="top"/>
    </xf>
    <xf numFmtId="0" fontId="0" fillId="36" borderId="0" xfId="0" applyFont="1" applyFill="1" applyAlignment="1">
      <alignment horizontal="center" vertical="center" wrapText="1"/>
    </xf>
    <xf numFmtId="0" fontId="0" fillId="36" borderId="0" xfId="0" applyFont="1" applyFill="1" applyBorder="1" applyAlignment="1">
      <alignment vertical="top"/>
    </xf>
    <xf numFmtId="0" fontId="0" fillId="0" borderId="0" xfId="0" applyFont="1" applyFill="1" applyBorder="1" applyAlignment="1">
      <alignment vertical="top"/>
    </xf>
    <xf numFmtId="0" fontId="0" fillId="37" borderId="0" xfId="0" applyFont="1" applyFill="1" applyBorder="1" applyAlignment="1">
      <alignment vertical="top"/>
    </xf>
    <xf numFmtId="3" fontId="0" fillId="37" borderId="0" xfId="0" applyNumberFormat="1" applyFont="1" applyFill="1" applyBorder="1" applyAlignment="1">
      <alignment vertical="top"/>
    </xf>
    <xf numFmtId="3" fontId="0" fillId="36" borderId="0" xfId="0" applyNumberFormat="1" applyFont="1" applyFill="1" applyBorder="1" applyAlignment="1">
      <alignment/>
    </xf>
    <xf numFmtId="0" fontId="0" fillId="36" borderId="0" xfId="0" applyFont="1" applyFill="1" applyAlignment="1">
      <alignment horizontal="left" vertical="top" wrapText="1"/>
    </xf>
    <xf numFmtId="0" fontId="9" fillId="36" borderId="0" xfId="0" applyFont="1" applyFill="1" applyAlignment="1">
      <alignment horizontal="center" vertical="top"/>
    </xf>
    <xf numFmtId="0" fontId="15" fillId="36" borderId="0" xfId="0" applyFont="1" applyFill="1" applyAlignment="1">
      <alignment horizontal="right" vertical="top"/>
    </xf>
    <xf numFmtId="0" fontId="9" fillId="36" borderId="0" xfId="0" applyFont="1" applyFill="1" applyAlignment="1">
      <alignment horizontal="justify" vertical="center"/>
    </xf>
    <xf numFmtId="0" fontId="15" fillId="36" borderId="0" xfId="0" applyFont="1" applyFill="1" applyAlignment="1">
      <alignment horizontal="left" vertical="top"/>
    </xf>
    <xf numFmtId="0" fontId="9" fillId="36" borderId="0" xfId="0" applyFont="1" applyFill="1" applyAlignment="1">
      <alignment horizontal="justify" vertical="center" wrapText="1"/>
    </xf>
    <xf numFmtId="0" fontId="2" fillId="36" borderId="0" xfId="0" applyFont="1" applyFill="1" applyAlignment="1">
      <alignment horizontal="center" vertical="center" wrapText="1"/>
    </xf>
    <xf numFmtId="0" fontId="2" fillId="36" borderId="0" xfId="0" applyFont="1" applyFill="1" applyAlignment="1">
      <alignment horizontal="center" vertical="center"/>
    </xf>
    <xf numFmtId="0" fontId="15" fillId="36" borderId="0" xfId="0" applyFont="1" applyFill="1" applyAlignment="1">
      <alignment horizontal="justify" vertical="center"/>
    </xf>
    <xf numFmtId="0" fontId="15" fillId="36" borderId="0" xfId="0" applyFont="1" applyFill="1" applyAlignment="1">
      <alignment horizontal="justify" vertical="center" wrapText="1"/>
    </xf>
    <xf numFmtId="0" fontId="0" fillId="36" borderId="0" xfId="0" applyFont="1" applyFill="1" applyAlignment="1">
      <alignment vertical="center" wrapText="1"/>
    </xf>
    <xf numFmtId="0" fontId="7" fillId="0" borderId="0" xfId="0" applyFont="1" applyFill="1" applyAlignment="1">
      <alignment vertical="top" wrapText="1"/>
    </xf>
    <xf numFmtId="0" fontId="7"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7" fillId="0" borderId="0" xfId="0" applyFont="1" applyFill="1" applyAlignment="1">
      <alignment horizontal="left" vertical="top"/>
    </xf>
    <xf numFmtId="3" fontId="0" fillId="0" borderId="0" xfId="0" applyNumberFormat="1" applyFont="1" applyFill="1" applyBorder="1" applyAlignment="1">
      <alignment vertical="top"/>
    </xf>
    <xf numFmtId="0" fontId="6" fillId="36" borderId="0" xfId="0" applyFont="1" applyFill="1" applyAlignment="1">
      <alignment vertical="top"/>
    </xf>
    <xf numFmtId="3" fontId="0" fillId="0" borderId="0" xfId="0" applyNumberFormat="1" applyFont="1" applyFill="1" applyAlignment="1">
      <alignment/>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0" xfId="0" applyFont="1" applyFill="1" applyAlignment="1">
      <alignment horizontal="left" vertical="top"/>
    </xf>
    <xf numFmtId="0" fontId="6" fillId="36" borderId="0" xfId="0" applyFont="1" applyFill="1" applyAlignment="1">
      <alignment vertical="center" wrapText="1"/>
    </xf>
    <xf numFmtId="0" fontId="2" fillId="36" borderId="0" xfId="0" applyFont="1" applyFill="1" applyAlignment="1">
      <alignment vertical="center" wrapText="1"/>
    </xf>
    <xf numFmtId="0" fontId="41" fillId="36" borderId="0" xfId="0" applyFont="1" applyFill="1" applyAlignment="1">
      <alignment vertical="center" wrapText="1"/>
    </xf>
    <xf numFmtId="3" fontId="6" fillId="36" borderId="0" xfId="0" applyNumberFormat="1" applyFont="1" applyFill="1" applyAlignment="1">
      <alignment horizontal="left" vertical="center" wrapText="1"/>
    </xf>
    <xf numFmtId="3" fontId="2" fillId="36" borderId="0" xfId="0" applyNumberFormat="1" applyFont="1" applyFill="1" applyAlignment="1">
      <alignment horizontal="left" vertical="center" wrapText="1"/>
    </xf>
    <xf numFmtId="3" fontId="2" fillId="0" borderId="15"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6" xfId="0" applyNumberFormat="1" applyFont="1" applyFill="1" applyBorder="1" applyAlignment="1" applyProtection="1">
      <alignment vertical="center"/>
      <protection locked="0"/>
    </xf>
    <xf numFmtId="0" fontId="0" fillId="36" borderId="0" xfId="0" applyFont="1" applyFill="1" applyAlignment="1">
      <alignment vertical="top"/>
    </xf>
    <xf numFmtId="0" fontId="0" fillId="36" borderId="0" xfId="0" applyFont="1" applyFill="1" applyAlignment="1">
      <alignment horizontal="right" vertical="top"/>
    </xf>
    <xf numFmtId="3" fontId="7" fillId="36" borderId="19" xfId="0" applyNumberFormat="1" applyFont="1" applyFill="1" applyBorder="1" applyAlignment="1">
      <alignment horizontal="right" vertical="top"/>
    </xf>
    <xf numFmtId="0" fontId="0" fillId="36" borderId="0" xfId="0" applyFont="1" applyFill="1" applyAlignment="1">
      <alignment vertical="top"/>
    </xf>
    <xf numFmtId="0" fontId="7" fillId="36" borderId="0" xfId="0" applyFont="1" applyFill="1" applyBorder="1" applyAlignment="1">
      <alignment vertical="top"/>
    </xf>
    <xf numFmtId="0" fontId="0" fillId="36" borderId="0" xfId="0" applyFont="1" applyFill="1" applyAlignment="1">
      <alignment horizontal="justify" vertical="top"/>
    </xf>
    <xf numFmtId="0" fontId="0" fillId="0" borderId="0" xfId="0" applyFont="1" applyFill="1" applyAlignment="1">
      <alignment horizontal="justify" vertical="top" wrapText="1"/>
    </xf>
    <xf numFmtId="9" fontId="0" fillId="36" borderId="0" xfId="0" applyNumberFormat="1" applyFont="1" applyFill="1" applyAlignment="1">
      <alignment horizontal="center" vertical="center"/>
    </xf>
    <xf numFmtId="0" fontId="0" fillId="0" borderId="0" xfId="0" applyFont="1" applyFill="1" applyAlignment="1">
      <alignment/>
    </xf>
    <xf numFmtId="9" fontId="0" fillId="36" borderId="0" xfId="0" applyNumberFormat="1" applyFont="1" applyFill="1" applyAlignment="1">
      <alignment horizontal="center" vertical="top"/>
    </xf>
    <xf numFmtId="0" fontId="0" fillId="36" borderId="0" xfId="0" applyFont="1" applyFill="1" applyAlignment="1">
      <alignment vertical="top"/>
    </xf>
    <xf numFmtId="0" fontId="0" fillId="0" borderId="0" xfId="0" applyFont="1" applyFill="1" applyAlignment="1">
      <alignment vertical="center" wrapText="1"/>
    </xf>
    <xf numFmtId="0" fontId="65" fillId="0" borderId="0" xfId="0" applyFont="1" applyAlignment="1">
      <alignment/>
    </xf>
    <xf numFmtId="0" fontId="9" fillId="36"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horizontal="left" vertical="top" wrapText="1"/>
    </xf>
    <xf numFmtId="0" fontId="7" fillId="36" borderId="0" xfId="0" applyFont="1" applyFill="1" applyAlignment="1">
      <alignment horizontal="center" vertical="top"/>
    </xf>
    <xf numFmtId="0" fontId="0" fillId="36" borderId="0" xfId="0" applyFont="1" applyFill="1" applyAlignment="1">
      <alignment horizontal="justify" vertical="top" wrapText="1"/>
    </xf>
    <xf numFmtId="0" fontId="9" fillId="36" borderId="0" xfId="0" applyFont="1" applyFill="1" applyAlignment="1">
      <alignment vertical="top"/>
    </xf>
    <xf numFmtId="0" fontId="36" fillId="36" borderId="0" xfId="0" applyFont="1" applyFill="1" applyAlignment="1">
      <alignment vertical="top"/>
    </xf>
    <xf numFmtId="0" fontId="15" fillId="36" borderId="0" xfId="0" applyFont="1" applyFill="1" applyAlignment="1">
      <alignment horizontal="justify" vertical="top"/>
    </xf>
    <xf numFmtId="0" fontId="7" fillId="36" borderId="0" xfId="0" applyFont="1" applyFill="1" applyAlignment="1">
      <alignment vertical="top"/>
    </xf>
    <xf numFmtId="0" fontId="0" fillId="36" borderId="0" xfId="0" applyFont="1" applyFill="1" applyAlignment="1">
      <alignment/>
    </xf>
    <xf numFmtId="0" fontId="40" fillId="36" borderId="0" xfId="0" applyFont="1" applyFill="1" applyAlignment="1">
      <alignment horizontal="left" vertical="top" wrapText="1"/>
    </xf>
    <xf numFmtId="3" fontId="9" fillId="36" borderId="0" xfId="0" applyNumberFormat="1" applyFont="1" applyFill="1" applyBorder="1" applyAlignment="1">
      <alignment horizontal="right" vertical="center" wrapText="1"/>
    </xf>
    <xf numFmtId="0" fontId="0" fillId="36" borderId="0" xfId="0" applyFont="1" applyFill="1" applyAlignment="1">
      <alignment horizontal="justify" vertical="top"/>
    </xf>
    <xf numFmtId="0" fontId="7" fillId="36" borderId="0" xfId="0" applyFont="1" applyFill="1" applyAlignment="1">
      <alignment horizontal="left" vertical="top"/>
    </xf>
    <xf numFmtId="0" fontId="15" fillId="36" borderId="0" xfId="0" applyFont="1" applyFill="1" applyAlignment="1">
      <alignment horizontal="center" vertical="top"/>
    </xf>
    <xf numFmtId="0" fontId="0" fillId="36" borderId="0" xfId="0" applyFont="1" applyFill="1" applyAlignment="1">
      <alignment horizontal="left" vertical="top"/>
    </xf>
    <xf numFmtId="0" fontId="0" fillId="0" borderId="25" xfId="0" applyFill="1" applyBorder="1" applyAlignment="1">
      <alignment/>
    </xf>
    <xf numFmtId="3" fontId="2" fillId="0" borderId="16" xfId="0" applyNumberFormat="1" applyFont="1" applyFill="1" applyBorder="1" applyAlignment="1" applyProtection="1">
      <alignment vertical="center"/>
      <protection hidden="1"/>
    </xf>
    <xf numFmtId="3" fontId="64" fillId="0" borderId="25" xfId="0" applyNumberFormat="1" applyFont="1" applyFill="1" applyBorder="1" applyAlignment="1">
      <alignment/>
    </xf>
    <xf numFmtId="3" fontId="2" fillId="0" borderId="16" xfId="0" applyNumberFormat="1" applyFont="1" applyFill="1" applyBorder="1" applyAlignment="1" applyProtection="1">
      <alignment vertical="center"/>
      <protection hidden="1"/>
    </xf>
    <xf numFmtId="3" fontId="9" fillId="36" borderId="0" xfId="0" applyNumberFormat="1" applyFont="1" applyFill="1" applyAlignment="1">
      <alignment vertical="center"/>
    </xf>
    <xf numFmtId="3" fontId="9" fillId="36" borderId="19" xfId="0" applyNumberFormat="1" applyFont="1" applyFill="1" applyBorder="1" applyAlignment="1">
      <alignment vertical="center"/>
    </xf>
    <xf numFmtId="3" fontId="9"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0" fillId="36" borderId="19" xfId="0" applyNumberFormat="1" applyFont="1" applyFill="1" applyBorder="1" applyAlignment="1">
      <alignment horizontal="right" vertical="center"/>
    </xf>
    <xf numFmtId="3" fontId="0" fillId="36" borderId="0" xfId="0" applyNumberFormat="1" applyFont="1" applyFill="1" applyAlignment="1">
      <alignment horizontal="right" vertical="center"/>
    </xf>
    <xf numFmtId="3" fontId="0" fillId="36" borderId="19"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2" fillId="0" borderId="15"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hidden="1"/>
    </xf>
    <xf numFmtId="3" fontId="0" fillId="0" borderId="0" xfId="0" applyNumberFormat="1" applyFill="1" applyAlignment="1">
      <alignment/>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3" fontId="9" fillId="36" borderId="0" xfId="0" applyNumberFormat="1" applyFont="1" applyFill="1" applyAlignment="1">
      <alignment vertical="center"/>
    </xf>
    <xf numFmtId="3" fontId="9" fillId="36" borderId="19" xfId="0" applyNumberFormat="1" applyFont="1" applyFill="1" applyBorder="1" applyAlignment="1">
      <alignment vertical="center"/>
    </xf>
    <xf numFmtId="3" fontId="0" fillId="36" borderId="0" xfId="0" applyNumberFormat="1" applyFont="1" applyFill="1" applyAlignment="1">
      <alignment horizontal="right" vertical="center"/>
    </xf>
    <xf numFmtId="3" fontId="9" fillId="36" borderId="0" xfId="0" applyNumberFormat="1" applyFont="1" applyFill="1" applyAlignment="1">
      <alignment horizontal="right" vertical="center"/>
    </xf>
    <xf numFmtId="3" fontId="6" fillId="36" borderId="31" xfId="0" applyNumberFormat="1" applyFont="1" applyFill="1" applyBorder="1" applyAlignment="1">
      <alignment horizontal="right" vertical="center"/>
    </xf>
    <xf numFmtId="0" fontId="6" fillId="36" borderId="31" xfId="0" applyFont="1" applyFill="1" applyBorder="1" applyAlignment="1">
      <alignment vertical="center"/>
    </xf>
    <xf numFmtId="3" fontId="2" fillId="36" borderId="0" xfId="0" applyNumberFormat="1" applyFont="1" applyFill="1" applyAlignment="1">
      <alignment vertical="center"/>
    </xf>
    <xf numFmtId="3" fontId="2" fillId="36" borderId="0" xfId="0" applyNumberFormat="1" applyFont="1" applyFill="1" applyAlignment="1">
      <alignment horizontal="right" vertical="center"/>
    </xf>
    <xf numFmtId="0" fontId="2" fillId="36" borderId="0" xfId="0" applyFont="1" applyFill="1" applyAlignment="1">
      <alignment vertical="center"/>
    </xf>
    <xf numFmtId="0" fontId="6" fillId="36" borderId="0" xfId="0" applyFont="1" applyFill="1" applyAlignment="1">
      <alignment vertical="center"/>
    </xf>
    <xf numFmtId="0" fontId="2" fillId="36" borderId="19" xfId="0" applyFont="1" applyFill="1" applyBorder="1" applyAlignment="1">
      <alignment vertical="center"/>
    </xf>
    <xf numFmtId="3" fontId="2" fillId="36" borderId="19" xfId="0" applyNumberFormat="1" applyFont="1" applyFill="1" applyBorder="1" applyAlignment="1">
      <alignment vertical="center"/>
    </xf>
    <xf numFmtId="0" fontId="6" fillId="36" borderId="31" xfId="0" applyFont="1" applyFill="1" applyBorder="1" applyAlignment="1">
      <alignment horizontal="right" vertical="center"/>
    </xf>
    <xf numFmtId="3" fontId="6" fillId="36" borderId="32"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19" xfId="0" applyNumberFormat="1" applyFont="1" applyFill="1" applyBorder="1" applyAlignment="1">
      <alignment horizontal="right" vertical="center" wrapText="1"/>
    </xf>
    <xf numFmtId="3" fontId="6" fillId="36" borderId="31"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3" fontId="7" fillId="36" borderId="32" xfId="0" applyNumberFormat="1" applyFont="1" applyFill="1" applyBorder="1" applyAlignment="1">
      <alignment horizontal="righ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0" fillId="0" borderId="0" xfId="0" applyFont="1" applyFill="1" applyAlignment="1">
      <alignment horizontal="justify" vertical="top" wrapText="1"/>
    </xf>
    <xf numFmtId="3" fontId="15" fillId="36" borderId="0" xfId="0" applyNumberFormat="1" applyFont="1" applyFill="1" applyAlignment="1">
      <alignment horizontal="right" vertical="center" wrapText="1"/>
    </xf>
    <xf numFmtId="3" fontId="66" fillId="36" borderId="19" xfId="0" applyNumberFormat="1" applyFont="1" applyFill="1" applyBorder="1" applyAlignment="1">
      <alignment horizontal="right" vertical="center" wrapText="1"/>
    </xf>
    <xf numFmtId="3" fontId="7" fillId="36" borderId="0" xfId="0" applyNumberFormat="1" applyFont="1" applyFill="1" applyBorder="1" applyAlignment="1">
      <alignment horizontal="right" vertical="center" wrapText="1"/>
    </xf>
    <xf numFmtId="3" fontId="7" fillId="36" borderId="32" xfId="0" applyNumberFormat="1" applyFont="1" applyFill="1" applyBorder="1" applyAlignment="1">
      <alignment horizontal="right" vertical="center" wrapText="1"/>
    </xf>
    <xf numFmtId="3" fontId="7" fillId="36" borderId="32"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xf>
    <xf numFmtId="3" fontId="7" fillId="36" borderId="19" xfId="0" applyNumberFormat="1" applyFont="1" applyFill="1" applyBorder="1" applyAlignment="1">
      <alignment horizontal="right" vertical="center"/>
    </xf>
    <xf numFmtId="3" fontId="0" fillId="36" borderId="0" xfId="0" applyNumberFormat="1" applyFont="1" applyFill="1" applyBorder="1" applyAlignment="1">
      <alignment horizontal="right" vertical="center"/>
    </xf>
    <xf numFmtId="3" fontId="7" fillId="36" borderId="19" xfId="0" applyNumberFormat="1" applyFont="1" applyFill="1" applyBorder="1" applyAlignment="1">
      <alignment horizontal="right" vertical="center" wrapText="1"/>
    </xf>
    <xf numFmtId="3" fontId="7" fillId="36" borderId="32" xfId="0" applyNumberFormat="1" applyFont="1" applyFill="1" applyBorder="1" applyAlignment="1">
      <alignment horizontal="right" vertical="center" wrapText="1"/>
    </xf>
    <xf numFmtId="3" fontId="15" fillId="36" borderId="33" xfId="0" applyNumberFormat="1" applyFont="1" applyFill="1" applyBorder="1" applyAlignment="1">
      <alignment horizontal="right" vertical="center" wrapText="1"/>
    </xf>
    <xf numFmtId="3" fontId="66" fillId="36" borderId="19" xfId="0" applyNumberFormat="1" applyFont="1" applyFill="1" applyBorder="1" applyAlignment="1">
      <alignment horizontal="right" vertical="center" wrapText="1"/>
    </xf>
    <xf numFmtId="3" fontId="15" fillId="36" borderId="0" xfId="0" applyNumberFormat="1" applyFont="1" applyFill="1" applyBorder="1" applyAlignment="1">
      <alignment horizontal="right" vertical="center" wrapText="1"/>
    </xf>
    <xf numFmtId="3" fontId="7" fillId="36" borderId="31" xfId="0" applyNumberFormat="1" applyFont="1" applyFill="1" applyBorder="1" applyAlignment="1">
      <alignment vertical="center" wrapText="1"/>
    </xf>
    <xf numFmtId="3" fontId="15" fillId="36" borderId="31" xfId="0" applyNumberFormat="1" applyFont="1" applyFill="1" applyBorder="1" applyAlignment="1">
      <alignment horizontal="right" vertical="center" wrapText="1"/>
    </xf>
    <xf numFmtId="3" fontId="15" fillId="36" borderId="31" xfId="0" applyNumberFormat="1" applyFont="1" applyFill="1" applyBorder="1" applyAlignment="1">
      <alignment horizontal="right" vertical="center" wrapText="1"/>
    </xf>
    <xf numFmtId="3" fontId="0" fillId="36" borderId="0" xfId="0" applyNumberFormat="1" applyFont="1" applyFill="1" applyAlignment="1">
      <alignment horizontal="right" vertical="top" wrapText="1"/>
    </xf>
    <xf numFmtId="4" fontId="7" fillId="36" borderId="0" xfId="0" applyNumberFormat="1" applyFont="1" applyFill="1" applyAlignment="1">
      <alignment horizontal="right" vertical="top" wrapText="1"/>
    </xf>
    <xf numFmtId="0" fontId="65" fillId="36" borderId="0" xfId="0" applyFont="1" applyFill="1" applyAlignment="1">
      <alignment/>
    </xf>
    <xf numFmtId="3" fontId="7" fillId="36" borderId="19" xfId="0" applyNumberFormat="1" applyFont="1" applyFill="1" applyBorder="1" applyAlignment="1">
      <alignment horizontal="right" wrapText="1"/>
    </xf>
    <xf numFmtId="3" fontId="0" fillId="36" borderId="0" xfId="0" applyNumberFormat="1" applyFont="1" applyFill="1" applyAlignment="1">
      <alignment horizontal="right" wrapText="1"/>
    </xf>
    <xf numFmtId="3" fontId="7" fillId="36" borderId="19"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3" fontId="15" fillId="36" borderId="19" xfId="0" applyNumberFormat="1" applyFont="1" applyFill="1" applyBorder="1" applyAlignment="1">
      <alignment horizontal="right" vertical="center" wrapText="1"/>
    </xf>
    <xf numFmtId="3" fontId="7" fillId="36" borderId="31" xfId="0" applyNumberFormat="1" applyFont="1" applyFill="1" applyBorder="1" applyAlignment="1">
      <alignment vertical="center" wrapText="1"/>
    </xf>
    <xf numFmtId="3" fontId="0" fillId="36" borderId="0" xfId="0" applyNumberFormat="1" applyFont="1" applyFill="1" applyAlignment="1">
      <alignment vertical="center" wrapText="1"/>
    </xf>
    <xf numFmtId="3" fontId="66" fillId="36" borderId="0" xfId="0" applyNumberFormat="1" applyFont="1" applyFill="1" applyAlignment="1">
      <alignment vertical="center" wrapText="1"/>
    </xf>
    <xf numFmtId="3" fontId="0" fillId="36" borderId="19" xfId="0" applyNumberFormat="1" applyFont="1" applyFill="1" applyBorder="1" applyAlignment="1">
      <alignmen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15" fillId="36" borderId="19" xfId="0" applyNumberFormat="1" applyFont="1" applyFill="1" applyBorder="1" applyAlignment="1">
      <alignment horizontal="right" vertical="center" wrapText="1"/>
    </xf>
    <xf numFmtId="3" fontId="0"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wrapText="1"/>
    </xf>
    <xf numFmtId="3" fontId="7" fillId="36" borderId="19" xfId="0" applyNumberFormat="1" applyFont="1" applyFill="1" applyBorder="1" applyAlignment="1">
      <alignment horizontal="right" vertical="center" wrapText="1"/>
    </xf>
    <xf numFmtId="3" fontId="7" fillId="36" borderId="19" xfId="0" applyNumberFormat="1" applyFont="1" applyFill="1" applyBorder="1" applyAlignment="1">
      <alignment horizontal="right" vertical="top"/>
    </xf>
    <xf numFmtId="0" fontId="0" fillId="36" borderId="19" xfId="0" applyFont="1" applyFill="1" applyBorder="1" applyAlignment="1">
      <alignment horizontal="right" vertical="top"/>
    </xf>
    <xf numFmtId="0" fontId="0" fillId="36" borderId="19" xfId="0" applyFont="1" applyFill="1" applyBorder="1" applyAlignment="1">
      <alignment vertical="top"/>
    </xf>
    <xf numFmtId="3" fontId="7" fillId="36" borderId="31" xfId="0" applyNumberFormat="1" applyFont="1" applyFill="1" applyBorder="1" applyAlignment="1">
      <alignment horizontal="right" vertical="top"/>
    </xf>
    <xf numFmtId="3" fontId="0" fillId="36" borderId="0" xfId="0" applyNumberFormat="1" applyFont="1" applyFill="1" applyAlignment="1">
      <alignment horizontal="right" vertical="top"/>
    </xf>
    <xf numFmtId="3" fontId="7" fillId="36" borderId="19" xfId="0" applyNumberFormat="1" applyFont="1" applyFill="1" applyBorder="1" applyAlignment="1">
      <alignment horizontal="right" vertical="top"/>
    </xf>
    <xf numFmtId="3" fontId="0" fillId="36" borderId="19" xfId="0" applyNumberFormat="1" applyFont="1" applyFill="1" applyBorder="1" applyAlignment="1">
      <alignment horizontal="right" vertical="top"/>
    </xf>
    <xf numFmtId="0" fontId="0" fillId="36" borderId="0" xfId="0" applyFont="1" applyFill="1" applyAlignment="1">
      <alignment vertical="top"/>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3" fontId="7" fillId="36" borderId="19" xfId="0" applyNumberFormat="1" applyFont="1" applyFill="1" applyBorder="1" applyAlignment="1">
      <alignment horizontal="right" vertical="top"/>
    </xf>
    <xf numFmtId="3" fontId="0" fillId="36" borderId="19" xfId="0" applyNumberFormat="1" applyFont="1" applyFill="1" applyBorder="1" applyAlignment="1">
      <alignment horizontal="right" vertical="top"/>
    </xf>
    <xf numFmtId="0" fontId="0" fillId="0" borderId="0" xfId="0" applyFont="1" applyFill="1" applyAlignment="1">
      <alignment horizontal="justify" vertical="top" wrapText="1"/>
    </xf>
    <xf numFmtId="0" fontId="15" fillId="36" borderId="0" xfId="0" applyFont="1" applyFill="1" applyAlignment="1">
      <alignment horizontal="center" vertical="top"/>
    </xf>
    <xf numFmtId="0" fontId="42" fillId="36" borderId="34" xfId="0" applyFont="1" applyFill="1" applyBorder="1" applyAlignment="1">
      <alignment horizontal="center" vertical="center" wrapText="1"/>
    </xf>
    <xf numFmtId="0" fontId="42" fillId="36" borderId="35" xfId="0" applyFont="1" applyFill="1" applyBorder="1" applyAlignment="1">
      <alignment horizontal="center" vertical="center"/>
    </xf>
    <xf numFmtId="3" fontId="44" fillId="36" borderId="36" xfId="0" applyNumberFormat="1" applyFont="1" applyFill="1" applyBorder="1" applyAlignment="1">
      <alignment/>
    </xf>
    <xf numFmtId="4" fontId="44" fillId="36" borderId="37" xfId="0" applyNumberFormat="1" applyFont="1" applyFill="1" applyBorder="1" applyAlignment="1">
      <alignment/>
    </xf>
    <xf numFmtId="3" fontId="45" fillId="36" borderId="38" xfId="0" applyNumberFormat="1" applyFont="1" applyFill="1" applyBorder="1" applyAlignment="1">
      <alignment/>
    </xf>
    <xf numFmtId="4" fontId="45" fillId="36" borderId="39" xfId="0" applyNumberFormat="1" applyFont="1" applyFill="1" applyBorder="1" applyAlignment="1">
      <alignment/>
    </xf>
    <xf numFmtId="3" fontId="45" fillId="36" borderId="31" xfId="0" applyNumberFormat="1" applyFont="1" applyFill="1" applyBorder="1" applyAlignment="1">
      <alignment/>
    </xf>
    <xf numFmtId="3" fontId="45" fillId="36" borderId="40" xfId="0" applyNumberFormat="1" applyFont="1" applyFill="1" applyBorder="1" applyAlignment="1">
      <alignment/>
    </xf>
    <xf numFmtId="4" fontId="45" fillId="36" borderId="41" xfId="0" applyNumberFormat="1" applyFont="1" applyFill="1" applyBorder="1" applyAlignment="1">
      <alignment/>
    </xf>
    <xf numFmtId="3" fontId="45" fillId="36" borderId="0" xfId="0" applyNumberFormat="1" applyFont="1" applyFill="1" applyBorder="1" applyAlignment="1">
      <alignment/>
    </xf>
    <xf numFmtId="3" fontId="44" fillId="36" borderId="38" xfId="0" applyNumberFormat="1" applyFont="1" applyFill="1" applyBorder="1" applyAlignment="1">
      <alignment/>
    </xf>
    <xf numFmtId="4" fontId="44" fillId="36" borderId="39" xfId="0" applyNumberFormat="1" applyFont="1" applyFill="1" applyBorder="1" applyAlignment="1">
      <alignment/>
    </xf>
    <xf numFmtId="3" fontId="45" fillId="36" borderId="39" xfId="0" applyNumberFormat="1" applyFont="1" applyFill="1" applyBorder="1" applyAlignment="1">
      <alignment/>
    </xf>
    <xf numFmtId="3" fontId="65" fillId="0" borderId="0" xfId="0" applyNumberFormat="1" applyFont="1" applyAlignment="1">
      <alignment/>
    </xf>
    <xf numFmtId="0" fontId="9" fillId="36" borderId="0" xfId="1972" applyFont="1" applyFill="1" applyAlignment="1">
      <alignment vertical="center" wrapText="1"/>
      <protection/>
    </xf>
    <xf numFmtId="0" fontId="9" fillId="36" borderId="0" xfId="1972" applyFont="1" applyFill="1" applyAlignment="1">
      <alignment vertical="center" wrapText="1"/>
      <protection/>
    </xf>
    <xf numFmtId="0" fontId="9" fillId="36" borderId="0" xfId="1972" applyFont="1" applyFill="1" applyAlignment="1">
      <alignment vertical="center" wrapText="1"/>
      <protection/>
    </xf>
    <xf numFmtId="3" fontId="3" fillId="36" borderId="20" xfId="1974" applyNumberFormat="1" applyFont="1" applyFill="1" applyBorder="1" applyAlignment="1" applyProtection="1">
      <alignment horizontal="right" vertical="center"/>
      <protection hidden="1" locked="0"/>
    </xf>
    <xf numFmtId="0" fontId="0" fillId="36" borderId="0" xfId="0" applyFont="1" applyFill="1" applyAlignment="1">
      <alignment horizontal="right" vertical="center" wrapText="1"/>
    </xf>
    <xf numFmtId="3" fontId="44" fillId="36" borderId="40" xfId="1972" applyNumberFormat="1" applyFont="1" applyFill="1" applyBorder="1" applyAlignment="1">
      <alignment/>
      <protection/>
    </xf>
    <xf numFmtId="4" fontId="44" fillId="36" borderId="41" xfId="1972" applyNumberFormat="1" applyFont="1" applyFill="1" applyBorder="1" applyAlignment="1">
      <alignment/>
      <protection/>
    </xf>
    <xf numFmtId="3" fontId="44" fillId="36" borderId="42" xfId="1972" applyNumberFormat="1" applyFont="1" applyFill="1" applyBorder="1" applyAlignment="1">
      <alignment/>
      <protection/>
    </xf>
    <xf numFmtId="4" fontId="44" fillId="36" borderId="35" xfId="1972" applyNumberFormat="1" applyFont="1" applyFill="1" applyBorder="1" applyAlignment="1">
      <alignment/>
      <protection/>
    </xf>
    <xf numFmtId="3" fontId="44" fillId="36" borderId="38" xfId="1972" applyNumberFormat="1" applyFont="1" applyFill="1" applyBorder="1" applyAlignment="1">
      <alignment/>
      <protection/>
    </xf>
    <xf numFmtId="4" fontId="44" fillId="36" borderId="39" xfId="1972" applyNumberFormat="1" applyFont="1" applyFill="1" applyBorder="1" applyAlignment="1">
      <alignment/>
      <protection/>
    </xf>
    <xf numFmtId="0" fontId="0" fillId="36" borderId="0" xfId="1972" applyFont="1" applyFill="1" applyAlignment="1">
      <alignment vertical="top"/>
      <protection/>
    </xf>
    <xf numFmtId="3" fontId="0" fillId="36" borderId="0" xfId="1972" applyNumberFormat="1" applyFont="1" applyFill="1" applyAlignment="1">
      <alignment horizontal="right" vertical="top"/>
      <protection/>
    </xf>
    <xf numFmtId="3" fontId="7" fillId="36" borderId="19" xfId="1972" applyNumberFormat="1" applyFont="1" applyFill="1" applyBorder="1" applyAlignment="1">
      <alignment horizontal="right" vertical="top"/>
      <protection/>
    </xf>
    <xf numFmtId="3" fontId="0" fillId="36" borderId="19" xfId="1972" applyNumberFormat="1" applyFont="1" applyFill="1" applyBorder="1" applyAlignment="1">
      <alignment horizontal="right" vertical="top"/>
      <protection/>
    </xf>
    <xf numFmtId="0" fontId="4" fillId="0" borderId="29" xfId="1974" applyFont="1" applyFill="1" applyBorder="1" applyAlignment="1" applyProtection="1">
      <alignment horizontal="center" vertical="top"/>
      <protection hidden="1"/>
    </xf>
    <xf numFmtId="0" fontId="4" fillId="0" borderId="29" xfId="1974" applyFont="1" applyFill="1" applyBorder="1" applyAlignment="1" applyProtection="1">
      <alignment horizontal="center"/>
      <protection hidden="1"/>
    </xf>
    <xf numFmtId="0" fontId="4" fillId="0" borderId="43" xfId="1974" applyFont="1" applyBorder="1" applyAlignment="1" applyProtection="1">
      <alignment horizontal="right" vertical="center" wrapText="1"/>
      <protection hidden="1"/>
    </xf>
    <xf numFmtId="49" fontId="5" fillId="0" borderId="28" xfId="1706" applyNumberFormat="1" applyFill="1" applyBorder="1" applyAlignment="1" applyProtection="1">
      <alignment horizontal="left" vertical="center"/>
      <protection hidden="1" locked="0"/>
    </xf>
    <xf numFmtId="49" fontId="3" fillId="0" borderId="29" xfId="1974" applyNumberFormat="1" applyFont="1" applyFill="1" applyBorder="1" applyAlignment="1" applyProtection="1">
      <alignment horizontal="left" vertical="center"/>
      <protection hidden="1" locked="0"/>
    </xf>
    <xf numFmtId="49" fontId="3" fillId="0" borderId="30" xfId="1974" applyNumberFormat="1" applyFont="1" applyFill="1" applyBorder="1" applyAlignment="1" applyProtection="1">
      <alignment horizontal="left" vertical="center"/>
      <protection hidden="1" locked="0"/>
    </xf>
    <xf numFmtId="0" fontId="4" fillId="0" borderId="43" xfId="1974" applyFont="1" applyBorder="1" applyAlignment="1" applyProtection="1">
      <alignment horizontal="right" vertical="center"/>
      <protection hidden="1"/>
    </xf>
    <xf numFmtId="49" fontId="3" fillId="0" borderId="28" xfId="1974" applyNumberFormat="1" applyFont="1" applyFill="1" applyBorder="1" applyAlignment="1" applyProtection="1">
      <alignment horizontal="left" vertical="center"/>
      <protection hidden="1" locked="0"/>
    </xf>
    <xf numFmtId="0" fontId="4" fillId="0" borderId="30" xfId="1974" applyFont="1" applyFill="1" applyBorder="1" applyAlignment="1">
      <alignment horizontal="left" vertical="center"/>
      <protection/>
    </xf>
    <xf numFmtId="0" fontId="14" fillId="0" borderId="0" xfId="2127" applyFont="1" applyBorder="1" applyAlignment="1" applyProtection="1">
      <alignment horizontal="left"/>
      <protection hidden="1"/>
    </xf>
    <xf numFmtId="0" fontId="15" fillId="0" borderId="0" xfId="2127" applyFont="1" applyBorder="1" applyAlignment="1">
      <alignment/>
      <protection/>
    </xf>
    <xf numFmtId="0" fontId="13" fillId="0" borderId="0" xfId="2127" applyFont="1" applyBorder="1" applyAlignment="1" applyProtection="1">
      <alignment horizontal="left"/>
      <protection hidden="1"/>
    </xf>
    <xf numFmtId="0" fontId="9" fillId="0" borderId="0" xfId="2127" applyBorder="1" applyAlignment="1">
      <alignment/>
      <protection/>
    </xf>
    <xf numFmtId="0" fontId="9" fillId="0" borderId="24" xfId="2127" applyBorder="1" applyAlignment="1">
      <alignment/>
      <protection/>
    </xf>
    <xf numFmtId="0" fontId="4" fillId="0" borderId="33" xfId="1974" applyFont="1" applyBorder="1" applyAlignment="1" applyProtection="1">
      <alignment horizontal="center" vertical="top"/>
      <protection hidden="1"/>
    </xf>
    <xf numFmtId="0" fontId="4" fillId="0" borderId="33" xfId="1974" applyFont="1" applyBorder="1" applyAlignment="1">
      <alignment horizontal="center"/>
      <protection/>
    </xf>
    <xf numFmtId="0" fontId="4" fillId="0" borderId="44" xfId="1974" applyFont="1" applyBorder="1" applyAlignment="1">
      <alignment/>
      <protection/>
    </xf>
    <xf numFmtId="0" fontId="10" fillId="0" borderId="0" xfId="1974" applyFont="1" applyBorder="1" applyAlignment="1">
      <alignment/>
      <protection/>
    </xf>
    <xf numFmtId="0" fontId="4" fillId="0" borderId="0" xfId="1974" applyFont="1" applyBorder="1" applyAlignment="1" applyProtection="1">
      <alignment vertical="center"/>
      <protection hidden="1"/>
    </xf>
    <xf numFmtId="49" fontId="3" fillId="0" borderId="28" xfId="1974" applyNumberFormat="1" applyFont="1" applyFill="1" applyBorder="1" applyAlignment="1" applyProtection="1">
      <alignment horizontal="center" vertical="center"/>
      <protection hidden="1" locked="0"/>
    </xf>
    <xf numFmtId="49" fontId="3" fillId="0" borderId="30" xfId="1974" applyNumberFormat="1" applyFont="1" applyFill="1" applyBorder="1" applyAlignment="1" applyProtection="1">
      <alignment horizontal="center" vertical="center"/>
      <protection hidden="1" locked="0"/>
    </xf>
    <xf numFmtId="0" fontId="3" fillId="0" borderId="28" xfId="1974" applyFont="1" applyFill="1" applyBorder="1" applyAlignment="1" applyProtection="1">
      <alignment horizontal="left" vertical="center"/>
      <protection hidden="1" locked="0"/>
    </xf>
    <xf numFmtId="0" fontId="4" fillId="0" borderId="29" xfId="1974" applyFont="1" applyFill="1" applyBorder="1" applyAlignment="1">
      <alignment/>
      <protection/>
    </xf>
    <xf numFmtId="0" fontId="4" fillId="0" borderId="30" xfId="1974" applyFont="1" applyFill="1" applyBorder="1" applyAlignment="1">
      <alignment/>
      <protection/>
    </xf>
    <xf numFmtId="0" fontId="4" fillId="0" borderId="0" xfId="1974" applyFont="1" applyBorder="1" applyAlignment="1" applyProtection="1">
      <alignment horizontal="center" vertical="top"/>
      <protection hidden="1"/>
    </xf>
    <xf numFmtId="0" fontId="4" fillId="0" borderId="0" xfId="1974" applyFont="1" applyBorder="1" applyAlignment="1" applyProtection="1">
      <alignment horizontal="center"/>
      <protection hidden="1"/>
    </xf>
    <xf numFmtId="0" fontId="4" fillId="0" borderId="18" xfId="1974" applyFont="1" applyBorder="1" applyAlignment="1" applyProtection="1">
      <alignment horizontal="center"/>
      <protection hidden="1"/>
    </xf>
    <xf numFmtId="0" fontId="3" fillId="0" borderId="29" xfId="1974" applyFont="1" applyFill="1" applyBorder="1" applyAlignment="1" applyProtection="1">
      <alignment horizontal="left" vertical="center"/>
      <protection hidden="1" locked="0"/>
    </xf>
    <xf numFmtId="0" fontId="3" fillId="0" borderId="30" xfId="1974" applyFont="1" applyFill="1" applyBorder="1" applyAlignment="1" applyProtection="1">
      <alignment horizontal="left" vertical="center"/>
      <protection hidden="1" locked="0"/>
    </xf>
    <xf numFmtId="0" fontId="3" fillId="0" borderId="28" xfId="1974" applyFont="1" applyFill="1" applyBorder="1" applyAlignment="1" applyProtection="1">
      <alignment horizontal="right" vertical="center"/>
      <protection hidden="1" locked="0"/>
    </xf>
    <xf numFmtId="0" fontId="3" fillId="0" borderId="28" xfId="1974" applyFont="1" applyFill="1" applyBorder="1" applyAlignment="1" applyProtection="1">
      <alignment horizontal="right" vertical="center" wrapText="1"/>
      <protection hidden="1" locked="0"/>
    </xf>
    <xf numFmtId="0" fontId="4" fillId="0" borderId="29" xfId="1974" applyFont="1" applyFill="1" applyBorder="1" applyAlignment="1">
      <alignment wrapText="1"/>
      <protection/>
    </xf>
    <xf numFmtId="0" fontId="4" fillId="0" borderId="30" xfId="1974" applyFont="1" applyFill="1" applyBorder="1" applyAlignment="1">
      <alignment wrapText="1"/>
      <protection/>
    </xf>
    <xf numFmtId="0" fontId="4" fillId="0" borderId="0" xfId="1974" applyFont="1" applyBorder="1" applyAlignment="1" applyProtection="1">
      <alignment vertical="top" wrapText="1"/>
      <protection hidden="1"/>
    </xf>
    <xf numFmtId="0" fontId="4" fillId="0" borderId="0" xfId="1974" applyFont="1" applyBorder="1" applyAlignment="1" applyProtection="1">
      <alignment wrapText="1"/>
      <protection hidden="1"/>
    </xf>
    <xf numFmtId="0" fontId="4" fillId="0" borderId="0" xfId="1974" applyFont="1" applyBorder="1" applyAlignment="1" applyProtection="1">
      <alignment horizontal="right" vertical="center"/>
      <protection hidden="1"/>
    </xf>
    <xf numFmtId="0" fontId="4" fillId="0" borderId="24" xfId="1974"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5" fillId="0" borderId="45" xfId="1706" applyFill="1" applyBorder="1" applyAlignment="1" applyProtection="1">
      <alignment/>
      <protection hidden="1" locked="0"/>
    </xf>
    <xf numFmtId="0" fontId="5" fillId="0" borderId="29" xfId="1706" applyFill="1" applyBorder="1" applyAlignment="1" applyProtection="1">
      <alignment/>
      <protection hidden="1" locked="0"/>
    </xf>
    <xf numFmtId="0" fontId="5" fillId="0" borderId="30" xfId="1706" applyFill="1" applyBorder="1" applyAlignment="1" applyProtection="1">
      <alignment/>
      <protection hidden="1" locked="0"/>
    </xf>
    <xf numFmtId="0" fontId="4" fillId="0" borderId="25" xfId="1974" applyFont="1" applyBorder="1" applyAlignment="1" applyProtection="1">
      <alignment horizontal="right" vertical="center"/>
      <protection hidden="1"/>
    </xf>
    <xf numFmtId="0" fontId="4" fillId="0" borderId="0" xfId="1974" applyFont="1" applyBorder="1" applyAlignment="1" applyProtection="1">
      <alignment horizontal="right" vertical="center" wrapText="1"/>
      <protection hidden="1"/>
    </xf>
    <xf numFmtId="0" fontId="3" fillId="0" borderId="46" xfId="1974" applyFont="1" applyFill="1" applyBorder="1" applyAlignment="1" applyProtection="1">
      <alignment horizontal="left" vertical="center" wrapText="1"/>
      <protection hidden="1"/>
    </xf>
    <xf numFmtId="0" fontId="3" fillId="0" borderId="0" xfId="1974" applyFont="1" applyFill="1" applyBorder="1" applyAlignment="1" applyProtection="1">
      <alignment horizontal="left" vertical="center" wrapText="1"/>
      <protection hidden="1"/>
    </xf>
    <xf numFmtId="0" fontId="3" fillId="0" borderId="24" xfId="1974" applyFont="1" applyFill="1" applyBorder="1" applyAlignment="1" applyProtection="1">
      <alignment horizontal="left" vertical="center" wrapText="1"/>
      <protection hidden="1"/>
    </xf>
    <xf numFmtId="0" fontId="11" fillId="0" borderId="0" xfId="0" applyFont="1" applyBorder="1" applyAlignment="1" applyProtection="1">
      <alignment horizontal="center" vertical="center" wrapText="1"/>
      <protection hidden="1"/>
    </xf>
    <xf numFmtId="0" fontId="11" fillId="0" borderId="24" xfId="0" applyFont="1" applyBorder="1" applyAlignment="1" applyProtection="1">
      <alignment horizontal="center" vertical="center" wrapText="1"/>
      <protection hidden="1"/>
    </xf>
    <xf numFmtId="49" fontId="3" fillId="0" borderId="45" xfId="1974" applyNumberFormat="1" applyFont="1" applyFill="1" applyBorder="1" applyAlignment="1" applyProtection="1">
      <alignment horizontal="center" vertical="center"/>
      <protection hidden="1" locked="0"/>
    </xf>
    <xf numFmtId="0" fontId="2" fillId="0" borderId="0" xfId="1974" applyFont="1" applyBorder="1" applyAlignment="1" applyProtection="1">
      <alignment horizontal="right" vertical="center" wrapText="1"/>
      <protection hidden="1"/>
    </xf>
    <xf numFmtId="0" fontId="2" fillId="0" borderId="43" xfId="1974" applyFont="1" applyBorder="1" applyAlignment="1" applyProtection="1">
      <alignment horizontal="right" vertical="center" wrapText="1"/>
      <protection hidden="1"/>
    </xf>
    <xf numFmtId="0" fontId="3" fillId="0" borderId="45" xfId="1974" applyFont="1" applyFill="1" applyBorder="1" applyAlignment="1" applyProtection="1">
      <alignment horizontal="left" vertical="center"/>
      <protection hidden="1" locked="0"/>
    </xf>
    <xf numFmtId="1" fontId="3" fillId="0" borderId="45" xfId="1974" applyNumberFormat="1" applyFont="1" applyFill="1" applyBorder="1" applyAlignment="1" applyProtection="1">
      <alignment horizontal="center" vertical="center"/>
      <protection hidden="1" locked="0"/>
    </xf>
    <xf numFmtId="1" fontId="3" fillId="0" borderId="30" xfId="1974"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50" xfId="0" applyFont="1" applyFill="1" applyBorder="1" applyAlignment="1">
      <alignment horizontal="left" vertical="center" wrapText="1" indent="1"/>
    </xf>
    <xf numFmtId="0" fontId="4" fillId="0" borderId="51" xfId="0" applyFont="1" applyFill="1" applyBorder="1" applyAlignment="1">
      <alignment horizontal="left" vertical="center" wrapText="1" indent="1"/>
    </xf>
    <xf numFmtId="0" fontId="3" fillId="0" borderId="23" xfId="0" applyFont="1" applyFill="1" applyBorder="1" applyAlignment="1">
      <alignment horizontal="left" vertical="center" wrapText="1" indent="1"/>
    </xf>
    <xf numFmtId="0" fontId="3" fillId="0" borderId="53" xfId="0" applyFont="1" applyFill="1" applyBorder="1" applyAlignment="1">
      <alignment horizontal="left" vertical="center" wrapText="1" indent="1"/>
    </xf>
    <xf numFmtId="0" fontId="3" fillId="0" borderId="54" xfId="0" applyFont="1" applyFill="1" applyBorder="1" applyAlignment="1">
      <alignment horizontal="left" vertical="center" wrapText="1" indent="1"/>
    </xf>
    <xf numFmtId="0" fontId="3" fillId="0" borderId="22"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4" fillId="0" borderId="56" xfId="0" applyFont="1" applyFill="1" applyBorder="1" applyAlignment="1">
      <alignment horizontal="left" vertical="center" wrapText="1" indent="1"/>
    </xf>
    <xf numFmtId="0" fontId="4" fillId="0" borderId="57" xfId="0" applyFont="1" applyFill="1" applyBorder="1" applyAlignment="1">
      <alignment horizontal="left" vertical="center" wrapText="1" indent="1"/>
    </xf>
    <xf numFmtId="0" fontId="4" fillId="0" borderId="58"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50" xfId="0" applyFont="1" applyFill="1" applyBorder="1" applyAlignment="1">
      <alignment horizontal="left" vertical="center" wrapText="1" indent="1"/>
    </xf>
    <xf numFmtId="0" fontId="3" fillId="0" borderId="51"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5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7"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6" fillId="0" borderId="20"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55" xfId="0" applyFont="1" applyFill="1" applyBorder="1" applyAlignment="1" applyProtection="1">
      <alignment vertical="center" wrapText="1"/>
      <protection hidden="1"/>
    </xf>
    <xf numFmtId="0" fontId="7" fillId="0" borderId="60" xfId="0" applyFont="1" applyFill="1" applyBorder="1" applyAlignment="1" applyProtection="1">
      <alignment vertical="center" wrapText="1"/>
      <protection hidden="1"/>
    </xf>
    <xf numFmtId="0" fontId="3" fillId="0" borderId="22" xfId="0" applyFont="1" applyFill="1" applyBorder="1" applyAlignment="1" applyProtection="1">
      <alignment horizontal="center" vertical="center" wrapText="1"/>
      <protection hidden="1"/>
    </xf>
    <xf numFmtId="0" fontId="3" fillId="0" borderId="55" xfId="0" applyFont="1" applyFill="1" applyBorder="1" applyAlignment="1" applyProtection="1">
      <alignment horizontal="center" vertical="center" wrapText="1"/>
      <protection hidden="1"/>
    </xf>
    <xf numFmtId="0" fontId="3" fillId="0" borderId="60" xfId="0" applyFont="1" applyFill="1" applyBorder="1" applyAlignment="1" applyProtection="1">
      <alignment horizontal="center" vertical="center" wrapText="1"/>
      <protection hidden="1"/>
    </xf>
    <xf numFmtId="0" fontId="4" fillId="0" borderId="16"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0" fillId="0" borderId="55" xfId="0" applyFont="1" applyFill="1" applyBorder="1" applyAlignment="1">
      <alignment vertical="center"/>
    </xf>
    <xf numFmtId="0" fontId="0" fillId="0" borderId="6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61"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48" xfId="0" applyFont="1" applyFill="1" applyBorder="1" applyAlignment="1">
      <alignment vertical="center"/>
    </xf>
    <xf numFmtId="0" fontId="0" fillId="0" borderId="49" xfId="0" applyFont="1" applyFill="1" applyBorder="1" applyAlignment="1">
      <alignment vertical="center"/>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Alignment="1">
      <alignment vertical="center"/>
    </xf>
    <xf numFmtId="0" fontId="6" fillId="0" borderId="22" xfId="0" applyFont="1" applyFill="1" applyBorder="1" applyAlignment="1" applyProtection="1">
      <alignment vertical="center" wrapText="1"/>
      <protection hidden="1"/>
    </xf>
    <xf numFmtId="0" fontId="6" fillId="0" borderId="55" xfId="0" applyFont="1" applyFill="1" applyBorder="1" applyAlignment="1" applyProtection="1">
      <alignment vertical="center" wrapText="1"/>
      <protection hidden="1"/>
    </xf>
    <xf numFmtId="0" fontId="6" fillId="0" borderId="60"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4" fillId="0" borderId="68"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0" fillId="0" borderId="55" xfId="0" applyFont="1" applyFill="1" applyBorder="1" applyAlignment="1">
      <alignment vertical="center" wrapText="1"/>
    </xf>
    <xf numFmtId="0" fontId="0" fillId="0" borderId="60" xfId="0" applyFont="1" applyFill="1" applyBorder="1" applyAlignment="1">
      <alignment vertical="center" wrapText="1"/>
    </xf>
    <xf numFmtId="0" fontId="3" fillId="0" borderId="6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55" xfId="0" applyFont="1" applyFill="1" applyBorder="1" applyAlignment="1">
      <alignment vertical="center" wrapText="1"/>
    </xf>
    <xf numFmtId="0" fontId="0" fillId="0" borderId="60" xfId="0" applyFont="1" applyFill="1" applyBorder="1" applyAlignment="1">
      <alignment vertical="center" wrapText="1"/>
    </xf>
    <xf numFmtId="0" fontId="0" fillId="0" borderId="50" xfId="0" applyFont="1" applyFill="1" applyBorder="1" applyAlignment="1">
      <alignment/>
    </xf>
    <xf numFmtId="0" fontId="0" fillId="0" borderId="51" xfId="0" applyFont="1" applyFill="1" applyBorder="1" applyAlignment="1">
      <alignment/>
    </xf>
    <xf numFmtId="0" fontId="0" fillId="0" borderId="53" xfId="0" applyFont="1" applyFill="1" applyBorder="1" applyAlignment="1">
      <alignment/>
    </xf>
    <xf numFmtId="0" fontId="0" fillId="0" borderId="54" xfId="0" applyFont="1" applyFill="1" applyBorder="1" applyAlignment="1">
      <alignment/>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xf>
    <xf numFmtId="0" fontId="10" fillId="0" borderId="0" xfId="2127"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72"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7" fillId="0" borderId="0" xfId="2127" applyFont="1" applyFill="1" applyBorder="1" applyAlignment="1" applyProtection="1">
      <alignment horizontal="center" vertical="center"/>
      <protection hidden="1"/>
    </xf>
    <xf numFmtId="14" fontId="7" fillId="0" borderId="0" xfId="2127" applyNumberFormat="1" applyFont="1" applyFill="1" applyBorder="1" applyAlignment="1" applyProtection="1">
      <alignment horizontal="center" vertical="center"/>
      <protection hidden="1" locked="0"/>
    </xf>
    <xf numFmtId="0" fontId="0" fillId="0" borderId="0" xfId="2127" applyFont="1" applyFill="1" applyBorder="1" applyAlignment="1">
      <alignment vertical="center"/>
      <protection/>
    </xf>
    <xf numFmtId="0" fontId="3"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0" fillId="36" borderId="0" xfId="0" applyFont="1" applyFill="1" applyAlignment="1">
      <alignment horizontal="center" vertical="center"/>
    </xf>
    <xf numFmtId="0" fontId="7" fillId="36" borderId="0" xfId="0" applyFont="1" applyFill="1" applyAlignment="1">
      <alignment horizontal="center" vertical="top"/>
    </xf>
    <xf numFmtId="0" fontId="36" fillId="36" borderId="0" xfId="0" applyFont="1" applyFill="1" applyAlignment="1">
      <alignment vertical="top"/>
    </xf>
    <xf numFmtId="0" fontId="7" fillId="36" borderId="0" xfId="0" applyFont="1" applyFill="1" applyAlignment="1">
      <alignment horizontal="left" vertical="top"/>
    </xf>
    <xf numFmtId="0" fontId="0" fillId="36" borderId="0" xfId="0" applyFont="1" applyFill="1" applyAlignment="1">
      <alignment horizontal="left" vertical="top"/>
    </xf>
    <xf numFmtId="0" fontId="0" fillId="36" borderId="0" xfId="0" applyFill="1" applyAlignment="1">
      <alignment horizontal="left" vertical="top"/>
    </xf>
    <xf numFmtId="0" fontId="7" fillId="36" borderId="0" xfId="0" applyFont="1" applyFill="1" applyAlignment="1">
      <alignment horizontal="justify" vertical="top"/>
    </xf>
    <xf numFmtId="0" fontId="0" fillId="36" borderId="0" xfId="0" applyFill="1" applyAlignment="1">
      <alignment horizontal="justify" vertical="top"/>
    </xf>
    <xf numFmtId="0" fontId="0" fillId="36" borderId="0" xfId="0" applyFont="1" applyFill="1" applyAlignment="1">
      <alignment horizontal="justify" vertical="top" wrapText="1"/>
    </xf>
    <xf numFmtId="0" fontId="15" fillId="36" borderId="0" xfId="0" applyFont="1" applyFill="1" applyAlignment="1">
      <alignment horizontal="justify" vertical="top"/>
    </xf>
    <xf numFmtId="0" fontId="7" fillId="36" borderId="0" xfId="0" applyFont="1" applyFill="1" applyAlignment="1">
      <alignment vertical="top"/>
    </xf>
    <xf numFmtId="0" fontId="0" fillId="36" borderId="0" xfId="0" applyFont="1" applyFill="1" applyAlignment="1">
      <alignment horizontal="justify" vertical="top"/>
    </xf>
    <xf numFmtId="0" fontId="9" fillId="36" borderId="0" xfId="0" applyFont="1" applyFill="1" applyAlignment="1">
      <alignment vertical="top"/>
    </xf>
    <xf numFmtId="0" fontId="35" fillId="36" borderId="0" xfId="0" applyFont="1" applyFill="1" applyAlignment="1">
      <alignment horizontal="left" vertical="top"/>
    </xf>
    <xf numFmtId="0" fontId="7" fillId="36" borderId="0" xfId="0" applyFont="1" applyFill="1" applyAlignment="1">
      <alignment horizontal="justify" vertical="top" wrapText="1"/>
    </xf>
    <xf numFmtId="0" fontId="44" fillId="36" borderId="42" xfId="1972" applyFont="1" applyFill="1" applyBorder="1" applyAlignment="1">
      <alignment horizontal="left" vertical="center" wrapText="1"/>
      <protection/>
    </xf>
    <xf numFmtId="0" fontId="44" fillId="36" borderId="19" xfId="1972" applyFont="1" applyFill="1" applyBorder="1" applyAlignment="1">
      <alignment horizontal="left" vertical="center" wrapText="1"/>
      <protection/>
    </xf>
    <xf numFmtId="0" fontId="44" fillId="36" borderId="35" xfId="1972" applyFont="1" applyFill="1" applyBorder="1" applyAlignment="1">
      <alignment horizontal="left" vertical="center" wrapText="1"/>
      <protection/>
    </xf>
    <xf numFmtId="0" fontId="44" fillId="36" borderId="40" xfId="1972" applyFont="1" applyFill="1" applyBorder="1" applyAlignment="1">
      <alignment horizontal="left" vertical="center" wrapText="1"/>
      <protection/>
    </xf>
    <xf numFmtId="0" fontId="44" fillId="36" borderId="0" xfId="1972" applyFont="1" applyFill="1" applyBorder="1" applyAlignment="1">
      <alignment horizontal="left" vertical="center" wrapText="1"/>
      <protection/>
    </xf>
    <xf numFmtId="0" fontId="44" fillId="36" borderId="41" xfId="1972" applyFont="1" applyFill="1" applyBorder="1" applyAlignment="1">
      <alignment horizontal="left" vertical="center" wrapText="1"/>
      <protection/>
    </xf>
    <xf numFmtId="0" fontId="44" fillId="36" borderId="38" xfId="0" applyFont="1" applyFill="1" applyBorder="1" applyAlignment="1">
      <alignment horizontal="left"/>
    </xf>
    <xf numFmtId="0" fontId="44" fillId="36" borderId="31" xfId="0" applyFont="1" applyFill="1" applyBorder="1" applyAlignment="1">
      <alignment horizontal="left"/>
    </xf>
    <xf numFmtId="0" fontId="44" fillId="36" borderId="39" xfId="0" applyFont="1" applyFill="1" applyBorder="1" applyAlignment="1">
      <alignment horizontal="left"/>
    </xf>
    <xf numFmtId="0" fontId="15" fillId="36" borderId="0" xfId="0" applyFont="1" applyFill="1" applyAlignment="1">
      <alignment horizontal="center" vertical="top"/>
    </xf>
    <xf numFmtId="0" fontId="7" fillId="36" borderId="0" xfId="0" applyFont="1" applyFill="1" applyBorder="1" applyAlignment="1">
      <alignment vertical="top"/>
    </xf>
    <xf numFmtId="0" fontId="7" fillId="36" borderId="0" xfId="0" applyFont="1" applyFill="1" applyAlignment="1">
      <alignment horizontal="left" vertical="top" wrapText="1"/>
    </xf>
    <xf numFmtId="0" fontId="0" fillId="36" borderId="0" xfId="0" applyFont="1" applyFill="1" applyAlignment="1">
      <alignment horizontal="left" vertical="top" wrapText="1"/>
    </xf>
    <xf numFmtId="0" fontId="40" fillId="36" borderId="0" xfId="0" applyFont="1" applyFill="1" applyAlignment="1">
      <alignment horizontal="justify" vertical="top" wrapText="1"/>
    </xf>
    <xf numFmtId="0" fontId="0" fillId="36" borderId="0" xfId="0" applyFont="1" applyFill="1" applyBorder="1" applyAlignment="1">
      <alignment horizontal="left" vertical="top"/>
    </xf>
    <xf numFmtId="14" fontId="42" fillId="36" borderId="38" xfId="0" applyNumberFormat="1" applyFont="1" applyFill="1" applyBorder="1" applyAlignment="1">
      <alignment horizontal="center" vertical="center"/>
    </xf>
    <xf numFmtId="0" fontId="42" fillId="36" borderId="39" xfId="0" applyFont="1" applyFill="1" applyBorder="1" applyAlignment="1">
      <alignment horizontal="center" vertical="center"/>
    </xf>
    <xf numFmtId="0" fontId="0" fillId="36" borderId="0" xfId="0" applyFont="1" applyFill="1" applyAlignment="1">
      <alignment horizontal="center" vertical="top"/>
    </xf>
    <xf numFmtId="0" fontId="0" fillId="36" borderId="0" xfId="0" applyFont="1" applyFill="1" applyAlignment="1">
      <alignment horizontal="justify" vertical="center" wrapText="1"/>
    </xf>
    <xf numFmtId="0" fontId="44" fillId="36" borderId="36" xfId="1972" applyFont="1" applyFill="1" applyBorder="1" applyAlignment="1">
      <alignment horizontal="left" vertical="center" wrapText="1"/>
      <protection/>
    </xf>
    <xf numFmtId="0" fontId="44" fillId="36" borderId="33" xfId="1972" applyFont="1" applyFill="1" applyBorder="1" applyAlignment="1">
      <alignment horizontal="left" vertical="center" wrapText="1"/>
      <protection/>
    </xf>
    <xf numFmtId="0" fontId="44" fillId="36" borderId="37" xfId="1972" applyFont="1" applyFill="1" applyBorder="1" applyAlignment="1">
      <alignment horizontal="left" vertical="center" wrapText="1"/>
      <protection/>
    </xf>
    <xf numFmtId="0" fontId="42" fillId="36" borderId="36" xfId="0" applyFont="1" applyFill="1" applyBorder="1" applyAlignment="1">
      <alignment horizontal="left" vertical="center"/>
    </xf>
    <xf numFmtId="0" fontId="42" fillId="36" borderId="33" xfId="0" applyFont="1" applyFill="1" applyBorder="1" applyAlignment="1">
      <alignment horizontal="left" vertical="center"/>
    </xf>
    <xf numFmtId="0" fontId="42" fillId="36" borderId="37" xfId="0" applyFont="1" applyFill="1" applyBorder="1" applyAlignment="1">
      <alignment horizontal="left" vertical="center"/>
    </xf>
    <xf numFmtId="0" fontId="42" fillId="36" borderId="42" xfId="0" applyFont="1" applyFill="1" applyBorder="1" applyAlignment="1">
      <alignment horizontal="left" vertical="center"/>
    </xf>
    <xf numFmtId="0" fontId="42" fillId="36" borderId="19" xfId="0" applyFont="1" applyFill="1" applyBorder="1" applyAlignment="1">
      <alignment horizontal="left" vertical="center"/>
    </xf>
    <xf numFmtId="0" fontId="42" fillId="36" borderId="35" xfId="0" applyFont="1" applyFill="1" applyBorder="1" applyAlignment="1">
      <alignment horizontal="left" vertical="center"/>
    </xf>
  </cellXfs>
  <cellStyles count="2248">
    <cellStyle name="Normal" xfId="0"/>
    <cellStyle name="20% - Accent1" xfId="15"/>
    <cellStyle name="20% - Accent1 10" xfId="16"/>
    <cellStyle name="20% - Accent1 10 2" xfId="17"/>
    <cellStyle name="20% - Accent1 11" xfId="18"/>
    <cellStyle name="20% - Accent1 12" xfId="19"/>
    <cellStyle name="20% - Accent1 13" xfId="20"/>
    <cellStyle name="20% - Accent1 2" xfId="21"/>
    <cellStyle name="20% - Accent1 2 2" xfId="22"/>
    <cellStyle name="20% - Accent1 2 2 2" xfId="23"/>
    <cellStyle name="20% - Accent1 2 2 2 2" xfId="24"/>
    <cellStyle name="20% - Accent1 2 2 2 2 2" xfId="25"/>
    <cellStyle name="20% - Accent1 2 2 2 3" xfId="26"/>
    <cellStyle name="20% - Accent1 2 2 2 4" xfId="27"/>
    <cellStyle name="20% - Accent1 2 2 3" xfId="28"/>
    <cellStyle name="20% - Accent1 2 2 3 2" xfId="29"/>
    <cellStyle name="20% - Accent1 2 2 4" xfId="30"/>
    <cellStyle name="20% - Accent1 2 2 5" xfId="31"/>
    <cellStyle name="20% - Accent1 2 2 6" xfId="32"/>
    <cellStyle name="20% - Accent1 2 3" xfId="33"/>
    <cellStyle name="20% - Accent1 2 3 2" xfId="34"/>
    <cellStyle name="20% - Accent1 2 3 2 2" xfId="35"/>
    <cellStyle name="20% - Accent1 2 3 3" xfId="36"/>
    <cellStyle name="20% - Accent1 2 3 4" xfId="37"/>
    <cellStyle name="20% - Accent1 2 3 5" xfId="38"/>
    <cellStyle name="20% - Accent1 2 4" xfId="39"/>
    <cellStyle name="20% - Accent1 2 4 2" xfId="40"/>
    <cellStyle name="20% - Accent1 2 4 3" xfId="41"/>
    <cellStyle name="20% - Accent1 2 5" xfId="42"/>
    <cellStyle name="20% - Accent1 2 5 2" xfId="43"/>
    <cellStyle name="20% - Accent1 2 5 3" xfId="44"/>
    <cellStyle name="20% - Accent1 2 6" xfId="45"/>
    <cellStyle name="20% - Accent1 2 6 2" xfId="46"/>
    <cellStyle name="20% - Accent1 2 7" xfId="47"/>
    <cellStyle name="20% - Accent1 2 8" xfId="48"/>
    <cellStyle name="20% - Accent1 2 9" xfId="49"/>
    <cellStyle name="20% - Accent1 3" xfId="50"/>
    <cellStyle name="20% - Accent1 3 2" xfId="51"/>
    <cellStyle name="20% - Accent1 3 2 2" xfId="52"/>
    <cellStyle name="20% - Accent1 3 2 2 2" xfId="53"/>
    <cellStyle name="20% - Accent1 3 2 2 2 2" xfId="54"/>
    <cellStyle name="20% - Accent1 3 2 2 3" xfId="55"/>
    <cellStyle name="20% - Accent1 3 2 2 4" xfId="56"/>
    <cellStyle name="20% - Accent1 3 2 3" xfId="57"/>
    <cellStyle name="20% - Accent1 3 2 3 2" xfId="58"/>
    <cellStyle name="20% - Accent1 3 2 4" xfId="59"/>
    <cellStyle name="20% - Accent1 3 2 5" xfId="60"/>
    <cellStyle name="20% - Accent1 3 2 6" xfId="61"/>
    <cellStyle name="20% - Accent1 3 3" xfId="62"/>
    <cellStyle name="20% - Accent1 3 3 2" xfId="63"/>
    <cellStyle name="20% - Accent1 3 3 2 2" xfId="64"/>
    <cellStyle name="20% - Accent1 3 3 3" xfId="65"/>
    <cellStyle name="20% - Accent1 3 3 4" xfId="66"/>
    <cellStyle name="20% - Accent1 3 3 5" xfId="67"/>
    <cellStyle name="20% - Accent1 3 4" xfId="68"/>
    <cellStyle name="20% - Accent1 3 4 2" xfId="69"/>
    <cellStyle name="20% - Accent1 3 4 3" xfId="70"/>
    <cellStyle name="20% - Accent1 3 5" xfId="71"/>
    <cellStyle name="20% - Accent1 3 5 2" xfId="72"/>
    <cellStyle name="20% - Accent1 3 5 3" xfId="73"/>
    <cellStyle name="20% - Accent1 3 6" xfId="74"/>
    <cellStyle name="20% - Accent1 3 6 2" xfId="75"/>
    <cellStyle name="20% - Accent1 3 7" xfId="76"/>
    <cellStyle name="20% - Accent1 3 8" xfId="77"/>
    <cellStyle name="20% - Accent1 3 9" xfId="78"/>
    <cellStyle name="20% - Accent1 4" xfId="79"/>
    <cellStyle name="20% - Accent1 4 2" xfId="80"/>
    <cellStyle name="20% - Accent1 4 2 2" xfId="81"/>
    <cellStyle name="20% - Accent1 4 2 2 2" xfId="82"/>
    <cellStyle name="20% - Accent1 4 2 2 3" xfId="83"/>
    <cellStyle name="20% - Accent1 4 2 3" xfId="84"/>
    <cellStyle name="20% - Accent1 4 2 3 2" xfId="85"/>
    <cellStyle name="20% - Accent1 4 2 4" xfId="86"/>
    <cellStyle name="20% - Accent1 4 2 5" xfId="87"/>
    <cellStyle name="20% - Accent1 4 2 6" xfId="88"/>
    <cellStyle name="20% - Accent1 4 3" xfId="89"/>
    <cellStyle name="20% - Accent1 4 3 2" xfId="90"/>
    <cellStyle name="20% - Accent1 4 3 2 2" xfId="91"/>
    <cellStyle name="20% - Accent1 4 3 3" xfId="92"/>
    <cellStyle name="20% - Accent1 4 3 4" xfId="93"/>
    <cellStyle name="20% - Accent1 4 4" xfId="94"/>
    <cellStyle name="20% - Accent1 4 4 2" xfId="95"/>
    <cellStyle name="20% - Accent1 4 5" xfId="96"/>
    <cellStyle name="20% - Accent1 4 5 2" xfId="97"/>
    <cellStyle name="20% - Accent1 4 6" xfId="98"/>
    <cellStyle name="20% - Accent1 4 6 2" xfId="99"/>
    <cellStyle name="20% - Accent1 4 7" xfId="100"/>
    <cellStyle name="20% - Accent1 4 8" xfId="101"/>
    <cellStyle name="20% - Accent1 4 9" xfId="102"/>
    <cellStyle name="20% - Accent1 5" xfId="103"/>
    <cellStyle name="20% - Accent1 5 2" xfId="104"/>
    <cellStyle name="20% - Accent1 5 2 2" xfId="105"/>
    <cellStyle name="20% - Accent1 5 2 2 2" xfId="106"/>
    <cellStyle name="20% - Accent1 5 2 3" xfId="107"/>
    <cellStyle name="20% - Accent1 5 2 3 2" xfId="108"/>
    <cellStyle name="20% - Accent1 5 2 4" xfId="109"/>
    <cellStyle name="20% - Accent1 5 2 5" xfId="110"/>
    <cellStyle name="20% - Accent1 5 3" xfId="111"/>
    <cellStyle name="20% - Accent1 5 3 2" xfId="112"/>
    <cellStyle name="20% - Accent1 5 4" xfId="113"/>
    <cellStyle name="20% - Accent1 5 4 2" xfId="114"/>
    <cellStyle name="20% - Accent1 5 5" xfId="115"/>
    <cellStyle name="20% - Accent1 5 6" xfId="116"/>
    <cellStyle name="20% - Accent1 5 7" xfId="117"/>
    <cellStyle name="20% - Accent1 6" xfId="118"/>
    <cellStyle name="20% - Accent1 6 2" xfId="119"/>
    <cellStyle name="20% - Accent1 6 2 2" xfId="120"/>
    <cellStyle name="20% - Accent1 6 2 2 2" xfId="121"/>
    <cellStyle name="20% - Accent1 6 2 3" xfId="122"/>
    <cellStyle name="20% - Accent1 6 2 4" xfId="123"/>
    <cellStyle name="20% - Accent1 6 3" xfId="124"/>
    <cellStyle name="20% - Accent1 6 3 2" xfId="125"/>
    <cellStyle name="20% - Accent1 6 4" xfId="126"/>
    <cellStyle name="20% - Accent1 6 5" xfId="127"/>
    <cellStyle name="20% - Accent1 6 6" xfId="128"/>
    <cellStyle name="20% - Accent1 7" xfId="129"/>
    <cellStyle name="20% - Accent1 7 2" xfId="130"/>
    <cellStyle name="20% - Accent1 7 2 2" xfId="131"/>
    <cellStyle name="20% - Accent1 7 3" xfId="132"/>
    <cellStyle name="20% - Accent1 7 4" xfId="133"/>
    <cellStyle name="20% - Accent1 7 5" xfId="134"/>
    <cellStyle name="20% - Accent1 8" xfId="135"/>
    <cellStyle name="20% - Accent1 8 2" xfId="136"/>
    <cellStyle name="20% - Accent1 8 3" xfId="137"/>
    <cellStyle name="20% - Accent1 8 4" xfId="138"/>
    <cellStyle name="20% - Accent1 8 5" xfId="139"/>
    <cellStyle name="20% - Accent1 9" xfId="140"/>
    <cellStyle name="20% - Accent1 9 2" xfId="141"/>
    <cellStyle name="20% - Accent1 9 3" xfId="142"/>
    <cellStyle name="20% - Accent2" xfId="143"/>
    <cellStyle name="20% - Accent2 10" xfId="144"/>
    <cellStyle name="20% - Accent2 10 2" xfId="145"/>
    <cellStyle name="20% - Accent2 11" xfId="146"/>
    <cellStyle name="20% - Accent2 12" xfId="147"/>
    <cellStyle name="20% - Accent2 13" xfId="148"/>
    <cellStyle name="20% - Accent2 2" xfId="149"/>
    <cellStyle name="20% - Accent2 2 2" xfId="150"/>
    <cellStyle name="20% - Accent2 2 2 2" xfId="151"/>
    <cellStyle name="20% - Accent2 2 2 2 2" xfId="152"/>
    <cellStyle name="20% - Accent2 2 2 2 2 2" xfId="153"/>
    <cellStyle name="20% - Accent2 2 2 2 3" xfId="154"/>
    <cellStyle name="20% - Accent2 2 2 2 4" xfId="155"/>
    <cellStyle name="20% - Accent2 2 2 3" xfId="156"/>
    <cellStyle name="20% - Accent2 2 2 3 2" xfId="157"/>
    <cellStyle name="20% - Accent2 2 2 4" xfId="158"/>
    <cellStyle name="20% - Accent2 2 2 5" xfId="159"/>
    <cellStyle name="20% - Accent2 2 2 6" xfId="160"/>
    <cellStyle name="20% - Accent2 2 3" xfId="161"/>
    <cellStyle name="20% - Accent2 2 3 2" xfId="162"/>
    <cellStyle name="20% - Accent2 2 3 2 2" xfId="163"/>
    <cellStyle name="20% - Accent2 2 3 3" xfId="164"/>
    <cellStyle name="20% - Accent2 2 3 4" xfId="165"/>
    <cellStyle name="20% - Accent2 2 3 5" xfId="166"/>
    <cellStyle name="20% - Accent2 2 4" xfId="167"/>
    <cellStyle name="20% - Accent2 2 4 2" xfId="168"/>
    <cellStyle name="20% - Accent2 2 4 3" xfId="169"/>
    <cellStyle name="20% - Accent2 2 5" xfId="170"/>
    <cellStyle name="20% - Accent2 2 5 2" xfId="171"/>
    <cellStyle name="20% - Accent2 2 5 3" xfId="172"/>
    <cellStyle name="20% - Accent2 2 6" xfId="173"/>
    <cellStyle name="20% - Accent2 2 6 2" xfId="174"/>
    <cellStyle name="20% - Accent2 2 7" xfId="175"/>
    <cellStyle name="20% - Accent2 2 8" xfId="176"/>
    <cellStyle name="20% - Accent2 2 9" xfId="177"/>
    <cellStyle name="20% - Accent2 3" xfId="178"/>
    <cellStyle name="20% - Accent2 3 2" xfId="179"/>
    <cellStyle name="20% - Accent2 3 2 2" xfId="180"/>
    <cellStyle name="20% - Accent2 3 2 2 2" xfId="181"/>
    <cellStyle name="20% - Accent2 3 2 2 2 2" xfId="182"/>
    <cellStyle name="20% - Accent2 3 2 2 3" xfId="183"/>
    <cellStyle name="20% - Accent2 3 2 2 4" xfId="184"/>
    <cellStyle name="20% - Accent2 3 2 3" xfId="185"/>
    <cellStyle name="20% - Accent2 3 2 3 2" xfId="186"/>
    <cellStyle name="20% - Accent2 3 2 4" xfId="187"/>
    <cellStyle name="20% - Accent2 3 2 5" xfId="188"/>
    <cellStyle name="20% - Accent2 3 2 6" xfId="189"/>
    <cellStyle name="20% - Accent2 3 3" xfId="190"/>
    <cellStyle name="20% - Accent2 3 3 2" xfId="191"/>
    <cellStyle name="20% - Accent2 3 3 2 2" xfId="192"/>
    <cellStyle name="20% - Accent2 3 3 3" xfId="193"/>
    <cellStyle name="20% - Accent2 3 3 4" xfId="194"/>
    <cellStyle name="20% - Accent2 3 3 5" xfId="195"/>
    <cellStyle name="20% - Accent2 3 4" xfId="196"/>
    <cellStyle name="20% - Accent2 3 4 2" xfId="197"/>
    <cellStyle name="20% - Accent2 3 4 3" xfId="198"/>
    <cellStyle name="20% - Accent2 3 5" xfId="199"/>
    <cellStyle name="20% - Accent2 3 5 2" xfId="200"/>
    <cellStyle name="20% - Accent2 3 5 3" xfId="201"/>
    <cellStyle name="20% - Accent2 3 6" xfId="202"/>
    <cellStyle name="20% - Accent2 3 6 2" xfId="203"/>
    <cellStyle name="20% - Accent2 3 7" xfId="204"/>
    <cellStyle name="20% - Accent2 3 8" xfId="205"/>
    <cellStyle name="20% - Accent2 3 9" xfId="206"/>
    <cellStyle name="20% - Accent2 4" xfId="207"/>
    <cellStyle name="20% - Accent2 4 2" xfId="208"/>
    <cellStyle name="20% - Accent2 4 2 2" xfId="209"/>
    <cellStyle name="20% - Accent2 4 2 2 2" xfId="210"/>
    <cellStyle name="20% - Accent2 4 2 2 3" xfId="211"/>
    <cellStyle name="20% - Accent2 4 2 3" xfId="212"/>
    <cellStyle name="20% - Accent2 4 2 3 2" xfId="213"/>
    <cellStyle name="20% - Accent2 4 2 4" xfId="214"/>
    <cellStyle name="20% - Accent2 4 2 5" xfId="215"/>
    <cellStyle name="20% - Accent2 4 2 6" xfId="216"/>
    <cellStyle name="20% - Accent2 4 3" xfId="217"/>
    <cellStyle name="20% - Accent2 4 3 2" xfId="218"/>
    <cellStyle name="20% - Accent2 4 3 2 2" xfId="219"/>
    <cellStyle name="20% - Accent2 4 3 3" xfId="220"/>
    <cellStyle name="20% - Accent2 4 3 4" xfId="221"/>
    <cellStyle name="20% - Accent2 4 4" xfId="222"/>
    <cellStyle name="20% - Accent2 4 4 2" xfId="223"/>
    <cellStyle name="20% - Accent2 4 5" xfId="224"/>
    <cellStyle name="20% - Accent2 4 5 2" xfId="225"/>
    <cellStyle name="20% - Accent2 4 6" xfId="226"/>
    <cellStyle name="20% - Accent2 4 6 2" xfId="227"/>
    <cellStyle name="20% - Accent2 4 7" xfId="228"/>
    <cellStyle name="20% - Accent2 4 8" xfId="229"/>
    <cellStyle name="20% - Accent2 4 9" xfId="230"/>
    <cellStyle name="20% - Accent2 5" xfId="231"/>
    <cellStyle name="20% - Accent2 5 2" xfId="232"/>
    <cellStyle name="20% - Accent2 5 2 2" xfId="233"/>
    <cellStyle name="20% - Accent2 5 2 2 2" xfId="234"/>
    <cellStyle name="20% - Accent2 5 2 3" xfId="235"/>
    <cellStyle name="20% - Accent2 5 2 3 2" xfId="236"/>
    <cellStyle name="20% - Accent2 5 2 4" xfId="237"/>
    <cellStyle name="20% - Accent2 5 2 5" xfId="238"/>
    <cellStyle name="20% - Accent2 5 3" xfId="239"/>
    <cellStyle name="20% - Accent2 5 3 2" xfId="240"/>
    <cellStyle name="20% - Accent2 5 4" xfId="241"/>
    <cellStyle name="20% - Accent2 5 4 2" xfId="242"/>
    <cellStyle name="20% - Accent2 5 5" xfId="243"/>
    <cellStyle name="20% - Accent2 5 6" xfId="244"/>
    <cellStyle name="20% - Accent2 5 7" xfId="245"/>
    <cellStyle name="20% - Accent2 6" xfId="246"/>
    <cellStyle name="20% - Accent2 6 2" xfId="247"/>
    <cellStyle name="20% - Accent2 6 2 2" xfId="248"/>
    <cellStyle name="20% - Accent2 6 2 2 2" xfId="249"/>
    <cellStyle name="20% - Accent2 6 2 3" xfId="250"/>
    <cellStyle name="20% - Accent2 6 2 4" xfId="251"/>
    <cellStyle name="20% - Accent2 6 3" xfId="252"/>
    <cellStyle name="20% - Accent2 6 3 2" xfId="253"/>
    <cellStyle name="20% - Accent2 6 4" xfId="254"/>
    <cellStyle name="20% - Accent2 6 5" xfId="255"/>
    <cellStyle name="20% - Accent2 6 6" xfId="256"/>
    <cellStyle name="20% - Accent2 7" xfId="257"/>
    <cellStyle name="20% - Accent2 7 2" xfId="258"/>
    <cellStyle name="20% - Accent2 7 2 2" xfId="259"/>
    <cellStyle name="20% - Accent2 7 3" xfId="260"/>
    <cellStyle name="20% - Accent2 7 4" xfId="261"/>
    <cellStyle name="20% - Accent2 7 5" xfId="262"/>
    <cellStyle name="20% - Accent2 8" xfId="263"/>
    <cellStyle name="20% - Accent2 8 2" xfId="264"/>
    <cellStyle name="20% - Accent2 8 3" xfId="265"/>
    <cellStyle name="20% - Accent2 8 4" xfId="266"/>
    <cellStyle name="20% - Accent2 8 5" xfId="267"/>
    <cellStyle name="20% - Accent2 9" xfId="268"/>
    <cellStyle name="20% - Accent2 9 2" xfId="269"/>
    <cellStyle name="20% - Accent2 9 3" xfId="270"/>
    <cellStyle name="20% - Accent3" xfId="271"/>
    <cellStyle name="20% - Accent3 10" xfId="272"/>
    <cellStyle name="20% - Accent3 10 2" xfId="273"/>
    <cellStyle name="20% - Accent3 11" xfId="274"/>
    <cellStyle name="20% - Accent3 12" xfId="275"/>
    <cellStyle name="20% - Accent3 13" xfId="276"/>
    <cellStyle name="20% - Accent3 2" xfId="277"/>
    <cellStyle name="20% - Accent3 2 2" xfId="278"/>
    <cellStyle name="20% - Accent3 2 2 2" xfId="279"/>
    <cellStyle name="20% - Accent3 2 2 2 2" xfId="280"/>
    <cellStyle name="20% - Accent3 2 2 2 2 2" xfId="281"/>
    <cellStyle name="20% - Accent3 2 2 2 3" xfId="282"/>
    <cellStyle name="20% - Accent3 2 2 2 4" xfId="283"/>
    <cellStyle name="20% - Accent3 2 2 3" xfId="284"/>
    <cellStyle name="20% - Accent3 2 2 3 2" xfId="285"/>
    <cellStyle name="20% - Accent3 2 2 4" xfId="286"/>
    <cellStyle name="20% - Accent3 2 2 5" xfId="287"/>
    <cellStyle name="20% - Accent3 2 2 6" xfId="288"/>
    <cellStyle name="20% - Accent3 2 3" xfId="289"/>
    <cellStyle name="20% - Accent3 2 3 2" xfId="290"/>
    <cellStyle name="20% - Accent3 2 3 2 2" xfId="291"/>
    <cellStyle name="20% - Accent3 2 3 3" xfId="292"/>
    <cellStyle name="20% - Accent3 2 3 4" xfId="293"/>
    <cellStyle name="20% - Accent3 2 3 5" xfId="294"/>
    <cellStyle name="20% - Accent3 2 4" xfId="295"/>
    <cellStyle name="20% - Accent3 2 4 2" xfId="296"/>
    <cellStyle name="20% - Accent3 2 4 3" xfId="297"/>
    <cellStyle name="20% - Accent3 2 5" xfId="298"/>
    <cellStyle name="20% - Accent3 2 5 2" xfId="299"/>
    <cellStyle name="20% - Accent3 2 5 3" xfId="300"/>
    <cellStyle name="20% - Accent3 2 6" xfId="301"/>
    <cellStyle name="20% - Accent3 2 6 2" xfId="302"/>
    <cellStyle name="20% - Accent3 2 7" xfId="303"/>
    <cellStyle name="20% - Accent3 2 8" xfId="304"/>
    <cellStyle name="20% - Accent3 2 9" xfId="305"/>
    <cellStyle name="20% - Accent3 3" xfId="306"/>
    <cellStyle name="20% - Accent3 3 2" xfId="307"/>
    <cellStyle name="20% - Accent3 3 2 2" xfId="308"/>
    <cellStyle name="20% - Accent3 3 2 2 2" xfId="309"/>
    <cellStyle name="20% - Accent3 3 2 2 2 2" xfId="310"/>
    <cellStyle name="20% - Accent3 3 2 2 3" xfId="311"/>
    <cellStyle name="20% - Accent3 3 2 2 4" xfId="312"/>
    <cellStyle name="20% - Accent3 3 2 3" xfId="313"/>
    <cellStyle name="20% - Accent3 3 2 3 2" xfId="314"/>
    <cellStyle name="20% - Accent3 3 2 4" xfId="315"/>
    <cellStyle name="20% - Accent3 3 2 5" xfId="316"/>
    <cellStyle name="20% - Accent3 3 2 6" xfId="317"/>
    <cellStyle name="20% - Accent3 3 3" xfId="318"/>
    <cellStyle name="20% - Accent3 3 3 2" xfId="319"/>
    <cellStyle name="20% - Accent3 3 3 2 2" xfId="320"/>
    <cellStyle name="20% - Accent3 3 3 3" xfId="321"/>
    <cellStyle name="20% - Accent3 3 3 4" xfId="322"/>
    <cellStyle name="20% - Accent3 3 3 5" xfId="323"/>
    <cellStyle name="20% - Accent3 3 4" xfId="324"/>
    <cellStyle name="20% - Accent3 3 4 2" xfId="325"/>
    <cellStyle name="20% - Accent3 3 4 3" xfId="326"/>
    <cellStyle name="20% - Accent3 3 5" xfId="327"/>
    <cellStyle name="20% - Accent3 3 5 2" xfId="328"/>
    <cellStyle name="20% - Accent3 3 5 3" xfId="329"/>
    <cellStyle name="20% - Accent3 3 6" xfId="330"/>
    <cellStyle name="20% - Accent3 3 6 2" xfId="331"/>
    <cellStyle name="20% - Accent3 3 7" xfId="332"/>
    <cellStyle name="20% - Accent3 3 8" xfId="333"/>
    <cellStyle name="20% - Accent3 3 9" xfId="334"/>
    <cellStyle name="20% - Accent3 4" xfId="335"/>
    <cellStyle name="20% - Accent3 4 2" xfId="336"/>
    <cellStyle name="20% - Accent3 4 2 2" xfId="337"/>
    <cellStyle name="20% - Accent3 4 2 2 2" xfId="338"/>
    <cellStyle name="20% - Accent3 4 2 2 3" xfId="339"/>
    <cellStyle name="20% - Accent3 4 2 3" xfId="340"/>
    <cellStyle name="20% - Accent3 4 2 3 2" xfId="341"/>
    <cellStyle name="20% - Accent3 4 2 4" xfId="342"/>
    <cellStyle name="20% - Accent3 4 2 5" xfId="343"/>
    <cellStyle name="20% - Accent3 4 2 6" xfId="344"/>
    <cellStyle name="20% - Accent3 4 3" xfId="345"/>
    <cellStyle name="20% - Accent3 4 3 2" xfId="346"/>
    <cellStyle name="20% - Accent3 4 3 2 2" xfId="347"/>
    <cellStyle name="20% - Accent3 4 3 3" xfId="348"/>
    <cellStyle name="20% - Accent3 4 3 4" xfId="349"/>
    <cellStyle name="20% - Accent3 4 4" xfId="350"/>
    <cellStyle name="20% - Accent3 4 4 2" xfId="351"/>
    <cellStyle name="20% - Accent3 4 5" xfId="352"/>
    <cellStyle name="20% - Accent3 4 5 2" xfId="353"/>
    <cellStyle name="20% - Accent3 4 6" xfId="354"/>
    <cellStyle name="20% - Accent3 4 6 2" xfId="355"/>
    <cellStyle name="20% - Accent3 4 7" xfId="356"/>
    <cellStyle name="20% - Accent3 4 8" xfId="357"/>
    <cellStyle name="20% - Accent3 4 9" xfId="358"/>
    <cellStyle name="20% - Accent3 5" xfId="359"/>
    <cellStyle name="20% - Accent3 5 2" xfId="360"/>
    <cellStyle name="20% - Accent3 5 2 2" xfId="361"/>
    <cellStyle name="20% - Accent3 5 2 2 2" xfId="362"/>
    <cellStyle name="20% - Accent3 5 2 3" xfId="363"/>
    <cellStyle name="20% - Accent3 5 2 3 2" xfId="364"/>
    <cellStyle name="20% - Accent3 5 2 4" xfId="365"/>
    <cellStyle name="20% - Accent3 5 2 5" xfId="366"/>
    <cellStyle name="20% - Accent3 5 3" xfId="367"/>
    <cellStyle name="20% - Accent3 5 3 2" xfId="368"/>
    <cellStyle name="20% - Accent3 5 4" xfId="369"/>
    <cellStyle name="20% - Accent3 5 4 2" xfId="370"/>
    <cellStyle name="20% - Accent3 5 5" xfId="371"/>
    <cellStyle name="20% - Accent3 5 6" xfId="372"/>
    <cellStyle name="20% - Accent3 5 7" xfId="373"/>
    <cellStyle name="20% - Accent3 6" xfId="374"/>
    <cellStyle name="20% - Accent3 6 2" xfId="375"/>
    <cellStyle name="20% - Accent3 6 2 2" xfId="376"/>
    <cellStyle name="20% - Accent3 6 2 2 2" xfId="377"/>
    <cellStyle name="20% - Accent3 6 2 3" xfId="378"/>
    <cellStyle name="20% - Accent3 6 2 4" xfId="379"/>
    <cellStyle name="20% - Accent3 6 3" xfId="380"/>
    <cellStyle name="20% - Accent3 6 3 2" xfId="381"/>
    <cellStyle name="20% - Accent3 6 4" xfId="382"/>
    <cellStyle name="20% - Accent3 6 5" xfId="383"/>
    <cellStyle name="20% - Accent3 6 6" xfId="384"/>
    <cellStyle name="20% - Accent3 7" xfId="385"/>
    <cellStyle name="20% - Accent3 7 2" xfId="386"/>
    <cellStyle name="20% - Accent3 7 2 2" xfId="387"/>
    <cellStyle name="20% - Accent3 7 3" xfId="388"/>
    <cellStyle name="20% - Accent3 7 4" xfId="389"/>
    <cellStyle name="20% - Accent3 7 5" xfId="390"/>
    <cellStyle name="20% - Accent3 8" xfId="391"/>
    <cellStyle name="20% - Accent3 8 2" xfId="392"/>
    <cellStyle name="20% - Accent3 8 3" xfId="393"/>
    <cellStyle name="20% - Accent3 8 4" xfId="394"/>
    <cellStyle name="20% - Accent3 8 5" xfId="395"/>
    <cellStyle name="20% - Accent3 9" xfId="396"/>
    <cellStyle name="20% - Accent3 9 2" xfId="397"/>
    <cellStyle name="20% - Accent3 9 3" xfId="398"/>
    <cellStyle name="20% - Accent4" xfId="399"/>
    <cellStyle name="20% - Accent4 10" xfId="400"/>
    <cellStyle name="20% - Accent4 10 2" xfId="401"/>
    <cellStyle name="20% - Accent4 11" xfId="402"/>
    <cellStyle name="20% - Accent4 12" xfId="403"/>
    <cellStyle name="20% - Accent4 13" xfId="404"/>
    <cellStyle name="20% - Accent4 2" xfId="405"/>
    <cellStyle name="20% - Accent4 2 2" xfId="406"/>
    <cellStyle name="20% - Accent4 2 2 2" xfId="407"/>
    <cellStyle name="20% - Accent4 2 2 2 2" xfId="408"/>
    <cellStyle name="20% - Accent4 2 2 2 2 2" xfId="409"/>
    <cellStyle name="20% - Accent4 2 2 2 3" xfId="410"/>
    <cellStyle name="20% - Accent4 2 2 2 4" xfId="411"/>
    <cellStyle name="20% - Accent4 2 2 3" xfId="412"/>
    <cellStyle name="20% - Accent4 2 2 3 2" xfId="413"/>
    <cellStyle name="20% - Accent4 2 2 4" xfId="414"/>
    <cellStyle name="20% - Accent4 2 2 5" xfId="415"/>
    <cellStyle name="20% - Accent4 2 2 6" xfId="416"/>
    <cellStyle name="20% - Accent4 2 3" xfId="417"/>
    <cellStyle name="20% - Accent4 2 3 2" xfId="418"/>
    <cellStyle name="20% - Accent4 2 3 2 2" xfId="419"/>
    <cellStyle name="20% - Accent4 2 3 3" xfId="420"/>
    <cellStyle name="20% - Accent4 2 3 4" xfId="421"/>
    <cellStyle name="20% - Accent4 2 3 5" xfId="422"/>
    <cellStyle name="20% - Accent4 2 4" xfId="423"/>
    <cellStyle name="20% - Accent4 2 4 2" xfId="424"/>
    <cellStyle name="20% - Accent4 2 4 3" xfId="425"/>
    <cellStyle name="20% - Accent4 2 5" xfId="426"/>
    <cellStyle name="20% - Accent4 2 5 2" xfId="427"/>
    <cellStyle name="20% - Accent4 2 5 3" xfId="428"/>
    <cellStyle name="20% - Accent4 2 6" xfId="429"/>
    <cellStyle name="20% - Accent4 2 6 2" xfId="430"/>
    <cellStyle name="20% - Accent4 2 7" xfId="431"/>
    <cellStyle name="20% - Accent4 2 8" xfId="432"/>
    <cellStyle name="20% - Accent4 2 9" xfId="433"/>
    <cellStyle name="20% - Accent4 3" xfId="434"/>
    <cellStyle name="20% - Accent4 3 2" xfId="435"/>
    <cellStyle name="20% - Accent4 3 2 2" xfId="436"/>
    <cellStyle name="20% - Accent4 3 2 2 2" xfId="437"/>
    <cellStyle name="20% - Accent4 3 2 2 2 2" xfId="438"/>
    <cellStyle name="20% - Accent4 3 2 2 3" xfId="439"/>
    <cellStyle name="20% - Accent4 3 2 2 4" xfId="440"/>
    <cellStyle name="20% - Accent4 3 2 3" xfId="441"/>
    <cellStyle name="20% - Accent4 3 2 3 2" xfId="442"/>
    <cellStyle name="20% - Accent4 3 2 4" xfId="443"/>
    <cellStyle name="20% - Accent4 3 2 5" xfId="444"/>
    <cellStyle name="20% - Accent4 3 2 6" xfId="445"/>
    <cellStyle name="20% - Accent4 3 3" xfId="446"/>
    <cellStyle name="20% - Accent4 3 3 2" xfId="447"/>
    <cellStyle name="20% - Accent4 3 3 2 2" xfId="448"/>
    <cellStyle name="20% - Accent4 3 3 3" xfId="449"/>
    <cellStyle name="20% - Accent4 3 3 4" xfId="450"/>
    <cellStyle name="20% - Accent4 3 3 5" xfId="451"/>
    <cellStyle name="20% - Accent4 3 4" xfId="452"/>
    <cellStyle name="20% - Accent4 3 4 2" xfId="453"/>
    <cellStyle name="20% - Accent4 3 4 3" xfId="454"/>
    <cellStyle name="20% - Accent4 3 5" xfId="455"/>
    <cellStyle name="20% - Accent4 3 5 2" xfId="456"/>
    <cellStyle name="20% - Accent4 3 5 3" xfId="457"/>
    <cellStyle name="20% - Accent4 3 6" xfId="458"/>
    <cellStyle name="20% - Accent4 3 6 2" xfId="459"/>
    <cellStyle name="20% - Accent4 3 7" xfId="460"/>
    <cellStyle name="20% - Accent4 3 8" xfId="461"/>
    <cellStyle name="20% - Accent4 3 9" xfId="462"/>
    <cellStyle name="20% - Accent4 4" xfId="463"/>
    <cellStyle name="20% - Accent4 4 2" xfId="464"/>
    <cellStyle name="20% - Accent4 4 2 2" xfId="465"/>
    <cellStyle name="20% - Accent4 4 2 2 2" xfId="466"/>
    <cellStyle name="20% - Accent4 4 2 2 3" xfId="467"/>
    <cellStyle name="20% - Accent4 4 2 3" xfId="468"/>
    <cellStyle name="20% - Accent4 4 2 3 2" xfId="469"/>
    <cellStyle name="20% - Accent4 4 2 4" xfId="470"/>
    <cellStyle name="20% - Accent4 4 2 5" xfId="471"/>
    <cellStyle name="20% - Accent4 4 2 6" xfId="472"/>
    <cellStyle name="20% - Accent4 4 3" xfId="473"/>
    <cellStyle name="20% - Accent4 4 3 2" xfId="474"/>
    <cellStyle name="20% - Accent4 4 3 2 2" xfId="475"/>
    <cellStyle name="20% - Accent4 4 3 3" xfId="476"/>
    <cellStyle name="20% - Accent4 4 3 4" xfId="477"/>
    <cellStyle name="20% - Accent4 4 4" xfId="478"/>
    <cellStyle name="20% - Accent4 4 4 2" xfId="479"/>
    <cellStyle name="20% - Accent4 4 5" xfId="480"/>
    <cellStyle name="20% - Accent4 4 5 2" xfId="481"/>
    <cellStyle name="20% - Accent4 4 6" xfId="482"/>
    <cellStyle name="20% - Accent4 4 6 2" xfId="483"/>
    <cellStyle name="20% - Accent4 4 7" xfId="484"/>
    <cellStyle name="20% - Accent4 4 8" xfId="485"/>
    <cellStyle name="20% - Accent4 4 9" xfId="486"/>
    <cellStyle name="20% - Accent4 5" xfId="487"/>
    <cellStyle name="20% - Accent4 5 2" xfId="488"/>
    <cellStyle name="20% - Accent4 5 2 2" xfId="489"/>
    <cellStyle name="20% - Accent4 5 2 2 2" xfId="490"/>
    <cellStyle name="20% - Accent4 5 2 3" xfId="491"/>
    <cellStyle name="20% - Accent4 5 2 3 2" xfId="492"/>
    <cellStyle name="20% - Accent4 5 2 4" xfId="493"/>
    <cellStyle name="20% - Accent4 5 2 5" xfId="494"/>
    <cellStyle name="20% - Accent4 5 3" xfId="495"/>
    <cellStyle name="20% - Accent4 5 3 2" xfId="496"/>
    <cellStyle name="20% - Accent4 5 4" xfId="497"/>
    <cellStyle name="20% - Accent4 5 4 2" xfId="498"/>
    <cellStyle name="20% - Accent4 5 5" xfId="499"/>
    <cellStyle name="20% - Accent4 5 6" xfId="500"/>
    <cellStyle name="20% - Accent4 5 7" xfId="501"/>
    <cellStyle name="20% - Accent4 6" xfId="502"/>
    <cellStyle name="20% - Accent4 6 2" xfId="503"/>
    <cellStyle name="20% - Accent4 6 2 2" xfId="504"/>
    <cellStyle name="20% - Accent4 6 2 2 2" xfId="505"/>
    <cellStyle name="20% - Accent4 6 2 3" xfId="506"/>
    <cellStyle name="20% - Accent4 6 2 4" xfId="507"/>
    <cellStyle name="20% - Accent4 6 3" xfId="508"/>
    <cellStyle name="20% - Accent4 6 3 2" xfId="509"/>
    <cellStyle name="20% - Accent4 6 4" xfId="510"/>
    <cellStyle name="20% - Accent4 6 5" xfId="511"/>
    <cellStyle name="20% - Accent4 6 6" xfId="512"/>
    <cellStyle name="20% - Accent4 7" xfId="513"/>
    <cellStyle name="20% - Accent4 7 2" xfId="514"/>
    <cellStyle name="20% - Accent4 7 2 2" xfId="515"/>
    <cellStyle name="20% - Accent4 7 3" xfId="516"/>
    <cellStyle name="20% - Accent4 7 4" xfId="517"/>
    <cellStyle name="20% - Accent4 7 5" xfId="518"/>
    <cellStyle name="20% - Accent4 8" xfId="519"/>
    <cellStyle name="20% - Accent4 8 2" xfId="520"/>
    <cellStyle name="20% - Accent4 8 3" xfId="521"/>
    <cellStyle name="20% - Accent4 8 4" xfId="522"/>
    <cellStyle name="20% - Accent4 8 5" xfId="523"/>
    <cellStyle name="20% - Accent4 9" xfId="524"/>
    <cellStyle name="20% - Accent4 9 2" xfId="525"/>
    <cellStyle name="20% - Accent4 9 3" xfId="526"/>
    <cellStyle name="20% - Accent5" xfId="527"/>
    <cellStyle name="20% - Accent5 10" xfId="528"/>
    <cellStyle name="20% - Accent5 10 2" xfId="529"/>
    <cellStyle name="20% - Accent5 11" xfId="530"/>
    <cellStyle name="20% - Accent5 12" xfId="531"/>
    <cellStyle name="20% - Accent5 13" xfId="532"/>
    <cellStyle name="20% - Accent5 2" xfId="533"/>
    <cellStyle name="20% - Accent5 2 2" xfId="534"/>
    <cellStyle name="20% - Accent5 2 2 2" xfId="535"/>
    <cellStyle name="20% - Accent5 2 2 2 2" xfId="536"/>
    <cellStyle name="20% - Accent5 2 2 2 2 2" xfId="537"/>
    <cellStyle name="20% - Accent5 2 2 2 3" xfId="538"/>
    <cellStyle name="20% - Accent5 2 2 2 4" xfId="539"/>
    <cellStyle name="20% - Accent5 2 2 3" xfId="540"/>
    <cellStyle name="20% - Accent5 2 2 3 2" xfId="541"/>
    <cellStyle name="20% - Accent5 2 2 4" xfId="542"/>
    <cellStyle name="20% - Accent5 2 2 5" xfId="543"/>
    <cellStyle name="20% - Accent5 2 2 6" xfId="544"/>
    <cellStyle name="20% - Accent5 2 3" xfId="545"/>
    <cellStyle name="20% - Accent5 2 3 2" xfId="546"/>
    <cellStyle name="20% - Accent5 2 3 2 2" xfId="547"/>
    <cellStyle name="20% - Accent5 2 3 3" xfId="548"/>
    <cellStyle name="20% - Accent5 2 3 4" xfId="549"/>
    <cellStyle name="20% - Accent5 2 3 5" xfId="550"/>
    <cellStyle name="20% - Accent5 2 4" xfId="551"/>
    <cellStyle name="20% - Accent5 2 4 2" xfId="552"/>
    <cellStyle name="20% - Accent5 2 4 3" xfId="553"/>
    <cellStyle name="20% - Accent5 2 5" xfId="554"/>
    <cellStyle name="20% - Accent5 2 5 2" xfId="555"/>
    <cellStyle name="20% - Accent5 2 5 3" xfId="556"/>
    <cellStyle name="20% - Accent5 2 6" xfId="557"/>
    <cellStyle name="20% - Accent5 2 6 2" xfId="558"/>
    <cellStyle name="20% - Accent5 2 7" xfId="559"/>
    <cellStyle name="20% - Accent5 2 8" xfId="560"/>
    <cellStyle name="20% - Accent5 2 9" xfId="561"/>
    <cellStyle name="20% - Accent5 3" xfId="562"/>
    <cellStyle name="20% - Accent5 3 2" xfId="563"/>
    <cellStyle name="20% - Accent5 3 2 2" xfId="564"/>
    <cellStyle name="20% - Accent5 3 2 2 2" xfId="565"/>
    <cellStyle name="20% - Accent5 3 2 2 2 2" xfId="566"/>
    <cellStyle name="20% - Accent5 3 2 2 3" xfId="567"/>
    <cellStyle name="20% - Accent5 3 2 2 4" xfId="568"/>
    <cellStyle name="20% - Accent5 3 2 3" xfId="569"/>
    <cellStyle name="20% - Accent5 3 2 3 2" xfId="570"/>
    <cellStyle name="20% - Accent5 3 2 4" xfId="571"/>
    <cellStyle name="20% - Accent5 3 2 5" xfId="572"/>
    <cellStyle name="20% - Accent5 3 2 6" xfId="573"/>
    <cellStyle name="20% - Accent5 3 3" xfId="574"/>
    <cellStyle name="20% - Accent5 3 3 2" xfId="575"/>
    <cellStyle name="20% - Accent5 3 3 2 2" xfId="576"/>
    <cellStyle name="20% - Accent5 3 3 3" xfId="577"/>
    <cellStyle name="20% - Accent5 3 3 4" xfId="578"/>
    <cellStyle name="20% - Accent5 3 3 5" xfId="579"/>
    <cellStyle name="20% - Accent5 3 4" xfId="580"/>
    <cellStyle name="20% - Accent5 3 4 2" xfId="581"/>
    <cellStyle name="20% - Accent5 3 4 3" xfId="582"/>
    <cellStyle name="20% - Accent5 3 5" xfId="583"/>
    <cellStyle name="20% - Accent5 3 5 2" xfId="584"/>
    <cellStyle name="20% - Accent5 3 5 3" xfId="585"/>
    <cellStyle name="20% - Accent5 3 6" xfId="586"/>
    <cellStyle name="20% - Accent5 3 6 2" xfId="587"/>
    <cellStyle name="20% - Accent5 3 7" xfId="588"/>
    <cellStyle name="20% - Accent5 3 8" xfId="589"/>
    <cellStyle name="20% - Accent5 3 9" xfId="590"/>
    <cellStyle name="20% - Accent5 4" xfId="591"/>
    <cellStyle name="20% - Accent5 4 2" xfId="592"/>
    <cellStyle name="20% - Accent5 4 2 2" xfId="593"/>
    <cellStyle name="20% - Accent5 4 2 2 2" xfId="594"/>
    <cellStyle name="20% - Accent5 4 2 2 3" xfId="595"/>
    <cellStyle name="20% - Accent5 4 2 3" xfId="596"/>
    <cellStyle name="20% - Accent5 4 2 3 2" xfId="597"/>
    <cellStyle name="20% - Accent5 4 2 4" xfId="598"/>
    <cellStyle name="20% - Accent5 4 2 5" xfId="599"/>
    <cellStyle name="20% - Accent5 4 2 6" xfId="600"/>
    <cellStyle name="20% - Accent5 4 3" xfId="601"/>
    <cellStyle name="20% - Accent5 4 3 2" xfId="602"/>
    <cellStyle name="20% - Accent5 4 3 2 2" xfId="603"/>
    <cellStyle name="20% - Accent5 4 3 3" xfId="604"/>
    <cellStyle name="20% - Accent5 4 3 4" xfId="605"/>
    <cellStyle name="20% - Accent5 4 4" xfId="606"/>
    <cellStyle name="20% - Accent5 4 4 2" xfId="607"/>
    <cellStyle name="20% - Accent5 4 5" xfId="608"/>
    <cellStyle name="20% - Accent5 4 5 2" xfId="609"/>
    <cellStyle name="20% - Accent5 4 6" xfId="610"/>
    <cellStyle name="20% - Accent5 4 6 2" xfId="611"/>
    <cellStyle name="20% - Accent5 4 7" xfId="612"/>
    <cellStyle name="20% - Accent5 4 8" xfId="613"/>
    <cellStyle name="20% - Accent5 4 9" xfId="614"/>
    <cellStyle name="20% - Accent5 5" xfId="615"/>
    <cellStyle name="20% - Accent5 5 2" xfId="616"/>
    <cellStyle name="20% - Accent5 5 2 2" xfId="617"/>
    <cellStyle name="20% - Accent5 5 2 2 2" xfId="618"/>
    <cellStyle name="20% - Accent5 5 2 3" xfId="619"/>
    <cellStyle name="20% - Accent5 5 2 3 2" xfId="620"/>
    <cellStyle name="20% - Accent5 5 2 4" xfId="621"/>
    <cellStyle name="20% - Accent5 5 2 5" xfId="622"/>
    <cellStyle name="20% - Accent5 5 3" xfId="623"/>
    <cellStyle name="20% - Accent5 5 3 2" xfId="624"/>
    <cellStyle name="20% - Accent5 5 4" xfId="625"/>
    <cellStyle name="20% - Accent5 5 4 2" xfId="626"/>
    <cellStyle name="20% - Accent5 5 5" xfId="627"/>
    <cellStyle name="20% - Accent5 5 6" xfId="628"/>
    <cellStyle name="20% - Accent5 5 7" xfId="629"/>
    <cellStyle name="20% - Accent5 6" xfId="630"/>
    <cellStyle name="20% - Accent5 6 2" xfId="631"/>
    <cellStyle name="20% - Accent5 6 2 2" xfId="632"/>
    <cellStyle name="20% - Accent5 6 2 2 2" xfId="633"/>
    <cellStyle name="20% - Accent5 6 2 3" xfId="634"/>
    <cellStyle name="20% - Accent5 6 2 4" xfId="635"/>
    <cellStyle name="20% - Accent5 6 3" xfId="636"/>
    <cellStyle name="20% - Accent5 6 3 2" xfId="637"/>
    <cellStyle name="20% - Accent5 6 4" xfId="638"/>
    <cellStyle name="20% - Accent5 6 5" xfId="639"/>
    <cellStyle name="20% - Accent5 6 6" xfId="640"/>
    <cellStyle name="20% - Accent5 7" xfId="641"/>
    <cellStyle name="20% - Accent5 7 2" xfId="642"/>
    <cellStyle name="20% - Accent5 7 2 2" xfId="643"/>
    <cellStyle name="20% - Accent5 7 3" xfId="644"/>
    <cellStyle name="20% - Accent5 7 4" xfId="645"/>
    <cellStyle name="20% - Accent5 7 5" xfId="646"/>
    <cellStyle name="20% - Accent5 8" xfId="647"/>
    <cellStyle name="20% - Accent5 8 2" xfId="648"/>
    <cellStyle name="20% - Accent5 8 3" xfId="649"/>
    <cellStyle name="20% - Accent5 8 4" xfId="650"/>
    <cellStyle name="20% - Accent5 8 5" xfId="651"/>
    <cellStyle name="20% - Accent5 9" xfId="652"/>
    <cellStyle name="20% - Accent5 9 2" xfId="653"/>
    <cellStyle name="20% - Accent5 9 3" xfId="654"/>
    <cellStyle name="20% - Accent6" xfId="655"/>
    <cellStyle name="20% - Accent6 10" xfId="656"/>
    <cellStyle name="20% - Accent6 10 2" xfId="657"/>
    <cellStyle name="20% - Accent6 11" xfId="658"/>
    <cellStyle name="20% - Accent6 12" xfId="659"/>
    <cellStyle name="20% - Accent6 13" xfId="660"/>
    <cellStyle name="20% - Accent6 2" xfId="661"/>
    <cellStyle name="20% - Accent6 2 2" xfId="662"/>
    <cellStyle name="20% - Accent6 2 2 2" xfId="663"/>
    <cellStyle name="20% - Accent6 2 2 2 2" xfId="664"/>
    <cellStyle name="20% - Accent6 2 2 2 2 2" xfId="665"/>
    <cellStyle name="20% - Accent6 2 2 2 3" xfId="666"/>
    <cellStyle name="20% - Accent6 2 2 2 4" xfId="667"/>
    <cellStyle name="20% - Accent6 2 2 3" xfId="668"/>
    <cellStyle name="20% - Accent6 2 2 3 2" xfId="669"/>
    <cellStyle name="20% - Accent6 2 2 4" xfId="670"/>
    <cellStyle name="20% - Accent6 2 2 5" xfId="671"/>
    <cellStyle name="20% - Accent6 2 2 6" xfId="672"/>
    <cellStyle name="20% - Accent6 2 3" xfId="673"/>
    <cellStyle name="20% - Accent6 2 3 2" xfId="674"/>
    <cellStyle name="20% - Accent6 2 3 2 2" xfId="675"/>
    <cellStyle name="20% - Accent6 2 3 3" xfId="676"/>
    <cellStyle name="20% - Accent6 2 3 4" xfId="677"/>
    <cellStyle name="20% - Accent6 2 3 5" xfId="678"/>
    <cellStyle name="20% - Accent6 2 4" xfId="679"/>
    <cellStyle name="20% - Accent6 2 4 2" xfId="680"/>
    <cellStyle name="20% - Accent6 2 4 3" xfId="681"/>
    <cellStyle name="20% - Accent6 2 5" xfId="682"/>
    <cellStyle name="20% - Accent6 2 5 2" xfId="683"/>
    <cellStyle name="20% - Accent6 2 5 3" xfId="684"/>
    <cellStyle name="20% - Accent6 2 6" xfId="685"/>
    <cellStyle name="20% - Accent6 2 6 2" xfId="686"/>
    <cellStyle name="20% - Accent6 2 7" xfId="687"/>
    <cellStyle name="20% - Accent6 2 8" xfId="688"/>
    <cellStyle name="20% - Accent6 2 9" xfId="689"/>
    <cellStyle name="20% - Accent6 3" xfId="690"/>
    <cellStyle name="20% - Accent6 3 2" xfId="691"/>
    <cellStyle name="20% - Accent6 3 2 2" xfId="692"/>
    <cellStyle name="20% - Accent6 3 2 2 2" xfId="693"/>
    <cellStyle name="20% - Accent6 3 2 2 2 2" xfId="694"/>
    <cellStyle name="20% - Accent6 3 2 2 3" xfId="695"/>
    <cellStyle name="20% - Accent6 3 2 2 4" xfId="696"/>
    <cellStyle name="20% - Accent6 3 2 3" xfId="697"/>
    <cellStyle name="20% - Accent6 3 2 3 2" xfId="698"/>
    <cellStyle name="20% - Accent6 3 2 4" xfId="699"/>
    <cellStyle name="20% - Accent6 3 2 5" xfId="700"/>
    <cellStyle name="20% - Accent6 3 2 6" xfId="701"/>
    <cellStyle name="20% - Accent6 3 3" xfId="702"/>
    <cellStyle name="20% - Accent6 3 3 2" xfId="703"/>
    <cellStyle name="20% - Accent6 3 3 2 2" xfId="704"/>
    <cellStyle name="20% - Accent6 3 3 3" xfId="705"/>
    <cellStyle name="20% - Accent6 3 3 4" xfId="706"/>
    <cellStyle name="20% - Accent6 3 3 5" xfId="707"/>
    <cellStyle name="20% - Accent6 3 4" xfId="708"/>
    <cellStyle name="20% - Accent6 3 4 2" xfId="709"/>
    <cellStyle name="20% - Accent6 3 4 3" xfId="710"/>
    <cellStyle name="20% - Accent6 3 5" xfId="711"/>
    <cellStyle name="20% - Accent6 3 5 2" xfId="712"/>
    <cellStyle name="20% - Accent6 3 5 3" xfId="713"/>
    <cellStyle name="20% - Accent6 3 6" xfId="714"/>
    <cellStyle name="20% - Accent6 3 6 2" xfId="715"/>
    <cellStyle name="20% - Accent6 3 7" xfId="716"/>
    <cellStyle name="20% - Accent6 3 8" xfId="717"/>
    <cellStyle name="20% - Accent6 3 9" xfId="718"/>
    <cellStyle name="20% - Accent6 4" xfId="719"/>
    <cellStyle name="20% - Accent6 4 2" xfId="720"/>
    <cellStyle name="20% - Accent6 4 2 2" xfId="721"/>
    <cellStyle name="20% - Accent6 4 2 2 2" xfId="722"/>
    <cellStyle name="20% - Accent6 4 2 2 3" xfId="723"/>
    <cellStyle name="20% - Accent6 4 2 3" xfId="724"/>
    <cellStyle name="20% - Accent6 4 2 3 2" xfId="725"/>
    <cellStyle name="20% - Accent6 4 2 4" xfId="726"/>
    <cellStyle name="20% - Accent6 4 2 5" xfId="727"/>
    <cellStyle name="20% - Accent6 4 2 6" xfId="728"/>
    <cellStyle name="20% - Accent6 4 3" xfId="729"/>
    <cellStyle name="20% - Accent6 4 3 2" xfId="730"/>
    <cellStyle name="20% - Accent6 4 3 2 2" xfId="731"/>
    <cellStyle name="20% - Accent6 4 3 3" xfId="732"/>
    <cellStyle name="20% - Accent6 4 3 4" xfId="733"/>
    <cellStyle name="20% - Accent6 4 4" xfId="734"/>
    <cellStyle name="20% - Accent6 4 4 2" xfId="735"/>
    <cellStyle name="20% - Accent6 4 5" xfId="736"/>
    <cellStyle name="20% - Accent6 4 5 2" xfId="737"/>
    <cellStyle name="20% - Accent6 4 6" xfId="738"/>
    <cellStyle name="20% - Accent6 4 6 2" xfId="739"/>
    <cellStyle name="20% - Accent6 4 7" xfId="740"/>
    <cellStyle name="20% - Accent6 4 8" xfId="741"/>
    <cellStyle name="20% - Accent6 4 9" xfId="742"/>
    <cellStyle name="20% - Accent6 5" xfId="743"/>
    <cellStyle name="20% - Accent6 5 2" xfId="744"/>
    <cellStyle name="20% - Accent6 5 2 2" xfId="745"/>
    <cellStyle name="20% - Accent6 5 2 2 2" xfId="746"/>
    <cellStyle name="20% - Accent6 5 2 3" xfId="747"/>
    <cellStyle name="20% - Accent6 5 2 3 2" xfId="748"/>
    <cellStyle name="20% - Accent6 5 2 4" xfId="749"/>
    <cellStyle name="20% - Accent6 5 2 5" xfId="750"/>
    <cellStyle name="20% - Accent6 5 3" xfId="751"/>
    <cellStyle name="20% - Accent6 5 3 2" xfId="752"/>
    <cellStyle name="20% - Accent6 5 4" xfId="753"/>
    <cellStyle name="20% - Accent6 5 4 2" xfId="754"/>
    <cellStyle name="20% - Accent6 5 5" xfId="755"/>
    <cellStyle name="20% - Accent6 5 6" xfId="756"/>
    <cellStyle name="20% - Accent6 5 7" xfId="757"/>
    <cellStyle name="20% - Accent6 6" xfId="758"/>
    <cellStyle name="20% - Accent6 6 2" xfId="759"/>
    <cellStyle name="20% - Accent6 6 2 2" xfId="760"/>
    <cellStyle name="20% - Accent6 6 2 2 2" xfId="761"/>
    <cellStyle name="20% - Accent6 6 2 3" xfId="762"/>
    <cellStyle name="20% - Accent6 6 2 4" xfId="763"/>
    <cellStyle name="20% - Accent6 6 3" xfId="764"/>
    <cellStyle name="20% - Accent6 6 3 2" xfId="765"/>
    <cellStyle name="20% - Accent6 6 4" xfId="766"/>
    <cellStyle name="20% - Accent6 6 5" xfId="767"/>
    <cellStyle name="20% - Accent6 6 6" xfId="768"/>
    <cellStyle name="20% - Accent6 7" xfId="769"/>
    <cellStyle name="20% - Accent6 7 2" xfId="770"/>
    <cellStyle name="20% - Accent6 7 2 2" xfId="771"/>
    <cellStyle name="20% - Accent6 7 3" xfId="772"/>
    <cellStyle name="20% - Accent6 7 4" xfId="773"/>
    <cellStyle name="20% - Accent6 7 5" xfId="774"/>
    <cellStyle name="20% - Accent6 8" xfId="775"/>
    <cellStyle name="20% - Accent6 8 2" xfId="776"/>
    <cellStyle name="20% - Accent6 8 3" xfId="777"/>
    <cellStyle name="20% - Accent6 8 4" xfId="778"/>
    <cellStyle name="20% - Accent6 8 5" xfId="779"/>
    <cellStyle name="20% - Accent6 9" xfId="780"/>
    <cellStyle name="20% - Accent6 9 2" xfId="781"/>
    <cellStyle name="20% - Accent6 9 3" xfId="782"/>
    <cellStyle name="40% - Accent1" xfId="783"/>
    <cellStyle name="40% - Accent1 10" xfId="784"/>
    <cellStyle name="40% - Accent1 10 2" xfId="785"/>
    <cellStyle name="40% - Accent1 11" xfId="786"/>
    <cellStyle name="40% - Accent1 12" xfId="787"/>
    <cellStyle name="40% - Accent1 13" xfId="788"/>
    <cellStyle name="40% - Accent1 2" xfId="789"/>
    <cellStyle name="40% - Accent1 2 2" xfId="790"/>
    <cellStyle name="40% - Accent1 2 2 2" xfId="791"/>
    <cellStyle name="40% - Accent1 2 2 2 2" xfId="792"/>
    <cellStyle name="40% - Accent1 2 2 2 2 2" xfId="793"/>
    <cellStyle name="40% - Accent1 2 2 2 3" xfId="794"/>
    <cellStyle name="40% - Accent1 2 2 2 4" xfId="795"/>
    <cellStyle name="40% - Accent1 2 2 3" xfId="796"/>
    <cellStyle name="40% - Accent1 2 2 3 2" xfId="797"/>
    <cellStyle name="40% - Accent1 2 2 4" xfId="798"/>
    <cellStyle name="40% - Accent1 2 2 5" xfId="799"/>
    <cellStyle name="40% - Accent1 2 2 6" xfId="800"/>
    <cellStyle name="40% - Accent1 2 3" xfId="801"/>
    <cellStyle name="40% - Accent1 2 3 2" xfId="802"/>
    <cellStyle name="40% - Accent1 2 3 2 2" xfId="803"/>
    <cellStyle name="40% - Accent1 2 3 3" xfId="804"/>
    <cellStyle name="40% - Accent1 2 3 4" xfId="805"/>
    <cellStyle name="40% - Accent1 2 3 5" xfId="806"/>
    <cellStyle name="40% - Accent1 2 4" xfId="807"/>
    <cellStyle name="40% - Accent1 2 4 2" xfId="808"/>
    <cellStyle name="40% - Accent1 2 4 3" xfId="809"/>
    <cellStyle name="40% - Accent1 2 5" xfId="810"/>
    <cellStyle name="40% - Accent1 2 5 2" xfId="811"/>
    <cellStyle name="40% - Accent1 2 5 3" xfId="812"/>
    <cellStyle name="40% - Accent1 2 6" xfId="813"/>
    <cellStyle name="40% - Accent1 2 6 2" xfId="814"/>
    <cellStyle name="40% - Accent1 2 7" xfId="815"/>
    <cellStyle name="40% - Accent1 2 8" xfId="816"/>
    <cellStyle name="40% - Accent1 2 9" xfId="817"/>
    <cellStyle name="40% - Accent1 3" xfId="818"/>
    <cellStyle name="40% - Accent1 3 2" xfId="819"/>
    <cellStyle name="40% - Accent1 3 2 2" xfId="820"/>
    <cellStyle name="40% - Accent1 3 2 2 2" xfId="821"/>
    <cellStyle name="40% - Accent1 3 2 2 2 2" xfId="822"/>
    <cellStyle name="40% - Accent1 3 2 2 3" xfId="823"/>
    <cellStyle name="40% - Accent1 3 2 2 4" xfId="824"/>
    <cellStyle name="40% - Accent1 3 2 3" xfId="825"/>
    <cellStyle name="40% - Accent1 3 2 3 2" xfId="826"/>
    <cellStyle name="40% - Accent1 3 2 4" xfId="827"/>
    <cellStyle name="40% - Accent1 3 2 5" xfId="828"/>
    <cellStyle name="40% - Accent1 3 2 6" xfId="829"/>
    <cellStyle name="40% - Accent1 3 3" xfId="830"/>
    <cellStyle name="40% - Accent1 3 3 2" xfId="831"/>
    <cellStyle name="40% - Accent1 3 3 2 2" xfId="832"/>
    <cellStyle name="40% - Accent1 3 3 3" xfId="833"/>
    <cellStyle name="40% - Accent1 3 3 4" xfId="834"/>
    <cellStyle name="40% - Accent1 3 3 5" xfId="835"/>
    <cellStyle name="40% - Accent1 3 4" xfId="836"/>
    <cellStyle name="40% - Accent1 3 4 2" xfId="837"/>
    <cellStyle name="40% - Accent1 3 4 3" xfId="838"/>
    <cellStyle name="40% - Accent1 3 5" xfId="839"/>
    <cellStyle name="40% - Accent1 3 5 2" xfId="840"/>
    <cellStyle name="40% - Accent1 3 5 3" xfId="841"/>
    <cellStyle name="40% - Accent1 3 6" xfId="842"/>
    <cellStyle name="40% - Accent1 3 6 2" xfId="843"/>
    <cellStyle name="40% - Accent1 3 7" xfId="844"/>
    <cellStyle name="40% - Accent1 3 8" xfId="845"/>
    <cellStyle name="40% - Accent1 3 9" xfId="846"/>
    <cellStyle name="40% - Accent1 4" xfId="847"/>
    <cellStyle name="40% - Accent1 4 2" xfId="848"/>
    <cellStyle name="40% - Accent1 4 2 2" xfId="849"/>
    <cellStyle name="40% - Accent1 4 2 2 2" xfId="850"/>
    <cellStyle name="40% - Accent1 4 2 2 3" xfId="851"/>
    <cellStyle name="40% - Accent1 4 2 3" xfId="852"/>
    <cellStyle name="40% - Accent1 4 2 3 2" xfId="853"/>
    <cellStyle name="40% - Accent1 4 2 4" xfId="854"/>
    <cellStyle name="40% - Accent1 4 2 5" xfId="855"/>
    <cellStyle name="40% - Accent1 4 2 6" xfId="856"/>
    <cellStyle name="40% - Accent1 4 3" xfId="857"/>
    <cellStyle name="40% - Accent1 4 3 2" xfId="858"/>
    <cellStyle name="40% - Accent1 4 3 2 2" xfId="859"/>
    <cellStyle name="40% - Accent1 4 3 3" xfId="860"/>
    <cellStyle name="40% - Accent1 4 3 4" xfId="861"/>
    <cellStyle name="40% - Accent1 4 4" xfId="862"/>
    <cellStyle name="40% - Accent1 4 4 2" xfId="863"/>
    <cellStyle name="40% - Accent1 4 5" xfId="864"/>
    <cellStyle name="40% - Accent1 4 5 2" xfId="865"/>
    <cellStyle name="40% - Accent1 4 6" xfId="866"/>
    <cellStyle name="40% - Accent1 4 6 2" xfId="867"/>
    <cellStyle name="40% - Accent1 4 7" xfId="868"/>
    <cellStyle name="40% - Accent1 4 8" xfId="869"/>
    <cellStyle name="40% - Accent1 4 9" xfId="870"/>
    <cellStyle name="40% - Accent1 5" xfId="871"/>
    <cellStyle name="40% - Accent1 5 2" xfId="872"/>
    <cellStyle name="40% - Accent1 5 2 2" xfId="873"/>
    <cellStyle name="40% - Accent1 5 2 2 2" xfId="874"/>
    <cellStyle name="40% - Accent1 5 2 3" xfId="875"/>
    <cellStyle name="40% - Accent1 5 2 3 2" xfId="876"/>
    <cellStyle name="40% - Accent1 5 2 4" xfId="877"/>
    <cellStyle name="40% - Accent1 5 2 5" xfId="878"/>
    <cellStyle name="40% - Accent1 5 3" xfId="879"/>
    <cellStyle name="40% - Accent1 5 3 2" xfId="880"/>
    <cellStyle name="40% - Accent1 5 4" xfId="881"/>
    <cellStyle name="40% - Accent1 5 4 2" xfId="882"/>
    <cellStyle name="40% - Accent1 5 5" xfId="883"/>
    <cellStyle name="40% - Accent1 5 6" xfId="884"/>
    <cellStyle name="40% - Accent1 5 7" xfId="885"/>
    <cellStyle name="40% - Accent1 6" xfId="886"/>
    <cellStyle name="40% - Accent1 6 2" xfId="887"/>
    <cellStyle name="40% - Accent1 6 2 2" xfId="888"/>
    <cellStyle name="40% - Accent1 6 2 2 2" xfId="889"/>
    <cellStyle name="40% - Accent1 6 2 3" xfId="890"/>
    <cellStyle name="40% - Accent1 6 2 4" xfId="891"/>
    <cellStyle name="40% - Accent1 6 3" xfId="892"/>
    <cellStyle name="40% - Accent1 6 3 2" xfId="893"/>
    <cellStyle name="40% - Accent1 6 4" xfId="894"/>
    <cellStyle name="40% - Accent1 6 5" xfId="895"/>
    <cellStyle name="40% - Accent1 6 6" xfId="896"/>
    <cellStyle name="40% - Accent1 7" xfId="897"/>
    <cellStyle name="40% - Accent1 7 2" xfId="898"/>
    <cellStyle name="40% - Accent1 7 2 2" xfId="899"/>
    <cellStyle name="40% - Accent1 7 3" xfId="900"/>
    <cellStyle name="40% - Accent1 7 4" xfId="901"/>
    <cellStyle name="40% - Accent1 7 5" xfId="902"/>
    <cellStyle name="40% - Accent1 8" xfId="903"/>
    <cellStyle name="40% - Accent1 8 2" xfId="904"/>
    <cellStyle name="40% - Accent1 8 3" xfId="905"/>
    <cellStyle name="40% - Accent1 8 4" xfId="906"/>
    <cellStyle name="40% - Accent1 8 5" xfId="907"/>
    <cellStyle name="40% - Accent1 9" xfId="908"/>
    <cellStyle name="40% - Accent1 9 2" xfId="909"/>
    <cellStyle name="40% - Accent1 9 3" xfId="910"/>
    <cellStyle name="40% - Accent2" xfId="911"/>
    <cellStyle name="40% - Accent2 10" xfId="912"/>
    <cellStyle name="40% - Accent2 10 2" xfId="913"/>
    <cellStyle name="40% - Accent2 11" xfId="914"/>
    <cellStyle name="40% - Accent2 12" xfId="915"/>
    <cellStyle name="40% - Accent2 13" xfId="916"/>
    <cellStyle name="40% - Accent2 2" xfId="917"/>
    <cellStyle name="40% - Accent2 2 2" xfId="918"/>
    <cellStyle name="40% - Accent2 2 2 2" xfId="919"/>
    <cellStyle name="40% - Accent2 2 2 2 2" xfId="920"/>
    <cellStyle name="40% - Accent2 2 2 2 2 2" xfId="921"/>
    <cellStyle name="40% - Accent2 2 2 2 3" xfId="922"/>
    <cellStyle name="40% - Accent2 2 2 2 4" xfId="923"/>
    <cellStyle name="40% - Accent2 2 2 3" xfId="924"/>
    <cellStyle name="40% - Accent2 2 2 3 2" xfId="925"/>
    <cellStyle name="40% - Accent2 2 2 4" xfId="926"/>
    <cellStyle name="40% - Accent2 2 2 5" xfId="927"/>
    <cellStyle name="40% - Accent2 2 2 6" xfId="928"/>
    <cellStyle name="40% - Accent2 2 3" xfId="929"/>
    <cellStyle name="40% - Accent2 2 3 2" xfId="930"/>
    <cellStyle name="40% - Accent2 2 3 2 2" xfId="931"/>
    <cellStyle name="40% - Accent2 2 3 3" xfId="932"/>
    <cellStyle name="40% - Accent2 2 3 4" xfId="933"/>
    <cellStyle name="40% - Accent2 2 3 5" xfId="934"/>
    <cellStyle name="40% - Accent2 2 4" xfId="935"/>
    <cellStyle name="40% - Accent2 2 4 2" xfId="936"/>
    <cellStyle name="40% - Accent2 2 4 3" xfId="937"/>
    <cellStyle name="40% - Accent2 2 5" xfId="938"/>
    <cellStyle name="40% - Accent2 2 5 2" xfId="939"/>
    <cellStyle name="40% - Accent2 2 5 3" xfId="940"/>
    <cellStyle name="40% - Accent2 2 6" xfId="941"/>
    <cellStyle name="40% - Accent2 2 6 2" xfId="942"/>
    <cellStyle name="40% - Accent2 2 7" xfId="943"/>
    <cellStyle name="40% - Accent2 2 8" xfId="944"/>
    <cellStyle name="40% - Accent2 2 9" xfId="945"/>
    <cellStyle name="40% - Accent2 3" xfId="946"/>
    <cellStyle name="40% - Accent2 3 2" xfId="947"/>
    <cellStyle name="40% - Accent2 3 2 2" xfId="948"/>
    <cellStyle name="40% - Accent2 3 2 2 2" xfId="949"/>
    <cellStyle name="40% - Accent2 3 2 2 2 2" xfId="950"/>
    <cellStyle name="40% - Accent2 3 2 2 3" xfId="951"/>
    <cellStyle name="40% - Accent2 3 2 2 4" xfId="952"/>
    <cellStyle name="40% - Accent2 3 2 3" xfId="953"/>
    <cellStyle name="40% - Accent2 3 2 3 2" xfId="954"/>
    <cellStyle name="40% - Accent2 3 2 4" xfId="955"/>
    <cellStyle name="40% - Accent2 3 2 5" xfId="956"/>
    <cellStyle name="40% - Accent2 3 2 6" xfId="957"/>
    <cellStyle name="40% - Accent2 3 3" xfId="958"/>
    <cellStyle name="40% - Accent2 3 3 2" xfId="959"/>
    <cellStyle name="40% - Accent2 3 3 2 2" xfId="960"/>
    <cellStyle name="40% - Accent2 3 3 3" xfId="961"/>
    <cellStyle name="40% - Accent2 3 3 4" xfId="962"/>
    <cellStyle name="40% - Accent2 3 3 5" xfId="963"/>
    <cellStyle name="40% - Accent2 3 4" xfId="964"/>
    <cellStyle name="40% - Accent2 3 4 2" xfId="965"/>
    <cellStyle name="40% - Accent2 3 4 3" xfId="966"/>
    <cellStyle name="40% - Accent2 3 5" xfId="967"/>
    <cellStyle name="40% - Accent2 3 5 2" xfId="968"/>
    <cellStyle name="40% - Accent2 3 5 3" xfId="969"/>
    <cellStyle name="40% - Accent2 3 6" xfId="970"/>
    <cellStyle name="40% - Accent2 3 6 2" xfId="971"/>
    <cellStyle name="40% - Accent2 3 7" xfId="972"/>
    <cellStyle name="40% - Accent2 3 8" xfId="973"/>
    <cellStyle name="40% - Accent2 3 9" xfId="974"/>
    <cellStyle name="40% - Accent2 4" xfId="975"/>
    <cellStyle name="40% - Accent2 4 2" xfId="976"/>
    <cellStyle name="40% - Accent2 4 2 2" xfId="977"/>
    <cellStyle name="40% - Accent2 4 2 2 2" xfId="978"/>
    <cellStyle name="40% - Accent2 4 2 2 3" xfId="979"/>
    <cellStyle name="40% - Accent2 4 2 3" xfId="980"/>
    <cellStyle name="40% - Accent2 4 2 3 2" xfId="981"/>
    <cellStyle name="40% - Accent2 4 2 4" xfId="982"/>
    <cellStyle name="40% - Accent2 4 2 5" xfId="983"/>
    <cellStyle name="40% - Accent2 4 2 6" xfId="984"/>
    <cellStyle name="40% - Accent2 4 3" xfId="985"/>
    <cellStyle name="40% - Accent2 4 3 2" xfId="986"/>
    <cellStyle name="40% - Accent2 4 3 2 2" xfId="987"/>
    <cellStyle name="40% - Accent2 4 3 3" xfId="988"/>
    <cellStyle name="40% - Accent2 4 3 4" xfId="989"/>
    <cellStyle name="40% - Accent2 4 4" xfId="990"/>
    <cellStyle name="40% - Accent2 4 4 2" xfId="991"/>
    <cellStyle name="40% - Accent2 4 5" xfId="992"/>
    <cellStyle name="40% - Accent2 4 5 2" xfId="993"/>
    <cellStyle name="40% - Accent2 4 6" xfId="994"/>
    <cellStyle name="40% - Accent2 4 6 2" xfId="995"/>
    <cellStyle name="40% - Accent2 4 7" xfId="996"/>
    <cellStyle name="40% - Accent2 4 8" xfId="997"/>
    <cellStyle name="40% - Accent2 4 9" xfId="998"/>
    <cellStyle name="40% - Accent2 5" xfId="999"/>
    <cellStyle name="40% - Accent2 5 2" xfId="1000"/>
    <cellStyle name="40% - Accent2 5 2 2" xfId="1001"/>
    <cellStyle name="40% - Accent2 5 2 2 2" xfId="1002"/>
    <cellStyle name="40% - Accent2 5 2 3" xfId="1003"/>
    <cellStyle name="40% - Accent2 5 2 3 2" xfId="1004"/>
    <cellStyle name="40% - Accent2 5 2 4" xfId="1005"/>
    <cellStyle name="40% - Accent2 5 2 5" xfId="1006"/>
    <cellStyle name="40% - Accent2 5 3" xfId="1007"/>
    <cellStyle name="40% - Accent2 5 3 2" xfId="1008"/>
    <cellStyle name="40% - Accent2 5 4" xfId="1009"/>
    <cellStyle name="40% - Accent2 5 4 2" xfId="1010"/>
    <cellStyle name="40% - Accent2 5 5" xfId="1011"/>
    <cellStyle name="40% - Accent2 5 6" xfId="1012"/>
    <cellStyle name="40% - Accent2 5 7" xfId="1013"/>
    <cellStyle name="40% - Accent2 6" xfId="1014"/>
    <cellStyle name="40% - Accent2 6 2" xfId="1015"/>
    <cellStyle name="40% - Accent2 6 2 2" xfId="1016"/>
    <cellStyle name="40% - Accent2 6 2 2 2" xfId="1017"/>
    <cellStyle name="40% - Accent2 6 2 3" xfId="1018"/>
    <cellStyle name="40% - Accent2 6 2 4" xfId="1019"/>
    <cellStyle name="40% - Accent2 6 3" xfId="1020"/>
    <cellStyle name="40% - Accent2 6 3 2" xfId="1021"/>
    <cellStyle name="40% - Accent2 6 4" xfId="1022"/>
    <cellStyle name="40% - Accent2 6 5" xfId="1023"/>
    <cellStyle name="40% - Accent2 6 6" xfId="1024"/>
    <cellStyle name="40% - Accent2 7" xfId="1025"/>
    <cellStyle name="40% - Accent2 7 2" xfId="1026"/>
    <cellStyle name="40% - Accent2 7 2 2" xfId="1027"/>
    <cellStyle name="40% - Accent2 7 3" xfId="1028"/>
    <cellStyle name="40% - Accent2 7 4" xfId="1029"/>
    <cellStyle name="40% - Accent2 7 5" xfId="1030"/>
    <cellStyle name="40% - Accent2 8" xfId="1031"/>
    <cellStyle name="40% - Accent2 8 2" xfId="1032"/>
    <cellStyle name="40% - Accent2 8 3" xfId="1033"/>
    <cellStyle name="40% - Accent2 8 4" xfId="1034"/>
    <cellStyle name="40% - Accent2 8 5" xfId="1035"/>
    <cellStyle name="40% - Accent2 9" xfId="1036"/>
    <cellStyle name="40% - Accent2 9 2" xfId="1037"/>
    <cellStyle name="40% - Accent2 9 3" xfId="1038"/>
    <cellStyle name="40% - Accent3" xfId="1039"/>
    <cellStyle name="40% - Accent3 10" xfId="1040"/>
    <cellStyle name="40% - Accent3 10 2" xfId="1041"/>
    <cellStyle name="40% - Accent3 11" xfId="1042"/>
    <cellStyle name="40% - Accent3 12" xfId="1043"/>
    <cellStyle name="40% - Accent3 13" xfId="1044"/>
    <cellStyle name="40% - Accent3 2" xfId="1045"/>
    <cellStyle name="40% - Accent3 2 2" xfId="1046"/>
    <cellStyle name="40% - Accent3 2 2 2" xfId="1047"/>
    <cellStyle name="40% - Accent3 2 2 2 2" xfId="1048"/>
    <cellStyle name="40% - Accent3 2 2 2 2 2" xfId="1049"/>
    <cellStyle name="40% - Accent3 2 2 2 3" xfId="1050"/>
    <cellStyle name="40% - Accent3 2 2 2 4" xfId="1051"/>
    <cellStyle name="40% - Accent3 2 2 3" xfId="1052"/>
    <cellStyle name="40% - Accent3 2 2 3 2" xfId="1053"/>
    <cellStyle name="40% - Accent3 2 2 4" xfId="1054"/>
    <cellStyle name="40% - Accent3 2 2 5" xfId="1055"/>
    <cellStyle name="40% - Accent3 2 2 6" xfId="1056"/>
    <cellStyle name="40% - Accent3 2 3" xfId="1057"/>
    <cellStyle name="40% - Accent3 2 3 2" xfId="1058"/>
    <cellStyle name="40% - Accent3 2 3 2 2" xfId="1059"/>
    <cellStyle name="40% - Accent3 2 3 3" xfId="1060"/>
    <cellStyle name="40% - Accent3 2 3 4" xfId="1061"/>
    <cellStyle name="40% - Accent3 2 3 5" xfId="1062"/>
    <cellStyle name="40% - Accent3 2 4" xfId="1063"/>
    <cellStyle name="40% - Accent3 2 4 2" xfId="1064"/>
    <cellStyle name="40% - Accent3 2 4 3" xfId="1065"/>
    <cellStyle name="40% - Accent3 2 5" xfId="1066"/>
    <cellStyle name="40% - Accent3 2 5 2" xfId="1067"/>
    <cellStyle name="40% - Accent3 2 5 3" xfId="1068"/>
    <cellStyle name="40% - Accent3 2 6" xfId="1069"/>
    <cellStyle name="40% - Accent3 2 6 2" xfId="1070"/>
    <cellStyle name="40% - Accent3 2 7" xfId="1071"/>
    <cellStyle name="40% - Accent3 2 8" xfId="1072"/>
    <cellStyle name="40% - Accent3 2 9" xfId="1073"/>
    <cellStyle name="40% - Accent3 3" xfId="1074"/>
    <cellStyle name="40% - Accent3 3 2" xfId="1075"/>
    <cellStyle name="40% - Accent3 3 2 2" xfId="1076"/>
    <cellStyle name="40% - Accent3 3 2 2 2" xfId="1077"/>
    <cellStyle name="40% - Accent3 3 2 2 2 2" xfId="1078"/>
    <cellStyle name="40% - Accent3 3 2 2 3" xfId="1079"/>
    <cellStyle name="40% - Accent3 3 2 2 4" xfId="1080"/>
    <cellStyle name="40% - Accent3 3 2 3" xfId="1081"/>
    <cellStyle name="40% - Accent3 3 2 3 2" xfId="1082"/>
    <cellStyle name="40% - Accent3 3 2 4" xfId="1083"/>
    <cellStyle name="40% - Accent3 3 2 5" xfId="1084"/>
    <cellStyle name="40% - Accent3 3 2 6" xfId="1085"/>
    <cellStyle name="40% - Accent3 3 3" xfId="1086"/>
    <cellStyle name="40% - Accent3 3 3 2" xfId="1087"/>
    <cellStyle name="40% - Accent3 3 3 2 2" xfId="1088"/>
    <cellStyle name="40% - Accent3 3 3 3" xfId="1089"/>
    <cellStyle name="40% - Accent3 3 3 4" xfId="1090"/>
    <cellStyle name="40% - Accent3 3 3 5" xfId="1091"/>
    <cellStyle name="40% - Accent3 3 4" xfId="1092"/>
    <cellStyle name="40% - Accent3 3 4 2" xfId="1093"/>
    <cellStyle name="40% - Accent3 3 4 3" xfId="1094"/>
    <cellStyle name="40% - Accent3 3 5" xfId="1095"/>
    <cellStyle name="40% - Accent3 3 5 2" xfId="1096"/>
    <cellStyle name="40% - Accent3 3 5 3" xfId="1097"/>
    <cellStyle name="40% - Accent3 3 6" xfId="1098"/>
    <cellStyle name="40% - Accent3 3 6 2" xfId="1099"/>
    <cellStyle name="40% - Accent3 3 7" xfId="1100"/>
    <cellStyle name="40% - Accent3 3 8" xfId="1101"/>
    <cellStyle name="40% - Accent3 3 9" xfId="1102"/>
    <cellStyle name="40% - Accent3 4" xfId="1103"/>
    <cellStyle name="40% - Accent3 4 2" xfId="1104"/>
    <cellStyle name="40% - Accent3 4 2 2" xfId="1105"/>
    <cellStyle name="40% - Accent3 4 2 2 2" xfId="1106"/>
    <cellStyle name="40% - Accent3 4 2 2 3" xfId="1107"/>
    <cellStyle name="40% - Accent3 4 2 3" xfId="1108"/>
    <cellStyle name="40% - Accent3 4 2 3 2" xfId="1109"/>
    <cellStyle name="40% - Accent3 4 2 4" xfId="1110"/>
    <cellStyle name="40% - Accent3 4 2 5" xfId="1111"/>
    <cellStyle name="40% - Accent3 4 2 6" xfId="1112"/>
    <cellStyle name="40% - Accent3 4 3" xfId="1113"/>
    <cellStyle name="40% - Accent3 4 3 2" xfId="1114"/>
    <cellStyle name="40% - Accent3 4 3 2 2" xfId="1115"/>
    <cellStyle name="40% - Accent3 4 3 3" xfId="1116"/>
    <cellStyle name="40% - Accent3 4 3 4" xfId="1117"/>
    <cellStyle name="40% - Accent3 4 4" xfId="1118"/>
    <cellStyle name="40% - Accent3 4 4 2" xfId="1119"/>
    <cellStyle name="40% - Accent3 4 5" xfId="1120"/>
    <cellStyle name="40% - Accent3 4 5 2" xfId="1121"/>
    <cellStyle name="40% - Accent3 4 6" xfId="1122"/>
    <cellStyle name="40% - Accent3 4 6 2" xfId="1123"/>
    <cellStyle name="40% - Accent3 4 7" xfId="1124"/>
    <cellStyle name="40% - Accent3 4 8" xfId="1125"/>
    <cellStyle name="40% - Accent3 4 9" xfId="1126"/>
    <cellStyle name="40% - Accent3 5" xfId="1127"/>
    <cellStyle name="40% - Accent3 5 2" xfId="1128"/>
    <cellStyle name="40% - Accent3 5 2 2" xfId="1129"/>
    <cellStyle name="40% - Accent3 5 2 2 2" xfId="1130"/>
    <cellStyle name="40% - Accent3 5 2 3" xfId="1131"/>
    <cellStyle name="40% - Accent3 5 2 3 2" xfId="1132"/>
    <cellStyle name="40% - Accent3 5 2 4" xfId="1133"/>
    <cellStyle name="40% - Accent3 5 2 5" xfId="1134"/>
    <cellStyle name="40% - Accent3 5 3" xfId="1135"/>
    <cellStyle name="40% - Accent3 5 3 2" xfId="1136"/>
    <cellStyle name="40% - Accent3 5 4" xfId="1137"/>
    <cellStyle name="40% - Accent3 5 4 2" xfId="1138"/>
    <cellStyle name="40% - Accent3 5 5" xfId="1139"/>
    <cellStyle name="40% - Accent3 5 6" xfId="1140"/>
    <cellStyle name="40% - Accent3 5 7" xfId="1141"/>
    <cellStyle name="40% - Accent3 6" xfId="1142"/>
    <cellStyle name="40% - Accent3 6 2" xfId="1143"/>
    <cellStyle name="40% - Accent3 6 2 2" xfId="1144"/>
    <cellStyle name="40% - Accent3 6 2 2 2" xfId="1145"/>
    <cellStyle name="40% - Accent3 6 2 3" xfId="1146"/>
    <cellStyle name="40% - Accent3 6 2 4" xfId="1147"/>
    <cellStyle name="40% - Accent3 6 3" xfId="1148"/>
    <cellStyle name="40% - Accent3 6 3 2" xfId="1149"/>
    <cellStyle name="40% - Accent3 6 4" xfId="1150"/>
    <cellStyle name="40% - Accent3 6 5" xfId="1151"/>
    <cellStyle name="40% - Accent3 6 6" xfId="1152"/>
    <cellStyle name="40% - Accent3 7" xfId="1153"/>
    <cellStyle name="40% - Accent3 7 2" xfId="1154"/>
    <cellStyle name="40% - Accent3 7 2 2" xfId="1155"/>
    <cellStyle name="40% - Accent3 7 3" xfId="1156"/>
    <cellStyle name="40% - Accent3 7 4" xfId="1157"/>
    <cellStyle name="40% - Accent3 7 5" xfId="1158"/>
    <cellStyle name="40% - Accent3 8" xfId="1159"/>
    <cellStyle name="40% - Accent3 8 2" xfId="1160"/>
    <cellStyle name="40% - Accent3 8 3" xfId="1161"/>
    <cellStyle name="40% - Accent3 8 4" xfId="1162"/>
    <cellStyle name="40% - Accent3 8 5" xfId="1163"/>
    <cellStyle name="40% - Accent3 9" xfId="1164"/>
    <cellStyle name="40% - Accent3 9 2" xfId="1165"/>
    <cellStyle name="40% - Accent3 9 3" xfId="1166"/>
    <cellStyle name="40% - Accent4" xfId="1167"/>
    <cellStyle name="40% - Accent4 10" xfId="1168"/>
    <cellStyle name="40% - Accent4 10 2" xfId="1169"/>
    <cellStyle name="40% - Accent4 11" xfId="1170"/>
    <cellStyle name="40% - Accent4 12" xfId="1171"/>
    <cellStyle name="40% - Accent4 13" xfId="1172"/>
    <cellStyle name="40% - Accent4 2" xfId="1173"/>
    <cellStyle name="40% - Accent4 2 2" xfId="1174"/>
    <cellStyle name="40% - Accent4 2 2 2" xfId="1175"/>
    <cellStyle name="40% - Accent4 2 2 2 2" xfId="1176"/>
    <cellStyle name="40% - Accent4 2 2 2 2 2" xfId="1177"/>
    <cellStyle name="40% - Accent4 2 2 2 3" xfId="1178"/>
    <cellStyle name="40% - Accent4 2 2 2 4" xfId="1179"/>
    <cellStyle name="40% - Accent4 2 2 3" xfId="1180"/>
    <cellStyle name="40% - Accent4 2 2 3 2" xfId="1181"/>
    <cellStyle name="40% - Accent4 2 2 4" xfId="1182"/>
    <cellStyle name="40% - Accent4 2 2 5" xfId="1183"/>
    <cellStyle name="40% - Accent4 2 2 6" xfId="1184"/>
    <cellStyle name="40% - Accent4 2 3" xfId="1185"/>
    <cellStyle name="40% - Accent4 2 3 2" xfId="1186"/>
    <cellStyle name="40% - Accent4 2 3 2 2" xfId="1187"/>
    <cellStyle name="40% - Accent4 2 3 3" xfId="1188"/>
    <cellStyle name="40% - Accent4 2 3 4" xfId="1189"/>
    <cellStyle name="40% - Accent4 2 3 5" xfId="1190"/>
    <cellStyle name="40% - Accent4 2 4" xfId="1191"/>
    <cellStyle name="40% - Accent4 2 4 2" xfId="1192"/>
    <cellStyle name="40% - Accent4 2 4 3" xfId="1193"/>
    <cellStyle name="40% - Accent4 2 5" xfId="1194"/>
    <cellStyle name="40% - Accent4 2 5 2" xfId="1195"/>
    <cellStyle name="40% - Accent4 2 5 3" xfId="1196"/>
    <cellStyle name="40% - Accent4 2 6" xfId="1197"/>
    <cellStyle name="40% - Accent4 2 6 2" xfId="1198"/>
    <cellStyle name="40% - Accent4 2 7" xfId="1199"/>
    <cellStyle name="40% - Accent4 2 8" xfId="1200"/>
    <cellStyle name="40% - Accent4 2 9" xfId="1201"/>
    <cellStyle name="40% - Accent4 3" xfId="1202"/>
    <cellStyle name="40% - Accent4 3 2" xfId="1203"/>
    <cellStyle name="40% - Accent4 3 2 2" xfId="1204"/>
    <cellStyle name="40% - Accent4 3 2 2 2" xfId="1205"/>
    <cellStyle name="40% - Accent4 3 2 2 2 2" xfId="1206"/>
    <cellStyle name="40% - Accent4 3 2 2 3" xfId="1207"/>
    <cellStyle name="40% - Accent4 3 2 2 4" xfId="1208"/>
    <cellStyle name="40% - Accent4 3 2 3" xfId="1209"/>
    <cellStyle name="40% - Accent4 3 2 3 2" xfId="1210"/>
    <cellStyle name="40% - Accent4 3 2 4" xfId="1211"/>
    <cellStyle name="40% - Accent4 3 2 5" xfId="1212"/>
    <cellStyle name="40% - Accent4 3 2 6" xfId="1213"/>
    <cellStyle name="40% - Accent4 3 3" xfId="1214"/>
    <cellStyle name="40% - Accent4 3 3 2" xfId="1215"/>
    <cellStyle name="40% - Accent4 3 3 2 2" xfId="1216"/>
    <cellStyle name="40% - Accent4 3 3 3" xfId="1217"/>
    <cellStyle name="40% - Accent4 3 3 4" xfId="1218"/>
    <cellStyle name="40% - Accent4 3 3 5" xfId="1219"/>
    <cellStyle name="40% - Accent4 3 4" xfId="1220"/>
    <cellStyle name="40% - Accent4 3 4 2" xfId="1221"/>
    <cellStyle name="40% - Accent4 3 4 3" xfId="1222"/>
    <cellStyle name="40% - Accent4 3 5" xfId="1223"/>
    <cellStyle name="40% - Accent4 3 5 2" xfId="1224"/>
    <cellStyle name="40% - Accent4 3 5 3" xfId="1225"/>
    <cellStyle name="40% - Accent4 3 6" xfId="1226"/>
    <cellStyle name="40% - Accent4 3 6 2" xfId="1227"/>
    <cellStyle name="40% - Accent4 3 7" xfId="1228"/>
    <cellStyle name="40% - Accent4 3 8" xfId="1229"/>
    <cellStyle name="40% - Accent4 3 9" xfId="1230"/>
    <cellStyle name="40% - Accent4 4" xfId="1231"/>
    <cellStyle name="40% - Accent4 4 2" xfId="1232"/>
    <cellStyle name="40% - Accent4 4 2 2" xfId="1233"/>
    <cellStyle name="40% - Accent4 4 2 2 2" xfId="1234"/>
    <cellStyle name="40% - Accent4 4 2 2 3" xfId="1235"/>
    <cellStyle name="40% - Accent4 4 2 3" xfId="1236"/>
    <cellStyle name="40% - Accent4 4 2 3 2" xfId="1237"/>
    <cellStyle name="40% - Accent4 4 2 4" xfId="1238"/>
    <cellStyle name="40% - Accent4 4 2 5" xfId="1239"/>
    <cellStyle name="40% - Accent4 4 2 6" xfId="1240"/>
    <cellStyle name="40% - Accent4 4 3" xfId="1241"/>
    <cellStyle name="40% - Accent4 4 3 2" xfId="1242"/>
    <cellStyle name="40% - Accent4 4 3 2 2" xfId="1243"/>
    <cellStyle name="40% - Accent4 4 3 3" xfId="1244"/>
    <cellStyle name="40% - Accent4 4 3 4" xfId="1245"/>
    <cellStyle name="40% - Accent4 4 4" xfId="1246"/>
    <cellStyle name="40% - Accent4 4 4 2" xfId="1247"/>
    <cellStyle name="40% - Accent4 4 5" xfId="1248"/>
    <cellStyle name="40% - Accent4 4 5 2" xfId="1249"/>
    <cellStyle name="40% - Accent4 4 6" xfId="1250"/>
    <cellStyle name="40% - Accent4 4 6 2" xfId="1251"/>
    <cellStyle name="40% - Accent4 4 7" xfId="1252"/>
    <cellStyle name="40% - Accent4 4 8" xfId="1253"/>
    <cellStyle name="40% - Accent4 4 9" xfId="1254"/>
    <cellStyle name="40% - Accent4 5" xfId="1255"/>
    <cellStyle name="40% - Accent4 5 2" xfId="1256"/>
    <cellStyle name="40% - Accent4 5 2 2" xfId="1257"/>
    <cellStyle name="40% - Accent4 5 2 2 2" xfId="1258"/>
    <cellStyle name="40% - Accent4 5 2 3" xfId="1259"/>
    <cellStyle name="40% - Accent4 5 2 3 2" xfId="1260"/>
    <cellStyle name="40% - Accent4 5 2 4" xfId="1261"/>
    <cellStyle name="40% - Accent4 5 2 5" xfId="1262"/>
    <cellStyle name="40% - Accent4 5 3" xfId="1263"/>
    <cellStyle name="40% - Accent4 5 3 2" xfId="1264"/>
    <cellStyle name="40% - Accent4 5 4" xfId="1265"/>
    <cellStyle name="40% - Accent4 5 4 2" xfId="1266"/>
    <cellStyle name="40% - Accent4 5 5" xfId="1267"/>
    <cellStyle name="40% - Accent4 5 6" xfId="1268"/>
    <cellStyle name="40% - Accent4 5 7" xfId="1269"/>
    <cellStyle name="40% - Accent4 6" xfId="1270"/>
    <cellStyle name="40% - Accent4 6 2" xfId="1271"/>
    <cellStyle name="40% - Accent4 6 2 2" xfId="1272"/>
    <cellStyle name="40% - Accent4 6 2 2 2" xfId="1273"/>
    <cellStyle name="40% - Accent4 6 2 3" xfId="1274"/>
    <cellStyle name="40% - Accent4 6 2 4" xfId="1275"/>
    <cellStyle name="40% - Accent4 6 3" xfId="1276"/>
    <cellStyle name="40% - Accent4 6 3 2" xfId="1277"/>
    <cellStyle name="40% - Accent4 6 4" xfId="1278"/>
    <cellStyle name="40% - Accent4 6 5" xfId="1279"/>
    <cellStyle name="40% - Accent4 6 6" xfId="1280"/>
    <cellStyle name="40% - Accent4 7" xfId="1281"/>
    <cellStyle name="40% - Accent4 7 2" xfId="1282"/>
    <cellStyle name="40% - Accent4 7 2 2" xfId="1283"/>
    <cellStyle name="40% - Accent4 7 3" xfId="1284"/>
    <cellStyle name="40% - Accent4 7 4" xfId="1285"/>
    <cellStyle name="40% - Accent4 7 5" xfId="1286"/>
    <cellStyle name="40% - Accent4 8" xfId="1287"/>
    <cellStyle name="40% - Accent4 8 2" xfId="1288"/>
    <cellStyle name="40% - Accent4 8 3" xfId="1289"/>
    <cellStyle name="40% - Accent4 8 4" xfId="1290"/>
    <cellStyle name="40% - Accent4 8 5" xfId="1291"/>
    <cellStyle name="40% - Accent4 9" xfId="1292"/>
    <cellStyle name="40% - Accent4 9 2" xfId="1293"/>
    <cellStyle name="40% - Accent4 9 3" xfId="1294"/>
    <cellStyle name="40% - Accent5" xfId="1295"/>
    <cellStyle name="40% - Accent5 10" xfId="1296"/>
    <cellStyle name="40% - Accent5 10 2" xfId="1297"/>
    <cellStyle name="40% - Accent5 11" xfId="1298"/>
    <cellStyle name="40% - Accent5 12" xfId="1299"/>
    <cellStyle name="40% - Accent5 13" xfId="1300"/>
    <cellStyle name="40% - Accent5 2" xfId="1301"/>
    <cellStyle name="40% - Accent5 2 2" xfId="1302"/>
    <cellStyle name="40% - Accent5 2 2 2" xfId="1303"/>
    <cellStyle name="40% - Accent5 2 2 2 2" xfId="1304"/>
    <cellStyle name="40% - Accent5 2 2 2 2 2" xfId="1305"/>
    <cellStyle name="40% - Accent5 2 2 2 3" xfId="1306"/>
    <cellStyle name="40% - Accent5 2 2 2 4" xfId="1307"/>
    <cellStyle name="40% - Accent5 2 2 3" xfId="1308"/>
    <cellStyle name="40% - Accent5 2 2 3 2" xfId="1309"/>
    <cellStyle name="40% - Accent5 2 2 4" xfId="1310"/>
    <cellStyle name="40% - Accent5 2 2 5" xfId="1311"/>
    <cellStyle name="40% - Accent5 2 2 6" xfId="1312"/>
    <cellStyle name="40% - Accent5 2 3" xfId="1313"/>
    <cellStyle name="40% - Accent5 2 3 2" xfId="1314"/>
    <cellStyle name="40% - Accent5 2 3 2 2" xfId="1315"/>
    <cellStyle name="40% - Accent5 2 3 3" xfId="1316"/>
    <cellStyle name="40% - Accent5 2 3 4" xfId="1317"/>
    <cellStyle name="40% - Accent5 2 3 5" xfId="1318"/>
    <cellStyle name="40% - Accent5 2 4" xfId="1319"/>
    <cellStyle name="40% - Accent5 2 4 2" xfId="1320"/>
    <cellStyle name="40% - Accent5 2 4 3" xfId="1321"/>
    <cellStyle name="40% - Accent5 2 5" xfId="1322"/>
    <cellStyle name="40% - Accent5 2 5 2" xfId="1323"/>
    <cellStyle name="40% - Accent5 2 5 3" xfId="1324"/>
    <cellStyle name="40% - Accent5 2 6" xfId="1325"/>
    <cellStyle name="40% - Accent5 2 6 2" xfId="1326"/>
    <cellStyle name="40% - Accent5 2 7" xfId="1327"/>
    <cellStyle name="40% - Accent5 2 8" xfId="1328"/>
    <cellStyle name="40% - Accent5 2 9" xfId="1329"/>
    <cellStyle name="40% - Accent5 3" xfId="1330"/>
    <cellStyle name="40% - Accent5 3 2" xfId="1331"/>
    <cellStyle name="40% - Accent5 3 2 2" xfId="1332"/>
    <cellStyle name="40% - Accent5 3 2 2 2" xfId="1333"/>
    <cellStyle name="40% - Accent5 3 2 2 2 2" xfId="1334"/>
    <cellStyle name="40% - Accent5 3 2 2 3" xfId="1335"/>
    <cellStyle name="40% - Accent5 3 2 2 4" xfId="1336"/>
    <cellStyle name="40% - Accent5 3 2 3" xfId="1337"/>
    <cellStyle name="40% - Accent5 3 2 3 2" xfId="1338"/>
    <cellStyle name="40% - Accent5 3 2 4" xfId="1339"/>
    <cellStyle name="40% - Accent5 3 2 5" xfId="1340"/>
    <cellStyle name="40% - Accent5 3 2 6" xfId="1341"/>
    <cellStyle name="40% - Accent5 3 3" xfId="1342"/>
    <cellStyle name="40% - Accent5 3 3 2" xfId="1343"/>
    <cellStyle name="40% - Accent5 3 3 2 2" xfId="1344"/>
    <cellStyle name="40% - Accent5 3 3 3" xfId="1345"/>
    <cellStyle name="40% - Accent5 3 3 4" xfId="1346"/>
    <cellStyle name="40% - Accent5 3 3 5" xfId="1347"/>
    <cellStyle name="40% - Accent5 3 4" xfId="1348"/>
    <cellStyle name="40% - Accent5 3 4 2" xfId="1349"/>
    <cellStyle name="40% - Accent5 3 4 3" xfId="1350"/>
    <cellStyle name="40% - Accent5 3 5" xfId="1351"/>
    <cellStyle name="40% - Accent5 3 5 2" xfId="1352"/>
    <cellStyle name="40% - Accent5 3 5 3" xfId="1353"/>
    <cellStyle name="40% - Accent5 3 6" xfId="1354"/>
    <cellStyle name="40% - Accent5 3 6 2" xfId="1355"/>
    <cellStyle name="40% - Accent5 3 7" xfId="1356"/>
    <cellStyle name="40% - Accent5 3 8" xfId="1357"/>
    <cellStyle name="40% - Accent5 3 9" xfId="1358"/>
    <cellStyle name="40% - Accent5 4" xfId="1359"/>
    <cellStyle name="40% - Accent5 4 2" xfId="1360"/>
    <cellStyle name="40% - Accent5 4 2 2" xfId="1361"/>
    <cellStyle name="40% - Accent5 4 2 2 2" xfId="1362"/>
    <cellStyle name="40% - Accent5 4 2 2 3" xfId="1363"/>
    <cellStyle name="40% - Accent5 4 2 3" xfId="1364"/>
    <cellStyle name="40% - Accent5 4 2 3 2" xfId="1365"/>
    <cellStyle name="40% - Accent5 4 2 4" xfId="1366"/>
    <cellStyle name="40% - Accent5 4 2 5" xfId="1367"/>
    <cellStyle name="40% - Accent5 4 2 6" xfId="1368"/>
    <cellStyle name="40% - Accent5 4 3" xfId="1369"/>
    <cellStyle name="40% - Accent5 4 3 2" xfId="1370"/>
    <cellStyle name="40% - Accent5 4 3 2 2" xfId="1371"/>
    <cellStyle name="40% - Accent5 4 3 3" xfId="1372"/>
    <cellStyle name="40% - Accent5 4 3 4" xfId="1373"/>
    <cellStyle name="40% - Accent5 4 4" xfId="1374"/>
    <cellStyle name="40% - Accent5 4 4 2" xfId="1375"/>
    <cellStyle name="40% - Accent5 4 5" xfId="1376"/>
    <cellStyle name="40% - Accent5 4 5 2" xfId="1377"/>
    <cellStyle name="40% - Accent5 4 6" xfId="1378"/>
    <cellStyle name="40% - Accent5 4 6 2" xfId="1379"/>
    <cellStyle name="40% - Accent5 4 7" xfId="1380"/>
    <cellStyle name="40% - Accent5 4 8" xfId="1381"/>
    <cellStyle name="40% - Accent5 4 9" xfId="1382"/>
    <cellStyle name="40% - Accent5 5" xfId="1383"/>
    <cellStyle name="40% - Accent5 5 2" xfId="1384"/>
    <cellStyle name="40% - Accent5 5 2 2" xfId="1385"/>
    <cellStyle name="40% - Accent5 5 2 2 2" xfId="1386"/>
    <cellStyle name="40% - Accent5 5 2 3" xfId="1387"/>
    <cellStyle name="40% - Accent5 5 2 3 2" xfId="1388"/>
    <cellStyle name="40% - Accent5 5 2 4" xfId="1389"/>
    <cellStyle name="40% - Accent5 5 2 5" xfId="1390"/>
    <cellStyle name="40% - Accent5 5 3" xfId="1391"/>
    <cellStyle name="40% - Accent5 5 3 2" xfId="1392"/>
    <cellStyle name="40% - Accent5 5 4" xfId="1393"/>
    <cellStyle name="40% - Accent5 5 4 2" xfId="1394"/>
    <cellStyle name="40% - Accent5 5 5" xfId="1395"/>
    <cellStyle name="40% - Accent5 5 6" xfId="1396"/>
    <cellStyle name="40% - Accent5 5 7" xfId="1397"/>
    <cellStyle name="40% - Accent5 6" xfId="1398"/>
    <cellStyle name="40% - Accent5 6 2" xfId="1399"/>
    <cellStyle name="40% - Accent5 6 2 2" xfId="1400"/>
    <cellStyle name="40% - Accent5 6 2 2 2" xfId="1401"/>
    <cellStyle name="40% - Accent5 6 2 3" xfId="1402"/>
    <cellStyle name="40% - Accent5 6 2 4" xfId="1403"/>
    <cellStyle name="40% - Accent5 6 3" xfId="1404"/>
    <cellStyle name="40% - Accent5 6 3 2" xfId="1405"/>
    <cellStyle name="40% - Accent5 6 4" xfId="1406"/>
    <cellStyle name="40% - Accent5 6 5" xfId="1407"/>
    <cellStyle name="40% - Accent5 6 6" xfId="1408"/>
    <cellStyle name="40% - Accent5 7" xfId="1409"/>
    <cellStyle name="40% - Accent5 7 2" xfId="1410"/>
    <cellStyle name="40% - Accent5 7 2 2" xfId="1411"/>
    <cellStyle name="40% - Accent5 7 3" xfId="1412"/>
    <cellStyle name="40% - Accent5 7 4" xfId="1413"/>
    <cellStyle name="40% - Accent5 7 5" xfId="1414"/>
    <cellStyle name="40% - Accent5 8" xfId="1415"/>
    <cellStyle name="40% - Accent5 8 2" xfId="1416"/>
    <cellStyle name="40% - Accent5 8 3" xfId="1417"/>
    <cellStyle name="40% - Accent5 8 4" xfId="1418"/>
    <cellStyle name="40% - Accent5 8 5" xfId="1419"/>
    <cellStyle name="40% - Accent5 9" xfId="1420"/>
    <cellStyle name="40% - Accent5 9 2" xfId="1421"/>
    <cellStyle name="40% - Accent5 9 3" xfId="1422"/>
    <cellStyle name="40% - Accent6" xfId="1423"/>
    <cellStyle name="40% - Accent6 10" xfId="1424"/>
    <cellStyle name="40% - Accent6 10 2" xfId="1425"/>
    <cellStyle name="40% - Accent6 11" xfId="1426"/>
    <cellStyle name="40% - Accent6 12" xfId="1427"/>
    <cellStyle name="40% - Accent6 13" xfId="1428"/>
    <cellStyle name="40% - Accent6 2" xfId="1429"/>
    <cellStyle name="40% - Accent6 2 2" xfId="1430"/>
    <cellStyle name="40% - Accent6 2 2 2" xfId="1431"/>
    <cellStyle name="40% - Accent6 2 2 2 2" xfId="1432"/>
    <cellStyle name="40% - Accent6 2 2 2 2 2" xfId="1433"/>
    <cellStyle name="40% - Accent6 2 2 2 3" xfId="1434"/>
    <cellStyle name="40% - Accent6 2 2 2 4" xfId="1435"/>
    <cellStyle name="40% - Accent6 2 2 3" xfId="1436"/>
    <cellStyle name="40% - Accent6 2 2 3 2" xfId="1437"/>
    <cellStyle name="40% - Accent6 2 2 4" xfId="1438"/>
    <cellStyle name="40% - Accent6 2 2 5" xfId="1439"/>
    <cellStyle name="40% - Accent6 2 2 6" xfId="1440"/>
    <cellStyle name="40% - Accent6 2 3" xfId="1441"/>
    <cellStyle name="40% - Accent6 2 3 2" xfId="1442"/>
    <cellStyle name="40% - Accent6 2 3 2 2" xfId="1443"/>
    <cellStyle name="40% - Accent6 2 3 3" xfId="1444"/>
    <cellStyle name="40% - Accent6 2 3 4" xfId="1445"/>
    <cellStyle name="40% - Accent6 2 3 5" xfId="1446"/>
    <cellStyle name="40% - Accent6 2 4" xfId="1447"/>
    <cellStyle name="40% - Accent6 2 4 2" xfId="1448"/>
    <cellStyle name="40% - Accent6 2 4 3" xfId="1449"/>
    <cellStyle name="40% - Accent6 2 5" xfId="1450"/>
    <cellStyle name="40% - Accent6 2 5 2" xfId="1451"/>
    <cellStyle name="40% - Accent6 2 5 3" xfId="1452"/>
    <cellStyle name="40% - Accent6 2 6" xfId="1453"/>
    <cellStyle name="40% - Accent6 2 6 2" xfId="1454"/>
    <cellStyle name="40% - Accent6 2 7" xfId="1455"/>
    <cellStyle name="40% - Accent6 2 8" xfId="1456"/>
    <cellStyle name="40% - Accent6 2 9" xfId="1457"/>
    <cellStyle name="40% - Accent6 3" xfId="1458"/>
    <cellStyle name="40% - Accent6 3 2" xfId="1459"/>
    <cellStyle name="40% - Accent6 3 2 2" xfId="1460"/>
    <cellStyle name="40% - Accent6 3 2 2 2" xfId="1461"/>
    <cellStyle name="40% - Accent6 3 2 2 2 2" xfId="1462"/>
    <cellStyle name="40% - Accent6 3 2 2 3" xfId="1463"/>
    <cellStyle name="40% - Accent6 3 2 2 4" xfId="1464"/>
    <cellStyle name="40% - Accent6 3 2 3" xfId="1465"/>
    <cellStyle name="40% - Accent6 3 2 3 2" xfId="1466"/>
    <cellStyle name="40% - Accent6 3 2 4" xfId="1467"/>
    <cellStyle name="40% - Accent6 3 2 5" xfId="1468"/>
    <cellStyle name="40% - Accent6 3 2 6" xfId="1469"/>
    <cellStyle name="40% - Accent6 3 3" xfId="1470"/>
    <cellStyle name="40% - Accent6 3 3 2" xfId="1471"/>
    <cellStyle name="40% - Accent6 3 3 2 2" xfId="1472"/>
    <cellStyle name="40% - Accent6 3 3 3" xfId="1473"/>
    <cellStyle name="40% - Accent6 3 3 4" xfId="1474"/>
    <cellStyle name="40% - Accent6 3 3 5" xfId="1475"/>
    <cellStyle name="40% - Accent6 3 4" xfId="1476"/>
    <cellStyle name="40% - Accent6 3 4 2" xfId="1477"/>
    <cellStyle name="40% - Accent6 3 4 3" xfId="1478"/>
    <cellStyle name="40% - Accent6 3 5" xfId="1479"/>
    <cellStyle name="40% - Accent6 3 5 2" xfId="1480"/>
    <cellStyle name="40% - Accent6 3 5 3" xfId="1481"/>
    <cellStyle name="40% - Accent6 3 6" xfId="1482"/>
    <cellStyle name="40% - Accent6 3 6 2" xfId="1483"/>
    <cellStyle name="40% - Accent6 3 7" xfId="1484"/>
    <cellStyle name="40% - Accent6 3 8" xfId="1485"/>
    <cellStyle name="40% - Accent6 3 9" xfId="1486"/>
    <cellStyle name="40% - Accent6 4" xfId="1487"/>
    <cellStyle name="40% - Accent6 4 2" xfId="1488"/>
    <cellStyle name="40% - Accent6 4 2 2" xfId="1489"/>
    <cellStyle name="40% - Accent6 4 2 2 2" xfId="1490"/>
    <cellStyle name="40% - Accent6 4 2 2 3" xfId="1491"/>
    <cellStyle name="40% - Accent6 4 2 3" xfId="1492"/>
    <cellStyle name="40% - Accent6 4 2 3 2" xfId="1493"/>
    <cellStyle name="40% - Accent6 4 2 4" xfId="1494"/>
    <cellStyle name="40% - Accent6 4 2 5" xfId="1495"/>
    <cellStyle name="40% - Accent6 4 2 6" xfId="1496"/>
    <cellStyle name="40% - Accent6 4 3" xfId="1497"/>
    <cellStyle name="40% - Accent6 4 3 2" xfId="1498"/>
    <cellStyle name="40% - Accent6 4 3 2 2" xfId="1499"/>
    <cellStyle name="40% - Accent6 4 3 3" xfId="1500"/>
    <cellStyle name="40% - Accent6 4 3 4" xfId="1501"/>
    <cellStyle name="40% - Accent6 4 4" xfId="1502"/>
    <cellStyle name="40% - Accent6 4 4 2" xfId="1503"/>
    <cellStyle name="40% - Accent6 4 5" xfId="1504"/>
    <cellStyle name="40% - Accent6 4 5 2" xfId="1505"/>
    <cellStyle name="40% - Accent6 4 6" xfId="1506"/>
    <cellStyle name="40% - Accent6 4 6 2" xfId="1507"/>
    <cellStyle name="40% - Accent6 4 7" xfId="1508"/>
    <cellStyle name="40% - Accent6 4 8" xfId="1509"/>
    <cellStyle name="40% - Accent6 4 9" xfId="1510"/>
    <cellStyle name="40% - Accent6 5" xfId="1511"/>
    <cellStyle name="40% - Accent6 5 2" xfId="1512"/>
    <cellStyle name="40% - Accent6 5 2 2" xfId="1513"/>
    <cellStyle name="40% - Accent6 5 2 2 2" xfId="1514"/>
    <cellStyle name="40% - Accent6 5 2 3" xfId="1515"/>
    <cellStyle name="40% - Accent6 5 2 3 2" xfId="1516"/>
    <cellStyle name="40% - Accent6 5 2 4" xfId="1517"/>
    <cellStyle name="40% - Accent6 5 2 5" xfId="1518"/>
    <cellStyle name="40% - Accent6 5 3" xfId="1519"/>
    <cellStyle name="40% - Accent6 5 3 2" xfId="1520"/>
    <cellStyle name="40% - Accent6 5 4" xfId="1521"/>
    <cellStyle name="40% - Accent6 5 4 2" xfId="1522"/>
    <cellStyle name="40% - Accent6 5 5" xfId="1523"/>
    <cellStyle name="40% - Accent6 5 6" xfId="1524"/>
    <cellStyle name="40% - Accent6 5 7" xfId="1525"/>
    <cellStyle name="40% - Accent6 6" xfId="1526"/>
    <cellStyle name="40% - Accent6 6 2" xfId="1527"/>
    <cellStyle name="40% - Accent6 6 2 2" xfId="1528"/>
    <cellStyle name="40% - Accent6 6 2 2 2" xfId="1529"/>
    <cellStyle name="40% - Accent6 6 2 3" xfId="1530"/>
    <cellStyle name="40% - Accent6 6 2 4" xfId="1531"/>
    <cellStyle name="40% - Accent6 6 3" xfId="1532"/>
    <cellStyle name="40% - Accent6 6 3 2" xfId="1533"/>
    <cellStyle name="40% - Accent6 6 4" xfId="1534"/>
    <cellStyle name="40% - Accent6 6 5" xfId="1535"/>
    <cellStyle name="40% - Accent6 6 6" xfId="1536"/>
    <cellStyle name="40% - Accent6 7" xfId="1537"/>
    <cellStyle name="40% - Accent6 7 2" xfId="1538"/>
    <cellStyle name="40% - Accent6 7 2 2" xfId="1539"/>
    <cellStyle name="40% - Accent6 7 3" xfId="1540"/>
    <cellStyle name="40% - Accent6 7 4" xfId="1541"/>
    <cellStyle name="40% - Accent6 7 5" xfId="1542"/>
    <cellStyle name="40% - Accent6 8" xfId="1543"/>
    <cellStyle name="40% - Accent6 8 2" xfId="1544"/>
    <cellStyle name="40% - Accent6 8 3" xfId="1545"/>
    <cellStyle name="40% - Accent6 8 4" xfId="1546"/>
    <cellStyle name="40% - Accent6 8 5" xfId="1547"/>
    <cellStyle name="40% - Accent6 9" xfId="1548"/>
    <cellStyle name="40% - Accent6 9 2" xfId="1549"/>
    <cellStyle name="40% - Accent6 9 3" xfId="1550"/>
    <cellStyle name="60% - Accent1" xfId="1551"/>
    <cellStyle name="60% - Accent2" xfId="1552"/>
    <cellStyle name="60% - Accent3" xfId="1553"/>
    <cellStyle name="60% - Accent4" xfId="1554"/>
    <cellStyle name="60% - Accent5" xfId="1555"/>
    <cellStyle name="60% - Accent6" xfId="1556"/>
    <cellStyle name="Accent1" xfId="1557"/>
    <cellStyle name="Accent2" xfId="1558"/>
    <cellStyle name="Accent3" xfId="1559"/>
    <cellStyle name="Accent4" xfId="1560"/>
    <cellStyle name="Accent5" xfId="1561"/>
    <cellStyle name="Accent6" xfId="1562"/>
    <cellStyle name="Bad" xfId="1563"/>
    <cellStyle name="Bilješka" xfId="1564"/>
    <cellStyle name="Bilješka 2" xfId="1565"/>
    <cellStyle name="Bilješka 2 10" xfId="1566"/>
    <cellStyle name="Bilješka 2 10 2" xfId="1567"/>
    <cellStyle name="Bilješka 2 11" xfId="1568"/>
    <cellStyle name="Bilješka 2 12" xfId="1569"/>
    <cellStyle name="Bilješka 2 13" xfId="1570"/>
    <cellStyle name="Bilješka 2 2" xfId="1571"/>
    <cellStyle name="Bilješka 2 2 2" xfId="1572"/>
    <cellStyle name="Bilješka 2 2 2 2" xfId="1573"/>
    <cellStyle name="Bilješka 2 2 2 2 2" xfId="1574"/>
    <cellStyle name="Bilješka 2 2 2 2 2 2" xfId="1575"/>
    <cellStyle name="Bilješka 2 2 2 2 3" xfId="1576"/>
    <cellStyle name="Bilješka 2 2 2 2 4" xfId="1577"/>
    <cellStyle name="Bilješka 2 2 2 3" xfId="1578"/>
    <cellStyle name="Bilješka 2 2 2 3 2" xfId="1579"/>
    <cellStyle name="Bilješka 2 2 2 4" xfId="1580"/>
    <cellStyle name="Bilješka 2 2 2 5" xfId="1581"/>
    <cellStyle name="Bilješka 2 2 2 6" xfId="1582"/>
    <cellStyle name="Bilješka 2 2 3" xfId="1583"/>
    <cellStyle name="Bilješka 2 2 3 2" xfId="1584"/>
    <cellStyle name="Bilješka 2 2 3 2 2" xfId="1585"/>
    <cellStyle name="Bilješka 2 2 3 3" xfId="1586"/>
    <cellStyle name="Bilješka 2 2 3 4" xfId="1587"/>
    <cellStyle name="Bilješka 2 2 3 5" xfId="1588"/>
    <cellStyle name="Bilješka 2 2 4" xfId="1589"/>
    <cellStyle name="Bilješka 2 2 4 2" xfId="1590"/>
    <cellStyle name="Bilješka 2 2 4 3" xfId="1591"/>
    <cellStyle name="Bilješka 2 2 5" xfId="1592"/>
    <cellStyle name="Bilješka 2 2 5 2" xfId="1593"/>
    <cellStyle name="Bilješka 2 2 5 3" xfId="1594"/>
    <cellStyle name="Bilješka 2 2 6" xfId="1595"/>
    <cellStyle name="Bilješka 2 2 6 2" xfId="1596"/>
    <cellStyle name="Bilješka 2 2 7" xfId="1597"/>
    <cellStyle name="Bilješka 2 2 8" xfId="1598"/>
    <cellStyle name="Bilješka 2 2 9" xfId="1599"/>
    <cellStyle name="Bilješka 2 3" xfId="1600"/>
    <cellStyle name="Bilješka 2 3 2" xfId="1601"/>
    <cellStyle name="Bilješka 2 3 2 2" xfId="1602"/>
    <cellStyle name="Bilješka 2 3 2 2 2" xfId="1603"/>
    <cellStyle name="Bilješka 2 3 2 2 2 2" xfId="1604"/>
    <cellStyle name="Bilješka 2 3 2 2 3" xfId="1605"/>
    <cellStyle name="Bilješka 2 3 2 2 4" xfId="1606"/>
    <cellStyle name="Bilješka 2 3 2 3" xfId="1607"/>
    <cellStyle name="Bilješka 2 3 2 3 2" xfId="1608"/>
    <cellStyle name="Bilješka 2 3 2 4" xfId="1609"/>
    <cellStyle name="Bilješka 2 3 2 5" xfId="1610"/>
    <cellStyle name="Bilješka 2 3 2 6" xfId="1611"/>
    <cellStyle name="Bilješka 2 3 3" xfId="1612"/>
    <cellStyle name="Bilješka 2 3 3 2" xfId="1613"/>
    <cellStyle name="Bilješka 2 3 3 2 2" xfId="1614"/>
    <cellStyle name="Bilješka 2 3 3 3" xfId="1615"/>
    <cellStyle name="Bilješka 2 3 3 4" xfId="1616"/>
    <cellStyle name="Bilješka 2 3 3 5" xfId="1617"/>
    <cellStyle name="Bilješka 2 3 4" xfId="1618"/>
    <cellStyle name="Bilješka 2 3 4 2" xfId="1619"/>
    <cellStyle name="Bilješka 2 3 4 3" xfId="1620"/>
    <cellStyle name="Bilješka 2 3 5" xfId="1621"/>
    <cellStyle name="Bilješka 2 3 5 2" xfId="1622"/>
    <cellStyle name="Bilješka 2 3 5 3" xfId="1623"/>
    <cellStyle name="Bilješka 2 3 6" xfId="1624"/>
    <cellStyle name="Bilješka 2 3 6 2" xfId="1625"/>
    <cellStyle name="Bilješka 2 3 7" xfId="1626"/>
    <cellStyle name="Bilješka 2 3 8" xfId="1627"/>
    <cellStyle name="Bilješka 2 3 9" xfId="1628"/>
    <cellStyle name="Bilješka 2 4" xfId="1629"/>
    <cellStyle name="Bilješka 2 4 2" xfId="1630"/>
    <cellStyle name="Bilješka 2 4 2 2" xfId="1631"/>
    <cellStyle name="Bilješka 2 4 2 2 2" xfId="1632"/>
    <cellStyle name="Bilješka 2 4 2 2 3" xfId="1633"/>
    <cellStyle name="Bilješka 2 4 2 3" xfId="1634"/>
    <cellStyle name="Bilješka 2 4 2 3 2" xfId="1635"/>
    <cellStyle name="Bilješka 2 4 2 4" xfId="1636"/>
    <cellStyle name="Bilješka 2 4 2 5" xfId="1637"/>
    <cellStyle name="Bilješka 2 4 2 6" xfId="1638"/>
    <cellStyle name="Bilješka 2 4 3" xfId="1639"/>
    <cellStyle name="Bilješka 2 4 3 2" xfId="1640"/>
    <cellStyle name="Bilješka 2 4 3 2 2" xfId="1641"/>
    <cellStyle name="Bilješka 2 4 3 3" xfId="1642"/>
    <cellStyle name="Bilješka 2 4 3 4" xfId="1643"/>
    <cellStyle name="Bilješka 2 4 4" xfId="1644"/>
    <cellStyle name="Bilješka 2 4 4 2" xfId="1645"/>
    <cellStyle name="Bilješka 2 4 5" xfId="1646"/>
    <cellStyle name="Bilješka 2 4 5 2" xfId="1647"/>
    <cellStyle name="Bilješka 2 4 6" xfId="1648"/>
    <cellStyle name="Bilješka 2 4 6 2" xfId="1649"/>
    <cellStyle name="Bilješka 2 4 7" xfId="1650"/>
    <cellStyle name="Bilješka 2 4 8" xfId="1651"/>
    <cellStyle name="Bilješka 2 4 9" xfId="1652"/>
    <cellStyle name="Bilješka 2 5" xfId="1653"/>
    <cellStyle name="Bilješka 2 5 2" xfId="1654"/>
    <cellStyle name="Bilješka 2 5 2 2" xfId="1655"/>
    <cellStyle name="Bilješka 2 5 2 2 2" xfId="1656"/>
    <cellStyle name="Bilješka 2 5 2 3" xfId="1657"/>
    <cellStyle name="Bilješka 2 5 2 3 2" xfId="1658"/>
    <cellStyle name="Bilješka 2 5 2 4" xfId="1659"/>
    <cellStyle name="Bilješka 2 5 2 5" xfId="1660"/>
    <cellStyle name="Bilješka 2 5 3" xfId="1661"/>
    <cellStyle name="Bilješka 2 5 3 2" xfId="1662"/>
    <cellStyle name="Bilješka 2 5 4" xfId="1663"/>
    <cellStyle name="Bilješka 2 5 4 2" xfId="1664"/>
    <cellStyle name="Bilješka 2 5 5" xfId="1665"/>
    <cellStyle name="Bilješka 2 5 6" xfId="1666"/>
    <cellStyle name="Bilješka 2 5 7" xfId="1667"/>
    <cellStyle name="Bilješka 2 6" xfId="1668"/>
    <cellStyle name="Bilješka 2 6 2" xfId="1669"/>
    <cellStyle name="Bilješka 2 6 2 2" xfId="1670"/>
    <cellStyle name="Bilješka 2 6 2 2 2" xfId="1671"/>
    <cellStyle name="Bilješka 2 6 2 3" xfId="1672"/>
    <cellStyle name="Bilješka 2 6 2 4" xfId="1673"/>
    <cellStyle name="Bilješka 2 6 3" xfId="1674"/>
    <cellStyle name="Bilješka 2 6 3 2" xfId="1675"/>
    <cellStyle name="Bilješka 2 6 4" xfId="1676"/>
    <cellStyle name="Bilješka 2 6 5" xfId="1677"/>
    <cellStyle name="Bilješka 2 6 6" xfId="1678"/>
    <cellStyle name="Bilješka 2 7" xfId="1679"/>
    <cellStyle name="Bilješka 2 7 2" xfId="1680"/>
    <cellStyle name="Bilješka 2 7 2 2" xfId="1681"/>
    <cellStyle name="Bilješka 2 7 3" xfId="1682"/>
    <cellStyle name="Bilješka 2 7 4" xfId="1683"/>
    <cellStyle name="Bilješka 2 7 5" xfId="1684"/>
    <cellStyle name="Bilješka 2 8" xfId="1685"/>
    <cellStyle name="Bilješka 2 8 2" xfId="1686"/>
    <cellStyle name="Bilješka 2 8 3" xfId="1687"/>
    <cellStyle name="Bilješka 2 8 4" xfId="1688"/>
    <cellStyle name="Bilješka 2 8 5" xfId="1689"/>
    <cellStyle name="Bilješka 2 9" xfId="1690"/>
    <cellStyle name="Bilješka 2 9 2" xfId="1691"/>
    <cellStyle name="Bilješka 2 9 3" xfId="1692"/>
    <cellStyle name="Calculation" xfId="1693"/>
    <cellStyle name="Check Cell" xfId="1694"/>
    <cellStyle name="Comma" xfId="1695"/>
    <cellStyle name="Comma [0]" xfId="1696"/>
    <cellStyle name="Currency" xfId="1697"/>
    <cellStyle name="Currency [0]" xfId="1698"/>
    <cellStyle name="Dobro" xfId="1699"/>
    <cellStyle name="Explanatory Text" xfId="1700"/>
    <cellStyle name="Good" xfId="1701"/>
    <cellStyle name="Heading 1" xfId="1702"/>
    <cellStyle name="Heading 2" xfId="1703"/>
    <cellStyle name="Heading 3" xfId="1704"/>
    <cellStyle name="Heading 4" xfId="1705"/>
    <cellStyle name="Hyperlink" xfId="1706"/>
    <cellStyle name="Hyperlink 2" xfId="1707"/>
    <cellStyle name="Hyperlink 3" xfId="1708"/>
    <cellStyle name="Hyperlink 3 2" xfId="1709"/>
    <cellStyle name="Input" xfId="1710"/>
    <cellStyle name="Izlaz" xfId="1711"/>
    <cellStyle name="Linked Cell" xfId="1712"/>
    <cellStyle name="Naslov" xfId="1713"/>
    <cellStyle name="Neutral" xfId="1714"/>
    <cellStyle name="Normal 2" xfId="1715"/>
    <cellStyle name="Normal 2 10" xfId="1716"/>
    <cellStyle name="Normal 2 10 2" xfId="1717"/>
    <cellStyle name="Normal 2 10 2 2" xfId="1718"/>
    <cellStyle name="Normal 2 10 2 2 2" xfId="1719"/>
    <cellStyle name="Normal 2 10 2 3" xfId="1720"/>
    <cellStyle name="Normal 2 10 2 4" xfId="1721"/>
    <cellStyle name="Normal 2 10 3" xfId="1722"/>
    <cellStyle name="Normal 2 10 3 2" xfId="1723"/>
    <cellStyle name="Normal 2 10 4" xfId="1724"/>
    <cellStyle name="Normal 2 10 5" xfId="1725"/>
    <cellStyle name="Normal 2 10 6" xfId="1726"/>
    <cellStyle name="Normal 2 11" xfId="1727"/>
    <cellStyle name="Normal 2 11 2" xfId="1728"/>
    <cellStyle name="Normal 2 11 2 2" xfId="1729"/>
    <cellStyle name="Normal 2 11 3" xfId="1730"/>
    <cellStyle name="Normal 2 11 4" xfId="1731"/>
    <cellStyle name="Normal 2 11 5" xfId="1732"/>
    <cellStyle name="Normal 2 12" xfId="1733"/>
    <cellStyle name="Normal 2 12 2" xfId="1734"/>
    <cellStyle name="Normal 2 12 3" xfId="1735"/>
    <cellStyle name="Normal 2 12 4" xfId="1736"/>
    <cellStyle name="Normal 2 12 5" xfId="1737"/>
    <cellStyle name="Normal 2 13" xfId="1738"/>
    <cellStyle name="Normal 2 13 2" xfId="1739"/>
    <cellStyle name="Normal 2 14" xfId="1740"/>
    <cellStyle name="Normal 2 15" xfId="1741"/>
    <cellStyle name="Normal 2 16" xfId="1742"/>
    <cellStyle name="Normal 2 2" xfId="1743"/>
    <cellStyle name="Normal 2 3" xfId="1744"/>
    <cellStyle name="Normal 2 3 10" xfId="1745"/>
    <cellStyle name="Normal 2 3 11" xfId="1746"/>
    <cellStyle name="Normal 2 3 12" xfId="1747"/>
    <cellStyle name="Normal 2 3 2" xfId="1748"/>
    <cellStyle name="Normal 2 3 2 2" xfId="1749"/>
    <cellStyle name="Normal 2 3 2 2 2" xfId="1750"/>
    <cellStyle name="Normal 2 3 2 2 2 2" xfId="1751"/>
    <cellStyle name="Normal 2 3 2 2 2 2 2" xfId="1752"/>
    <cellStyle name="Normal 2 3 2 2 2 3" xfId="1753"/>
    <cellStyle name="Normal 2 3 2 2 2 4" xfId="1754"/>
    <cellStyle name="Normal 2 3 2 2 3" xfId="1755"/>
    <cellStyle name="Normal 2 3 2 2 3 2" xfId="1756"/>
    <cellStyle name="Normal 2 3 2 2 4" xfId="1757"/>
    <cellStyle name="Normal 2 3 2 2 5" xfId="1758"/>
    <cellStyle name="Normal 2 3 2 2 6" xfId="1759"/>
    <cellStyle name="Normal 2 3 2 3" xfId="1760"/>
    <cellStyle name="Normal 2 3 2 3 2" xfId="1761"/>
    <cellStyle name="Normal 2 3 2 3 2 2" xfId="1762"/>
    <cellStyle name="Normal 2 3 2 3 3" xfId="1763"/>
    <cellStyle name="Normal 2 3 2 3 4" xfId="1764"/>
    <cellStyle name="Normal 2 3 2 3 5" xfId="1765"/>
    <cellStyle name="Normal 2 3 2 4" xfId="1766"/>
    <cellStyle name="Normal 2 3 2 4 2" xfId="1767"/>
    <cellStyle name="Normal 2 3 2 4 3" xfId="1768"/>
    <cellStyle name="Normal 2 3 2 5" xfId="1769"/>
    <cellStyle name="Normal 2 3 2 5 2" xfId="1770"/>
    <cellStyle name="Normal 2 3 2 5 3" xfId="1771"/>
    <cellStyle name="Normal 2 3 2 6" xfId="1772"/>
    <cellStyle name="Normal 2 3 2 6 2" xfId="1773"/>
    <cellStyle name="Normal 2 3 2 7" xfId="1774"/>
    <cellStyle name="Normal 2 3 2 8" xfId="1775"/>
    <cellStyle name="Normal 2 3 2 9" xfId="1776"/>
    <cellStyle name="Normal 2 3 3" xfId="1777"/>
    <cellStyle name="Normal 2 3 3 2" xfId="1778"/>
    <cellStyle name="Normal 2 3 3 2 2" xfId="1779"/>
    <cellStyle name="Normal 2 3 3 2 2 2" xfId="1780"/>
    <cellStyle name="Normal 2 3 3 2 2 3" xfId="1781"/>
    <cellStyle name="Normal 2 3 3 2 3" xfId="1782"/>
    <cellStyle name="Normal 2 3 3 2 3 2" xfId="1783"/>
    <cellStyle name="Normal 2 3 3 2 4" xfId="1784"/>
    <cellStyle name="Normal 2 3 3 2 5" xfId="1785"/>
    <cellStyle name="Normal 2 3 3 2 6" xfId="1786"/>
    <cellStyle name="Normal 2 3 3 3" xfId="1787"/>
    <cellStyle name="Normal 2 3 3 3 2" xfId="1788"/>
    <cellStyle name="Normal 2 3 3 3 2 2" xfId="1789"/>
    <cellStyle name="Normal 2 3 3 3 3" xfId="1790"/>
    <cellStyle name="Normal 2 3 3 3 4" xfId="1791"/>
    <cellStyle name="Normal 2 3 3 4" xfId="1792"/>
    <cellStyle name="Normal 2 3 3 4 2" xfId="1793"/>
    <cellStyle name="Normal 2 3 3 5" xfId="1794"/>
    <cellStyle name="Normal 2 3 3 5 2" xfId="1795"/>
    <cellStyle name="Normal 2 3 3 6" xfId="1796"/>
    <cellStyle name="Normal 2 3 3 6 2" xfId="1797"/>
    <cellStyle name="Normal 2 3 3 7" xfId="1798"/>
    <cellStyle name="Normal 2 3 3 8" xfId="1799"/>
    <cellStyle name="Normal 2 3 3 9" xfId="1800"/>
    <cellStyle name="Normal 2 3 4" xfId="1801"/>
    <cellStyle name="Normal 2 3 4 2" xfId="1802"/>
    <cellStyle name="Normal 2 3 4 2 2" xfId="1803"/>
    <cellStyle name="Normal 2 3 4 2 2 2" xfId="1804"/>
    <cellStyle name="Normal 2 3 4 2 3" xfId="1805"/>
    <cellStyle name="Normal 2 3 4 2 4" xfId="1806"/>
    <cellStyle name="Normal 2 3 4 3" xfId="1807"/>
    <cellStyle name="Normal 2 3 4 3 2" xfId="1808"/>
    <cellStyle name="Normal 2 3 4 4" xfId="1809"/>
    <cellStyle name="Normal 2 3 4 4 2" xfId="1810"/>
    <cellStyle name="Normal 2 3 4 5" xfId="1811"/>
    <cellStyle name="Normal 2 3 4 6" xfId="1812"/>
    <cellStyle name="Normal 2 3 4 7" xfId="1813"/>
    <cellStyle name="Normal 2 3 5" xfId="1814"/>
    <cellStyle name="Normal 2 3 5 2" xfId="1815"/>
    <cellStyle name="Normal 2 3 5 2 2" xfId="1816"/>
    <cellStyle name="Normal 2 3 5 2 3" xfId="1817"/>
    <cellStyle name="Normal 2 3 5 3" xfId="1818"/>
    <cellStyle name="Normal 2 3 5 3 2" xfId="1819"/>
    <cellStyle name="Normal 2 3 5 4" xfId="1820"/>
    <cellStyle name="Normal 2 3 5 5" xfId="1821"/>
    <cellStyle name="Normal 2 3 5 6" xfId="1822"/>
    <cellStyle name="Normal 2 3 6" xfId="1823"/>
    <cellStyle name="Normal 2 3 6 2" xfId="1824"/>
    <cellStyle name="Normal 2 3 6 2 2" xfId="1825"/>
    <cellStyle name="Normal 2 3 6 3" xfId="1826"/>
    <cellStyle name="Normal 2 3 6 4" xfId="1827"/>
    <cellStyle name="Normal 2 3 6 5" xfId="1828"/>
    <cellStyle name="Normal 2 3 7" xfId="1829"/>
    <cellStyle name="Normal 2 3 7 2" xfId="1830"/>
    <cellStyle name="Normal 2 3 7 3" xfId="1831"/>
    <cellStyle name="Normal 2 3 8" xfId="1832"/>
    <cellStyle name="Normal 2 3 8 2" xfId="1833"/>
    <cellStyle name="Normal 2 3 9" xfId="1834"/>
    <cellStyle name="Normal 2 3 9 2" xfId="1835"/>
    <cellStyle name="Normal 2 4" xfId="1836"/>
    <cellStyle name="Normal 2 4 2" xfId="1837"/>
    <cellStyle name="Normal 2 4 2 2" xfId="1838"/>
    <cellStyle name="Normal 2 4 2 2 2" xfId="1839"/>
    <cellStyle name="Normal 2 4 2 2 2 2" xfId="1840"/>
    <cellStyle name="Normal 2 4 2 2 3" xfId="1841"/>
    <cellStyle name="Normal 2 4 2 2 4" xfId="1842"/>
    <cellStyle name="Normal 2 4 2 3" xfId="1843"/>
    <cellStyle name="Normal 2 4 2 3 2" xfId="1844"/>
    <cellStyle name="Normal 2 4 2 4" xfId="1845"/>
    <cellStyle name="Normal 2 4 2 5" xfId="1846"/>
    <cellStyle name="Normal 2 4 2 6" xfId="1847"/>
    <cellStyle name="Normal 2 4 3" xfId="1848"/>
    <cellStyle name="Normal 2 4 3 2" xfId="1849"/>
    <cellStyle name="Normal 2 4 3 2 2" xfId="1850"/>
    <cellStyle name="Normal 2 4 3 3" xfId="1851"/>
    <cellStyle name="Normal 2 4 3 4" xfId="1852"/>
    <cellStyle name="Normal 2 4 3 5" xfId="1853"/>
    <cellStyle name="Normal 2 4 4" xfId="1854"/>
    <cellStyle name="Normal 2 4 4 2" xfId="1855"/>
    <cellStyle name="Normal 2 4 4 3" xfId="1856"/>
    <cellStyle name="Normal 2 4 5" xfId="1857"/>
    <cellStyle name="Normal 2 4 5 2" xfId="1858"/>
    <cellStyle name="Normal 2 4 5 3" xfId="1859"/>
    <cellStyle name="Normal 2 4 6" xfId="1860"/>
    <cellStyle name="Normal 2 4 6 2" xfId="1861"/>
    <cellStyle name="Normal 2 4 7" xfId="1862"/>
    <cellStyle name="Normal 2 4 8" xfId="1863"/>
    <cellStyle name="Normal 2 4 9" xfId="1864"/>
    <cellStyle name="Normal 2 5" xfId="1865"/>
    <cellStyle name="Normal 2 5 2" xfId="1866"/>
    <cellStyle name="Normal 2 5 2 2" xfId="1867"/>
    <cellStyle name="Normal 2 5 2 2 2" xfId="1868"/>
    <cellStyle name="Normal 2 5 2 2 2 2" xfId="1869"/>
    <cellStyle name="Normal 2 5 2 2 3" xfId="1870"/>
    <cellStyle name="Normal 2 5 2 2 4" xfId="1871"/>
    <cellStyle name="Normal 2 5 2 3" xfId="1872"/>
    <cellStyle name="Normal 2 5 2 3 2" xfId="1873"/>
    <cellStyle name="Normal 2 5 2 4" xfId="1874"/>
    <cellStyle name="Normal 2 5 2 5" xfId="1875"/>
    <cellStyle name="Normal 2 5 2 6" xfId="1876"/>
    <cellStyle name="Normal 2 5 3" xfId="1877"/>
    <cellStyle name="Normal 2 5 3 2" xfId="1878"/>
    <cellStyle name="Normal 2 5 3 2 2" xfId="1879"/>
    <cellStyle name="Normal 2 5 3 3" xfId="1880"/>
    <cellStyle name="Normal 2 5 3 4" xfId="1881"/>
    <cellStyle name="Normal 2 5 3 5" xfId="1882"/>
    <cellStyle name="Normal 2 5 4" xfId="1883"/>
    <cellStyle name="Normal 2 5 4 2" xfId="1884"/>
    <cellStyle name="Normal 2 5 4 3" xfId="1885"/>
    <cellStyle name="Normal 2 5 5" xfId="1886"/>
    <cellStyle name="Normal 2 5 5 2" xfId="1887"/>
    <cellStyle name="Normal 2 5 5 3" xfId="1888"/>
    <cellStyle name="Normal 2 5 6" xfId="1889"/>
    <cellStyle name="Normal 2 5 6 2" xfId="1890"/>
    <cellStyle name="Normal 2 5 7" xfId="1891"/>
    <cellStyle name="Normal 2 5 8" xfId="1892"/>
    <cellStyle name="Normal 2 5 9" xfId="1893"/>
    <cellStyle name="Normal 2 6" xfId="1894"/>
    <cellStyle name="Normal 2 6 2" xfId="1895"/>
    <cellStyle name="Normal 2 6 2 2" xfId="1896"/>
    <cellStyle name="Normal 2 6 2 2 2" xfId="1897"/>
    <cellStyle name="Normal 2 6 2 2 3" xfId="1898"/>
    <cellStyle name="Normal 2 6 2 3" xfId="1899"/>
    <cellStyle name="Normal 2 6 2 3 2" xfId="1900"/>
    <cellStyle name="Normal 2 6 2 4" xfId="1901"/>
    <cellStyle name="Normal 2 6 2 5" xfId="1902"/>
    <cellStyle name="Normal 2 6 2 6" xfId="1903"/>
    <cellStyle name="Normal 2 6 3" xfId="1904"/>
    <cellStyle name="Normal 2 6 3 2" xfId="1905"/>
    <cellStyle name="Normal 2 6 3 2 2" xfId="1906"/>
    <cellStyle name="Normal 2 6 3 3" xfId="1907"/>
    <cellStyle name="Normal 2 6 3 4" xfId="1908"/>
    <cellStyle name="Normal 2 6 4" xfId="1909"/>
    <cellStyle name="Normal 2 6 4 2" xfId="1910"/>
    <cellStyle name="Normal 2 6 5" xfId="1911"/>
    <cellStyle name="Normal 2 6 5 2" xfId="1912"/>
    <cellStyle name="Normal 2 6 6" xfId="1913"/>
    <cellStyle name="Normal 2 6 6 2" xfId="1914"/>
    <cellStyle name="Normal 2 6 7" xfId="1915"/>
    <cellStyle name="Normal 2 6 8" xfId="1916"/>
    <cellStyle name="Normal 2 6 9" xfId="1917"/>
    <cellStyle name="Normal 2 7" xfId="1918"/>
    <cellStyle name="Normal 2 7 2" xfId="1919"/>
    <cellStyle name="Normal 2 7 2 2" xfId="1920"/>
    <cellStyle name="Normal 2 7 2 2 2" xfId="1921"/>
    <cellStyle name="Normal 2 7 2 2 3" xfId="1922"/>
    <cellStyle name="Normal 2 7 2 3" xfId="1923"/>
    <cellStyle name="Normal 2 7 2 3 2" xfId="1924"/>
    <cellStyle name="Normal 2 7 2 4" xfId="1925"/>
    <cellStyle name="Normal 2 7 2 5" xfId="1926"/>
    <cellStyle name="Normal 2 7 2 6" xfId="1927"/>
    <cellStyle name="Normal 2 7 3" xfId="1928"/>
    <cellStyle name="Normal 2 7 3 2" xfId="1929"/>
    <cellStyle name="Normal 2 7 3 2 2" xfId="1930"/>
    <cellStyle name="Normal 2 7 3 3" xfId="1931"/>
    <cellStyle name="Normal 2 7 3 4" xfId="1932"/>
    <cellStyle name="Normal 2 7 4" xfId="1933"/>
    <cellStyle name="Normal 2 7 4 2" xfId="1934"/>
    <cellStyle name="Normal 2 7 5" xfId="1935"/>
    <cellStyle name="Normal 2 7 6" xfId="1936"/>
    <cellStyle name="Normal 2 7 7" xfId="1937"/>
    <cellStyle name="Normal 2 8" xfId="1938"/>
    <cellStyle name="Normal 2 8 2" xfId="1939"/>
    <cellStyle name="Normal 2 8 2 2" xfId="1940"/>
    <cellStyle name="Normal 2 8 2 2 2" xfId="1941"/>
    <cellStyle name="Normal 2 8 2 2 3" xfId="1942"/>
    <cellStyle name="Normal 2 8 2 3" xfId="1943"/>
    <cellStyle name="Normal 2 8 2 3 2" xfId="1944"/>
    <cellStyle name="Normal 2 8 2 4" xfId="1945"/>
    <cellStyle name="Normal 2 8 2 5" xfId="1946"/>
    <cellStyle name="Normal 2 8 3" xfId="1947"/>
    <cellStyle name="Normal 2 8 3 2" xfId="1948"/>
    <cellStyle name="Normal 2 8 3 2 2" xfId="1949"/>
    <cellStyle name="Normal 2 8 3 3" xfId="1950"/>
    <cellStyle name="Normal 2 8 3 4" xfId="1951"/>
    <cellStyle name="Normal 2 8 4" xfId="1952"/>
    <cellStyle name="Normal 2 8 4 2" xfId="1953"/>
    <cellStyle name="Normal 2 8 5" xfId="1954"/>
    <cellStyle name="Normal 2 8 6" xfId="1955"/>
    <cellStyle name="Normal 2 8 7" xfId="1956"/>
    <cellStyle name="Normal 2 9" xfId="1957"/>
    <cellStyle name="Normal 2 9 2" xfId="1958"/>
    <cellStyle name="Normal 2 9 2 2" xfId="1959"/>
    <cellStyle name="Normal 2 9 2 2 2" xfId="1960"/>
    <cellStyle name="Normal 2 9 2 3" xfId="1961"/>
    <cellStyle name="Normal 2 9 2 4" xfId="1962"/>
    <cellStyle name="Normal 2 9 3" xfId="1963"/>
    <cellStyle name="Normal 2 9 3 2" xfId="1964"/>
    <cellStyle name="Normal 2 9 4" xfId="1965"/>
    <cellStyle name="Normal 2 9 5" xfId="1966"/>
    <cellStyle name="Normal 2 9 6" xfId="1967"/>
    <cellStyle name="Normal 3" xfId="1968"/>
    <cellStyle name="Normal 3 2" xfId="1969"/>
    <cellStyle name="Normal 3 2 2" xfId="1970"/>
    <cellStyle name="Normal 3 3" xfId="1971"/>
    <cellStyle name="Normal 4" xfId="1972"/>
    <cellStyle name="Normal 5" xfId="1973"/>
    <cellStyle name="Normal_TFI-POD" xfId="1974"/>
    <cellStyle name="Note" xfId="1975"/>
    <cellStyle name="Obično 10" xfId="1976"/>
    <cellStyle name="Obično 11" xfId="1977"/>
    <cellStyle name="Obično 13" xfId="1978"/>
    <cellStyle name="Obično 14" xfId="1979"/>
    <cellStyle name="Obično 2" xfId="1980"/>
    <cellStyle name="Obično 2 10" xfId="1981"/>
    <cellStyle name="Obično 2 10 2" xfId="1982"/>
    <cellStyle name="Obično 2 10 3" xfId="1983"/>
    <cellStyle name="Obično 2 11" xfId="1984"/>
    <cellStyle name="Obično 2 11 2" xfId="1985"/>
    <cellStyle name="Obično 2 12" xfId="1986"/>
    <cellStyle name="Obično 2 13" xfId="1987"/>
    <cellStyle name="Obično 2 14" xfId="1988"/>
    <cellStyle name="Obično 2 2" xfId="1989"/>
    <cellStyle name="Obično 2 2 2" xfId="1990"/>
    <cellStyle name="Obično 2 2 2 2" xfId="1991"/>
    <cellStyle name="Obično 2 2 2 2 2" xfId="1992"/>
    <cellStyle name="Obično 2 2 2 2 2 2" xfId="1993"/>
    <cellStyle name="Obično 2 2 2 2 3" xfId="1994"/>
    <cellStyle name="Obično 2 2 2 2 4" xfId="1995"/>
    <cellStyle name="Obično 2 2 2 3" xfId="1996"/>
    <cellStyle name="Obično 2 2 2 3 2" xfId="1997"/>
    <cellStyle name="Obično 2 2 2 4" xfId="1998"/>
    <cellStyle name="Obično 2 2 2 5" xfId="1999"/>
    <cellStyle name="Obično 2 2 2 6" xfId="2000"/>
    <cellStyle name="Obično 2 2 3" xfId="2001"/>
    <cellStyle name="Obično 2 2 3 2" xfId="2002"/>
    <cellStyle name="Obično 2 2 3 2 2" xfId="2003"/>
    <cellStyle name="Obično 2 2 3 3" xfId="2004"/>
    <cellStyle name="Obično 2 2 3 4" xfId="2005"/>
    <cellStyle name="Obično 2 2 3 5" xfId="2006"/>
    <cellStyle name="Obično 2 2 4" xfId="2007"/>
    <cellStyle name="Obično 2 2 4 2" xfId="2008"/>
    <cellStyle name="Obično 2 2 4 3" xfId="2009"/>
    <cellStyle name="Obično 2 2 5" xfId="2010"/>
    <cellStyle name="Obično 2 2 5 2" xfId="2011"/>
    <cellStyle name="Obično 2 2 5 3" xfId="2012"/>
    <cellStyle name="Obično 2 2 6" xfId="2013"/>
    <cellStyle name="Obično 2 2 6 2" xfId="2014"/>
    <cellStyle name="Obično 2 2 7" xfId="2015"/>
    <cellStyle name="Obično 2 2 8" xfId="2016"/>
    <cellStyle name="Obično 2 2 9" xfId="2017"/>
    <cellStyle name="Obično 2 3" xfId="2018"/>
    <cellStyle name="Obično 2 3 10" xfId="2019"/>
    <cellStyle name="Obično 2 3 2" xfId="2020"/>
    <cellStyle name="Obično 2 3 2 2" xfId="2021"/>
    <cellStyle name="Obično 2 3 2 2 2" xfId="2022"/>
    <cellStyle name="Obično 2 3 2 3" xfId="2023"/>
    <cellStyle name="Obično 2 3 2 4" xfId="2024"/>
    <cellStyle name="Obično 2 3 2 5" xfId="2025"/>
    <cellStyle name="Obično 2 3 3" xfId="2026"/>
    <cellStyle name="Obično 2 3 3 2" xfId="2027"/>
    <cellStyle name="Obično 2 3 3 3" xfId="2028"/>
    <cellStyle name="Obično 2 3 4" xfId="2029"/>
    <cellStyle name="Obično 2 3 4 2" xfId="2030"/>
    <cellStyle name="Obično 2 3 4 3" xfId="2031"/>
    <cellStyle name="Obično 2 3 5" xfId="2032"/>
    <cellStyle name="Obično 2 3 5 2" xfId="2033"/>
    <cellStyle name="Obično 2 3 5 3" xfId="2034"/>
    <cellStyle name="Obično 2 3 6" xfId="2035"/>
    <cellStyle name="Obično 2 3 7" xfId="2036"/>
    <cellStyle name="Obično 2 3 8" xfId="2037"/>
    <cellStyle name="Obično 2 3 9" xfId="2038"/>
    <cellStyle name="Obično 2 4" xfId="2039"/>
    <cellStyle name="Obično 2 4 2" xfId="2040"/>
    <cellStyle name="Obično 2 4 2 2" xfId="2041"/>
    <cellStyle name="Obično 2 4 2 2 2" xfId="2042"/>
    <cellStyle name="Obično 2 4 2 2 3" xfId="2043"/>
    <cellStyle name="Obično 2 4 2 3" xfId="2044"/>
    <cellStyle name="Obično 2 4 2 3 2" xfId="2045"/>
    <cellStyle name="Obično 2 4 2 4" xfId="2046"/>
    <cellStyle name="Obično 2 4 2 5" xfId="2047"/>
    <cellStyle name="Obično 2 4 2 6" xfId="2048"/>
    <cellStyle name="Obično 2 4 3" xfId="2049"/>
    <cellStyle name="Obično 2 4 3 2" xfId="2050"/>
    <cellStyle name="Obično 2 4 3 2 2" xfId="2051"/>
    <cellStyle name="Obično 2 4 3 3" xfId="2052"/>
    <cellStyle name="Obično 2 4 3 4" xfId="2053"/>
    <cellStyle name="Obično 2 4 4" xfId="2054"/>
    <cellStyle name="Obično 2 4 4 2" xfId="2055"/>
    <cellStyle name="Obično 2 4 5" xfId="2056"/>
    <cellStyle name="Obično 2 4 5 2" xfId="2057"/>
    <cellStyle name="Obično 2 4 6" xfId="2058"/>
    <cellStyle name="Obično 2 4 6 2" xfId="2059"/>
    <cellStyle name="Obično 2 4 7" xfId="2060"/>
    <cellStyle name="Obično 2 4 8" xfId="2061"/>
    <cellStyle name="Obično 2 4 9" xfId="2062"/>
    <cellStyle name="Obično 2 5" xfId="2063"/>
    <cellStyle name="Obično 2 5 2" xfId="2064"/>
    <cellStyle name="Obično 2 5 2 2" xfId="2065"/>
    <cellStyle name="Obično 2 5 2 2 2" xfId="2066"/>
    <cellStyle name="Obično 2 5 2 3" xfId="2067"/>
    <cellStyle name="Obično 2 5 2 3 2" xfId="2068"/>
    <cellStyle name="Obično 2 5 2 4" xfId="2069"/>
    <cellStyle name="Obično 2 5 3" xfId="2070"/>
    <cellStyle name="Obično 2 5 3 2" xfId="2071"/>
    <cellStyle name="Obično 2 5 3 2 2" xfId="2072"/>
    <cellStyle name="Obično 2 5 3 3" xfId="2073"/>
    <cellStyle name="Obično 2 5 3 4" xfId="2074"/>
    <cellStyle name="Obično 2 5 4" xfId="2075"/>
    <cellStyle name="Obično 2 5 4 2" xfId="2076"/>
    <cellStyle name="Obično 2 5 5" xfId="2077"/>
    <cellStyle name="Obično 2 6" xfId="2078"/>
    <cellStyle name="Obično 2 6 2" xfId="2079"/>
    <cellStyle name="Obično 2 6 2 2" xfId="2080"/>
    <cellStyle name="Obično 2 6 2 2 2" xfId="2081"/>
    <cellStyle name="Obično 2 6 2 3" xfId="2082"/>
    <cellStyle name="Obično 2 6 2 3 2" xfId="2083"/>
    <cellStyle name="Obično 2 6 2 4" xfId="2084"/>
    <cellStyle name="Obično 2 6 2 5" xfId="2085"/>
    <cellStyle name="Obično 2 6 3" xfId="2086"/>
    <cellStyle name="Obično 2 6 3 2" xfId="2087"/>
    <cellStyle name="Obično 2 6 4" xfId="2088"/>
    <cellStyle name="Obično 2 6 4 2" xfId="2089"/>
    <cellStyle name="Obično 2 6 5" xfId="2090"/>
    <cellStyle name="Obično 2 6 6" xfId="2091"/>
    <cellStyle name="Obično 2 6 7" xfId="2092"/>
    <cellStyle name="Obično 2 7" xfId="2093"/>
    <cellStyle name="Obično 2 7 2" xfId="2094"/>
    <cellStyle name="Obično 2 7 2 2" xfId="2095"/>
    <cellStyle name="Obično 2 7 2 2 2" xfId="2096"/>
    <cellStyle name="Obično 2 7 2 3" xfId="2097"/>
    <cellStyle name="Obično 2 7 2 4" xfId="2098"/>
    <cellStyle name="Obično 2 7 3" xfId="2099"/>
    <cellStyle name="Obično 2 7 3 2" xfId="2100"/>
    <cellStyle name="Obično 2 7 4" xfId="2101"/>
    <cellStyle name="Obično 2 7 5" xfId="2102"/>
    <cellStyle name="Obično 2 7 6" xfId="2103"/>
    <cellStyle name="Obično 2 8" xfId="2104"/>
    <cellStyle name="Obično 2 8 2" xfId="2105"/>
    <cellStyle name="Obično 2 8 2 2" xfId="2106"/>
    <cellStyle name="Obično 2 8 3" xfId="2107"/>
    <cellStyle name="Obično 2 8 4" xfId="2108"/>
    <cellStyle name="Obično 2 8 5" xfId="2109"/>
    <cellStyle name="Obično 2 9" xfId="2110"/>
    <cellStyle name="Obično 2 9 2" xfId="2111"/>
    <cellStyle name="Obično 2 9 3" xfId="2112"/>
    <cellStyle name="Obično 2 9 4" xfId="2113"/>
    <cellStyle name="Obično 2 9 5" xfId="2114"/>
    <cellStyle name="Obično 3" xfId="2115"/>
    <cellStyle name="Obično 5" xfId="2116"/>
    <cellStyle name="Obično 6" xfId="2117"/>
    <cellStyle name="Obično 7" xfId="2118"/>
    <cellStyle name="Obično 8" xfId="2119"/>
    <cellStyle name="Obično 9" xfId="2120"/>
    <cellStyle name="Obično_Knjiga2" xfId="2121"/>
    <cellStyle name="Output" xfId="2122"/>
    <cellStyle name="Percent" xfId="2123"/>
    <cellStyle name="Percent 2" xfId="2124"/>
    <cellStyle name="Percent 3" xfId="2125"/>
    <cellStyle name="Percent 3 2" xfId="2126"/>
    <cellStyle name="Style 1" xfId="2127"/>
    <cellStyle name="Style 1 2" xfId="2128"/>
    <cellStyle name="Style 1 2 2" xfId="2129"/>
    <cellStyle name="Tekst upozorenja" xfId="2130"/>
    <cellStyle name="Title" xfId="2131"/>
    <cellStyle name="Total" xfId="2132"/>
    <cellStyle name="Warning Text" xfId="2133"/>
    <cellStyle name="Zarez 2" xfId="2134"/>
    <cellStyle name="Zarez 2 10" xfId="2135"/>
    <cellStyle name="Zarez 2 10 2" xfId="2136"/>
    <cellStyle name="Zarez 2 11" xfId="2137"/>
    <cellStyle name="Zarez 2 12" xfId="2138"/>
    <cellStyle name="Zarez 2 13" xfId="2139"/>
    <cellStyle name="Zarez 2 2" xfId="2140"/>
    <cellStyle name="Zarez 2 2 2" xfId="2141"/>
    <cellStyle name="Zarez 2 2 2 2" xfId="2142"/>
    <cellStyle name="Zarez 2 2 2 2 2" xfId="2143"/>
    <cellStyle name="Zarez 2 2 2 2 2 2" xfId="2144"/>
    <cellStyle name="Zarez 2 2 2 2 3" xfId="2145"/>
    <cellStyle name="Zarez 2 2 2 2 4" xfId="2146"/>
    <cellStyle name="Zarez 2 2 2 3" xfId="2147"/>
    <cellStyle name="Zarez 2 2 2 3 2" xfId="2148"/>
    <cellStyle name="Zarez 2 2 2 4" xfId="2149"/>
    <cellStyle name="Zarez 2 2 2 5" xfId="2150"/>
    <cellStyle name="Zarez 2 2 2 6" xfId="2151"/>
    <cellStyle name="Zarez 2 2 3" xfId="2152"/>
    <cellStyle name="Zarez 2 2 3 2" xfId="2153"/>
    <cellStyle name="Zarez 2 2 3 2 2" xfId="2154"/>
    <cellStyle name="Zarez 2 2 3 3" xfId="2155"/>
    <cellStyle name="Zarez 2 2 3 4" xfId="2156"/>
    <cellStyle name="Zarez 2 2 3 5" xfId="2157"/>
    <cellStyle name="Zarez 2 2 4" xfId="2158"/>
    <cellStyle name="Zarez 2 2 4 2" xfId="2159"/>
    <cellStyle name="Zarez 2 2 4 3" xfId="2160"/>
    <cellStyle name="Zarez 2 2 5" xfId="2161"/>
    <cellStyle name="Zarez 2 2 5 2" xfId="2162"/>
    <cellStyle name="Zarez 2 2 5 3" xfId="2163"/>
    <cellStyle name="Zarez 2 2 6" xfId="2164"/>
    <cellStyle name="Zarez 2 2 6 2" xfId="2165"/>
    <cellStyle name="Zarez 2 2 7" xfId="2166"/>
    <cellStyle name="Zarez 2 2 8" xfId="2167"/>
    <cellStyle name="Zarez 2 2 9" xfId="2168"/>
    <cellStyle name="Zarez 2 3" xfId="2169"/>
    <cellStyle name="Zarez 2 3 2" xfId="2170"/>
    <cellStyle name="Zarez 2 3 2 2" xfId="2171"/>
    <cellStyle name="Zarez 2 3 2 2 2" xfId="2172"/>
    <cellStyle name="Zarez 2 3 2 2 2 2" xfId="2173"/>
    <cellStyle name="Zarez 2 3 2 2 3" xfId="2174"/>
    <cellStyle name="Zarez 2 3 2 2 4" xfId="2175"/>
    <cellStyle name="Zarez 2 3 2 3" xfId="2176"/>
    <cellStyle name="Zarez 2 3 2 3 2" xfId="2177"/>
    <cellStyle name="Zarez 2 3 2 4" xfId="2178"/>
    <cellStyle name="Zarez 2 3 2 5" xfId="2179"/>
    <cellStyle name="Zarez 2 3 2 6" xfId="2180"/>
    <cellStyle name="Zarez 2 3 3" xfId="2181"/>
    <cellStyle name="Zarez 2 3 3 2" xfId="2182"/>
    <cellStyle name="Zarez 2 3 3 2 2" xfId="2183"/>
    <cellStyle name="Zarez 2 3 3 3" xfId="2184"/>
    <cellStyle name="Zarez 2 3 3 4" xfId="2185"/>
    <cellStyle name="Zarez 2 3 3 5" xfId="2186"/>
    <cellStyle name="Zarez 2 3 4" xfId="2187"/>
    <cellStyle name="Zarez 2 3 4 2" xfId="2188"/>
    <cellStyle name="Zarez 2 3 4 3" xfId="2189"/>
    <cellStyle name="Zarez 2 3 5" xfId="2190"/>
    <cellStyle name="Zarez 2 3 5 2" xfId="2191"/>
    <cellStyle name="Zarez 2 3 5 3" xfId="2192"/>
    <cellStyle name="Zarez 2 3 6" xfId="2193"/>
    <cellStyle name="Zarez 2 3 6 2" xfId="2194"/>
    <cellStyle name="Zarez 2 3 7" xfId="2195"/>
    <cellStyle name="Zarez 2 3 8" xfId="2196"/>
    <cellStyle name="Zarez 2 3 9" xfId="2197"/>
    <cellStyle name="Zarez 2 4" xfId="2198"/>
    <cellStyle name="Zarez 2 4 2" xfId="2199"/>
    <cellStyle name="Zarez 2 4 2 2" xfId="2200"/>
    <cellStyle name="Zarez 2 4 2 2 2" xfId="2201"/>
    <cellStyle name="Zarez 2 4 2 2 3" xfId="2202"/>
    <cellStyle name="Zarez 2 4 2 3" xfId="2203"/>
    <cellStyle name="Zarez 2 4 2 3 2" xfId="2204"/>
    <cellStyle name="Zarez 2 4 2 4" xfId="2205"/>
    <cellStyle name="Zarez 2 4 2 5" xfId="2206"/>
    <cellStyle name="Zarez 2 4 2 6" xfId="2207"/>
    <cellStyle name="Zarez 2 4 3" xfId="2208"/>
    <cellStyle name="Zarez 2 4 3 2" xfId="2209"/>
    <cellStyle name="Zarez 2 4 3 2 2" xfId="2210"/>
    <cellStyle name="Zarez 2 4 3 3" xfId="2211"/>
    <cellStyle name="Zarez 2 4 3 4" xfId="2212"/>
    <cellStyle name="Zarez 2 4 4" xfId="2213"/>
    <cellStyle name="Zarez 2 4 4 2" xfId="2214"/>
    <cellStyle name="Zarez 2 4 5" xfId="2215"/>
    <cellStyle name="Zarez 2 4 5 2" xfId="2216"/>
    <cellStyle name="Zarez 2 4 6" xfId="2217"/>
    <cellStyle name="Zarez 2 4 6 2" xfId="2218"/>
    <cellStyle name="Zarez 2 4 7" xfId="2219"/>
    <cellStyle name="Zarez 2 4 8" xfId="2220"/>
    <cellStyle name="Zarez 2 4 9" xfId="2221"/>
    <cellStyle name="Zarez 2 5" xfId="2222"/>
    <cellStyle name="Zarez 2 5 2" xfId="2223"/>
    <cellStyle name="Zarez 2 5 2 2" xfId="2224"/>
    <cellStyle name="Zarez 2 5 2 2 2" xfId="2225"/>
    <cellStyle name="Zarez 2 5 2 3" xfId="2226"/>
    <cellStyle name="Zarez 2 5 2 3 2" xfId="2227"/>
    <cellStyle name="Zarez 2 5 2 4" xfId="2228"/>
    <cellStyle name="Zarez 2 5 2 5" xfId="2229"/>
    <cellStyle name="Zarez 2 5 3" xfId="2230"/>
    <cellStyle name="Zarez 2 5 3 2" xfId="2231"/>
    <cellStyle name="Zarez 2 5 4" xfId="2232"/>
    <cellStyle name="Zarez 2 5 4 2" xfId="2233"/>
    <cellStyle name="Zarez 2 5 5" xfId="2234"/>
    <cellStyle name="Zarez 2 5 6" xfId="2235"/>
    <cellStyle name="Zarez 2 5 7" xfId="2236"/>
    <cellStyle name="Zarez 2 6" xfId="2237"/>
    <cellStyle name="Zarez 2 6 2" xfId="2238"/>
    <cellStyle name="Zarez 2 6 2 2" xfId="2239"/>
    <cellStyle name="Zarez 2 6 2 2 2" xfId="2240"/>
    <cellStyle name="Zarez 2 6 2 3" xfId="2241"/>
    <cellStyle name="Zarez 2 6 2 4" xfId="2242"/>
    <cellStyle name="Zarez 2 6 3" xfId="2243"/>
    <cellStyle name="Zarez 2 6 3 2" xfId="2244"/>
    <cellStyle name="Zarez 2 6 4" xfId="2245"/>
    <cellStyle name="Zarez 2 6 5" xfId="2246"/>
    <cellStyle name="Zarez 2 6 6" xfId="2247"/>
    <cellStyle name="Zarez 2 7" xfId="2248"/>
    <cellStyle name="Zarez 2 7 2" xfId="2249"/>
    <cellStyle name="Zarez 2 7 2 2" xfId="2250"/>
    <cellStyle name="Zarez 2 7 3" xfId="2251"/>
    <cellStyle name="Zarez 2 7 4" xfId="2252"/>
    <cellStyle name="Zarez 2 7 5" xfId="2253"/>
    <cellStyle name="Zarez 2 8" xfId="2254"/>
    <cellStyle name="Zarez 2 8 2" xfId="2255"/>
    <cellStyle name="Zarez 2 8 3" xfId="2256"/>
    <cellStyle name="Zarez 2 8 4" xfId="2257"/>
    <cellStyle name="Zarez 2 8 5" xfId="2258"/>
    <cellStyle name="Zarez 2 9" xfId="2259"/>
    <cellStyle name="Zarez 2 9 2" xfId="2260"/>
    <cellStyle name="Zarez 2 9 3" xfId="2261"/>
  </cellStyles>
  <dxfs count="9">
    <dxf>
      <font>
        <color indexed="9"/>
      </font>
      <fill>
        <patternFill patternType="solid">
          <bgColor indexed="10"/>
        </patternFill>
      </fill>
    </dxf>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lana.kundovic@optima-telekom.hr" TargetMode="External" /><Relationship Id="rId2" Type="http://schemas.openxmlformats.org/officeDocument/2006/relationships/hyperlink" Target="mailto:info@optima.hr" TargetMode="External" /><Relationship Id="rId3" Type="http://schemas.openxmlformats.org/officeDocument/2006/relationships/hyperlink" Target="http://www.optim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L34" sqref="L34"/>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396" t="s">
        <v>97</v>
      </c>
      <c r="B1" s="396"/>
      <c r="C1" s="396"/>
      <c r="D1" s="138"/>
      <c r="E1" s="138"/>
      <c r="F1" s="138"/>
      <c r="G1" s="138"/>
      <c r="H1" s="138"/>
      <c r="I1" s="139"/>
      <c r="J1" s="10"/>
      <c r="K1" s="10"/>
      <c r="L1" s="10"/>
    </row>
    <row r="2" spans="1:12" ht="12.75" customHeight="1">
      <c r="A2" s="424" t="s">
        <v>98</v>
      </c>
      <c r="B2" s="425"/>
      <c r="C2" s="425"/>
      <c r="D2" s="426"/>
      <c r="E2" s="96" t="s">
        <v>583</v>
      </c>
      <c r="F2" s="140"/>
      <c r="G2" s="12" t="s">
        <v>99</v>
      </c>
      <c r="H2" s="96" t="s">
        <v>606</v>
      </c>
      <c r="I2" s="68"/>
      <c r="J2" s="10"/>
      <c r="K2" s="10"/>
      <c r="L2" s="10"/>
    </row>
    <row r="3" spans="1:12" ht="12.75">
      <c r="A3" s="69"/>
      <c r="B3" s="13"/>
      <c r="C3" s="13"/>
      <c r="D3" s="13"/>
      <c r="E3" s="14"/>
      <c r="F3" s="14"/>
      <c r="G3" s="13"/>
      <c r="H3" s="13"/>
      <c r="I3" s="141"/>
      <c r="J3" s="10"/>
      <c r="K3" s="10"/>
      <c r="L3" s="10"/>
    </row>
    <row r="4" spans="1:12" ht="15" customHeight="1">
      <c r="A4" s="427" t="s">
        <v>128</v>
      </c>
      <c r="B4" s="427"/>
      <c r="C4" s="427"/>
      <c r="D4" s="427"/>
      <c r="E4" s="427"/>
      <c r="F4" s="427"/>
      <c r="G4" s="427"/>
      <c r="H4" s="427"/>
      <c r="I4" s="428"/>
      <c r="J4" s="10"/>
      <c r="K4" s="10"/>
      <c r="L4" s="10"/>
    </row>
    <row r="5" spans="1:12" ht="12.75">
      <c r="A5" s="142"/>
      <c r="B5" s="23"/>
      <c r="C5" s="23"/>
      <c r="D5" s="23"/>
      <c r="E5" s="16"/>
      <c r="F5" s="71"/>
      <c r="G5" s="17"/>
      <c r="H5" s="18"/>
      <c r="I5" s="143"/>
      <c r="J5" s="10"/>
      <c r="K5" s="10"/>
      <c r="L5" s="10"/>
    </row>
    <row r="6" spans="1:12" ht="12.75">
      <c r="A6" s="414" t="s">
        <v>100</v>
      </c>
      <c r="B6" s="385"/>
      <c r="C6" s="429" t="s">
        <v>63</v>
      </c>
      <c r="D6" s="399"/>
      <c r="E6" s="144"/>
      <c r="F6" s="144"/>
      <c r="G6" s="144"/>
      <c r="H6" s="144"/>
      <c r="I6" s="145"/>
      <c r="J6" s="10"/>
      <c r="K6" s="10"/>
      <c r="L6" s="10"/>
    </row>
    <row r="7" spans="1:12" ht="12.75">
      <c r="A7" s="146"/>
      <c r="B7" s="147"/>
      <c r="C7" s="23"/>
      <c r="D7" s="23"/>
      <c r="E7" s="144"/>
      <c r="F7" s="144"/>
      <c r="G7" s="144"/>
      <c r="H7" s="144"/>
      <c r="I7" s="145"/>
      <c r="J7" s="10"/>
      <c r="K7" s="10"/>
      <c r="L7" s="10"/>
    </row>
    <row r="8" spans="1:12" ht="12.75" customHeight="1">
      <c r="A8" s="430" t="s">
        <v>101</v>
      </c>
      <c r="B8" s="431"/>
      <c r="C8" s="429" t="s">
        <v>64</v>
      </c>
      <c r="D8" s="399"/>
      <c r="E8" s="144"/>
      <c r="F8" s="144"/>
      <c r="G8" s="144"/>
      <c r="H8" s="144"/>
      <c r="I8" s="148"/>
      <c r="J8" s="10"/>
      <c r="K8" s="10"/>
      <c r="L8" s="10"/>
    </row>
    <row r="9" spans="1:12" ht="12.75">
      <c r="A9" s="149"/>
      <c r="B9" s="150"/>
      <c r="C9" s="151"/>
      <c r="D9" s="152"/>
      <c r="E9" s="23"/>
      <c r="F9" s="23"/>
      <c r="G9" s="23"/>
      <c r="H9" s="23"/>
      <c r="I9" s="148"/>
      <c r="J9" s="10"/>
      <c r="K9" s="10"/>
      <c r="L9" s="10"/>
    </row>
    <row r="10" spans="1:12" ht="12.75" customHeight="1">
      <c r="A10" s="423" t="s">
        <v>102</v>
      </c>
      <c r="B10" s="423"/>
      <c r="C10" s="398" t="s">
        <v>65</v>
      </c>
      <c r="D10" s="399"/>
      <c r="E10" s="23"/>
      <c r="F10" s="23"/>
      <c r="G10" s="23"/>
      <c r="H10" s="23"/>
      <c r="I10" s="148"/>
      <c r="J10" s="10"/>
      <c r="K10" s="10"/>
      <c r="L10" s="10"/>
    </row>
    <row r="11" spans="1:12" ht="12.75">
      <c r="A11" s="423"/>
      <c r="B11" s="423"/>
      <c r="C11" s="23"/>
      <c r="D11" s="23"/>
      <c r="E11" s="23"/>
      <c r="F11" s="23"/>
      <c r="G11" s="23"/>
      <c r="H11" s="23"/>
      <c r="I11" s="148"/>
      <c r="J11" s="10"/>
      <c r="K11" s="10"/>
      <c r="L11" s="10"/>
    </row>
    <row r="12" spans="1:12" ht="12.75">
      <c r="A12" s="414" t="s">
        <v>103</v>
      </c>
      <c r="B12" s="385"/>
      <c r="C12" s="432" t="s">
        <v>66</v>
      </c>
      <c r="D12" s="406"/>
      <c r="E12" s="406"/>
      <c r="F12" s="406"/>
      <c r="G12" s="406"/>
      <c r="H12" s="406"/>
      <c r="I12" s="407"/>
      <c r="J12" s="10"/>
      <c r="K12" s="10"/>
      <c r="L12" s="10"/>
    </row>
    <row r="13" spans="1:12" ht="12.75">
      <c r="A13" s="146"/>
      <c r="B13" s="147"/>
      <c r="C13" s="153"/>
      <c r="D13" s="23"/>
      <c r="E13" s="23"/>
      <c r="F13" s="23"/>
      <c r="G13" s="23"/>
      <c r="H13" s="23"/>
      <c r="I13" s="148"/>
      <c r="J13" s="10"/>
      <c r="K13" s="10"/>
      <c r="L13" s="10"/>
    </row>
    <row r="14" spans="1:12" ht="12.75">
      <c r="A14" s="414" t="s">
        <v>104</v>
      </c>
      <c r="B14" s="385"/>
      <c r="C14" s="433">
        <v>10010</v>
      </c>
      <c r="D14" s="434"/>
      <c r="E14" s="23"/>
      <c r="F14" s="400" t="s">
        <v>67</v>
      </c>
      <c r="G14" s="406"/>
      <c r="H14" s="406"/>
      <c r="I14" s="407"/>
      <c r="J14" s="10"/>
      <c r="K14" s="10"/>
      <c r="L14" s="10"/>
    </row>
    <row r="15" spans="1:12" ht="12.75">
      <c r="A15" s="146"/>
      <c r="B15" s="147"/>
      <c r="C15" s="23"/>
      <c r="D15" s="23"/>
      <c r="E15" s="23"/>
      <c r="F15" s="23"/>
      <c r="G15" s="23"/>
      <c r="H15" s="23"/>
      <c r="I15" s="148"/>
      <c r="J15" s="10"/>
      <c r="K15" s="10"/>
      <c r="L15" s="10"/>
    </row>
    <row r="16" spans="1:12" ht="12.75">
      <c r="A16" s="414" t="s">
        <v>105</v>
      </c>
      <c r="B16" s="415"/>
      <c r="C16" s="400" t="s">
        <v>68</v>
      </c>
      <c r="D16" s="406"/>
      <c r="E16" s="406"/>
      <c r="F16" s="406"/>
      <c r="G16" s="406"/>
      <c r="H16" s="406"/>
      <c r="I16" s="407"/>
      <c r="J16" s="10"/>
      <c r="K16" s="10"/>
      <c r="L16" s="10"/>
    </row>
    <row r="17" spans="1:12" ht="12.75">
      <c r="A17" s="146"/>
      <c r="B17" s="147"/>
      <c r="C17" s="23"/>
      <c r="D17" s="23"/>
      <c r="E17" s="23"/>
      <c r="F17" s="23"/>
      <c r="G17" s="23"/>
      <c r="H17" s="23"/>
      <c r="I17" s="148"/>
      <c r="J17" s="10"/>
      <c r="K17" s="10"/>
      <c r="L17" s="10"/>
    </row>
    <row r="18" spans="1:12" ht="12.75">
      <c r="A18" s="414" t="s">
        <v>106</v>
      </c>
      <c r="B18" s="385"/>
      <c r="C18" s="419" t="s">
        <v>69</v>
      </c>
      <c r="D18" s="420"/>
      <c r="E18" s="420"/>
      <c r="F18" s="420"/>
      <c r="G18" s="420"/>
      <c r="H18" s="420"/>
      <c r="I18" s="421"/>
      <c r="J18" s="10"/>
      <c r="K18" s="10"/>
      <c r="L18" s="10"/>
    </row>
    <row r="19" spans="1:12" ht="12.75">
      <c r="A19" s="146"/>
      <c r="B19" s="147"/>
      <c r="C19" s="153"/>
      <c r="D19" s="23"/>
      <c r="E19" s="23"/>
      <c r="F19" s="23"/>
      <c r="G19" s="23"/>
      <c r="H19" s="23"/>
      <c r="I19" s="148"/>
      <c r="J19" s="10"/>
      <c r="K19" s="10"/>
      <c r="L19" s="10"/>
    </row>
    <row r="20" spans="1:12" ht="12.75">
      <c r="A20" s="414" t="s">
        <v>107</v>
      </c>
      <c r="B20" s="385"/>
      <c r="C20" s="419" t="s">
        <v>70</v>
      </c>
      <c r="D20" s="420"/>
      <c r="E20" s="420"/>
      <c r="F20" s="420"/>
      <c r="G20" s="420"/>
      <c r="H20" s="420"/>
      <c r="I20" s="421"/>
      <c r="J20" s="10"/>
      <c r="K20" s="10"/>
      <c r="L20" s="10"/>
    </row>
    <row r="21" spans="1:12" ht="12.75">
      <c r="A21" s="146"/>
      <c r="B21" s="147"/>
      <c r="C21" s="153"/>
      <c r="D21" s="23"/>
      <c r="E21" s="23"/>
      <c r="F21" s="23"/>
      <c r="G21" s="23"/>
      <c r="H21" s="23"/>
      <c r="I21" s="148"/>
      <c r="J21" s="10"/>
      <c r="K21" s="10"/>
      <c r="L21" s="10"/>
    </row>
    <row r="22" spans="1:12" ht="12.75">
      <c r="A22" s="414" t="s">
        <v>108</v>
      </c>
      <c r="B22" s="415"/>
      <c r="C22" s="97">
        <v>133</v>
      </c>
      <c r="D22" s="400"/>
      <c r="E22" s="406"/>
      <c r="F22" s="407"/>
      <c r="G22" s="422"/>
      <c r="H22" s="414"/>
      <c r="I22" s="74"/>
      <c r="J22" s="10"/>
      <c r="K22" s="10"/>
      <c r="L22" s="10"/>
    </row>
    <row r="23" spans="1:12" ht="12.75">
      <c r="A23" s="146"/>
      <c r="B23" s="147"/>
      <c r="C23" s="23"/>
      <c r="D23" s="23"/>
      <c r="E23" s="23"/>
      <c r="F23" s="23"/>
      <c r="G23" s="23"/>
      <c r="H23" s="23"/>
      <c r="I23" s="148"/>
      <c r="J23" s="10"/>
      <c r="K23" s="10"/>
      <c r="L23" s="10"/>
    </row>
    <row r="24" spans="1:12" ht="12.75">
      <c r="A24" s="414" t="s">
        <v>109</v>
      </c>
      <c r="B24" s="415"/>
      <c r="C24" s="97">
        <v>21</v>
      </c>
      <c r="D24" s="400"/>
      <c r="E24" s="406"/>
      <c r="F24" s="406"/>
      <c r="G24" s="407"/>
      <c r="H24" s="154" t="s">
        <v>110</v>
      </c>
      <c r="I24" s="367">
        <v>364</v>
      </c>
      <c r="J24" s="10"/>
      <c r="K24" s="10"/>
      <c r="L24" s="10"/>
    </row>
    <row r="25" spans="1:12" ht="12.75">
      <c r="A25" s="146"/>
      <c r="B25" s="147"/>
      <c r="C25" s="23"/>
      <c r="D25" s="23"/>
      <c r="E25" s="23"/>
      <c r="F25" s="23"/>
      <c r="G25" s="147"/>
      <c r="H25" s="155" t="s">
        <v>111</v>
      </c>
      <c r="I25" s="156"/>
      <c r="J25" s="10"/>
      <c r="K25" s="10"/>
      <c r="L25" s="10"/>
    </row>
    <row r="26" spans="1:12" ht="12.75">
      <c r="A26" s="414" t="s">
        <v>112</v>
      </c>
      <c r="B26" s="415"/>
      <c r="C26" s="98" t="s">
        <v>117</v>
      </c>
      <c r="D26" s="24"/>
      <c r="E26" s="157"/>
      <c r="F26" s="23"/>
      <c r="G26" s="414" t="s">
        <v>113</v>
      </c>
      <c r="H26" s="415"/>
      <c r="I26" s="99" t="s">
        <v>568</v>
      </c>
      <c r="J26" s="10"/>
      <c r="K26" s="10"/>
      <c r="L26" s="10"/>
    </row>
    <row r="27" spans="1:12" ht="12.75">
      <c r="A27" s="146"/>
      <c r="B27" s="147"/>
      <c r="C27" s="23"/>
      <c r="D27" s="23"/>
      <c r="E27" s="23"/>
      <c r="F27" s="23"/>
      <c r="G27" s="23"/>
      <c r="H27" s="23"/>
      <c r="I27" s="158"/>
      <c r="J27" s="10"/>
      <c r="K27" s="10"/>
      <c r="L27" s="10"/>
    </row>
    <row r="28" spans="1:12" ht="12.75">
      <c r="A28" s="416" t="s">
        <v>114</v>
      </c>
      <c r="B28" s="416"/>
      <c r="C28" s="416"/>
      <c r="D28" s="416"/>
      <c r="E28" s="417" t="s">
        <v>115</v>
      </c>
      <c r="F28" s="417"/>
      <c r="G28" s="417"/>
      <c r="H28" s="418" t="s">
        <v>116</v>
      </c>
      <c r="I28" s="418"/>
      <c r="J28" s="10"/>
      <c r="K28" s="10"/>
      <c r="L28" s="10"/>
    </row>
    <row r="29" spans="1:12" ht="12.75">
      <c r="A29" s="76"/>
      <c r="B29" s="32"/>
      <c r="C29" s="32"/>
      <c r="D29" s="25"/>
      <c r="E29" s="15"/>
      <c r="F29" s="15"/>
      <c r="G29" s="15"/>
      <c r="H29" s="26"/>
      <c r="I29" s="75"/>
      <c r="J29" s="10"/>
      <c r="K29" s="10"/>
      <c r="L29" s="10"/>
    </row>
    <row r="30" spans="1:12" ht="12.75">
      <c r="A30" s="408" t="s">
        <v>74</v>
      </c>
      <c r="B30" s="401"/>
      <c r="C30" s="401"/>
      <c r="D30" s="402"/>
      <c r="E30" s="408" t="s">
        <v>75</v>
      </c>
      <c r="F30" s="401"/>
      <c r="G30" s="401"/>
      <c r="H30" s="398" t="s">
        <v>76</v>
      </c>
      <c r="I30" s="399"/>
      <c r="J30" s="10"/>
      <c r="K30" s="10"/>
      <c r="L30" s="10"/>
    </row>
    <row r="31" spans="1:12" ht="12.75">
      <c r="A31" s="72"/>
      <c r="B31" s="21"/>
      <c r="C31" s="20"/>
      <c r="D31" s="412"/>
      <c r="E31" s="412"/>
      <c r="F31" s="412"/>
      <c r="G31" s="413"/>
      <c r="H31" s="15"/>
      <c r="I31" s="77"/>
      <c r="J31" s="10"/>
      <c r="K31" s="10"/>
      <c r="L31" s="10"/>
    </row>
    <row r="32" spans="1:12" ht="12.75">
      <c r="A32" s="408" t="s">
        <v>79</v>
      </c>
      <c r="B32" s="401"/>
      <c r="C32" s="401"/>
      <c r="D32" s="402"/>
      <c r="E32" s="408" t="s">
        <v>78</v>
      </c>
      <c r="F32" s="401"/>
      <c r="G32" s="401"/>
      <c r="H32" s="398" t="s">
        <v>77</v>
      </c>
      <c r="I32" s="399"/>
      <c r="J32" s="10"/>
      <c r="K32" s="10"/>
      <c r="L32" s="10"/>
    </row>
    <row r="33" spans="1:12" ht="12.75">
      <c r="A33" s="72"/>
      <c r="B33" s="21"/>
      <c r="C33" s="20"/>
      <c r="D33" s="27"/>
      <c r="E33" s="27"/>
      <c r="F33" s="27"/>
      <c r="G33" s="28"/>
      <c r="H33" s="15"/>
      <c r="I33" s="78"/>
      <c r="J33" s="10"/>
      <c r="K33" s="10"/>
      <c r="L33" s="10"/>
    </row>
    <row r="34" spans="1:12" ht="24.75" customHeight="1">
      <c r="A34" s="409" t="s">
        <v>576</v>
      </c>
      <c r="B34" s="410"/>
      <c r="C34" s="410"/>
      <c r="D34" s="411"/>
      <c r="E34" s="408" t="s">
        <v>577</v>
      </c>
      <c r="F34" s="401"/>
      <c r="G34" s="401"/>
      <c r="H34" s="398" t="s">
        <v>578</v>
      </c>
      <c r="I34" s="399"/>
      <c r="J34" s="10"/>
      <c r="K34" s="10"/>
      <c r="L34" s="10"/>
    </row>
    <row r="35" spans="1:12" ht="12.75">
      <c r="A35" s="72"/>
      <c r="B35" s="21"/>
      <c r="C35" s="20"/>
      <c r="D35" s="27"/>
      <c r="E35" s="27"/>
      <c r="F35" s="27"/>
      <c r="G35" s="28"/>
      <c r="H35" s="15"/>
      <c r="I35" s="78"/>
      <c r="J35" s="10"/>
      <c r="K35" s="10"/>
      <c r="L35" s="10"/>
    </row>
    <row r="36" spans="1:12" ht="12.75">
      <c r="A36" s="408"/>
      <c r="B36" s="401"/>
      <c r="C36" s="401"/>
      <c r="D36" s="402"/>
      <c r="E36" s="408"/>
      <c r="F36" s="401"/>
      <c r="G36" s="401"/>
      <c r="H36" s="398"/>
      <c r="I36" s="399"/>
      <c r="J36" s="10"/>
      <c r="K36" s="10"/>
      <c r="L36" s="10"/>
    </row>
    <row r="37" spans="1:12" ht="12.75">
      <c r="A37" s="79"/>
      <c r="B37" s="29"/>
      <c r="C37" s="403"/>
      <c r="D37" s="404"/>
      <c r="E37" s="15"/>
      <c r="F37" s="403"/>
      <c r="G37" s="404"/>
      <c r="H37" s="15"/>
      <c r="I37" s="73"/>
      <c r="J37" s="10"/>
      <c r="K37" s="10"/>
      <c r="L37" s="10"/>
    </row>
    <row r="38" spans="1:12" ht="12.75">
      <c r="A38" s="408"/>
      <c r="B38" s="401"/>
      <c r="C38" s="401"/>
      <c r="D38" s="402"/>
      <c r="E38" s="408"/>
      <c r="F38" s="401"/>
      <c r="G38" s="401"/>
      <c r="H38" s="398"/>
      <c r="I38" s="399"/>
      <c r="J38" s="10"/>
      <c r="K38" s="10"/>
      <c r="L38" s="10"/>
    </row>
    <row r="39" spans="1:12" ht="12.75">
      <c r="A39" s="79"/>
      <c r="B39" s="29"/>
      <c r="C39" s="30"/>
      <c r="D39" s="31"/>
      <c r="E39" s="15"/>
      <c r="F39" s="30"/>
      <c r="G39" s="31"/>
      <c r="H39" s="15"/>
      <c r="I39" s="73"/>
      <c r="J39" s="10"/>
      <c r="K39" s="10"/>
      <c r="L39" s="10"/>
    </row>
    <row r="40" spans="1:12" ht="12.75">
      <c r="A40" s="408"/>
      <c r="B40" s="401"/>
      <c r="C40" s="401"/>
      <c r="D40" s="402"/>
      <c r="E40" s="408"/>
      <c r="F40" s="401"/>
      <c r="G40" s="401"/>
      <c r="H40" s="398"/>
      <c r="I40" s="399"/>
      <c r="J40" s="10"/>
      <c r="K40" s="10"/>
      <c r="L40" s="10"/>
    </row>
    <row r="41" spans="1:12" ht="12.75">
      <c r="A41" s="100"/>
      <c r="B41" s="32"/>
      <c r="C41" s="32"/>
      <c r="D41" s="32"/>
      <c r="E41" s="22"/>
      <c r="F41" s="101"/>
      <c r="G41" s="101"/>
      <c r="H41" s="102"/>
      <c r="I41" s="80"/>
      <c r="J41" s="10"/>
      <c r="K41" s="10"/>
      <c r="L41" s="10"/>
    </row>
    <row r="42" spans="1:12" ht="12.75">
      <c r="A42" s="79"/>
      <c r="B42" s="29"/>
      <c r="C42" s="30"/>
      <c r="D42" s="31"/>
      <c r="E42" s="15"/>
      <c r="F42" s="30"/>
      <c r="G42" s="31"/>
      <c r="H42" s="15"/>
      <c r="I42" s="73"/>
      <c r="J42" s="10"/>
      <c r="K42" s="10"/>
      <c r="L42" s="10"/>
    </row>
    <row r="43" spans="1:12" ht="12.75">
      <c r="A43" s="81"/>
      <c r="B43" s="33"/>
      <c r="C43" s="33"/>
      <c r="D43" s="19"/>
      <c r="E43" s="19"/>
      <c r="F43" s="33"/>
      <c r="G43" s="19"/>
      <c r="H43" s="19"/>
      <c r="I43" s="82"/>
      <c r="J43" s="10"/>
      <c r="K43" s="10"/>
      <c r="L43" s="10"/>
    </row>
    <row r="44" spans="1:12" ht="12.75" customHeight="1">
      <c r="A44" s="381" t="s">
        <v>118</v>
      </c>
      <c r="B44" s="381"/>
      <c r="C44" s="398"/>
      <c r="D44" s="399"/>
      <c r="E44" s="25"/>
      <c r="F44" s="400"/>
      <c r="G44" s="401"/>
      <c r="H44" s="401"/>
      <c r="I44" s="402"/>
      <c r="J44" s="10"/>
      <c r="K44" s="10"/>
      <c r="L44" s="10"/>
    </row>
    <row r="45" spans="1:12" ht="12.75">
      <c r="A45" s="159"/>
      <c r="B45" s="159"/>
      <c r="C45" s="403"/>
      <c r="D45" s="404"/>
      <c r="E45" s="15"/>
      <c r="F45" s="403"/>
      <c r="G45" s="405"/>
      <c r="H45" s="34"/>
      <c r="I45" s="83"/>
      <c r="J45" s="10"/>
      <c r="K45" s="10"/>
      <c r="L45" s="10"/>
    </row>
    <row r="46" spans="1:12" ht="12.75" customHeight="1">
      <c r="A46" s="381" t="s">
        <v>119</v>
      </c>
      <c r="B46" s="381"/>
      <c r="C46" s="400" t="s">
        <v>71</v>
      </c>
      <c r="D46" s="406"/>
      <c r="E46" s="406"/>
      <c r="F46" s="406"/>
      <c r="G46" s="406"/>
      <c r="H46" s="406"/>
      <c r="I46" s="407"/>
      <c r="J46" s="10"/>
      <c r="K46" s="10"/>
      <c r="L46" s="10"/>
    </row>
    <row r="47" spans="1:12" ht="12.75">
      <c r="A47" s="155"/>
      <c r="B47" s="155"/>
      <c r="C47" s="20" t="s">
        <v>51</v>
      </c>
      <c r="D47" s="15"/>
      <c r="E47" s="15"/>
      <c r="F47" s="15"/>
      <c r="G47" s="15"/>
      <c r="H47" s="15"/>
      <c r="I47" s="73"/>
      <c r="J47" s="10"/>
      <c r="K47" s="10"/>
      <c r="L47" s="10"/>
    </row>
    <row r="48" spans="1:12" ht="12.75">
      <c r="A48" s="381" t="s">
        <v>120</v>
      </c>
      <c r="B48" s="381"/>
      <c r="C48" s="386" t="s">
        <v>72</v>
      </c>
      <c r="D48" s="383"/>
      <c r="E48" s="384"/>
      <c r="F48" s="15"/>
      <c r="G48" s="43" t="s">
        <v>52</v>
      </c>
      <c r="H48" s="386" t="s">
        <v>80</v>
      </c>
      <c r="I48" s="384"/>
      <c r="J48" s="10"/>
      <c r="K48" s="10"/>
      <c r="L48" s="10"/>
    </row>
    <row r="49" spans="1:12" ht="12.75">
      <c r="A49" s="155"/>
      <c r="B49" s="155"/>
      <c r="C49" s="20"/>
      <c r="D49" s="15"/>
      <c r="E49" s="15"/>
      <c r="F49" s="15"/>
      <c r="G49" s="15"/>
      <c r="H49" s="15"/>
      <c r="I49" s="73"/>
      <c r="J49" s="10"/>
      <c r="K49" s="10"/>
      <c r="L49" s="10"/>
    </row>
    <row r="50" spans="1:12" ht="12.75" customHeight="1">
      <c r="A50" s="381" t="s">
        <v>121</v>
      </c>
      <c r="B50" s="381"/>
      <c r="C50" s="382" t="s">
        <v>73</v>
      </c>
      <c r="D50" s="383"/>
      <c r="E50" s="383"/>
      <c r="F50" s="383"/>
      <c r="G50" s="383"/>
      <c r="H50" s="383"/>
      <c r="I50" s="384"/>
      <c r="J50" s="10"/>
      <c r="K50" s="10"/>
      <c r="L50" s="10"/>
    </row>
    <row r="51" spans="1:12" ht="12.75">
      <c r="A51" s="155"/>
      <c r="B51" s="155"/>
      <c r="C51" s="15"/>
      <c r="D51" s="15"/>
      <c r="E51" s="15"/>
      <c r="F51" s="15"/>
      <c r="G51" s="15"/>
      <c r="H51" s="15"/>
      <c r="I51" s="73"/>
      <c r="J51" s="10"/>
      <c r="K51" s="10"/>
      <c r="L51" s="10"/>
    </row>
    <row r="52" spans="1:12" ht="12.75">
      <c r="A52" s="385" t="s">
        <v>122</v>
      </c>
      <c r="B52" s="385"/>
      <c r="C52" s="386" t="s">
        <v>561</v>
      </c>
      <c r="D52" s="383"/>
      <c r="E52" s="383"/>
      <c r="F52" s="383"/>
      <c r="G52" s="383"/>
      <c r="H52" s="383"/>
      <c r="I52" s="387"/>
      <c r="J52" s="10"/>
      <c r="K52" s="10"/>
      <c r="L52" s="10"/>
    </row>
    <row r="53" spans="1:12" ht="12.75">
      <c r="A53" s="160"/>
      <c r="B53" s="151"/>
      <c r="C53" s="397" t="s">
        <v>53</v>
      </c>
      <c r="D53" s="397"/>
      <c r="E53" s="397"/>
      <c r="F53" s="397"/>
      <c r="G53" s="397"/>
      <c r="H53" s="397"/>
      <c r="I53" s="85"/>
      <c r="J53" s="10"/>
      <c r="K53" s="10"/>
      <c r="L53" s="10"/>
    </row>
    <row r="54" spans="1:12" ht="12.75">
      <c r="A54" s="84"/>
      <c r="B54" s="19"/>
      <c r="C54" s="35"/>
      <c r="D54" s="35"/>
      <c r="E54" s="35"/>
      <c r="F54" s="35"/>
      <c r="G54" s="35"/>
      <c r="H54" s="35"/>
      <c r="I54" s="85"/>
      <c r="J54" s="10"/>
      <c r="K54" s="10"/>
      <c r="L54" s="10"/>
    </row>
    <row r="55" spans="1:12" ht="12.75">
      <c r="A55" s="84"/>
      <c r="B55" s="388" t="s">
        <v>129</v>
      </c>
      <c r="C55" s="389"/>
      <c r="D55" s="389"/>
      <c r="E55" s="389"/>
      <c r="F55" s="42"/>
      <c r="G55" s="42"/>
      <c r="H55" s="42"/>
      <c r="I55" s="86"/>
      <c r="J55" s="10"/>
      <c r="K55" s="10"/>
      <c r="L55" s="10"/>
    </row>
    <row r="56" spans="1:12" ht="12.75">
      <c r="A56" s="84"/>
      <c r="B56" s="390" t="s">
        <v>123</v>
      </c>
      <c r="C56" s="391"/>
      <c r="D56" s="391"/>
      <c r="E56" s="391"/>
      <c r="F56" s="391"/>
      <c r="G56" s="391"/>
      <c r="H56" s="391"/>
      <c r="I56" s="392"/>
      <c r="J56" s="10"/>
      <c r="K56" s="10"/>
      <c r="L56" s="10"/>
    </row>
    <row r="57" spans="1:12" ht="12.75">
      <c r="A57" s="84"/>
      <c r="B57" s="390" t="s">
        <v>124</v>
      </c>
      <c r="C57" s="391"/>
      <c r="D57" s="391"/>
      <c r="E57" s="391"/>
      <c r="F57" s="391"/>
      <c r="G57" s="391"/>
      <c r="H57" s="391"/>
      <c r="I57" s="86"/>
      <c r="J57" s="10"/>
      <c r="K57" s="10"/>
      <c r="L57" s="10"/>
    </row>
    <row r="58" spans="1:12" ht="12.75">
      <c r="A58" s="84"/>
      <c r="B58" s="390" t="s">
        <v>125</v>
      </c>
      <c r="C58" s="391"/>
      <c r="D58" s="391"/>
      <c r="E58" s="391"/>
      <c r="F58" s="391"/>
      <c r="G58" s="391"/>
      <c r="H58" s="391"/>
      <c r="I58" s="392"/>
      <c r="J58" s="10"/>
      <c r="K58" s="10"/>
      <c r="L58" s="10"/>
    </row>
    <row r="59" spans="1:12" ht="12.75">
      <c r="A59" s="84"/>
      <c r="B59" s="390" t="s">
        <v>126</v>
      </c>
      <c r="C59" s="391"/>
      <c r="D59" s="391"/>
      <c r="E59" s="391"/>
      <c r="F59" s="391"/>
      <c r="G59" s="391"/>
      <c r="H59" s="391"/>
      <c r="I59" s="392"/>
      <c r="J59" s="10"/>
      <c r="K59" s="10"/>
      <c r="L59" s="10"/>
    </row>
    <row r="60" spans="1:12" ht="12.75">
      <c r="A60" s="84"/>
      <c r="B60" s="87"/>
      <c r="C60" s="88"/>
      <c r="D60" s="88"/>
      <c r="E60" s="88"/>
      <c r="F60" s="88"/>
      <c r="G60" s="88"/>
      <c r="H60" s="88"/>
      <c r="I60" s="89"/>
      <c r="J60" s="10"/>
      <c r="K60" s="10"/>
      <c r="L60" s="10"/>
    </row>
    <row r="61" spans="1:12" ht="13.5" thickBot="1">
      <c r="A61" s="90" t="s">
        <v>54</v>
      </c>
      <c r="B61" s="15"/>
      <c r="C61" s="15"/>
      <c r="D61" s="15"/>
      <c r="E61" s="15"/>
      <c r="F61" s="15"/>
      <c r="G61" s="36"/>
      <c r="H61" s="37"/>
      <c r="I61" s="91"/>
      <c r="J61" s="10"/>
      <c r="K61" s="10"/>
      <c r="L61" s="10"/>
    </row>
    <row r="62" spans="1:12" ht="12.75">
      <c r="A62" s="70"/>
      <c r="B62" s="15"/>
      <c r="C62" s="15"/>
      <c r="D62" s="15"/>
      <c r="E62" s="19" t="s">
        <v>55</v>
      </c>
      <c r="F62" s="32"/>
      <c r="G62" s="393" t="s">
        <v>127</v>
      </c>
      <c r="H62" s="394"/>
      <c r="I62" s="395"/>
      <c r="J62" s="10"/>
      <c r="K62" s="10"/>
      <c r="L62" s="10"/>
    </row>
    <row r="63" spans="1:12" ht="12.75">
      <c r="A63" s="92"/>
      <c r="B63" s="93"/>
      <c r="C63" s="94"/>
      <c r="D63" s="94"/>
      <c r="E63" s="94"/>
      <c r="F63" s="94"/>
      <c r="G63" s="379"/>
      <c r="H63" s="380"/>
      <c r="I63" s="95"/>
      <c r="J63" s="10"/>
      <c r="K63" s="10"/>
      <c r="L63" s="10"/>
    </row>
  </sheetData>
  <sheetProtection/>
  <protectedRanges>
    <protectedRange sqref="A30:I30 A32:I32 A34:D34" name="Range1"/>
    <protectedRange sqref="E2 H2 C6:D6 C8:D8 C10:D10 C12:I12 C14:D14 F14:I14 C16:I16 C18:I18 C20:I20 C24:G24 C22:F22 C26 I26 I24" name="Range1_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conditionalFormatting sqref="H29">
    <cfRule type="cellIs" priority="2" dxfId="8"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50" r:id="rId1" display="svetlana.kundovic@optima-telekom.hr"/>
    <hyperlink ref="C18" r:id="rId2" display="info@optima.hr"/>
    <hyperlink ref="C20" r:id="rId3" display="www.optima.hr"/>
  </hyperlinks>
  <printOptions/>
  <pageMargins left="0.75" right="0.75" top="1" bottom="1" header="0.5" footer="0.5"/>
  <pageSetup horizontalDpi="600" verticalDpi="600" orientation="portrait" paperSize="9" scale="80" r:id="rId4"/>
</worksheet>
</file>

<file path=xl/worksheets/sheet2.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40">
      <selection activeCell="M46" sqref="M46"/>
    </sheetView>
  </sheetViews>
  <sheetFormatPr defaultColWidth="9.140625" defaultRowHeight="12.75"/>
  <cols>
    <col min="1" max="9" width="9.140625" style="44" customWidth="1"/>
    <col min="10" max="13" width="10.7109375" style="44" customWidth="1"/>
    <col min="14" max="15" width="9.140625" style="44" customWidth="1"/>
    <col min="16" max="16" width="10.140625" style="44" bestFit="1" customWidth="1"/>
    <col min="17" max="17" width="16.00390625" style="44" customWidth="1"/>
    <col min="18" max="16384" width="9.140625" style="44" customWidth="1"/>
  </cols>
  <sheetData>
    <row r="1" spans="1:13" ht="15.75">
      <c r="A1" s="460" t="s">
        <v>236</v>
      </c>
      <c r="B1" s="460"/>
      <c r="C1" s="460"/>
      <c r="D1" s="460"/>
      <c r="E1" s="460"/>
      <c r="F1" s="460"/>
      <c r="G1" s="460"/>
      <c r="H1" s="460"/>
      <c r="I1" s="460"/>
      <c r="J1" s="460"/>
      <c r="K1" s="460"/>
      <c r="L1" s="460"/>
      <c r="M1" s="460"/>
    </row>
    <row r="2" spans="1:13" ht="12.75" customHeight="1">
      <c r="A2" s="459" t="s">
        <v>607</v>
      </c>
      <c r="B2" s="459"/>
      <c r="C2" s="459"/>
      <c r="D2" s="459"/>
      <c r="E2" s="459"/>
      <c r="F2" s="459"/>
      <c r="G2" s="459"/>
      <c r="H2" s="459"/>
      <c r="I2" s="459"/>
      <c r="J2" s="459"/>
      <c r="K2" s="459"/>
      <c r="L2" s="459"/>
      <c r="M2" s="459"/>
    </row>
    <row r="3" spans="1:13" ht="12.75" customHeight="1">
      <c r="A3" s="435" t="s">
        <v>131</v>
      </c>
      <c r="B3" s="435"/>
      <c r="C3" s="435"/>
      <c r="D3" s="435"/>
      <c r="E3" s="435"/>
      <c r="F3" s="435"/>
      <c r="G3" s="435"/>
      <c r="H3" s="435"/>
      <c r="I3" s="435"/>
      <c r="J3" s="435"/>
      <c r="K3" s="435"/>
      <c r="L3" s="435"/>
      <c r="M3" s="435"/>
    </row>
    <row r="4" spans="1:13" ht="12.75">
      <c r="A4" s="436" t="s">
        <v>132</v>
      </c>
      <c r="B4" s="436"/>
      <c r="C4" s="436"/>
      <c r="D4" s="436"/>
      <c r="E4" s="436"/>
      <c r="F4" s="436"/>
      <c r="G4" s="436"/>
      <c r="H4" s="436"/>
      <c r="I4" s="132" t="s">
        <v>237</v>
      </c>
      <c r="J4" s="437" t="s">
        <v>134</v>
      </c>
      <c r="K4" s="437"/>
      <c r="L4" s="437" t="s">
        <v>135</v>
      </c>
      <c r="M4" s="437"/>
    </row>
    <row r="5" spans="1:13" ht="12.75">
      <c r="A5" s="436"/>
      <c r="B5" s="436"/>
      <c r="C5" s="436"/>
      <c r="D5" s="436"/>
      <c r="E5" s="436"/>
      <c r="F5" s="436"/>
      <c r="G5" s="436"/>
      <c r="H5" s="436"/>
      <c r="I5" s="47"/>
      <c r="J5" s="133" t="s">
        <v>239</v>
      </c>
      <c r="K5" s="133" t="s">
        <v>238</v>
      </c>
      <c r="L5" s="133" t="s">
        <v>239</v>
      </c>
      <c r="M5" s="133" t="s">
        <v>238</v>
      </c>
    </row>
    <row r="6" spans="1:13" ht="12.75">
      <c r="A6" s="437">
        <v>1</v>
      </c>
      <c r="B6" s="437"/>
      <c r="C6" s="437"/>
      <c r="D6" s="437"/>
      <c r="E6" s="437"/>
      <c r="F6" s="437"/>
      <c r="G6" s="437"/>
      <c r="H6" s="437"/>
      <c r="I6" s="51">
        <v>2</v>
      </c>
      <c r="J6" s="49">
        <v>3</v>
      </c>
      <c r="K6" s="49">
        <v>4</v>
      </c>
      <c r="L6" s="49">
        <v>5</v>
      </c>
      <c r="M6" s="49">
        <v>6</v>
      </c>
    </row>
    <row r="7" spans="1:13" ht="12.75">
      <c r="A7" s="438" t="s">
        <v>240</v>
      </c>
      <c r="B7" s="439"/>
      <c r="C7" s="439"/>
      <c r="D7" s="439"/>
      <c r="E7" s="439"/>
      <c r="F7" s="439"/>
      <c r="G7" s="439"/>
      <c r="H7" s="440"/>
      <c r="I7" s="3">
        <v>111</v>
      </c>
      <c r="J7" s="273">
        <f>SUM(J8:J9)</f>
        <v>486708006</v>
      </c>
      <c r="K7" s="273">
        <f>SUM(K8:K9)</f>
        <v>124713793</v>
      </c>
      <c r="L7" s="273">
        <f>SUM(L8:L9)</f>
        <v>564950259</v>
      </c>
      <c r="M7" s="273">
        <f>SUM(M8:M9)</f>
        <v>127365412</v>
      </c>
    </row>
    <row r="8" spans="1:17" ht="12.75">
      <c r="A8" s="441" t="s">
        <v>241</v>
      </c>
      <c r="B8" s="442"/>
      <c r="C8" s="442"/>
      <c r="D8" s="442"/>
      <c r="E8" s="442"/>
      <c r="F8" s="442"/>
      <c r="G8" s="442"/>
      <c r="H8" s="443"/>
      <c r="I8" s="1">
        <v>112</v>
      </c>
      <c r="J8" s="276">
        <v>481007486</v>
      </c>
      <c r="K8" s="276">
        <v>122442314</v>
      </c>
      <c r="L8" s="276">
        <v>551370415</v>
      </c>
      <c r="M8" s="276">
        <v>116924681</v>
      </c>
      <c r="P8" s="130"/>
      <c r="Q8" s="130"/>
    </row>
    <row r="9" spans="1:17" ht="12.75">
      <c r="A9" s="441" t="s">
        <v>242</v>
      </c>
      <c r="B9" s="442"/>
      <c r="C9" s="442"/>
      <c r="D9" s="442"/>
      <c r="E9" s="442"/>
      <c r="F9" s="442"/>
      <c r="G9" s="442"/>
      <c r="H9" s="443"/>
      <c r="I9" s="1">
        <v>113</v>
      </c>
      <c r="J9" s="276">
        <v>5700520</v>
      </c>
      <c r="K9" s="276">
        <v>2271479</v>
      </c>
      <c r="L9" s="276">
        <v>13579844</v>
      </c>
      <c r="M9" s="276">
        <v>10440731</v>
      </c>
      <c r="P9" s="130"/>
      <c r="Q9" s="130"/>
    </row>
    <row r="10" spans="1:13" ht="12.75">
      <c r="A10" s="441" t="s">
        <v>243</v>
      </c>
      <c r="B10" s="442"/>
      <c r="C10" s="442"/>
      <c r="D10" s="442"/>
      <c r="E10" s="442"/>
      <c r="F10" s="442"/>
      <c r="G10" s="442"/>
      <c r="H10" s="443"/>
      <c r="I10" s="1">
        <v>114</v>
      </c>
      <c r="J10" s="277">
        <f>J11+J12+J16+J20+J21+J22+J25+J26</f>
        <v>468293764</v>
      </c>
      <c r="K10" s="277">
        <f>K11+K12+K16+K20+K21+K22+K25+K26</f>
        <v>121163231</v>
      </c>
      <c r="L10" s="277">
        <f>L11+L12+L16+L20+L21+L22+L25+L26</f>
        <v>544424836</v>
      </c>
      <c r="M10" s="277">
        <f>M11+M12+M16+M20+M21+M22+M25+M26</f>
        <v>125259409</v>
      </c>
    </row>
    <row r="11" spans="1:13" ht="12.75">
      <c r="A11" s="441" t="s">
        <v>257</v>
      </c>
      <c r="B11" s="442"/>
      <c r="C11" s="442"/>
      <c r="D11" s="442"/>
      <c r="E11" s="442"/>
      <c r="F11" s="442"/>
      <c r="G11" s="442"/>
      <c r="H11" s="443"/>
      <c r="I11" s="1">
        <v>115</v>
      </c>
      <c r="J11" s="276">
        <v>0</v>
      </c>
      <c r="K11" s="276">
        <v>0</v>
      </c>
      <c r="L11" s="276">
        <v>0</v>
      </c>
      <c r="M11" s="276">
        <v>0</v>
      </c>
    </row>
    <row r="12" spans="1:13" ht="12.75">
      <c r="A12" s="441" t="s">
        <v>258</v>
      </c>
      <c r="B12" s="442"/>
      <c r="C12" s="442"/>
      <c r="D12" s="442"/>
      <c r="E12" s="442"/>
      <c r="F12" s="442"/>
      <c r="G12" s="442"/>
      <c r="H12" s="443"/>
      <c r="I12" s="1">
        <v>116</v>
      </c>
      <c r="J12" s="277">
        <f>SUM(J13:J15)</f>
        <v>338691450</v>
      </c>
      <c r="K12" s="277">
        <f>SUM(K13:K15)</f>
        <v>87615062</v>
      </c>
      <c r="L12" s="277">
        <f>SUM(L13:L15)</f>
        <v>414168227</v>
      </c>
      <c r="M12" s="277">
        <f>SUM(M13:M15)</f>
        <v>88068560</v>
      </c>
    </row>
    <row r="13" spans="1:13" ht="12.75" customHeight="1">
      <c r="A13" s="444" t="s">
        <v>259</v>
      </c>
      <c r="B13" s="444"/>
      <c r="C13" s="444"/>
      <c r="D13" s="444"/>
      <c r="E13" s="444"/>
      <c r="F13" s="444"/>
      <c r="G13" s="444"/>
      <c r="H13" s="444"/>
      <c r="I13" s="1">
        <v>117</v>
      </c>
      <c r="J13" s="276">
        <v>2463257</v>
      </c>
      <c r="K13" s="276">
        <v>834155</v>
      </c>
      <c r="L13" s="276">
        <v>2895265</v>
      </c>
      <c r="M13" s="276">
        <v>684443</v>
      </c>
    </row>
    <row r="14" spans="1:13" ht="12.75" customHeight="1">
      <c r="A14" s="444" t="s">
        <v>260</v>
      </c>
      <c r="B14" s="444"/>
      <c r="C14" s="444"/>
      <c r="D14" s="444"/>
      <c r="E14" s="444"/>
      <c r="F14" s="444"/>
      <c r="G14" s="444"/>
      <c r="H14" s="444"/>
      <c r="I14" s="1">
        <v>118</v>
      </c>
      <c r="J14" s="276">
        <v>4939728</v>
      </c>
      <c r="K14" s="276">
        <v>-5747291</v>
      </c>
      <c r="L14" s="276">
        <v>661278</v>
      </c>
      <c r="M14" s="276">
        <v>-12864061</v>
      </c>
    </row>
    <row r="15" spans="1:13" ht="12.75" customHeight="1">
      <c r="A15" s="444" t="s">
        <v>261</v>
      </c>
      <c r="B15" s="444"/>
      <c r="C15" s="444"/>
      <c r="D15" s="444"/>
      <c r="E15" s="444"/>
      <c r="F15" s="444"/>
      <c r="G15" s="444"/>
      <c r="H15" s="444"/>
      <c r="I15" s="1">
        <v>119</v>
      </c>
      <c r="J15" s="276">
        <v>331288465</v>
      </c>
      <c r="K15" s="276">
        <v>92528198</v>
      </c>
      <c r="L15" s="276">
        <v>410611684</v>
      </c>
      <c r="M15" s="276">
        <v>100248178</v>
      </c>
    </row>
    <row r="16" spans="1:13" ht="12.75">
      <c r="A16" s="441" t="s">
        <v>267</v>
      </c>
      <c r="B16" s="442"/>
      <c r="C16" s="442"/>
      <c r="D16" s="442"/>
      <c r="E16" s="442"/>
      <c r="F16" s="442"/>
      <c r="G16" s="442"/>
      <c r="H16" s="443"/>
      <c r="I16" s="1">
        <v>120</v>
      </c>
      <c r="J16" s="277">
        <f>SUM(J17:J19)</f>
        <v>50654497</v>
      </c>
      <c r="K16" s="277">
        <f>SUM(K17:K19)</f>
        <v>12858909</v>
      </c>
      <c r="L16" s="277">
        <f>SUM(L17:L19)</f>
        <v>51601871</v>
      </c>
      <c r="M16" s="277">
        <f>SUM(M17:M19)</f>
        <v>12888436</v>
      </c>
    </row>
    <row r="17" spans="1:13" ht="12.75" customHeight="1">
      <c r="A17" s="444" t="s">
        <v>262</v>
      </c>
      <c r="B17" s="444"/>
      <c r="C17" s="444"/>
      <c r="D17" s="444"/>
      <c r="E17" s="444"/>
      <c r="F17" s="444"/>
      <c r="G17" s="444"/>
      <c r="H17" s="444"/>
      <c r="I17" s="1">
        <v>121</v>
      </c>
      <c r="J17" s="276">
        <v>28397130</v>
      </c>
      <c r="K17" s="276">
        <v>7212336</v>
      </c>
      <c r="L17" s="276">
        <v>28912076</v>
      </c>
      <c r="M17" s="276">
        <v>7270984</v>
      </c>
    </row>
    <row r="18" spans="1:13" ht="12.75" customHeight="1">
      <c r="A18" s="444" t="s">
        <v>263</v>
      </c>
      <c r="B18" s="444"/>
      <c r="C18" s="444"/>
      <c r="D18" s="444"/>
      <c r="E18" s="444"/>
      <c r="F18" s="444"/>
      <c r="G18" s="444"/>
      <c r="H18" s="444"/>
      <c r="I18" s="1">
        <v>122</v>
      </c>
      <c r="J18" s="276">
        <v>14875511</v>
      </c>
      <c r="K18" s="276">
        <v>3762746</v>
      </c>
      <c r="L18" s="276">
        <v>15628208</v>
      </c>
      <c r="M18" s="276">
        <v>3918089</v>
      </c>
    </row>
    <row r="19" spans="1:13" ht="12.75" customHeight="1">
      <c r="A19" s="444" t="s">
        <v>264</v>
      </c>
      <c r="B19" s="444"/>
      <c r="C19" s="444"/>
      <c r="D19" s="444"/>
      <c r="E19" s="444"/>
      <c r="F19" s="444"/>
      <c r="G19" s="444"/>
      <c r="H19" s="444"/>
      <c r="I19" s="1">
        <v>123</v>
      </c>
      <c r="J19" s="276">
        <v>7381856</v>
      </c>
      <c r="K19" s="276">
        <v>1883827</v>
      </c>
      <c r="L19" s="276">
        <v>7061587</v>
      </c>
      <c r="M19" s="276">
        <v>1699363</v>
      </c>
    </row>
    <row r="20" spans="1:13" ht="12.75">
      <c r="A20" s="441" t="s">
        <v>265</v>
      </c>
      <c r="B20" s="442"/>
      <c r="C20" s="442"/>
      <c r="D20" s="442"/>
      <c r="E20" s="442"/>
      <c r="F20" s="442"/>
      <c r="G20" s="442"/>
      <c r="H20" s="443"/>
      <c r="I20" s="1">
        <v>124</v>
      </c>
      <c r="J20" s="276">
        <v>56316049</v>
      </c>
      <c r="K20" s="276">
        <v>14331074</v>
      </c>
      <c r="L20" s="276">
        <v>55690275</v>
      </c>
      <c r="M20" s="276">
        <v>13947479</v>
      </c>
    </row>
    <row r="21" spans="1:13" ht="12.75">
      <c r="A21" s="441" t="s">
        <v>266</v>
      </c>
      <c r="B21" s="442"/>
      <c r="C21" s="442"/>
      <c r="D21" s="442"/>
      <c r="E21" s="442"/>
      <c r="F21" s="442"/>
      <c r="G21" s="442"/>
      <c r="H21" s="443"/>
      <c r="I21" s="1">
        <v>125</v>
      </c>
      <c r="J21" s="276">
        <v>11786305</v>
      </c>
      <c r="K21" s="276">
        <v>3505028</v>
      </c>
      <c r="L21" s="276">
        <v>15081550</v>
      </c>
      <c r="M21" s="276">
        <v>6449124</v>
      </c>
    </row>
    <row r="22" spans="1:13" ht="12.75">
      <c r="A22" s="441" t="s">
        <v>268</v>
      </c>
      <c r="B22" s="442"/>
      <c r="C22" s="442"/>
      <c r="D22" s="442"/>
      <c r="E22" s="442"/>
      <c r="F22" s="442"/>
      <c r="G22" s="442"/>
      <c r="H22" s="443"/>
      <c r="I22" s="1">
        <v>126</v>
      </c>
      <c r="J22" s="277">
        <f>SUM(J23:J24)</f>
        <v>10164676</v>
      </c>
      <c r="K22" s="277">
        <f>SUM(K23:K24)</f>
        <v>2172371</v>
      </c>
      <c r="L22" s="277">
        <f>SUM(L23:L24)</f>
        <v>5582743</v>
      </c>
      <c r="M22" s="277">
        <f>SUM(M23:M24)</f>
        <v>1605640</v>
      </c>
    </row>
    <row r="23" spans="1:13" ht="12.75" customHeight="1">
      <c r="A23" s="444" t="s">
        <v>269</v>
      </c>
      <c r="B23" s="444"/>
      <c r="C23" s="444"/>
      <c r="D23" s="444"/>
      <c r="E23" s="444"/>
      <c r="F23" s="444"/>
      <c r="G23" s="444"/>
      <c r="H23" s="444"/>
      <c r="I23" s="1">
        <v>127</v>
      </c>
      <c r="J23" s="276">
        <v>0</v>
      </c>
      <c r="K23" s="276">
        <v>0</v>
      </c>
      <c r="L23" s="276">
        <v>0</v>
      </c>
      <c r="M23" s="276">
        <v>0</v>
      </c>
    </row>
    <row r="24" spans="1:13" ht="12.75" customHeight="1">
      <c r="A24" s="444" t="s">
        <v>270</v>
      </c>
      <c r="B24" s="444"/>
      <c r="C24" s="444"/>
      <c r="D24" s="444"/>
      <c r="E24" s="444"/>
      <c r="F24" s="444"/>
      <c r="G24" s="444"/>
      <c r="H24" s="444"/>
      <c r="I24" s="1">
        <v>128</v>
      </c>
      <c r="J24" s="276">
        <v>10164676</v>
      </c>
      <c r="K24" s="276">
        <v>2172371</v>
      </c>
      <c r="L24" s="276">
        <v>5582743</v>
      </c>
      <c r="M24" s="276">
        <v>1605640</v>
      </c>
    </row>
    <row r="25" spans="1:13" ht="12.75">
      <c r="A25" s="441" t="s">
        <v>271</v>
      </c>
      <c r="B25" s="442"/>
      <c r="C25" s="442"/>
      <c r="D25" s="442"/>
      <c r="E25" s="442"/>
      <c r="F25" s="442"/>
      <c r="G25" s="442"/>
      <c r="H25" s="443"/>
      <c r="I25" s="1">
        <v>129</v>
      </c>
      <c r="J25" s="276">
        <v>680787</v>
      </c>
      <c r="K25" s="276">
        <v>680787</v>
      </c>
      <c r="L25" s="276">
        <v>2300170</v>
      </c>
      <c r="M25" s="276">
        <v>2300170</v>
      </c>
    </row>
    <row r="26" spans="1:13" ht="12.75">
      <c r="A26" s="441" t="s">
        <v>272</v>
      </c>
      <c r="B26" s="442"/>
      <c r="C26" s="442"/>
      <c r="D26" s="442"/>
      <c r="E26" s="442"/>
      <c r="F26" s="442"/>
      <c r="G26" s="442"/>
      <c r="H26" s="443"/>
      <c r="I26" s="1">
        <v>130</v>
      </c>
      <c r="J26" s="276">
        <v>0</v>
      </c>
      <c r="K26" s="276">
        <v>0</v>
      </c>
      <c r="L26" s="276">
        <v>0</v>
      </c>
      <c r="M26" s="276">
        <v>0</v>
      </c>
    </row>
    <row r="27" spans="1:13" ht="12.75">
      <c r="A27" s="441" t="s">
        <v>273</v>
      </c>
      <c r="B27" s="442"/>
      <c r="C27" s="442"/>
      <c r="D27" s="442"/>
      <c r="E27" s="442"/>
      <c r="F27" s="442"/>
      <c r="G27" s="442"/>
      <c r="H27" s="443"/>
      <c r="I27" s="1">
        <v>131</v>
      </c>
      <c r="J27" s="277">
        <f>SUM(J28:J32)</f>
        <v>7475233</v>
      </c>
      <c r="K27" s="277">
        <f>SUM(K28:K32)</f>
        <v>1809538</v>
      </c>
      <c r="L27" s="277">
        <f>SUM(L28:L32)</f>
        <v>7108278</v>
      </c>
      <c r="M27" s="277">
        <f>SUM(M28:M32)</f>
        <v>-2985337</v>
      </c>
    </row>
    <row r="28" spans="1:13" ht="27.75" customHeight="1">
      <c r="A28" s="441" t="s">
        <v>274</v>
      </c>
      <c r="B28" s="442"/>
      <c r="C28" s="442"/>
      <c r="D28" s="442"/>
      <c r="E28" s="442"/>
      <c r="F28" s="442"/>
      <c r="G28" s="442"/>
      <c r="H28" s="443"/>
      <c r="I28" s="1">
        <v>132</v>
      </c>
      <c r="J28" s="276">
        <v>0</v>
      </c>
      <c r="K28" s="276">
        <v>0</v>
      </c>
      <c r="L28" s="276">
        <v>0</v>
      </c>
      <c r="M28" s="276">
        <v>0</v>
      </c>
    </row>
    <row r="29" spans="1:13" ht="26.25" customHeight="1">
      <c r="A29" s="441" t="s">
        <v>275</v>
      </c>
      <c r="B29" s="442"/>
      <c r="C29" s="442"/>
      <c r="D29" s="442"/>
      <c r="E29" s="442"/>
      <c r="F29" s="442"/>
      <c r="G29" s="442"/>
      <c r="H29" s="443"/>
      <c r="I29" s="1">
        <v>133</v>
      </c>
      <c r="J29" s="276">
        <v>7475233</v>
      </c>
      <c r="K29" s="276">
        <v>1809538</v>
      </c>
      <c r="L29" s="276">
        <v>7108278</v>
      </c>
      <c r="M29" s="276">
        <v>-2985337</v>
      </c>
    </row>
    <row r="30" spans="1:13" ht="12.75">
      <c r="A30" s="441" t="s">
        <v>276</v>
      </c>
      <c r="B30" s="442"/>
      <c r="C30" s="442"/>
      <c r="D30" s="442"/>
      <c r="E30" s="442"/>
      <c r="F30" s="442"/>
      <c r="G30" s="442"/>
      <c r="H30" s="443"/>
      <c r="I30" s="1">
        <v>134</v>
      </c>
      <c r="J30" s="276">
        <v>0</v>
      </c>
      <c r="K30" s="276">
        <v>0</v>
      </c>
      <c r="L30" s="276">
        <v>0</v>
      </c>
      <c r="M30" s="276">
        <v>0</v>
      </c>
    </row>
    <row r="31" spans="1:13" ht="12.75">
      <c r="A31" s="441" t="s">
        <v>277</v>
      </c>
      <c r="B31" s="442"/>
      <c r="C31" s="442"/>
      <c r="D31" s="442"/>
      <c r="E31" s="442"/>
      <c r="F31" s="442"/>
      <c r="G31" s="442"/>
      <c r="H31" s="443"/>
      <c r="I31" s="1">
        <v>135</v>
      </c>
      <c r="J31" s="276">
        <v>0</v>
      </c>
      <c r="K31" s="276">
        <v>0</v>
      </c>
      <c r="L31" s="276">
        <v>0</v>
      </c>
      <c r="M31" s="276">
        <v>0</v>
      </c>
    </row>
    <row r="32" spans="1:13" ht="12.75">
      <c r="A32" s="441" t="s">
        <v>278</v>
      </c>
      <c r="B32" s="442"/>
      <c r="C32" s="442"/>
      <c r="D32" s="442"/>
      <c r="E32" s="442"/>
      <c r="F32" s="442"/>
      <c r="G32" s="442"/>
      <c r="H32" s="443"/>
      <c r="I32" s="1">
        <v>136</v>
      </c>
      <c r="J32" s="276">
        <v>0</v>
      </c>
      <c r="K32" s="276">
        <v>0</v>
      </c>
      <c r="L32" s="276">
        <v>0</v>
      </c>
      <c r="M32" s="276">
        <v>0</v>
      </c>
    </row>
    <row r="33" spans="1:13" ht="12.75">
      <c r="A33" s="441" t="s">
        <v>279</v>
      </c>
      <c r="B33" s="442"/>
      <c r="C33" s="442"/>
      <c r="D33" s="442"/>
      <c r="E33" s="442"/>
      <c r="F33" s="442"/>
      <c r="G33" s="442"/>
      <c r="H33" s="443"/>
      <c r="I33" s="1">
        <v>137</v>
      </c>
      <c r="J33" s="277">
        <f>SUM(J34:J37)</f>
        <v>92509582</v>
      </c>
      <c r="K33" s="277">
        <f>SUM(K34:K37)</f>
        <v>24446272</v>
      </c>
      <c r="L33" s="277">
        <f>SUM(L34:L37)</f>
        <v>81198914</v>
      </c>
      <c r="M33" s="277">
        <f>SUM(M34:M37)</f>
        <v>24026526</v>
      </c>
    </row>
    <row r="34" spans="1:13" ht="27.75" customHeight="1">
      <c r="A34" s="441" t="s">
        <v>280</v>
      </c>
      <c r="B34" s="442"/>
      <c r="C34" s="442"/>
      <c r="D34" s="442"/>
      <c r="E34" s="442"/>
      <c r="F34" s="442"/>
      <c r="G34" s="442"/>
      <c r="H34" s="443"/>
      <c r="I34" s="1">
        <v>138</v>
      </c>
      <c r="J34" s="276">
        <v>0</v>
      </c>
      <c r="K34" s="276">
        <v>0</v>
      </c>
      <c r="L34" s="276">
        <v>0</v>
      </c>
      <c r="M34" s="276">
        <v>0</v>
      </c>
    </row>
    <row r="35" spans="1:13" ht="25.5" customHeight="1">
      <c r="A35" s="441" t="s">
        <v>281</v>
      </c>
      <c r="B35" s="442"/>
      <c r="C35" s="442"/>
      <c r="D35" s="442"/>
      <c r="E35" s="442"/>
      <c r="F35" s="442"/>
      <c r="G35" s="442"/>
      <c r="H35" s="443"/>
      <c r="I35" s="1">
        <v>139</v>
      </c>
      <c r="J35" s="276">
        <v>92509582</v>
      </c>
      <c r="K35" s="276">
        <v>24446272</v>
      </c>
      <c r="L35" s="276">
        <v>81198914</v>
      </c>
      <c r="M35" s="276">
        <v>24026526</v>
      </c>
    </row>
    <row r="36" spans="1:13" ht="12.75">
      <c r="A36" s="441" t="s">
        <v>282</v>
      </c>
      <c r="B36" s="442"/>
      <c r="C36" s="442"/>
      <c r="D36" s="442"/>
      <c r="E36" s="442"/>
      <c r="F36" s="442"/>
      <c r="G36" s="442"/>
      <c r="H36" s="443"/>
      <c r="I36" s="1">
        <v>140</v>
      </c>
      <c r="J36" s="276">
        <v>0</v>
      </c>
      <c r="K36" s="276">
        <v>0</v>
      </c>
      <c r="L36" s="276">
        <v>0</v>
      </c>
      <c r="M36" s="276">
        <v>0</v>
      </c>
    </row>
    <row r="37" spans="1:13" ht="12.75">
      <c r="A37" s="441" t="s">
        <v>283</v>
      </c>
      <c r="B37" s="442"/>
      <c r="C37" s="442"/>
      <c r="D37" s="442"/>
      <c r="E37" s="442"/>
      <c r="F37" s="442"/>
      <c r="G37" s="442"/>
      <c r="H37" s="443"/>
      <c r="I37" s="1">
        <v>141</v>
      </c>
      <c r="J37" s="276">
        <v>0</v>
      </c>
      <c r="K37" s="276">
        <v>0</v>
      </c>
      <c r="L37" s="276">
        <v>0</v>
      </c>
      <c r="M37" s="276">
        <v>0</v>
      </c>
    </row>
    <row r="38" spans="1:13" ht="12.75">
      <c r="A38" s="441" t="s">
        <v>284</v>
      </c>
      <c r="B38" s="442"/>
      <c r="C38" s="442"/>
      <c r="D38" s="442"/>
      <c r="E38" s="442"/>
      <c r="F38" s="442"/>
      <c r="G38" s="442"/>
      <c r="H38" s="443"/>
      <c r="I38" s="1">
        <v>142</v>
      </c>
      <c r="J38" s="276">
        <v>0</v>
      </c>
      <c r="K38" s="276">
        <v>0</v>
      </c>
      <c r="L38" s="276">
        <v>0</v>
      </c>
      <c r="M38" s="276">
        <v>0</v>
      </c>
    </row>
    <row r="39" spans="1:13" ht="12.75">
      <c r="A39" s="441" t="s">
        <v>285</v>
      </c>
      <c r="B39" s="442"/>
      <c r="C39" s="442"/>
      <c r="D39" s="442"/>
      <c r="E39" s="442"/>
      <c r="F39" s="442"/>
      <c r="G39" s="442"/>
      <c r="H39" s="443"/>
      <c r="I39" s="1">
        <v>143</v>
      </c>
      <c r="J39" s="276">
        <v>0</v>
      </c>
      <c r="K39" s="276">
        <v>0</v>
      </c>
      <c r="L39" s="276">
        <v>0</v>
      </c>
      <c r="M39" s="276">
        <v>0</v>
      </c>
    </row>
    <row r="40" spans="1:13" ht="12.75">
      <c r="A40" s="441" t="s">
        <v>256</v>
      </c>
      <c r="B40" s="442"/>
      <c r="C40" s="442"/>
      <c r="D40" s="442"/>
      <c r="E40" s="442"/>
      <c r="F40" s="442"/>
      <c r="G40" s="442"/>
      <c r="H40" s="443"/>
      <c r="I40" s="1">
        <v>144</v>
      </c>
      <c r="J40" s="276">
        <v>0</v>
      </c>
      <c r="K40" s="276">
        <v>0</v>
      </c>
      <c r="L40" s="276">
        <v>0</v>
      </c>
      <c r="M40" s="276">
        <v>0</v>
      </c>
    </row>
    <row r="41" spans="1:13" ht="12.75">
      <c r="A41" s="441" t="s">
        <v>255</v>
      </c>
      <c r="B41" s="442"/>
      <c r="C41" s="442"/>
      <c r="D41" s="442"/>
      <c r="E41" s="442"/>
      <c r="F41" s="442"/>
      <c r="G41" s="442"/>
      <c r="H41" s="443"/>
      <c r="I41" s="1">
        <v>145</v>
      </c>
      <c r="J41" s="276">
        <v>0</v>
      </c>
      <c r="K41" s="276">
        <v>0</v>
      </c>
      <c r="L41" s="276">
        <v>0</v>
      </c>
      <c r="M41" s="276">
        <v>0</v>
      </c>
    </row>
    <row r="42" spans="1:13" ht="12.75">
      <c r="A42" s="441" t="s">
        <v>254</v>
      </c>
      <c r="B42" s="442"/>
      <c r="C42" s="442"/>
      <c r="D42" s="442"/>
      <c r="E42" s="442"/>
      <c r="F42" s="442"/>
      <c r="G42" s="442"/>
      <c r="H42" s="443"/>
      <c r="I42" s="1">
        <v>146</v>
      </c>
      <c r="J42" s="277">
        <f>J7+J27+J38+J40</f>
        <v>494183239</v>
      </c>
      <c r="K42" s="277">
        <f>K7+K27+K38+K40</f>
        <v>126523331</v>
      </c>
      <c r="L42" s="277">
        <f>L7+L27+L38+L40</f>
        <v>572058537</v>
      </c>
      <c r="M42" s="277">
        <f>M7+M27+M38+M40</f>
        <v>124380075</v>
      </c>
    </row>
    <row r="43" spans="1:13" ht="12.75">
      <c r="A43" s="441" t="s">
        <v>253</v>
      </c>
      <c r="B43" s="442"/>
      <c r="C43" s="442"/>
      <c r="D43" s="442"/>
      <c r="E43" s="442"/>
      <c r="F43" s="442"/>
      <c r="G43" s="442"/>
      <c r="H43" s="443"/>
      <c r="I43" s="1">
        <v>147</v>
      </c>
      <c r="J43" s="277">
        <f>J10+J33+J39+J41</f>
        <v>560803346</v>
      </c>
      <c r="K43" s="277">
        <f>K10+K33+K39+K41</f>
        <v>145609503</v>
      </c>
      <c r="L43" s="277">
        <f>L10+L33+L39+L41</f>
        <v>625623750</v>
      </c>
      <c r="M43" s="277">
        <f>M10+M33+M39+M41</f>
        <v>149285935</v>
      </c>
    </row>
    <row r="44" spans="1:13" ht="12.75">
      <c r="A44" s="441" t="s">
        <v>250</v>
      </c>
      <c r="B44" s="442"/>
      <c r="C44" s="442"/>
      <c r="D44" s="442"/>
      <c r="E44" s="442"/>
      <c r="F44" s="442"/>
      <c r="G44" s="442"/>
      <c r="H44" s="443"/>
      <c r="I44" s="1">
        <v>148</v>
      </c>
      <c r="J44" s="277">
        <f>J42-J43</f>
        <v>-66620107</v>
      </c>
      <c r="K44" s="277">
        <f>K42-K43</f>
        <v>-19086172</v>
      </c>
      <c r="L44" s="277">
        <f>L42-L43</f>
        <v>-53565213</v>
      </c>
      <c r="M44" s="277">
        <f>M42-M43</f>
        <v>-24905860</v>
      </c>
    </row>
    <row r="45" spans="1:13" ht="12.75">
      <c r="A45" s="445" t="s">
        <v>252</v>
      </c>
      <c r="B45" s="446"/>
      <c r="C45" s="446"/>
      <c r="D45" s="446"/>
      <c r="E45" s="446"/>
      <c r="F45" s="446"/>
      <c r="G45" s="446"/>
      <c r="H45" s="447"/>
      <c r="I45" s="1">
        <v>149</v>
      </c>
      <c r="J45" s="277">
        <f>IF(J42&gt;J43,J42-J43,0)</f>
        <v>0</v>
      </c>
      <c r="K45" s="277">
        <f>IF(K42&gt;K43,K42-K43,0)</f>
        <v>0</v>
      </c>
      <c r="L45" s="277">
        <f>IF(L42&gt;L43,L42-L43,0)</f>
        <v>0</v>
      </c>
      <c r="M45" s="277">
        <f>IF(M42&gt;M43,M42-M43,0)</f>
        <v>0</v>
      </c>
    </row>
    <row r="46" spans="1:13" ht="12.75">
      <c r="A46" s="445" t="s">
        <v>251</v>
      </c>
      <c r="B46" s="446"/>
      <c r="C46" s="446"/>
      <c r="D46" s="446"/>
      <c r="E46" s="446"/>
      <c r="F46" s="446"/>
      <c r="G46" s="446"/>
      <c r="H46" s="447"/>
      <c r="I46" s="1">
        <v>150</v>
      </c>
      <c r="J46" s="277">
        <f>IF(J43&gt;J42,J43-J42,0)</f>
        <v>66620107</v>
      </c>
      <c r="K46" s="277">
        <f>IF(K43&gt;K42,K43-K42,0)</f>
        <v>19086172</v>
      </c>
      <c r="L46" s="277">
        <f>IF(L43&gt;L42,L43-L42,0)</f>
        <v>53565213</v>
      </c>
      <c r="M46" s="277">
        <f>IF(M43&gt;M42,M43-M42,0)</f>
        <v>24905860</v>
      </c>
    </row>
    <row r="47" spans="1:13" ht="12.75">
      <c r="A47" s="441" t="s">
        <v>249</v>
      </c>
      <c r="B47" s="442"/>
      <c r="C47" s="442"/>
      <c r="D47" s="442"/>
      <c r="E47" s="442"/>
      <c r="F47" s="442"/>
      <c r="G47" s="442"/>
      <c r="H47" s="443"/>
      <c r="I47" s="1">
        <v>151</v>
      </c>
      <c r="J47" s="276">
        <v>849254</v>
      </c>
      <c r="K47" s="276">
        <v>737881</v>
      </c>
      <c r="L47" s="276">
        <v>0</v>
      </c>
      <c r="M47" s="276">
        <v>0</v>
      </c>
    </row>
    <row r="48" spans="1:13" ht="12.75">
      <c r="A48" s="441" t="s">
        <v>248</v>
      </c>
      <c r="B48" s="442"/>
      <c r="C48" s="442"/>
      <c r="D48" s="442"/>
      <c r="E48" s="442"/>
      <c r="F48" s="442"/>
      <c r="G48" s="442"/>
      <c r="H48" s="443"/>
      <c r="I48" s="1">
        <v>152</v>
      </c>
      <c r="J48" s="277">
        <f>J44-J47</f>
        <v>-67469361</v>
      </c>
      <c r="K48" s="277">
        <f>K44-K47</f>
        <v>-19824053</v>
      </c>
      <c r="L48" s="277">
        <f>L44-L47</f>
        <v>-53565213</v>
      </c>
      <c r="M48" s="277">
        <f>M44-M47</f>
        <v>-24905860</v>
      </c>
    </row>
    <row r="49" spans="1:13" ht="12.75">
      <c r="A49" s="445" t="s">
        <v>246</v>
      </c>
      <c r="B49" s="446"/>
      <c r="C49" s="446"/>
      <c r="D49" s="446"/>
      <c r="E49" s="446"/>
      <c r="F49" s="446"/>
      <c r="G49" s="446"/>
      <c r="H49" s="447"/>
      <c r="I49" s="1">
        <v>153</v>
      </c>
      <c r="J49" s="277">
        <f>IF(J48&gt;0,J48,0)</f>
        <v>0</v>
      </c>
      <c r="K49" s="277">
        <f>IF(K48&gt;0,K48,0)</f>
        <v>0</v>
      </c>
      <c r="L49" s="277">
        <f>IF(L48&gt;0,L48,0)</f>
        <v>0</v>
      </c>
      <c r="M49" s="277">
        <f>IF(M48&gt;0,M48,0)</f>
        <v>0</v>
      </c>
    </row>
    <row r="50" spans="1:13" ht="12.75">
      <c r="A50" s="453" t="s">
        <v>247</v>
      </c>
      <c r="B50" s="454"/>
      <c r="C50" s="454"/>
      <c r="D50" s="454"/>
      <c r="E50" s="454"/>
      <c r="F50" s="454"/>
      <c r="G50" s="454"/>
      <c r="H50" s="455"/>
      <c r="I50" s="2">
        <v>154</v>
      </c>
      <c r="J50" s="278">
        <f>IF(J48&lt;0,-J48,0)</f>
        <v>67469361</v>
      </c>
      <c r="K50" s="278">
        <f>IF(K48&lt;0,-K48,0)</f>
        <v>19824053</v>
      </c>
      <c r="L50" s="278">
        <f>IF(L48&lt;0,-L48,0)</f>
        <v>53565213</v>
      </c>
      <c r="M50" s="278">
        <f>IF(M48&lt;0,-M48,0)</f>
        <v>24905860</v>
      </c>
    </row>
    <row r="51" spans="1:13" ht="12.75" customHeight="1">
      <c r="A51" s="451" t="s">
        <v>245</v>
      </c>
      <c r="B51" s="452"/>
      <c r="C51" s="452"/>
      <c r="D51" s="452"/>
      <c r="E51" s="452"/>
      <c r="F51" s="452"/>
      <c r="G51" s="452"/>
      <c r="H51" s="452"/>
      <c r="I51" s="452"/>
      <c r="J51" s="452"/>
      <c r="K51" s="452"/>
      <c r="L51" s="452"/>
      <c r="M51" s="452"/>
    </row>
    <row r="52" spans="1:13" ht="12.75" customHeight="1">
      <c r="A52" s="438" t="s">
        <v>244</v>
      </c>
      <c r="B52" s="439"/>
      <c r="C52" s="439"/>
      <c r="D52" s="439"/>
      <c r="E52" s="439"/>
      <c r="F52" s="439"/>
      <c r="G52" s="439"/>
      <c r="H52" s="439"/>
      <c r="I52" s="1"/>
      <c r="J52" s="7"/>
      <c r="K52" s="7"/>
      <c r="L52" s="275"/>
      <c r="M52" s="275"/>
    </row>
    <row r="53" spans="1:13" ht="12.75" customHeight="1">
      <c r="A53" s="456" t="s">
        <v>233</v>
      </c>
      <c r="B53" s="457"/>
      <c r="C53" s="457"/>
      <c r="D53" s="457"/>
      <c r="E53" s="457"/>
      <c r="F53" s="457"/>
      <c r="G53" s="457"/>
      <c r="H53" s="458"/>
      <c r="I53" s="1">
        <v>155</v>
      </c>
      <c r="J53" s="275">
        <f>J48</f>
        <v>-67469361</v>
      </c>
      <c r="K53" s="275">
        <f>K48</f>
        <v>-19824053</v>
      </c>
      <c r="L53" s="276">
        <f>L48</f>
        <v>-53565213</v>
      </c>
      <c r="M53" s="276">
        <f>M48</f>
        <v>-24905860</v>
      </c>
    </row>
    <row r="54" spans="1:13" ht="12.75" customHeight="1">
      <c r="A54" s="448" t="s">
        <v>232</v>
      </c>
      <c r="B54" s="449"/>
      <c r="C54" s="449"/>
      <c r="D54" s="449"/>
      <c r="E54" s="449"/>
      <c r="F54" s="449"/>
      <c r="G54" s="449"/>
      <c r="H54" s="450"/>
      <c r="I54" s="1">
        <v>156</v>
      </c>
      <c r="J54" s="220">
        <v>0</v>
      </c>
      <c r="K54" s="220">
        <v>0</v>
      </c>
      <c r="L54" s="272">
        <v>0</v>
      </c>
      <c r="M54" s="272">
        <v>0</v>
      </c>
    </row>
    <row r="55" spans="1:13" ht="12.75" customHeight="1">
      <c r="A55" s="451" t="s">
        <v>286</v>
      </c>
      <c r="B55" s="452"/>
      <c r="C55" s="452"/>
      <c r="D55" s="452"/>
      <c r="E55" s="452"/>
      <c r="F55" s="452"/>
      <c r="G55" s="452"/>
      <c r="H55" s="452"/>
      <c r="I55" s="452"/>
      <c r="J55" s="452"/>
      <c r="K55" s="452"/>
      <c r="L55" s="452"/>
      <c r="M55" s="452"/>
    </row>
    <row r="56" spans="1:13" ht="12.75">
      <c r="A56" s="438" t="s">
        <v>287</v>
      </c>
      <c r="B56" s="439"/>
      <c r="C56" s="439"/>
      <c r="D56" s="439"/>
      <c r="E56" s="439"/>
      <c r="F56" s="439"/>
      <c r="G56" s="439"/>
      <c r="H56" s="440"/>
      <c r="I56" s="9">
        <v>157</v>
      </c>
      <c r="J56" s="219">
        <f>J48</f>
        <v>-67469361</v>
      </c>
      <c r="K56" s="219">
        <f>K48</f>
        <v>-19824053</v>
      </c>
      <c r="L56" s="275">
        <f>L48</f>
        <v>-53565213</v>
      </c>
      <c r="M56" s="275">
        <f>M48</f>
        <v>-24905860</v>
      </c>
    </row>
    <row r="57" spans="1:13" ht="12.75">
      <c r="A57" s="441" t="s">
        <v>288</v>
      </c>
      <c r="B57" s="442"/>
      <c r="C57" s="442"/>
      <c r="D57" s="442"/>
      <c r="E57" s="442"/>
      <c r="F57" s="442"/>
      <c r="G57" s="442"/>
      <c r="H57" s="443"/>
      <c r="I57" s="1">
        <v>158</v>
      </c>
      <c r="J57" s="45">
        <f>SUM(J58:J64)</f>
        <v>0</v>
      </c>
      <c r="K57" s="45">
        <f>SUM(K58:K64)</f>
        <v>0</v>
      </c>
      <c r="L57" s="277">
        <f>SUM(L58:L64)</f>
        <v>0</v>
      </c>
      <c r="M57" s="277">
        <f>SUM(M58:M64)</f>
        <v>0</v>
      </c>
    </row>
    <row r="58" spans="1:13" ht="12.75" customHeight="1">
      <c r="A58" s="441" t="s">
        <v>290</v>
      </c>
      <c r="B58" s="442"/>
      <c r="C58" s="442"/>
      <c r="D58" s="442"/>
      <c r="E58" s="442"/>
      <c r="F58" s="442"/>
      <c r="G58" s="442"/>
      <c r="H58" s="443"/>
      <c r="I58" s="1">
        <v>159</v>
      </c>
      <c r="J58" s="7">
        <v>0</v>
      </c>
      <c r="K58" s="7">
        <v>0</v>
      </c>
      <c r="L58" s="276">
        <v>0</v>
      </c>
      <c r="M58" s="276">
        <v>0</v>
      </c>
    </row>
    <row r="59" spans="1:13" ht="12.75">
      <c r="A59" s="441" t="s">
        <v>569</v>
      </c>
      <c r="B59" s="442"/>
      <c r="C59" s="442"/>
      <c r="D59" s="442"/>
      <c r="E59" s="442"/>
      <c r="F59" s="442"/>
      <c r="G59" s="442"/>
      <c r="H59" s="443"/>
      <c r="I59" s="1">
        <v>160</v>
      </c>
      <c r="J59" s="7">
        <v>0</v>
      </c>
      <c r="K59" s="7">
        <v>0</v>
      </c>
      <c r="L59" s="276">
        <v>0</v>
      </c>
      <c r="M59" s="276">
        <v>0</v>
      </c>
    </row>
    <row r="60" spans="1:13" ht="12.75" customHeight="1">
      <c r="A60" s="441" t="s">
        <v>291</v>
      </c>
      <c r="B60" s="442"/>
      <c r="C60" s="442"/>
      <c r="D60" s="442"/>
      <c r="E60" s="442"/>
      <c r="F60" s="442"/>
      <c r="G60" s="442"/>
      <c r="H60" s="443"/>
      <c r="I60" s="1">
        <v>161</v>
      </c>
      <c r="J60" s="7">
        <v>0</v>
      </c>
      <c r="K60" s="7">
        <v>0</v>
      </c>
      <c r="L60" s="276">
        <v>0</v>
      </c>
      <c r="M60" s="276">
        <v>0</v>
      </c>
    </row>
    <row r="61" spans="1:13" ht="12.75" customHeight="1">
      <c r="A61" s="441" t="s">
        <v>292</v>
      </c>
      <c r="B61" s="442"/>
      <c r="C61" s="442"/>
      <c r="D61" s="442"/>
      <c r="E61" s="442"/>
      <c r="F61" s="442"/>
      <c r="G61" s="442"/>
      <c r="H61" s="443"/>
      <c r="I61" s="1">
        <v>162</v>
      </c>
      <c r="J61" s="7">
        <v>0</v>
      </c>
      <c r="K61" s="7">
        <v>0</v>
      </c>
      <c r="L61" s="276">
        <v>0</v>
      </c>
      <c r="M61" s="276">
        <v>0</v>
      </c>
    </row>
    <row r="62" spans="1:13" ht="12.75" customHeight="1">
      <c r="A62" s="441" t="s">
        <v>293</v>
      </c>
      <c r="B62" s="442"/>
      <c r="C62" s="442"/>
      <c r="D62" s="442"/>
      <c r="E62" s="442"/>
      <c r="F62" s="442"/>
      <c r="G62" s="442"/>
      <c r="H62" s="443"/>
      <c r="I62" s="1">
        <v>163</v>
      </c>
      <c r="J62" s="7">
        <v>0</v>
      </c>
      <c r="K62" s="7">
        <v>0</v>
      </c>
      <c r="L62" s="276">
        <v>0</v>
      </c>
      <c r="M62" s="276">
        <v>0</v>
      </c>
    </row>
    <row r="63" spans="1:13" ht="12.75" customHeight="1">
      <c r="A63" s="441" t="s">
        <v>294</v>
      </c>
      <c r="B63" s="442"/>
      <c r="C63" s="442"/>
      <c r="D63" s="442"/>
      <c r="E63" s="442"/>
      <c r="F63" s="442"/>
      <c r="G63" s="442"/>
      <c r="H63" s="443"/>
      <c r="I63" s="1">
        <v>164</v>
      </c>
      <c r="J63" s="7">
        <v>0</v>
      </c>
      <c r="K63" s="7">
        <v>0</v>
      </c>
      <c r="L63" s="276">
        <v>0</v>
      </c>
      <c r="M63" s="276">
        <v>0</v>
      </c>
    </row>
    <row r="64" spans="1:13" ht="12.75" customHeight="1">
      <c r="A64" s="441" t="s">
        <v>295</v>
      </c>
      <c r="B64" s="442"/>
      <c r="C64" s="442"/>
      <c r="D64" s="442"/>
      <c r="E64" s="442"/>
      <c r="F64" s="442"/>
      <c r="G64" s="442"/>
      <c r="H64" s="443"/>
      <c r="I64" s="1">
        <v>165</v>
      </c>
      <c r="J64" s="7">
        <v>0</v>
      </c>
      <c r="K64" s="7">
        <v>0</v>
      </c>
      <c r="L64" s="276">
        <v>0</v>
      </c>
      <c r="M64" s="276">
        <v>0</v>
      </c>
    </row>
    <row r="65" spans="1:13" ht="12.75" customHeight="1">
      <c r="A65" s="441" t="s">
        <v>289</v>
      </c>
      <c r="B65" s="442"/>
      <c r="C65" s="442"/>
      <c r="D65" s="442"/>
      <c r="E65" s="442"/>
      <c r="F65" s="442"/>
      <c r="G65" s="442"/>
      <c r="H65" s="443"/>
      <c r="I65" s="1">
        <v>166</v>
      </c>
      <c r="J65" s="7">
        <v>0</v>
      </c>
      <c r="K65" s="7">
        <v>0</v>
      </c>
      <c r="L65" s="276">
        <v>0</v>
      </c>
      <c r="M65" s="276">
        <v>0</v>
      </c>
    </row>
    <row r="66" spans="1:13" ht="12.75" customHeight="1">
      <c r="A66" s="441" t="s">
        <v>296</v>
      </c>
      <c r="B66" s="442"/>
      <c r="C66" s="442"/>
      <c r="D66" s="442"/>
      <c r="E66" s="442"/>
      <c r="F66" s="442"/>
      <c r="G66" s="442"/>
      <c r="H66" s="443"/>
      <c r="I66" s="1">
        <v>167</v>
      </c>
      <c r="J66" s="45">
        <f>J57-J65</f>
        <v>0</v>
      </c>
      <c r="K66" s="45">
        <f>K57-K65</f>
        <v>0</v>
      </c>
      <c r="L66" s="277">
        <f>L57-L65</f>
        <v>0</v>
      </c>
      <c r="M66" s="277">
        <f>M57-M65</f>
        <v>0</v>
      </c>
    </row>
    <row r="67" spans="1:13" ht="12.75" customHeight="1">
      <c r="A67" s="441" t="s">
        <v>297</v>
      </c>
      <c r="B67" s="442"/>
      <c r="C67" s="442"/>
      <c r="D67" s="442"/>
      <c r="E67" s="442"/>
      <c r="F67" s="442"/>
      <c r="G67" s="442"/>
      <c r="H67" s="443"/>
      <c r="I67" s="1">
        <v>168</v>
      </c>
      <c r="J67" s="50">
        <f>J56+J66</f>
        <v>-67469361</v>
      </c>
      <c r="K67" s="50">
        <f>K56+K66</f>
        <v>-19824053</v>
      </c>
      <c r="L67" s="278">
        <f>L56+L66</f>
        <v>-53565213</v>
      </c>
      <c r="M67" s="278">
        <f>M56+M66</f>
        <v>-24905860</v>
      </c>
    </row>
    <row r="68" spans="1:13" ht="12.75" customHeight="1">
      <c r="A68" s="461" t="s">
        <v>298</v>
      </c>
      <c r="B68" s="462"/>
      <c r="C68" s="462"/>
      <c r="D68" s="462"/>
      <c r="E68" s="462"/>
      <c r="F68" s="462"/>
      <c r="G68" s="462"/>
      <c r="H68" s="462"/>
      <c r="I68" s="462"/>
      <c r="J68" s="462"/>
      <c r="K68" s="462"/>
      <c r="L68" s="462"/>
      <c r="M68" s="462"/>
    </row>
    <row r="69" spans="1:13" ht="12.75" customHeight="1">
      <c r="A69" s="463" t="s">
        <v>299</v>
      </c>
      <c r="B69" s="464"/>
      <c r="C69" s="464"/>
      <c r="D69" s="464"/>
      <c r="E69" s="464"/>
      <c r="F69" s="464"/>
      <c r="G69" s="464"/>
      <c r="H69" s="464"/>
      <c r="I69" s="464"/>
      <c r="J69" s="464"/>
      <c r="K69" s="464"/>
      <c r="L69" s="464"/>
      <c r="M69" s="464"/>
    </row>
    <row r="70" spans="1:13" ht="12.75">
      <c r="A70" s="465" t="s">
        <v>233</v>
      </c>
      <c r="B70" s="466"/>
      <c r="C70" s="466"/>
      <c r="D70" s="466"/>
      <c r="E70" s="466"/>
      <c r="F70" s="466"/>
      <c r="G70" s="466"/>
      <c r="H70" s="467"/>
      <c r="I70" s="9">
        <v>169</v>
      </c>
      <c r="J70" s="6">
        <f>J67</f>
        <v>-67469361</v>
      </c>
      <c r="K70" s="218">
        <f>K67</f>
        <v>-19824053</v>
      </c>
      <c r="L70" s="275">
        <f>L67</f>
        <v>-53565213</v>
      </c>
      <c r="M70" s="275">
        <f>M67</f>
        <v>-24905860</v>
      </c>
    </row>
    <row r="71" spans="1:13" ht="12.75">
      <c r="A71" s="448" t="s">
        <v>232</v>
      </c>
      <c r="B71" s="449"/>
      <c r="C71" s="449"/>
      <c r="D71" s="449"/>
      <c r="E71" s="449"/>
      <c r="F71" s="449"/>
      <c r="G71" s="449"/>
      <c r="H71" s="450"/>
      <c r="I71" s="4">
        <v>170</v>
      </c>
      <c r="J71" s="8">
        <f>J54</f>
        <v>0</v>
      </c>
      <c r="K71" s="8">
        <f>K54</f>
        <v>0</v>
      </c>
      <c r="L71" s="278">
        <f>L54</f>
        <v>0</v>
      </c>
      <c r="M71" s="278">
        <f>M54</f>
        <v>0</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dataValidations count="3">
    <dataValidation type="whole" operator="notEqual" allowBlank="1" showInputMessage="1" showErrorMessage="1" errorTitle="Pogrešan unos" error="Mogu se unijeti samo cjelobrojne vrijednosti." sqref="K54:L54 J56:M67 K53 J47 L47 J53:J54 J70:M71">
      <formula1>999999999999</formula1>
    </dataValidation>
    <dataValidation type="whole" operator="notEqual" allowBlank="1" showInputMessage="1" showErrorMessage="1" errorTitle="Pogrešan unos" error="Mogu se unijeti samo cjelobrojne pozitivne ili negativne vrijednosti." sqref="J11 L11">
      <formula1>999999999999</formula1>
    </dataValidation>
    <dataValidation type="whole" operator="greaterThanOrEqual" allowBlank="1" showInputMessage="1" showErrorMessage="1" errorTitle="Pogrešan unos" error="Mogu se unijeti samo cjelobrojne pozitivne vrijednosti." sqref="K33:M33 K27:M27 K10:M10 K22:M22 J7:J10 K16:M16 K12:M12 K7:M7 J48:M50 K42:M46 J12:J46 L23 L28 L34 L36:L41 L30:L32 L25:L26 L53:M53">
      <formula1>0</formula1>
    </dataValidation>
  </dataValidations>
  <printOptions/>
  <pageMargins left="0.75" right="0.75" top="1" bottom="1" header="0.5" footer="0.5"/>
  <pageSetup horizontalDpi="600" verticalDpi="600" orientation="portrait" paperSize="9" scale="70" r:id="rId1"/>
  <ignoredErrors>
    <ignoredError sqref="J57:K57" formulaRange="1"/>
    <ignoredError sqref="J71:K71 J70:K70 A1:M1 A27:I27 A20:I21 A56:K56 A16:I16 A23:I23 A22:I22 A51:M51 A33:I50 A10:I12 A8:I9 A13:I15 A25:I26 A28:I28 A55:M55 A53:I53 A17:I19 A24:I24 A30:I32 A29:I29 A3:M6 B2:M2 A7:I7 A54:I54 A52:K52" unlockedFormula="1"/>
  </ignoredErrors>
</worksheet>
</file>

<file path=xl/worksheets/sheet3.xml><?xml version="1.0" encoding="utf-8"?>
<worksheet xmlns="http://schemas.openxmlformats.org/spreadsheetml/2006/main" xmlns:r="http://schemas.openxmlformats.org/officeDocument/2006/relationships">
  <dimension ref="A1:K125"/>
  <sheetViews>
    <sheetView zoomScaleSheetLayoutView="110" zoomScalePageLayoutView="0" workbookViewId="0" topLeftCell="A91">
      <selection activeCell="L72" sqref="L72"/>
    </sheetView>
  </sheetViews>
  <sheetFormatPr defaultColWidth="9.140625" defaultRowHeight="12.75"/>
  <cols>
    <col min="1" max="9" width="9.140625" style="44" customWidth="1"/>
    <col min="10" max="10" width="15.421875" style="44" customWidth="1"/>
    <col min="11" max="11" width="15.28125" style="44" customWidth="1"/>
    <col min="12" max="16384" width="9.140625" style="44" customWidth="1"/>
  </cols>
  <sheetData>
    <row r="1" spans="1:11" ht="15.75">
      <c r="A1" s="460" t="s">
        <v>130</v>
      </c>
      <c r="B1" s="460"/>
      <c r="C1" s="460"/>
      <c r="D1" s="460"/>
      <c r="E1" s="460"/>
      <c r="F1" s="460"/>
      <c r="G1" s="460"/>
      <c r="H1" s="460"/>
      <c r="I1" s="460"/>
      <c r="J1" s="460"/>
      <c r="K1" s="460"/>
    </row>
    <row r="2" spans="1:11" ht="12.75" customHeight="1">
      <c r="A2" s="472" t="s">
        <v>608</v>
      </c>
      <c r="B2" s="472"/>
      <c r="C2" s="472"/>
      <c r="D2" s="472"/>
      <c r="E2" s="472"/>
      <c r="F2" s="472"/>
      <c r="G2" s="472"/>
      <c r="H2" s="472"/>
      <c r="I2" s="472"/>
      <c r="J2" s="472"/>
      <c r="K2" s="472"/>
    </row>
    <row r="3" spans="1:11" ht="12.75">
      <c r="A3" s="473" t="s">
        <v>131</v>
      </c>
      <c r="B3" s="474"/>
      <c r="C3" s="474"/>
      <c r="D3" s="474"/>
      <c r="E3" s="474"/>
      <c r="F3" s="474"/>
      <c r="G3" s="474"/>
      <c r="H3" s="474"/>
      <c r="I3" s="474"/>
      <c r="J3" s="474"/>
      <c r="K3" s="475"/>
    </row>
    <row r="4" spans="1:11" ht="12.75">
      <c r="A4" s="476" t="s">
        <v>132</v>
      </c>
      <c r="B4" s="477"/>
      <c r="C4" s="477"/>
      <c r="D4" s="477"/>
      <c r="E4" s="477"/>
      <c r="F4" s="477"/>
      <c r="G4" s="477"/>
      <c r="H4" s="478"/>
      <c r="I4" s="132" t="s">
        <v>133</v>
      </c>
      <c r="J4" s="48" t="s">
        <v>134</v>
      </c>
      <c r="K4" s="133" t="s">
        <v>135</v>
      </c>
    </row>
    <row r="5" spans="1:11" ht="12.75">
      <c r="A5" s="468">
        <v>1</v>
      </c>
      <c r="B5" s="468"/>
      <c r="C5" s="468"/>
      <c r="D5" s="468"/>
      <c r="E5" s="468"/>
      <c r="F5" s="468"/>
      <c r="G5" s="468"/>
      <c r="H5" s="468"/>
      <c r="I5" s="46">
        <v>2</v>
      </c>
      <c r="J5" s="131">
        <v>3</v>
      </c>
      <c r="K5" s="131">
        <v>4</v>
      </c>
    </row>
    <row r="6" spans="1:11" ht="12.75">
      <c r="A6" s="469" t="s">
        <v>136</v>
      </c>
      <c r="B6" s="470"/>
      <c r="C6" s="470"/>
      <c r="D6" s="470"/>
      <c r="E6" s="470"/>
      <c r="F6" s="470"/>
      <c r="G6" s="470"/>
      <c r="H6" s="470"/>
      <c r="I6" s="470"/>
      <c r="J6" s="470"/>
      <c r="K6" s="471"/>
    </row>
    <row r="7" spans="1:11" ht="12.75">
      <c r="A7" s="438" t="s">
        <v>137</v>
      </c>
      <c r="B7" s="439"/>
      <c r="C7" s="439"/>
      <c r="D7" s="439"/>
      <c r="E7" s="439"/>
      <c r="F7" s="439"/>
      <c r="G7" s="439"/>
      <c r="H7" s="440"/>
      <c r="I7" s="3">
        <v>1</v>
      </c>
      <c r="J7" s="275">
        <v>0</v>
      </c>
      <c r="K7" s="275">
        <v>0</v>
      </c>
    </row>
    <row r="8" spans="1:11" ht="12.75">
      <c r="A8" s="441" t="s">
        <v>138</v>
      </c>
      <c r="B8" s="442"/>
      <c r="C8" s="442"/>
      <c r="D8" s="442"/>
      <c r="E8" s="442"/>
      <c r="F8" s="442"/>
      <c r="G8" s="442"/>
      <c r="H8" s="443"/>
      <c r="I8" s="1">
        <v>2</v>
      </c>
      <c r="J8" s="277">
        <f>J9+J16+J26+J35+J39</f>
        <v>447481471</v>
      </c>
      <c r="K8" s="277">
        <f>K9+K16+K26+K35+K39</f>
        <v>447369367</v>
      </c>
    </row>
    <row r="9" spans="1:11" ht="12.75">
      <c r="A9" s="479" t="s">
        <v>139</v>
      </c>
      <c r="B9" s="480"/>
      <c r="C9" s="480"/>
      <c r="D9" s="480"/>
      <c r="E9" s="480"/>
      <c r="F9" s="480"/>
      <c r="G9" s="480"/>
      <c r="H9" s="481"/>
      <c r="I9" s="1">
        <v>3</v>
      </c>
      <c r="J9" s="277">
        <f>SUM(J10:J15)</f>
        <v>25143187</v>
      </c>
      <c r="K9" s="277">
        <f>SUM(K10:K15)</f>
        <v>20876030</v>
      </c>
    </row>
    <row r="10" spans="1:11" ht="12.75" customHeight="1">
      <c r="A10" s="444" t="s">
        <v>140</v>
      </c>
      <c r="B10" s="444"/>
      <c r="C10" s="444"/>
      <c r="D10" s="444"/>
      <c r="E10" s="444"/>
      <c r="F10" s="444"/>
      <c r="G10" s="444"/>
      <c r="H10" s="444"/>
      <c r="I10" s="1">
        <v>4</v>
      </c>
      <c r="J10" s="276">
        <v>0</v>
      </c>
      <c r="K10" s="276">
        <v>0</v>
      </c>
    </row>
    <row r="11" spans="1:11" ht="12.75" customHeight="1">
      <c r="A11" s="444" t="s">
        <v>141</v>
      </c>
      <c r="B11" s="444"/>
      <c r="C11" s="444"/>
      <c r="D11" s="444"/>
      <c r="E11" s="444"/>
      <c r="F11" s="444"/>
      <c r="G11" s="444"/>
      <c r="H11" s="444"/>
      <c r="I11" s="1">
        <v>5</v>
      </c>
      <c r="J11" s="276">
        <v>25143187</v>
      </c>
      <c r="K11" s="276">
        <v>20876030</v>
      </c>
    </row>
    <row r="12" spans="1:11" ht="12.75" customHeight="1">
      <c r="A12" s="444" t="s">
        <v>21</v>
      </c>
      <c r="B12" s="444"/>
      <c r="C12" s="444"/>
      <c r="D12" s="444"/>
      <c r="E12" s="444"/>
      <c r="F12" s="444"/>
      <c r="G12" s="444"/>
      <c r="H12" s="444"/>
      <c r="I12" s="1">
        <v>6</v>
      </c>
      <c r="J12" s="276">
        <v>0</v>
      </c>
      <c r="K12" s="276">
        <v>0</v>
      </c>
    </row>
    <row r="13" spans="1:11" ht="12.75" customHeight="1">
      <c r="A13" s="444" t="s">
        <v>142</v>
      </c>
      <c r="B13" s="444"/>
      <c r="C13" s="444"/>
      <c r="D13" s="444"/>
      <c r="E13" s="444"/>
      <c r="F13" s="444"/>
      <c r="G13" s="444"/>
      <c r="H13" s="444"/>
      <c r="I13" s="1">
        <v>7</v>
      </c>
      <c r="J13" s="276">
        <v>0</v>
      </c>
      <c r="K13" s="276">
        <v>0</v>
      </c>
    </row>
    <row r="14" spans="1:11" ht="12.75" customHeight="1">
      <c r="A14" s="444" t="s">
        <v>143</v>
      </c>
      <c r="B14" s="444"/>
      <c r="C14" s="444"/>
      <c r="D14" s="444"/>
      <c r="E14" s="444"/>
      <c r="F14" s="444"/>
      <c r="G14" s="444"/>
      <c r="H14" s="444"/>
      <c r="I14" s="1">
        <v>8</v>
      </c>
      <c r="J14" s="276">
        <v>0</v>
      </c>
      <c r="K14" s="276">
        <v>0</v>
      </c>
    </row>
    <row r="15" spans="1:11" ht="12.75" customHeight="1">
      <c r="A15" s="444" t="s">
        <v>144</v>
      </c>
      <c r="B15" s="444"/>
      <c r="C15" s="444"/>
      <c r="D15" s="444"/>
      <c r="E15" s="444"/>
      <c r="F15" s="444"/>
      <c r="G15" s="444"/>
      <c r="H15" s="444"/>
      <c r="I15" s="1">
        <v>9</v>
      </c>
      <c r="J15" s="276">
        <v>0</v>
      </c>
      <c r="K15" s="276">
        <v>0</v>
      </c>
    </row>
    <row r="16" spans="1:11" ht="12.75">
      <c r="A16" s="479" t="s">
        <v>145</v>
      </c>
      <c r="B16" s="480"/>
      <c r="C16" s="480"/>
      <c r="D16" s="480"/>
      <c r="E16" s="480"/>
      <c r="F16" s="480"/>
      <c r="G16" s="480"/>
      <c r="H16" s="481"/>
      <c r="I16" s="1">
        <v>10</v>
      </c>
      <c r="J16" s="277">
        <f>SUM(J17:J25)</f>
        <v>374371577</v>
      </c>
      <c r="K16" s="277">
        <f>SUM(K17:K25)</f>
        <v>373894953</v>
      </c>
    </row>
    <row r="17" spans="1:11" ht="12.75" customHeight="1">
      <c r="A17" s="444" t="s">
        <v>146</v>
      </c>
      <c r="B17" s="444"/>
      <c r="C17" s="444"/>
      <c r="D17" s="444"/>
      <c r="E17" s="444"/>
      <c r="F17" s="444"/>
      <c r="G17" s="444"/>
      <c r="H17" s="444"/>
      <c r="I17" s="1">
        <v>11</v>
      </c>
      <c r="J17" s="276">
        <v>23269</v>
      </c>
      <c r="K17" s="276">
        <v>23269</v>
      </c>
    </row>
    <row r="18" spans="1:11" ht="12.75" customHeight="1">
      <c r="A18" s="444" t="s">
        <v>147</v>
      </c>
      <c r="B18" s="444"/>
      <c r="C18" s="444"/>
      <c r="D18" s="444"/>
      <c r="E18" s="444"/>
      <c r="F18" s="444"/>
      <c r="G18" s="444"/>
      <c r="H18" s="444"/>
      <c r="I18" s="1">
        <v>12</v>
      </c>
      <c r="J18" s="276">
        <v>20884012</v>
      </c>
      <c r="K18" s="276">
        <v>21510157</v>
      </c>
    </row>
    <row r="19" spans="1:11" ht="12.75" customHeight="1">
      <c r="A19" s="444" t="s">
        <v>148</v>
      </c>
      <c r="B19" s="444"/>
      <c r="C19" s="444"/>
      <c r="D19" s="444"/>
      <c r="E19" s="444"/>
      <c r="F19" s="444"/>
      <c r="G19" s="444"/>
      <c r="H19" s="444"/>
      <c r="I19" s="1">
        <v>13</v>
      </c>
      <c r="J19" s="276">
        <v>347294765</v>
      </c>
      <c r="K19" s="276">
        <v>341436924</v>
      </c>
    </row>
    <row r="20" spans="1:11" ht="12.75" customHeight="1">
      <c r="A20" s="444" t="s">
        <v>149</v>
      </c>
      <c r="B20" s="444"/>
      <c r="C20" s="444"/>
      <c r="D20" s="444"/>
      <c r="E20" s="444"/>
      <c r="F20" s="444"/>
      <c r="G20" s="444"/>
      <c r="H20" s="444"/>
      <c r="I20" s="1">
        <v>14</v>
      </c>
      <c r="J20" s="276">
        <v>375206</v>
      </c>
      <c r="K20" s="276">
        <v>1052514</v>
      </c>
    </row>
    <row r="21" spans="1:11" ht="12.75" customHeight="1">
      <c r="A21" s="444" t="s">
        <v>150</v>
      </c>
      <c r="B21" s="444"/>
      <c r="C21" s="444"/>
      <c r="D21" s="444"/>
      <c r="E21" s="444"/>
      <c r="F21" s="444"/>
      <c r="G21" s="444"/>
      <c r="H21" s="444"/>
      <c r="I21" s="1">
        <v>15</v>
      </c>
      <c r="J21" s="276">
        <v>0</v>
      </c>
      <c r="K21" s="276">
        <v>0</v>
      </c>
    </row>
    <row r="22" spans="1:11" ht="12.75" customHeight="1">
      <c r="A22" s="444" t="s">
        <v>151</v>
      </c>
      <c r="B22" s="444"/>
      <c r="C22" s="444"/>
      <c r="D22" s="444"/>
      <c r="E22" s="444"/>
      <c r="F22" s="444"/>
      <c r="G22" s="444"/>
      <c r="H22" s="444"/>
      <c r="I22" s="1">
        <v>16</v>
      </c>
      <c r="J22" s="276">
        <v>0</v>
      </c>
      <c r="K22" s="276">
        <v>0</v>
      </c>
    </row>
    <row r="23" spans="1:11" ht="12.75" customHeight="1">
      <c r="A23" s="444" t="s">
        <v>152</v>
      </c>
      <c r="B23" s="444"/>
      <c r="C23" s="444"/>
      <c r="D23" s="444"/>
      <c r="E23" s="444"/>
      <c r="F23" s="444"/>
      <c r="G23" s="444"/>
      <c r="H23" s="444"/>
      <c r="I23" s="1">
        <v>17</v>
      </c>
      <c r="J23" s="276">
        <v>5228626</v>
      </c>
      <c r="K23" s="276">
        <v>9087578</v>
      </c>
    </row>
    <row r="24" spans="1:11" ht="12.75" customHeight="1">
      <c r="A24" s="444" t="s">
        <v>153</v>
      </c>
      <c r="B24" s="444"/>
      <c r="C24" s="444"/>
      <c r="D24" s="444"/>
      <c r="E24" s="444"/>
      <c r="F24" s="444"/>
      <c r="G24" s="444"/>
      <c r="H24" s="444"/>
      <c r="I24" s="1">
        <v>18</v>
      </c>
      <c r="J24" s="276">
        <v>46822</v>
      </c>
      <c r="K24" s="276">
        <v>46822</v>
      </c>
    </row>
    <row r="25" spans="1:11" ht="12.75" customHeight="1">
      <c r="A25" s="444" t="s">
        <v>154</v>
      </c>
      <c r="B25" s="444"/>
      <c r="C25" s="444"/>
      <c r="D25" s="444"/>
      <c r="E25" s="444"/>
      <c r="F25" s="444"/>
      <c r="G25" s="444"/>
      <c r="H25" s="444"/>
      <c r="I25" s="1">
        <v>19</v>
      </c>
      <c r="J25" s="276">
        <v>518877</v>
      </c>
      <c r="K25" s="276">
        <v>737689</v>
      </c>
    </row>
    <row r="26" spans="1:11" ht="12.75">
      <c r="A26" s="479" t="s">
        <v>155</v>
      </c>
      <c r="B26" s="480"/>
      <c r="C26" s="480"/>
      <c r="D26" s="480"/>
      <c r="E26" s="480"/>
      <c r="F26" s="480"/>
      <c r="G26" s="480"/>
      <c r="H26" s="481"/>
      <c r="I26" s="1">
        <v>20</v>
      </c>
      <c r="J26" s="277">
        <f>SUM(J27:J34)</f>
        <v>47966707</v>
      </c>
      <c r="K26" s="277">
        <f>SUM(K27:K34)</f>
        <v>52598384</v>
      </c>
    </row>
    <row r="27" spans="1:11" ht="12.75" customHeight="1">
      <c r="A27" s="444" t="s">
        <v>156</v>
      </c>
      <c r="B27" s="444"/>
      <c r="C27" s="444"/>
      <c r="D27" s="444"/>
      <c r="E27" s="444"/>
      <c r="F27" s="444"/>
      <c r="G27" s="444"/>
      <c r="H27" s="444"/>
      <c r="I27" s="1">
        <v>21</v>
      </c>
      <c r="J27" s="276">
        <v>0</v>
      </c>
      <c r="K27" s="276">
        <v>0</v>
      </c>
    </row>
    <row r="28" spans="1:11" ht="12.75" customHeight="1">
      <c r="A28" s="444" t="s">
        <v>157</v>
      </c>
      <c r="B28" s="444"/>
      <c r="C28" s="444"/>
      <c r="D28" s="444"/>
      <c r="E28" s="444"/>
      <c r="F28" s="444"/>
      <c r="G28" s="444"/>
      <c r="H28" s="444"/>
      <c r="I28" s="1">
        <v>22</v>
      </c>
      <c r="J28" s="276">
        <v>0</v>
      </c>
      <c r="K28" s="276">
        <v>0</v>
      </c>
    </row>
    <row r="29" spans="1:11" ht="12.75" customHeight="1">
      <c r="A29" s="444" t="s">
        <v>158</v>
      </c>
      <c r="B29" s="444"/>
      <c r="C29" s="444"/>
      <c r="D29" s="444"/>
      <c r="E29" s="444"/>
      <c r="F29" s="444"/>
      <c r="G29" s="444"/>
      <c r="H29" s="444"/>
      <c r="I29" s="1">
        <v>23</v>
      </c>
      <c r="J29" s="276">
        <v>0</v>
      </c>
      <c r="K29" s="276">
        <v>35000</v>
      </c>
    </row>
    <row r="30" spans="1:11" ht="12.75">
      <c r="A30" s="479" t="s">
        <v>190</v>
      </c>
      <c r="B30" s="480"/>
      <c r="C30" s="480"/>
      <c r="D30" s="480"/>
      <c r="E30" s="480"/>
      <c r="F30" s="480"/>
      <c r="G30" s="480"/>
      <c r="H30" s="481"/>
      <c r="I30" s="1">
        <v>24</v>
      </c>
      <c r="J30" s="276">
        <v>0</v>
      </c>
      <c r="K30" s="276">
        <v>0</v>
      </c>
    </row>
    <row r="31" spans="1:11" ht="12.75" customHeight="1">
      <c r="A31" s="444" t="s">
        <v>159</v>
      </c>
      <c r="B31" s="444"/>
      <c r="C31" s="444"/>
      <c r="D31" s="444"/>
      <c r="E31" s="444"/>
      <c r="F31" s="444"/>
      <c r="G31" s="444"/>
      <c r="H31" s="444"/>
      <c r="I31" s="1">
        <v>25</v>
      </c>
      <c r="J31" s="276">
        <v>0</v>
      </c>
      <c r="K31" s="276">
        <v>0</v>
      </c>
    </row>
    <row r="32" spans="1:11" ht="12.75" customHeight="1">
      <c r="A32" s="444" t="s">
        <v>160</v>
      </c>
      <c r="B32" s="444"/>
      <c r="C32" s="444"/>
      <c r="D32" s="444"/>
      <c r="E32" s="444"/>
      <c r="F32" s="444"/>
      <c r="G32" s="444"/>
      <c r="H32" s="444"/>
      <c r="I32" s="1">
        <v>26</v>
      </c>
      <c r="J32" s="276">
        <v>47966707</v>
      </c>
      <c r="K32" s="276">
        <v>52563384</v>
      </c>
    </row>
    <row r="33" spans="1:11" ht="12.75" customHeight="1">
      <c r="A33" s="444" t="s">
        <v>161</v>
      </c>
      <c r="B33" s="444"/>
      <c r="C33" s="444"/>
      <c r="D33" s="444"/>
      <c r="E33" s="444"/>
      <c r="F33" s="444"/>
      <c r="G33" s="444"/>
      <c r="H33" s="444"/>
      <c r="I33" s="1">
        <v>27</v>
      </c>
      <c r="J33" s="276">
        <v>0</v>
      </c>
      <c r="K33" s="276">
        <v>0</v>
      </c>
    </row>
    <row r="34" spans="1:11" ht="12.75" customHeight="1">
      <c r="A34" s="444" t="s">
        <v>162</v>
      </c>
      <c r="B34" s="444"/>
      <c r="C34" s="444"/>
      <c r="D34" s="444"/>
      <c r="E34" s="444"/>
      <c r="F34" s="444"/>
      <c r="G34" s="444"/>
      <c r="H34" s="444"/>
      <c r="I34" s="1">
        <v>28</v>
      </c>
      <c r="J34" s="276">
        <v>0</v>
      </c>
      <c r="K34" s="276">
        <v>0</v>
      </c>
    </row>
    <row r="35" spans="1:11" ht="12.75">
      <c r="A35" s="479" t="s">
        <v>163</v>
      </c>
      <c r="B35" s="480"/>
      <c r="C35" s="480"/>
      <c r="D35" s="480"/>
      <c r="E35" s="480"/>
      <c r="F35" s="480"/>
      <c r="G35" s="480"/>
      <c r="H35" s="481"/>
      <c r="I35" s="1">
        <v>29</v>
      </c>
      <c r="J35" s="277">
        <f>SUM(J36:J38)</f>
        <v>0</v>
      </c>
      <c r="K35" s="277">
        <f>SUM(K36:K38)</f>
        <v>0</v>
      </c>
    </row>
    <row r="36" spans="1:11" ht="12.75" customHeight="1">
      <c r="A36" s="444" t="s">
        <v>164</v>
      </c>
      <c r="B36" s="444"/>
      <c r="C36" s="444"/>
      <c r="D36" s="444"/>
      <c r="E36" s="444"/>
      <c r="F36" s="444"/>
      <c r="G36" s="444"/>
      <c r="H36" s="444"/>
      <c r="I36" s="1">
        <v>30</v>
      </c>
      <c r="J36" s="276">
        <v>0</v>
      </c>
      <c r="K36" s="276">
        <v>0</v>
      </c>
    </row>
    <row r="37" spans="1:11" ht="12.75" customHeight="1">
      <c r="A37" s="444" t="s">
        <v>165</v>
      </c>
      <c r="B37" s="444"/>
      <c r="C37" s="444"/>
      <c r="D37" s="444"/>
      <c r="E37" s="444"/>
      <c r="F37" s="444"/>
      <c r="G37" s="444"/>
      <c r="H37" s="444"/>
      <c r="I37" s="1">
        <v>31</v>
      </c>
      <c r="J37" s="276">
        <v>0</v>
      </c>
      <c r="K37" s="276">
        <v>0</v>
      </c>
    </row>
    <row r="38" spans="1:11" ht="12.75" customHeight="1">
      <c r="A38" s="444" t="s">
        <v>166</v>
      </c>
      <c r="B38" s="444"/>
      <c r="C38" s="444"/>
      <c r="D38" s="444"/>
      <c r="E38" s="444"/>
      <c r="F38" s="444"/>
      <c r="G38" s="444"/>
      <c r="H38" s="444"/>
      <c r="I38" s="1">
        <v>32</v>
      </c>
      <c r="J38" s="276">
        <v>0</v>
      </c>
      <c r="K38" s="276">
        <v>0</v>
      </c>
    </row>
    <row r="39" spans="1:11" ht="12.75" customHeight="1">
      <c r="A39" s="444" t="s">
        <v>167</v>
      </c>
      <c r="B39" s="444"/>
      <c r="C39" s="444"/>
      <c r="D39" s="444"/>
      <c r="E39" s="444"/>
      <c r="F39" s="444"/>
      <c r="G39" s="444"/>
      <c r="H39" s="444"/>
      <c r="I39" s="1">
        <v>33</v>
      </c>
      <c r="J39" s="276">
        <v>0</v>
      </c>
      <c r="K39" s="276">
        <v>0</v>
      </c>
    </row>
    <row r="40" spans="1:11" ht="12.75">
      <c r="A40" s="441" t="s">
        <v>168</v>
      </c>
      <c r="B40" s="442"/>
      <c r="C40" s="442"/>
      <c r="D40" s="442"/>
      <c r="E40" s="442"/>
      <c r="F40" s="442"/>
      <c r="G40" s="442"/>
      <c r="H40" s="443"/>
      <c r="I40" s="1">
        <v>34</v>
      </c>
      <c r="J40" s="277">
        <f>J41+J49+J56+J64</f>
        <v>88110611</v>
      </c>
      <c r="K40" s="277">
        <f>K41+K49+K56+K64</f>
        <v>86029751</v>
      </c>
    </row>
    <row r="41" spans="1:11" ht="12.75">
      <c r="A41" s="479" t="s">
        <v>169</v>
      </c>
      <c r="B41" s="480"/>
      <c r="C41" s="480"/>
      <c r="D41" s="480"/>
      <c r="E41" s="480"/>
      <c r="F41" s="480"/>
      <c r="G41" s="480"/>
      <c r="H41" s="481"/>
      <c r="I41" s="1">
        <v>35</v>
      </c>
      <c r="J41" s="277">
        <f>SUM(J42:J48)</f>
        <v>2238822</v>
      </c>
      <c r="K41" s="277">
        <f>SUM(K42:K48)</f>
        <v>1721808</v>
      </c>
    </row>
    <row r="42" spans="1:11" ht="12.75" customHeight="1">
      <c r="A42" s="444" t="s">
        <v>170</v>
      </c>
      <c r="B42" s="444"/>
      <c r="C42" s="444"/>
      <c r="D42" s="444"/>
      <c r="E42" s="444"/>
      <c r="F42" s="444"/>
      <c r="G42" s="444"/>
      <c r="H42" s="444"/>
      <c r="I42" s="1">
        <v>36</v>
      </c>
      <c r="J42" s="276">
        <v>0</v>
      </c>
      <c r="K42" s="276">
        <v>0</v>
      </c>
    </row>
    <row r="43" spans="1:11" ht="12.75" customHeight="1">
      <c r="A43" s="444" t="s">
        <v>171</v>
      </c>
      <c r="B43" s="444"/>
      <c r="C43" s="444"/>
      <c r="D43" s="444"/>
      <c r="E43" s="444"/>
      <c r="F43" s="444"/>
      <c r="G43" s="444"/>
      <c r="H43" s="444"/>
      <c r="I43" s="1">
        <v>37</v>
      </c>
      <c r="J43" s="276">
        <v>0</v>
      </c>
      <c r="K43" s="276">
        <v>0</v>
      </c>
    </row>
    <row r="44" spans="1:11" ht="12.75">
      <c r="A44" s="479" t="s">
        <v>172</v>
      </c>
      <c r="B44" s="480"/>
      <c r="C44" s="480"/>
      <c r="D44" s="480"/>
      <c r="E44" s="480"/>
      <c r="F44" s="480"/>
      <c r="G44" s="480"/>
      <c r="H44" s="481"/>
      <c r="I44" s="1">
        <v>38</v>
      </c>
      <c r="J44" s="276">
        <v>0</v>
      </c>
      <c r="K44" s="276">
        <v>0</v>
      </c>
    </row>
    <row r="45" spans="1:11" ht="12.75">
      <c r="A45" s="479" t="s">
        <v>173</v>
      </c>
      <c r="B45" s="480"/>
      <c r="C45" s="480"/>
      <c r="D45" s="480"/>
      <c r="E45" s="480"/>
      <c r="F45" s="480"/>
      <c r="G45" s="480"/>
      <c r="H45" s="481"/>
      <c r="I45" s="1">
        <v>39</v>
      </c>
      <c r="J45" s="276">
        <v>2238822</v>
      </c>
      <c r="K45" s="276">
        <v>1721808</v>
      </c>
    </row>
    <row r="46" spans="1:11" ht="12.75">
      <c r="A46" s="479" t="s">
        <v>174</v>
      </c>
      <c r="B46" s="480"/>
      <c r="C46" s="480"/>
      <c r="D46" s="480"/>
      <c r="E46" s="480"/>
      <c r="F46" s="480"/>
      <c r="G46" s="480"/>
      <c r="H46" s="481"/>
      <c r="I46" s="1">
        <v>40</v>
      </c>
      <c r="J46" s="276">
        <v>0</v>
      </c>
      <c r="K46" s="276">
        <v>0</v>
      </c>
    </row>
    <row r="47" spans="1:11" ht="12.75">
      <c r="A47" s="479" t="s">
        <v>175</v>
      </c>
      <c r="B47" s="480"/>
      <c r="C47" s="480"/>
      <c r="D47" s="480"/>
      <c r="E47" s="480"/>
      <c r="F47" s="480"/>
      <c r="G47" s="480"/>
      <c r="H47" s="481"/>
      <c r="I47" s="1">
        <v>41</v>
      </c>
      <c r="J47" s="276">
        <v>0</v>
      </c>
      <c r="K47" s="276">
        <v>0</v>
      </c>
    </row>
    <row r="48" spans="1:11" ht="12.75">
      <c r="A48" s="479" t="s">
        <v>176</v>
      </c>
      <c r="B48" s="480"/>
      <c r="C48" s="480"/>
      <c r="D48" s="480"/>
      <c r="E48" s="480"/>
      <c r="F48" s="480"/>
      <c r="G48" s="480"/>
      <c r="H48" s="481"/>
      <c r="I48" s="1">
        <v>42</v>
      </c>
      <c r="J48" s="276">
        <v>0</v>
      </c>
      <c r="K48" s="276">
        <v>0</v>
      </c>
    </row>
    <row r="49" spans="1:11" ht="12.75">
      <c r="A49" s="479" t="s">
        <v>177</v>
      </c>
      <c r="B49" s="480"/>
      <c r="C49" s="480"/>
      <c r="D49" s="480"/>
      <c r="E49" s="480"/>
      <c r="F49" s="480"/>
      <c r="G49" s="480"/>
      <c r="H49" s="481"/>
      <c r="I49" s="1">
        <v>43</v>
      </c>
      <c r="J49" s="277">
        <f>SUM(J50:J55)</f>
        <v>83816293</v>
      </c>
      <c r="K49" s="277">
        <f>SUM(K50:K55)</f>
        <v>81879088</v>
      </c>
    </row>
    <row r="50" spans="1:11" ht="12.75" customHeight="1">
      <c r="A50" s="444" t="s">
        <v>178</v>
      </c>
      <c r="B50" s="444"/>
      <c r="C50" s="444"/>
      <c r="D50" s="444"/>
      <c r="E50" s="444"/>
      <c r="F50" s="444"/>
      <c r="G50" s="444"/>
      <c r="H50" s="444"/>
      <c r="I50" s="1">
        <v>44</v>
      </c>
      <c r="J50" s="276">
        <v>0</v>
      </c>
      <c r="K50" s="276">
        <v>0</v>
      </c>
    </row>
    <row r="51" spans="1:11" ht="12.75" customHeight="1">
      <c r="A51" s="444" t="s">
        <v>179</v>
      </c>
      <c r="B51" s="444"/>
      <c r="C51" s="444"/>
      <c r="D51" s="444"/>
      <c r="E51" s="444"/>
      <c r="F51" s="444"/>
      <c r="G51" s="444"/>
      <c r="H51" s="444"/>
      <c r="I51" s="1">
        <v>45</v>
      </c>
      <c r="J51" s="276">
        <v>82171332</v>
      </c>
      <c r="K51" s="276">
        <v>79809127</v>
      </c>
    </row>
    <row r="52" spans="1:11" ht="12.75" customHeight="1">
      <c r="A52" s="444" t="s">
        <v>180</v>
      </c>
      <c r="B52" s="444"/>
      <c r="C52" s="444"/>
      <c r="D52" s="444"/>
      <c r="E52" s="444"/>
      <c r="F52" s="444"/>
      <c r="G52" s="444"/>
      <c r="H52" s="444"/>
      <c r="I52" s="1">
        <v>46</v>
      </c>
      <c r="J52" s="276">
        <v>0</v>
      </c>
      <c r="K52" s="276">
        <v>0</v>
      </c>
    </row>
    <row r="53" spans="1:11" ht="12.75" customHeight="1">
      <c r="A53" s="444" t="s">
        <v>181</v>
      </c>
      <c r="B53" s="444"/>
      <c r="C53" s="444"/>
      <c r="D53" s="444"/>
      <c r="E53" s="444"/>
      <c r="F53" s="444"/>
      <c r="G53" s="444"/>
      <c r="H53" s="444"/>
      <c r="I53" s="1">
        <v>47</v>
      </c>
      <c r="J53" s="276">
        <v>42138</v>
      </c>
      <c r="K53" s="276">
        <v>39010</v>
      </c>
    </row>
    <row r="54" spans="1:11" ht="12.75" customHeight="1">
      <c r="A54" s="444" t="s">
        <v>182</v>
      </c>
      <c r="B54" s="444"/>
      <c r="C54" s="444"/>
      <c r="D54" s="444"/>
      <c r="E54" s="444"/>
      <c r="F54" s="444"/>
      <c r="G54" s="444"/>
      <c r="H54" s="444"/>
      <c r="I54" s="1">
        <v>48</v>
      </c>
      <c r="J54" s="276">
        <v>328456</v>
      </c>
      <c r="K54" s="276">
        <v>931830</v>
      </c>
    </row>
    <row r="55" spans="1:11" ht="12.75" customHeight="1">
      <c r="A55" s="444" t="s">
        <v>183</v>
      </c>
      <c r="B55" s="444"/>
      <c r="C55" s="444"/>
      <c r="D55" s="444"/>
      <c r="E55" s="444"/>
      <c r="F55" s="444"/>
      <c r="G55" s="444"/>
      <c r="H55" s="444"/>
      <c r="I55" s="1">
        <v>49</v>
      </c>
      <c r="J55" s="276">
        <v>1274367</v>
      </c>
      <c r="K55" s="276">
        <v>1099121</v>
      </c>
    </row>
    <row r="56" spans="1:11" ht="12.75">
      <c r="A56" s="479" t="s">
        <v>184</v>
      </c>
      <c r="B56" s="480"/>
      <c r="C56" s="480"/>
      <c r="D56" s="480"/>
      <c r="E56" s="480"/>
      <c r="F56" s="480"/>
      <c r="G56" s="480"/>
      <c r="H56" s="481"/>
      <c r="I56" s="1">
        <v>50</v>
      </c>
      <c r="J56" s="277">
        <f>SUM(J57:J63)</f>
        <v>660962</v>
      </c>
      <c r="K56" s="277">
        <f>SUM(K57:K63)</f>
        <v>608999</v>
      </c>
    </row>
    <row r="57" spans="1:11" ht="12.75" customHeight="1">
      <c r="A57" s="444" t="s">
        <v>156</v>
      </c>
      <c r="B57" s="444"/>
      <c r="C57" s="444"/>
      <c r="D57" s="444"/>
      <c r="E57" s="444"/>
      <c r="F57" s="444"/>
      <c r="G57" s="444"/>
      <c r="H57" s="444"/>
      <c r="I57" s="1">
        <v>51</v>
      </c>
      <c r="J57" s="276">
        <v>0</v>
      </c>
      <c r="K57" s="276">
        <v>0</v>
      </c>
    </row>
    <row r="58" spans="1:11" ht="12.75" customHeight="1">
      <c r="A58" s="444" t="s">
        <v>157</v>
      </c>
      <c r="B58" s="444"/>
      <c r="C58" s="444"/>
      <c r="D58" s="444"/>
      <c r="E58" s="444"/>
      <c r="F58" s="444"/>
      <c r="G58" s="444"/>
      <c r="H58" s="444"/>
      <c r="I58" s="1">
        <v>52</v>
      </c>
      <c r="J58" s="276">
        <v>0</v>
      </c>
      <c r="K58" s="276">
        <v>0</v>
      </c>
    </row>
    <row r="59" spans="1:11" ht="12.75" customHeight="1">
      <c r="A59" s="444" t="s">
        <v>158</v>
      </c>
      <c r="B59" s="444"/>
      <c r="C59" s="444"/>
      <c r="D59" s="444"/>
      <c r="E59" s="444"/>
      <c r="F59" s="444"/>
      <c r="G59" s="444"/>
      <c r="H59" s="444"/>
      <c r="I59" s="1">
        <v>53</v>
      </c>
      <c r="J59" s="276">
        <v>0</v>
      </c>
      <c r="K59" s="276">
        <v>0</v>
      </c>
    </row>
    <row r="60" spans="1:11" ht="12.75">
      <c r="A60" s="479" t="s">
        <v>190</v>
      </c>
      <c r="B60" s="480"/>
      <c r="C60" s="480"/>
      <c r="D60" s="480"/>
      <c r="E60" s="480"/>
      <c r="F60" s="480"/>
      <c r="G60" s="480"/>
      <c r="H60" s="481"/>
      <c r="I60" s="1">
        <v>54</v>
      </c>
      <c r="J60" s="276">
        <v>0</v>
      </c>
      <c r="K60" s="276">
        <v>0</v>
      </c>
    </row>
    <row r="61" spans="1:11" ht="12.75">
      <c r="A61" s="479" t="s">
        <v>159</v>
      </c>
      <c r="B61" s="480"/>
      <c r="C61" s="480"/>
      <c r="D61" s="480"/>
      <c r="E61" s="480"/>
      <c r="F61" s="480"/>
      <c r="G61" s="480"/>
      <c r="H61" s="481"/>
      <c r="I61" s="1">
        <v>55</v>
      </c>
      <c r="J61" s="276">
        <v>0</v>
      </c>
      <c r="K61" s="276">
        <v>0</v>
      </c>
    </row>
    <row r="62" spans="1:11" ht="12.75">
      <c r="A62" s="479" t="s">
        <v>160</v>
      </c>
      <c r="B62" s="480"/>
      <c r="C62" s="480"/>
      <c r="D62" s="480"/>
      <c r="E62" s="480"/>
      <c r="F62" s="480"/>
      <c r="G62" s="480"/>
      <c r="H62" s="481"/>
      <c r="I62" s="1">
        <v>56</v>
      </c>
      <c r="J62" s="276">
        <v>660962</v>
      </c>
      <c r="K62" s="276">
        <v>608999</v>
      </c>
    </row>
    <row r="63" spans="1:11" ht="12.75">
      <c r="A63" s="479" t="s">
        <v>185</v>
      </c>
      <c r="B63" s="480"/>
      <c r="C63" s="480"/>
      <c r="D63" s="480"/>
      <c r="E63" s="480"/>
      <c r="F63" s="480"/>
      <c r="G63" s="480"/>
      <c r="H63" s="481"/>
      <c r="I63" s="1">
        <v>57</v>
      </c>
      <c r="J63" s="276">
        <v>0</v>
      </c>
      <c r="K63" s="276">
        <v>0</v>
      </c>
    </row>
    <row r="64" spans="1:11" ht="12.75" customHeight="1">
      <c r="A64" s="444" t="s">
        <v>186</v>
      </c>
      <c r="B64" s="444"/>
      <c r="C64" s="444"/>
      <c r="D64" s="444"/>
      <c r="E64" s="444"/>
      <c r="F64" s="444"/>
      <c r="G64" s="444"/>
      <c r="H64" s="444"/>
      <c r="I64" s="1">
        <v>58</v>
      </c>
      <c r="J64" s="276">
        <v>1394534</v>
      </c>
      <c r="K64" s="276">
        <v>1819856</v>
      </c>
    </row>
    <row r="65" spans="1:11" ht="12.75" customHeight="1">
      <c r="A65" s="482" t="s">
        <v>187</v>
      </c>
      <c r="B65" s="482"/>
      <c r="C65" s="482"/>
      <c r="D65" s="482"/>
      <c r="E65" s="482"/>
      <c r="F65" s="482"/>
      <c r="G65" s="482"/>
      <c r="H65" s="482"/>
      <c r="I65" s="1">
        <v>59</v>
      </c>
      <c r="J65" s="276">
        <v>61349288</v>
      </c>
      <c r="K65" s="276">
        <v>50516456</v>
      </c>
    </row>
    <row r="66" spans="1:11" ht="12.75">
      <c r="A66" s="441" t="s">
        <v>188</v>
      </c>
      <c r="B66" s="442"/>
      <c r="C66" s="442"/>
      <c r="D66" s="442"/>
      <c r="E66" s="442"/>
      <c r="F66" s="442"/>
      <c r="G66" s="442"/>
      <c r="H66" s="443"/>
      <c r="I66" s="1">
        <v>60</v>
      </c>
      <c r="J66" s="277">
        <f>J7+J8+J40+J65</f>
        <v>596941370</v>
      </c>
      <c r="K66" s="276">
        <f>K7+K8+K40+K65</f>
        <v>583915574</v>
      </c>
    </row>
    <row r="67" spans="1:11" ht="12.75">
      <c r="A67" s="483" t="s">
        <v>189</v>
      </c>
      <c r="B67" s="484"/>
      <c r="C67" s="484"/>
      <c r="D67" s="484"/>
      <c r="E67" s="484"/>
      <c r="F67" s="484"/>
      <c r="G67" s="484"/>
      <c r="H67" s="485"/>
      <c r="I67" s="4">
        <v>61</v>
      </c>
      <c r="J67" s="272">
        <v>1107721790</v>
      </c>
      <c r="K67" s="272">
        <v>1031377391</v>
      </c>
    </row>
    <row r="68" spans="1:11" ht="12.75">
      <c r="A68" s="451" t="s">
        <v>560</v>
      </c>
      <c r="B68" s="486"/>
      <c r="C68" s="486"/>
      <c r="D68" s="486"/>
      <c r="E68" s="486"/>
      <c r="F68" s="486"/>
      <c r="G68" s="486"/>
      <c r="H68" s="486"/>
      <c r="I68" s="486"/>
      <c r="J68" s="486"/>
      <c r="K68" s="487"/>
    </row>
    <row r="69" spans="1:11" ht="12.75">
      <c r="A69" s="438" t="s">
        <v>191</v>
      </c>
      <c r="B69" s="439"/>
      <c r="C69" s="439"/>
      <c r="D69" s="439"/>
      <c r="E69" s="439"/>
      <c r="F69" s="439"/>
      <c r="G69" s="439"/>
      <c r="H69" s="440"/>
      <c r="I69" s="3">
        <v>62</v>
      </c>
      <c r="J69" s="273">
        <f>J70+J71+J72+J78+J79+J82+J85</f>
        <v>-486678809</v>
      </c>
      <c r="K69" s="273">
        <f>K70+K71+K72+K78+K79+K82+K85</f>
        <v>-539393795</v>
      </c>
    </row>
    <row r="70" spans="1:11" ht="12.75" customHeight="1">
      <c r="A70" s="444" t="s">
        <v>192</v>
      </c>
      <c r="B70" s="444"/>
      <c r="C70" s="444"/>
      <c r="D70" s="444"/>
      <c r="E70" s="444"/>
      <c r="F70" s="444"/>
      <c r="G70" s="444"/>
      <c r="H70" s="444"/>
      <c r="I70" s="1">
        <v>63</v>
      </c>
      <c r="J70" s="276">
        <v>28200700</v>
      </c>
      <c r="K70" s="276">
        <v>28200700</v>
      </c>
    </row>
    <row r="71" spans="1:11" ht="12.75" customHeight="1">
      <c r="A71" s="444" t="s">
        <v>193</v>
      </c>
      <c r="B71" s="444"/>
      <c r="C71" s="444"/>
      <c r="D71" s="444"/>
      <c r="E71" s="444"/>
      <c r="F71" s="444"/>
      <c r="G71" s="444"/>
      <c r="H71" s="444"/>
      <c r="I71" s="1">
        <v>64</v>
      </c>
      <c r="J71" s="276">
        <v>194354000</v>
      </c>
      <c r="K71" s="276">
        <v>194354000</v>
      </c>
    </row>
    <row r="72" spans="1:11" ht="12.75">
      <c r="A72" s="479" t="s">
        <v>194</v>
      </c>
      <c r="B72" s="480"/>
      <c r="C72" s="480"/>
      <c r="D72" s="480"/>
      <c r="E72" s="480"/>
      <c r="F72" s="480"/>
      <c r="G72" s="480"/>
      <c r="H72" s="481"/>
      <c r="I72" s="1">
        <v>65</v>
      </c>
      <c r="J72" s="277">
        <f>J73+J74-J75+J76+J77</f>
        <v>0</v>
      </c>
      <c r="K72" s="277">
        <f>K73+K74-K75+K76+K77</f>
        <v>0</v>
      </c>
    </row>
    <row r="73" spans="1:11" ht="12.75" customHeight="1">
      <c r="A73" s="444" t="s">
        <v>195</v>
      </c>
      <c r="B73" s="444"/>
      <c r="C73" s="444"/>
      <c r="D73" s="444"/>
      <c r="E73" s="444"/>
      <c r="F73" s="444"/>
      <c r="G73" s="444"/>
      <c r="H73" s="444"/>
      <c r="I73" s="1">
        <v>66</v>
      </c>
      <c r="J73" s="276">
        <v>0</v>
      </c>
      <c r="K73" s="276">
        <v>0</v>
      </c>
    </row>
    <row r="74" spans="1:11" ht="12.75" customHeight="1">
      <c r="A74" s="444" t="s">
        <v>196</v>
      </c>
      <c r="B74" s="444"/>
      <c r="C74" s="444"/>
      <c r="D74" s="444"/>
      <c r="E74" s="444"/>
      <c r="F74" s="444"/>
      <c r="G74" s="444"/>
      <c r="H74" s="444"/>
      <c r="I74" s="1">
        <v>67</v>
      </c>
      <c r="J74" s="276">
        <v>0</v>
      </c>
      <c r="K74" s="276">
        <v>0</v>
      </c>
    </row>
    <row r="75" spans="1:11" ht="12.75" customHeight="1">
      <c r="A75" s="444" t="s">
        <v>197</v>
      </c>
      <c r="B75" s="444"/>
      <c r="C75" s="444"/>
      <c r="D75" s="444"/>
      <c r="E75" s="444"/>
      <c r="F75" s="444"/>
      <c r="G75" s="444"/>
      <c r="H75" s="444"/>
      <c r="I75" s="1">
        <v>68</v>
      </c>
      <c r="J75" s="276">
        <v>0</v>
      </c>
      <c r="K75" s="276">
        <v>0</v>
      </c>
    </row>
    <row r="76" spans="1:11" ht="12.75" customHeight="1">
      <c r="A76" s="444" t="s">
        <v>198</v>
      </c>
      <c r="B76" s="444"/>
      <c r="C76" s="444"/>
      <c r="D76" s="444"/>
      <c r="E76" s="444"/>
      <c r="F76" s="444"/>
      <c r="G76" s="444"/>
      <c r="H76" s="444"/>
      <c r="I76" s="1">
        <v>69</v>
      </c>
      <c r="J76" s="276">
        <v>0</v>
      </c>
      <c r="K76" s="276">
        <v>0</v>
      </c>
    </row>
    <row r="77" spans="1:11" ht="12.75" customHeight="1">
      <c r="A77" s="444" t="s">
        <v>199</v>
      </c>
      <c r="B77" s="444"/>
      <c r="C77" s="444"/>
      <c r="D77" s="444"/>
      <c r="E77" s="444"/>
      <c r="F77" s="444"/>
      <c r="G77" s="444"/>
      <c r="H77" s="444"/>
      <c r="I77" s="1">
        <v>70</v>
      </c>
      <c r="J77" s="276">
        <v>0</v>
      </c>
      <c r="K77" s="276">
        <v>0</v>
      </c>
    </row>
    <row r="78" spans="1:11" ht="12.75" customHeight="1">
      <c r="A78" s="444" t="s">
        <v>200</v>
      </c>
      <c r="B78" s="444"/>
      <c r="C78" s="444"/>
      <c r="D78" s="444"/>
      <c r="E78" s="444"/>
      <c r="F78" s="444"/>
      <c r="G78" s="444"/>
      <c r="H78" s="444"/>
      <c r="I78" s="1">
        <v>71</v>
      </c>
      <c r="J78" s="276">
        <v>0</v>
      </c>
      <c r="K78" s="276">
        <v>0</v>
      </c>
    </row>
    <row r="79" spans="1:11" ht="12.75">
      <c r="A79" s="479" t="s">
        <v>201</v>
      </c>
      <c r="B79" s="480"/>
      <c r="C79" s="480"/>
      <c r="D79" s="480"/>
      <c r="E79" s="480"/>
      <c r="F79" s="480"/>
      <c r="G79" s="480"/>
      <c r="H79" s="481"/>
      <c r="I79" s="1">
        <v>72</v>
      </c>
      <c r="J79" s="277">
        <f>J80-J81</f>
        <v>-641764148</v>
      </c>
      <c r="K79" s="277">
        <f>K80-K81</f>
        <v>-708383282</v>
      </c>
    </row>
    <row r="80" spans="1:11" ht="12.75">
      <c r="A80" s="445" t="s">
        <v>202</v>
      </c>
      <c r="B80" s="446"/>
      <c r="C80" s="446"/>
      <c r="D80" s="446"/>
      <c r="E80" s="446"/>
      <c r="F80" s="446"/>
      <c r="G80" s="446"/>
      <c r="H80" s="447"/>
      <c r="I80" s="1">
        <v>73</v>
      </c>
      <c r="J80" s="276">
        <v>0</v>
      </c>
      <c r="K80" s="276">
        <v>0</v>
      </c>
    </row>
    <row r="81" spans="1:11" ht="12.75">
      <c r="A81" s="445" t="s">
        <v>203</v>
      </c>
      <c r="B81" s="446"/>
      <c r="C81" s="446"/>
      <c r="D81" s="446"/>
      <c r="E81" s="446"/>
      <c r="F81" s="446"/>
      <c r="G81" s="446"/>
      <c r="H81" s="447"/>
      <c r="I81" s="1">
        <v>74</v>
      </c>
      <c r="J81" s="276">
        <v>641764148</v>
      </c>
      <c r="K81" s="276">
        <v>708383282</v>
      </c>
    </row>
    <row r="82" spans="1:11" ht="12.75">
      <c r="A82" s="479" t="s">
        <v>204</v>
      </c>
      <c r="B82" s="480"/>
      <c r="C82" s="480"/>
      <c r="D82" s="480"/>
      <c r="E82" s="480"/>
      <c r="F82" s="480"/>
      <c r="G82" s="480"/>
      <c r="H82" s="481"/>
      <c r="I82" s="1">
        <v>75</v>
      </c>
      <c r="J82" s="277">
        <f>J83-J84</f>
        <v>-67469361</v>
      </c>
      <c r="K82" s="277">
        <f>K83-K84</f>
        <v>-53565213</v>
      </c>
    </row>
    <row r="83" spans="1:11" ht="12.75">
      <c r="A83" s="445" t="s">
        <v>205</v>
      </c>
      <c r="B83" s="446"/>
      <c r="C83" s="446"/>
      <c r="D83" s="446"/>
      <c r="E83" s="446"/>
      <c r="F83" s="446"/>
      <c r="G83" s="446"/>
      <c r="H83" s="447"/>
      <c r="I83" s="1">
        <v>76</v>
      </c>
      <c r="J83" s="276">
        <v>0</v>
      </c>
      <c r="K83" s="276">
        <v>0</v>
      </c>
    </row>
    <row r="84" spans="1:11" ht="12.75">
      <c r="A84" s="445" t="s">
        <v>206</v>
      </c>
      <c r="B84" s="446"/>
      <c r="C84" s="446"/>
      <c r="D84" s="446"/>
      <c r="E84" s="446"/>
      <c r="F84" s="446"/>
      <c r="G84" s="446"/>
      <c r="H84" s="447"/>
      <c r="I84" s="1">
        <v>77</v>
      </c>
      <c r="J84" s="276">
        <v>67469361</v>
      </c>
      <c r="K84" s="276">
        <v>53565213</v>
      </c>
    </row>
    <row r="85" spans="1:11" ht="12.75">
      <c r="A85" s="479" t="s">
        <v>207</v>
      </c>
      <c r="B85" s="480"/>
      <c r="C85" s="480"/>
      <c r="D85" s="480"/>
      <c r="E85" s="480"/>
      <c r="F85" s="480"/>
      <c r="G85" s="480"/>
      <c r="H85" s="481"/>
      <c r="I85" s="1">
        <v>78</v>
      </c>
      <c r="J85" s="276">
        <v>0</v>
      </c>
      <c r="K85" s="276">
        <v>0</v>
      </c>
    </row>
    <row r="86" spans="1:11" ht="12.75">
      <c r="A86" s="441" t="s">
        <v>211</v>
      </c>
      <c r="B86" s="442"/>
      <c r="C86" s="442"/>
      <c r="D86" s="442"/>
      <c r="E86" s="442"/>
      <c r="F86" s="442"/>
      <c r="G86" s="442"/>
      <c r="H86" s="443"/>
      <c r="I86" s="1">
        <v>79</v>
      </c>
      <c r="J86" s="277">
        <f>SUM(J87:J89)</f>
        <v>2548088</v>
      </c>
      <c r="K86" s="277">
        <f>SUM(K87:K89)</f>
        <v>2300170</v>
      </c>
    </row>
    <row r="87" spans="1:11" ht="12.75">
      <c r="A87" s="479" t="s">
        <v>208</v>
      </c>
      <c r="B87" s="480"/>
      <c r="C87" s="480"/>
      <c r="D87" s="480"/>
      <c r="E87" s="480"/>
      <c r="F87" s="480"/>
      <c r="G87" s="480"/>
      <c r="H87" s="481"/>
      <c r="I87" s="1">
        <v>80</v>
      </c>
      <c r="J87" s="276">
        <v>2548088</v>
      </c>
      <c r="K87" s="276">
        <v>2300170</v>
      </c>
    </row>
    <row r="88" spans="1:11" ht="12.75" customHeight="1">
      <c r="A88" s="444" t="s">
        <v>209</v>
      </c>
      <c r="B88" s="444"/>
      <c r="C88" s="444"/>
      <c r="D88" s="444"/>
      <c r="E88" s="444"/>
      <c r="F88" s="444"/>
      <c r="G88" s="444"/>
      <c r="H88" s="444"/>
      <c r="I88" s="1">
        <v>81</v>
      </c>
      <c r="J88" s="276">
        <v>0</v>
      </c>
      <c r="K88" s="276">
        <v>0</v>
      </c>
    </row>
    <row r="89" spans="1:11" ht="12.75" customHeight="1">
      <c r="A89" s="444" t="s">
        <v>210</v>
      </c>
      <c r="B89" s="444"/>
      <c r="C89" s="444"/>
      <c r="D89" s="444"/>
      <c r="E89" s="444"/>
      <c r="F89" s="444"/>
      <c r="G89" s="444"/>
      <c r="H89" s="444"/>
      <c r="I89" s="1">
        <v>82</v>
      </c>
      <c r="J89" s="276">
        <v>0</v>
      </c>
      <c r="K89" s="276">
        <v>0</v>
      </c>
    </row>
    <row r="90" spans="1:11" ht="12.75">
      <c r="A90" s="441" t="s">
        <v>212</v>
      </c>
      <c r="B90" s="442"/>
      <c r="C90" s="442"/>
      <c r="D90" s="442"/>
      <c r="E90" s="442"/>
      <c r="F90" s="442"/>
      <c r="G90" s="442"/>
      <c r="H90" s="443"/>
      <c r="I90" s="1">
        <v>83</v>
      </c>
      <c r="J90" s="277">
        <f>SUM(J91:J99)</f>
        <v>570350294</v>
      </c>
      <c r="K90" s="277">
        <f>SUM(K91:K99)</f>
        <v>541604388</v>
      </c>
    </row>
    <row r="91" spans="1:11" ht="12.75" customHeight="1">
      <c r="A91" s="444" t="s">
        <v>213</v>
      </c>
      <c r="B91" s="444"/>
      <c r="C91" s="444"/>
      <c r="D91" s="444"/>
      <c r="E91" s="444"/>
      <c r="F91" s="444"/>
      <c r="G91" s="444"/>
      <c r="H91" s="444"/>
      <c r="I91" s="1">
        <v>84</v>
      </c>
      <c r="J91" s="276">
        <v>0</v>
      </c>
      <c r="K91" s="276">
        <v>0</v>
      </c>
    </row>
    <row r="92" spans="1:11" ht="12.75" customHeight="1">
      <c r="A92" s="444" t="s">
        <v>221</v>
      </c>
      <c r="B92" s="444"/>
      <c r="C92" s="444"/>
      <c r="D92" s="444"/>
      <c r="E92" s="444"/>
      <c r="F92" s="444"/>
      <c r="G92" s="444"/>
      <c r="H92" s="444"/>
      <c r="I92" s="1">
        <v>85</v>
      </c>
      <c r="J92" s="276">
        <v>37409704</v>
      </c>
      <c r="K92" s="276">
        <v>24398088</v>
      </c>
    </row>
    <row r="93" spans="1:11" ht="12.75">
      <c r="A93" s="479" t="s">
        <v>214</v>
      </c>
      <c r="B93" s="480"/>
      <c r="C93" s="480"/>
      <c r="D93" s="480"/>
      <c r="E93" s="480"/>
      <c r="F93" s="480"/>
      <c r="G93" s="480"/>
      <c r="H93" s="481"/>
      <c r="I93" s="1">
        <v>86</v>
      </c>
      <c r="J93" s="276">
        <v>532940590</v>
      </c>
      <c r="K93" s="276">
        <v>515740929</v>
      </c>
    </row>
    <row r="94" spans="1:11" ht="12.75" customHeight="1">
      <c r="A94" s="444" t="s">
        <v>215</v>
      </c>
      <c r="B94" s="444"/>
      <c r="C94" s="444"/>
      <c r="D94" s="444"/>
      <c r="E94" s="444"/>
      <c r="F94" s="444"/>
      <c r="G94" s="444"/>
      <c r="H94" s="444"/>
      <c r="I94" s="1">
        <v>87</v>
      </c>
      <c r="J94" s="276">
        <v>0</v>
      </c>
      <c r="K94" s="276">
        <v>0</v>
      </c>
    </row>
    <row r="95" spans="1:11" ht="12.75" customHeight="1">
      <c r="A95" s="444" t="s">
        <v>216</v>
      </c>
      <c r="B95" s="444"/>
      <c r="C95" s="444"/>
      <c r="D95" s="444"/>
      <c r="E95" s="444"/>
      <c r="F95" s="444"/>
      <c r="G95" s="444"/>
      <c r="H95" s="444"/>
      <c r="I95" s="1">
        <v>88</v>
      </c>
      <c r="J95" s="276">
        <v>0</v>
      </c>
      <c r="K95" s="276">
        <v>0</v>
      </c>
    </row>
    <row r="96" spans="1:11" ht="12.75" customHeight="1">
      <c r="A96" s="444" t="s">
        <v>217</v>
      </c>
      <c r="B96" s="444"/>
      <c r="C96" s="444"/>
      <c r="D96" s="444"/>
      <c r="E96" s="444"/>
      <c r="F96" s="444"/>
      <c r="G96" s="444"/>
      <c r="H96" s="444"/>
      <c r="I96" s="1">
        <v>89</v>
      </c>
      <c r="J96" s="276">
        <v>0</v>
      </c>
      <c r="K96" s="276">
        <v>0</v>
      </c>
    </row>
    <row r="97" spans="1:11" ht="12.75">
      <c r="A97" s="479" t="s">
        <v>235</v>
      </c>
      <c r="B97" s="480"/>
      <c r="C97" s="480"/>
      <c r="D97" s="480"/>
      <c r="E97" s="480"/>
      <c r="F97" s="480"/>
      <c r="G97" s="480"/>
      <c r="H97" s="481"/>
      <c r="I97" s="1">
        <v>90</v>
      </c>
      <c r="J97" s="276">
        <v>0</v>
      </c>
      <c r="K97" s="276">
        <v>0</v>
      </c>
    </row>
    <row r="98" spans="1:11" ht="12.75">
      <c r="A98" s="479" t="s">
        <v>218</v>
      </c>
      <c r="B98" s="480"/>
      <c r="C98" s="480"/>
      <c r="D98" s="480"/>
      <c r="E98" s="480"/>
      <c r="F98" s="480"/>
      <c r="G98" s="480"/>
      <c r="H98" s="481"/>
      <c r="I98" s="1">
        <v>91</v>
      </c>
      <c r="J98" s="276">
        <v>0</v>
      </c>
      <c r="K98" s="276">
        <v>0</v>
      </c>
    </row>
    <row r="99" spans="1:11" ht="12.75">
      <c r="A99" s="479" t="s">
        <v>219</v>
      </c>
      <c r="B99" s="480"/>
      <c r="C99" s="480"/>
      <c r="D99" s="480"/>
      <c r="E99" s="480"/>
      <c r="F99" s="480"/>
      <c r="G99" s="480"/>
      <c r="H99" s="481"/>
      <c r="I99" s="1">
        <v>92</v>
      </c>
      <c r="J99" s="276">
        <v>0</v>
      </c>
      <c r="K99" s="276">
        <v>1465371</v>
      </c>
    </row>
    <row r="100" spans="1:11" ht="12.75">
      <c r="A100" s="441" t="s">
        <v>220</v>
      </c>
      <c r="B100" s="442"/>
      <c r="C100" s="442"/>
      <c r="D100" s="442"/>
      <c r="E100" s="442"/>
      <c r="F100" s="442"/>
      <c r="G100" s="442"/>
      <c r="H100" s="443"/>
      <c r="I100" s="1">
        <v>93</v>
      </c>
      <c r="J100" s="277">
        <f>SUM(J101:J112)</f>
        <v>464095077</v>
      </c>
      <c r="K100" s="277">
        <f>SUM(K101:K112)</f>
        <v>513740019</v>
      </c>
    </row>
    <row r="101" spans="1:11" ht="12.75" customHeight="1">
      <c r="A101" s="444" t="s">
        <v>213</v>
      </c>
      <c r="B101" s="444"/>
      <c r="C101" s="444"/>
      <c r="D101" s="444"/>
      <c r="E101" s="444"/>
      <c r="F101" s="444"/>
      <c r="G101" s="444"/>
      <c r="H101" s="444"/>
      <c r="I101" s="1">
        <v>94</v>
      </c>
      <c r="J101" s="276">
        <v>0</v>
      </c>
      <c r="K101" s="276">
        <v>0</v>
      </c>
    </row>
    <row r="102" spans="1:11" ht="12.75" customHeight="1">
      <c r="A102" s="444" t="s">
        <v>221</v>
      </c>
      <c r="B102" s="444"/>
      <c r="C102" s="444"/>
      <c r="D102" s="444"/>
      <c r="E102" s="444"/>
      <c r="F102" s="444"/>
      <c r="G102" s="444"/>
      <c r="H102" s="444"/>
      <c r="I102" s="1">
        <v>95</v>
      </c>
      <c r="J102" s="276">
        <v>67589816</v>
      </c>
      <c r="K102" s="276">
        <v>7083572</v>
      </c>
    </row>
    <row r="103" spans="1:11" ht="12.75" customHeight="1">
      <c r="A103" s="444" t="s">
        <v>214</v>
      </c>
      <c r="B103" s="444"/>
      <c r="C103" s="444"/>
      <c r="D103" s="444"/>
      <c r="E103" s="444"/>
      <c r="F103" s="444"/>
      <c r="G103" s="444"/>
      <c r="H103" s="444"/>
      <c r="I103" s="1">
        <v>96</v>
      </c>
      <c r="J103" s="276">
        <v>12263547</v>
      </c>
      <c r="K103" s="276">
        <v>27011275</v>
      </c>
    </row>
    <row r="104" spans="1:11" ht="12.75" customHeight="1">
      <c r="A104" s="444" t="s">
        <v>215</v>
      </c>
      <c r="B104" s="444"/>
      <c r="C104" s="444"/>
      <c r="D104" s="444"/>
      <c r="E104" s="444"/>
      <c r="F104" s="444"/>
      <c r="G104" s="444"/>
      <c r="H104" s="444"/>
      <c r="I104" s="1">
        <v>97</v>
      </c>
      <c r="J104" s="276">
        <v>8130081</v>
      </c>
      <c r="K104" s="276">
        <v>7452575</v>
      </c>
    </row>
    <row r="105" spans="1:11" ht="12.75" customHeight="1">
      <c r="A105" s="444" t="s">
        <v>216</v>
      </c>
      <c r="B105" s="444"/>
      <c r="C105" s="444"/>
      <c r="D105" s="444"/>
      <c r="E105" s="444"/>
      <c r="F105" s="444"/>
      <c r="G105" s="444"/>
      <c r="H105" s="444"/>
      <c r="I105" s="1">
        <v>98</v>
      </c>
      <c r="J105" s="276">
        <v>97928407</v>
      </c>
      <c r="K105" s="276">
        <v>193602124</v>
      </c>
    </row>
    <row r="106" spans="1:11" ht="12.75" customHeight="1">
      <c r="A106" s="444" t="s">
        <v>217</v>
      </c>
      <c r="B106" s="444"/>
      <c r="C106" s="444"/>
      <c r="D106" s="444"/>
      <c r="E106" s="444"/>
      <c r="F106" s="444"/>
      <c r="G106" s="444"/>
      <c r="H106" s="444"/>
      <c r="I106" s="1">
        <v>99</v>
      </c>
      <c r="J106" s="276">
        <v>267952500</v>
      </c>
      <c r="K106" s="276">
        <v>269413750</v>
      </c>
    </row>
    <row r="107" spans="1:11" ht="12.75">
      <c r="A107" s="479" t="s">
        <v>235</v>
      </c>
      <c r="B107" s="480"/>
      <c r="C107" s="480"/>
      <c r="D107" s="480"/>
      <c r="E107" s="480"/>
      <c r="F107" s="480"/>
      <c r="G107" s="480"/>
      <c r="H107" s="481"/>
      <c r="I107" s="1">
        <v>100</v>
      </c>
      <c r="J107" s="276">
        <v>0</v>
      </c>
      <c r="K107" s="276">
        <v>0</v>
      </c>
    </row>
    <row r="108" spans="1:11" ht="12.75" customHeight="1">
      <c r="A108" s="444" t="s">
        <v>222</v>
      </c>
      <c r="B108" s="444"/>
      <c r="C108" s="444"/>
      <c r="D108" s="444"/>
      <c r="E108" s="444"/>
      <c r="F108" s="444"/>
      <c r="G108" s="444"/>
      <c r="H108" s="444"/>
      <c r="I108" s="1">
        <v>101</v>
      </c>
      <c r="J108" s="276">
        <v>2531653</v>
      </c>
      <c r="K108" s="276">
        <v>2537673</v>
      </c>
    </row>
    <row r="109" spans="1:11" ht="12.75" customHeight="1">
      <c r="A109" s="444" t="s">
        <v>223</v>
      </c>
      <c r="B109" s="444"/>
      <c r="C109" s="444"/>
      <c r="D109" s="444"/>
      <c r="E109" s="444"/>
      <c r="F109" s="444"/>
      <c r="G109" s="444"/>
      <c r="H109" s="444"/>
      <c r="I109" s="1">
        <v>102</v>
      </c>
      <c r="J109" s="276">
        <v>7611953</v>
      </c>
      <c r="K109" s="276">
        <v>6398333</v>
      </c>
    </row>
    <row r="110" spans="1:11" ht="12.75" customHeight="1">
      <c r="A110" s="444" t="s">
        <v>224</v>
      </c>
      <c r="B110" s="444"/>
      <c r="C110" s="444"/>
      <c r="D110" s="444"/>
      <c r="E110" s="444"/>
      <c r="F110" s="444"/>
      <c r="G110" s="444"/>
      <c r="H110" s="444"/>
      <c r="I110" s="1">
        <v>103</v>
      </c>
      <c r="J110" s="276">
        <v>0</v>
      </c>
      <c r="K110" s="276">
        <v>0</v>
      </c>
    </row>
    <row r="111" spans="1:11" ht="12.75" customHeight="1">
      <c r="A111" s="444" t="s">
        <v>225</v>
      </c>
      <c r="B111" s="444"/>
      <c r="C111" s="444"/>
      <c r="D111" s="444"/>
      <c r="E111" s="444"/>
      <c r="F111" s="444"/>
      <c r="G111" s="444"/>
      <c r="H111" s="444"/>
      <c r="I111" s="1">
        <v>104</v>
      </c>
      <c r="J111" s="276">
        <v>0</v>
      </c>
      <c r="K111" s="276">
        <v>0</v>
      </c>
    </row>
    <row r="112" spans="1:11" ht="12.75" customHeight="1">
      <c r="A112" s="444" t="s">
        <v>226</v>
      </c>
      <c r="B112" s="444"/>
      <c r="C112" s="444"/>
      <c r="D112" s="444"/>
      <c r="E112" s="444"/>
      <c r="F112" s="444"/>
      <c r="G112" s="444"/>
      <c r="H112" s="444"/>
      <c r="I112" s="1">
        <v>105</v>
      </c>
      <c r="J112" s="276">
        <v>87120</v>
      </c>
      <c r="K112" s="276">
        <v>240717</v>
      </c>
    </row>
    <row r="113" spans="1:11" ht="12.75" customHeight="1">
      <c r="A113" s="482" t="s">
        <v>227</v>
      </c>
      <c r="B113" s="482"/>
      <c r="C113" s="482"/>
      <c r="D113" s="482"/>
      <c r="E113" s="482"/>
      <c r="F113" s="482"/>
      <c r="G113" s="482"/>
      <c r="H113" s="482"/>
      <c r="I113" s="1">
        <v>106</v>
      </c>
      <c r="J113" s="276">
        <v>46626720</v>
      </c>
      <c r="K113" s="276">
        <v>65664792</v>
      </c>
    </row>
    <row r="114" spans="1:11" ht="12.75">
      <c r="A114" s="441" t="s">
        <v>228</v>
      </c>
      <c r="B114" s="442"/>
      <c r="C114" s="442"/>
      <c r="D114" s="442"/>
      <c r="E114" s="442"/>
      <c r="F114" s="442"/>
      <c r="G114" s="442"/>
      <c r="H114" s="443"/>
      <c r="I114" s="1">
        <v>107</v>
      </c>
      <c r="J114" s="277">
        <f>J69+J86+J90+J100+J113</f>
        <v>596941370</v>
      </c>
      <c r="K114" s="277">
        <f>K69+K86+K90+K100+K113</f>
        <v>583915574</v>
      </c>
    </row>
    <row r="115" spans="1:11" ht="12.75" customHeight="1">
      <c r="A115" s="490" t="s">
        <v>229</v>
      </c>
      <c r="B115" s="490"/>
      <c r="C115" s="490"/>
      <c r="D115" s="490"/>
      <c r="E115" s="490"/>
      <c r="F115" s="490"/>
      <c r="G115" s="490"/>
      <c r="H115" s="490"/>
      <c r="I115" s="2">
        <v>108</v>
      </c>
      <c r="J115" s="272">
        <v>1107721790</v>
      </c>
      <c r="K115" s="272">
        <v>1031377391</v>
      </c>
    </row>
    <row r="116" spans="1:11" ht="12.75">
      <c r="A116" s="451" t="s">
        <v>230</v>
      </c>
      <c r="B116" s="452"/>
      <c r="C116" s="452"/>
      <c r="D116" s="452"/>
      <c r="E116" s="452"/>
      <c r="F116" s="452"/>
      <c r="G116" s="452"/>
      <c r="H116" s="452"/>
      <c r="I116" s="491"/>
      <c r="J116" s="491"/>
      <c r="K116" s="492"/>
    </row>
    <row r="117" spans="1:11" ht="12.75">
      <c r="A117" s="438" t="s">
        <v>231</v>
      </c>
      <c r="B117" s="439"/>
      <c r="C117" s="439"/>
      <c r="D117" s="439"/>
      <c r="E117" s="439"/>
      <c r="F117" s="439"/>
      <c r="G117" s="439"/>
      <c r="H117" s="439"/>
      <c r="I117" s="493"/>
      <c r="J117" s="493"/>
      <c r="K117" s="494"/>
    </row>
    <row r="118" spans="1:11" ht="12.75" customHeight="1">
      <c r="A118" s="495" t="s">
        <v>233</v>
      </c>
      <c r="B118" s="496"/>
      <c r="C118" s="496"/>
      <c r="D118" s="496"/>
      <c r="E118" s="496"/>
      <c r="F118" s="496"/>
      <c r="G118" s="496"/>
      <c r="H118" s="497"/>
      <c r="I118" s="1">
        <v>109</v>
      </c>
      <c r="J118" s="220">
        <f>J69</f>
        <v>-486678809</v>
      </c>
      <c r="K118" s="276">
        <f>K69</f>
        <v>-539393795</v>
      </c>
    </row>
    <row r="119" spans="1:11" ht="12.75" customHeight="1">
      <c r="A119" s="498" t="s">
        <v>232</v>
      </c>
      <c r="B119" s="499"/>
      <c r="C119" s="499"/>
      <c r="D119" s="499"/>
      <c r="E119" s="499"/>
      <c r="F119" s="499"/>
      <c r="G119" s="499"/>
      <c r="H119" s="500"/>
      <c r="I119" s="4">
        <v>110</v>
      </c>
      <c r="J119" s="217">
        <v>0</v>
      </c>
      <c r="K119" s="272">
        <v>0</v>
      </c>
    </row>
    <row r="120" spans="1:11" ht="12.75">
      <c r="A120" s="501" t="s">
        <v>234</v>
      </c>
      <c r="B120" s="502"/>
      <c r="C120" s="502"/>
      <c r="D120" s="502"/>
      <c r="E120" s="502"/>
      <c r="F120" s="502"/>
      <c r="G120" s="502"/>
      <c r="H120" s="502"/>
      <c r="I120" s="502"/>
      <c r="J120" s="502"/>
      <c r="K120" s="502"/>
    </row>
    <row r="121" spans="1:11" ht="12.75">
      <c r="A121" s="488"/>
      <c r="B121" s="489"/>
      <c r="C121" s="489"/>
      <c r="D121" s="489"/>
      <c r="E121" s="489"/>
      <c r="F121" s="489"/>
      <c r="G121" s="489"/>
      <c r="H121" s="489"/>
      <c r="I121" s="489"/>
      <c r="J121" s="489"/>
      <c r="K121" s="489"/>
    </row>
    <row r="122" spans="10:11" s="103" customFormat="1" ht="12.75">
      <c r="J122" s="274">
        <f>IF(J66-J114=0,"",J114-J66)</f>
      </c>
      <c r="K122" s="274">
        <f>IF(K66-K114=0,"",K114-K66)</f>
      </c>
    </row>
    <row r="123" spans="10:11" s="103" customFormat="1" ht="12.75">
      <c r="J123" s="274">
        <f>IF(J67-J115=0,"",J115-J67)</f>
      </c>
      <c r="K123" s="274">
        <f>IF(K67-K115=0,"",K115-K67)</f>
      </c>
    </row>
    <row r="124" spans="10:11" ht="12.75">
      <c r="J124" s="274">
        <f>IF('P&amp;L'!J56-J82=0,"",J82-'P&amp;L'!J56)</f>
      </c>
      <c r="K124" s="274">
        <f>IF('P&amp;L'!L56-K82=0,"",K82-'P&amp;L'!L56)</f>
      </c>
    </row>
    <row r="125" ht="12.75">
      <c r="K125" s="104"/>
    </row>
  </sheetData>
  <sheetProtection/>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conditionalFormatting sqref="A122:I123 L122:IV123">
    <cfRule type="cellIs" priority="4" dxfId="2" operator="notEqual">
      <formula>0</formula>
    </cfRule>
  </conditionalFormatting>
  <conditionalFormatting sqref="K125">
    <cfRule type="cellIs" priority="1" dxfId="2" operator="notEqual">
      <formula>0</formula>
    </cfRule>
  </conditionalFormatting>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9:K84 J70:K70 J86:K115 J7:K67 J72:K77">
      <formula1>0</formula1>
    </dataValidation>
  </dataValidations>
  <printOptions/>
  <pageMargins left="0.75" right="0.75" top="1" bottom="1" header="0.5" footer="0.5"/>
  <pageSetup horizontalDpi="600" verticalDpi="600" orientation="portrait" paperSize="9" scale="74" r:id="rId1"/>
  <rowBreaks count="1" manualBreakCount="1">
    <brk id="67" max="255" man="1"/>
  </rowBreaks>
  <ignoredErrors>
    <ignoredError sqref="A1:K1 A36:I38 A35:I35 A68:K68 A56:I67 A116:K117 A100:I115 A16:I16 A10:I10 A26:I26 A19:I19 A27:I31 A49:I49 A42:I44 A50:I50 A72:I79 A70:I71 A82:I82 A80:I80 A86:I86 A83:I83 A90:I90 A89:I89 A91:I91 A3:K6 B2:K2 A12:I15 A11:I11 A17:I17 A18:I18 A21:I22 A20:I20 A25:I25 A23:I23 A24:I24 A33:I34 A32:I32 A40:I41 A39:I39 A46:I48 A45:I45 A52:I52 A51:I51 A55:I55 A53:I53 A54:I54 A81:I81 A84:I84 A85:I85 A87:I87 A88:I88 A94:I99 A92:I92 A93:I93 A7:I9 A69:I69 A118:I118" unlockedFormula="1"/>
  </ignoredError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19">
      <selection activeCell="K55" sqref="K55"/>
    </sheetView>
  </sheetViews>
  <sheetFormatPr defaultColWidth="9.140625" defaultRowHeight="12.75"/>
  <cols>
    <col min="1" max="9" width="9.140625" style="44" customWidth="1"/>
    <col min="10" max="10" width="13.57421875" style="44" customWidth="1"/>
    <col min="11" max="11" width="13.421875" style="44" customWidth="1"/>
    <col min="12" max="12" width="11.8515625" style="44" customWidth="1"/>
    <col min="13" max="16384" width="9.140625" style="44" customWidth="1"/>
  </cols>
  <sheetData>
    <row r="1" spans="1:11" ht="12.75" customHeight="1">
      <c r="A1" s="506" t="s">
        <v>300</v>
      </c>
      <c r="B1" s="506"/>
      <c r="C1" s="506"/>
      <c r="D1" s="506"/>
      <c r="E1" s="506"/>
      <c r="F1" s="506"/>
      <c r="G1" s="506"/>
      <c r="H1" s="506"/>
      <c r="I1" s="506"/>
      <c r="J1" s="506"/>
      <c r="K1" s="506"/>
    </row>
    <row r="2" spans="1:11" ht="12.75" customHeight="1">
      <c r="A2" s="507" t="s">
        <v>616</v>
      </c>
      <c r="B2" s="507"/>
      <c r="C2" s="507"/>
      <c r="D2" s="507"/>
      <c r="E2" s="507"/>
      <c r="F2" s="507"/>
      <c r="G2" s="507"/>
      <c r="H2" s="507"/>
      <c r="I2" s="507"/>
      <c r="J2" s="507"/>
      <c r="K2" s="507"/>
    </row>
    <row r="3" spans="1:11" ht="12.75" customHeight="1">
      <c r="A3" s="503" t="s">
        <v>131</v>
      </c>
      <c r="B3" s="504"/>
      <c r="C3" s="504"/>
      <c r="D3" s="504"/>
      <c r="E3" s="504"/>
      <c r="F3" s="504"/>
      <c r="G3" s="504"/>
      <c r="H3" s="504"/>
      <c r="I3" s="504"/>
      <c r="J3" s="504"/>
      <c r="K3" s="505"/>
    </row>
    <row r="4" spans="1:11" ht="22.5">
      <c r="A4" s="508" t="s">
        <v>132</v>
      </c>
      <c r="B4" s="508"/>
      <c r="C4" s="508"/>
      <c r="D4" s="508"/>
      <c r="E4" s="508"/>
      <c r="F4" s="508"/>
      <c r="G4" s="508"/>
      <c r="H4" s="508"/>
      <c r="I4" s="135" t="s">
        <v>237</v>
      </c>
      <c r="J4" s="134" t="s">
        <v>134</v>
      </c>
      <c r="K4" s="134" t="s">
        <v>135</v>
      </c>
    </row>
    <row r="5" spans="1:11" ht="12.75">
      <c r="A5" s="510">
        <v>1</v>
      </c>
      <c r="B5" s="510"/>
      <c r="C5" s="510"/>
      <c r="D5" s="510"/>
      <c r="E5" s="510"/>
      <c r="F5" s="510"/>
      <c r="G5" s="510"/>
      <c r="H5" s="510"/>
      <c r="I5" s="56">
        <v>2</v>
      </c>
      <c r="J5" s="57" t="s">
        <v>57</v>
      </c>
      <c r="K5" s="57" t="s">
        <v>58</v>
      </c>
    </row>
    <row r="6" spans="1:11" ht="12.75" customHeight="1">
      <c r="A6" s="451" t="s">
        <v>301</v>
      </c>
      <c r="B6" s="452"/>
      <c r="C6" s="452"/>
      <c r="D6" s="452"/>
      <c r="E6" s="452"/>
      <c r="F6" s="452"/>
      <c r="G6" s="452"/>
      <c r="H6" s="452"/>
      <c r="I6" s="511"/>
      <c r="J6" s="511"/>
      <c r="K6" s="512"/>
    </row>
    <row r="7" spans="1:11" ht="12.75" customHeight="1">
      <c r="A7" s="509" t="s">
        <v>302</v>
      </c>
      <c r="B7" s="509"/>
      <c r="C7" s="509"/>
      <c r="D7" s="509"/>
      <c r="E7" s="509"/>
      <c r="F7" s="509"/>
      <c r="G7" s="509"/>
      <c r="H7" s="509"/>
      <c r="I7" s="1">
        <v>1</v>
      </c>
      <c r="J7" s="276">
        <v>-67469361</v>
      </c>
      <c r="K7" s="276">
        <v>-53565213</v>
      </c>
    </row>
    <row r="8" spans="1:11" ht="12.75" customHeight="1">
      <c r="A8" s="509" t="s">
        <v>303</v>
      </c>
      <c r="B8" s="509"/>
      <c r="C8" s="509"/>
      <c r="D8" s="509"/>
      <c r="E8" s="509"/>
      <c r="F8" s="509"/>
      <c r="G8" s="509"/>
      <c r="H8" s="509"/>
      <c r="I8" s="1">
        <v>2</v>
      </c>
      <c r="J8" s="276">
        <v>56316049</v>
      </c>
      <c r="K8" s="276">
        <v>55690275</v>
      </c>
    </row>
    <row r="9" spans="1:11" ht="12.75" customHeight="1">
      <c r="A9" s="509" t="s">
        <v>304</v>
      </c>
      <c r="B9" s="509"/>
      <c r="C9" s="509"/>
      <c r="D9" s="509"/>
      <c r="E9" s="509"/>
      <c r="F9" s="509"/>
      <c r="G9" s="509"/>
      <c r="H9" s="509"/>
      <c r="I9" s="1">
        <v>3</v>
      </c>
      <c r="J9" s="276">
        <v>0</v>
      </c>
      <c r="K9" s="276">
        <v>95403458</v>
      </c>
    </row>
    <row r="10" spans="1:11" ht="12.75" customHeight="1">
      <c r="A10" s="509" t="s">
        <v>305</v>
      </c>
      <c r="B10" s="509"/>
      <c r="C10" s="509"/>
      <c r="D10" s="509"/>
      <c r="E10" s="509"/>
      <c r="F10" s="509"/>
      <c r="G10" s="509"/>
      <c r="H10" s="509"/>
      <c r="I10" s="1">
        <v>4</v>
      </c>
      <c r="J10" s="276">
        <v>0</v>
      </c>
      <c r="K10" s="276">
        <v>1937205</v>
      </c>
    </row>
    <row r="11" spans="1:11" ht="12.75" customHeight="1">
      <c r="A11" s="509" t="s">
        <v>306</v>
      </c>
      <c r="B11" s="509"/>
      <c r="C11" s="509"/>
      <c r="D11" s="509"/>
      <c r="E11" s="509"/>
      <c r="F11" s="509"/>
      <c r="G11" s="509"/>
      <c r="H11" s="509"/>
      <c r="I11" s="1">
        <v>5</v>
      </c>
      <c r="J11" s="276">
        <v>1440290</v>
      </c>
      <c r="K11" s="276">
        <v>517014</v>
      </c>
    </row>
    <row r="12" spans="1:11" ht="12.75" customHeight="1">
      <c r="A12" s="509" t="s">
        <v>307</v>
      </c>
      <c r="B12" s="509"/>
      <c r="C12" s="509"/>
      <c r="D12" s="509"/>
      <c r="E12" s="509"/>
      <c r="F12" s="509"/>
      <c r="G12" s="509"/>
      <c r="H12" s="509"/>
      <c r="I12" s="1">
        <v>6</v>
      </c>
      <c r="J12" s="276">
        <v>27079081</v>
      </c>
      <c r="K12" s="276">
        <f>29922867</f>
        <v>29922867</v>
      </c>
    </row>
    <row r="13" spans="1:12" ht="12.75" customHeight="1">
      <c r="A13" s="513" t="s">
        <v>308</v>
      </c>
      <c r="B13" s="513"/>
      <c r="C13" s="513"/>
      <c r="D13" s="513"/>
      <c r="E13" s="513"/>
      <c r="F13" s="513"/>
      <c r="G13" s="513"/>
      <c r="H13" s="513"/>
      <c r="I13" s="1">
        <v>7</v>
      </c>
      <c r="J13" s="252">
        <f>SUM(J7:J12)</f>
        <v>17366059</v>
      </c>
      <c r="K13" s="277">
        <f>SUM(K7:K12)</f>
        <v>129905606</v>
      </c>
      <c r="L13" s="251"/>
    </row>
    <row r="14" spans="1:11" ht="12.75" customHeight="1">
      <c r="A14" s="509" t="s">
        <v>309</v>
      </c>
      <c r="B14" s="509"/>
      <c r="C14" s="509"/>
      <c r="D14" s="509"/>
      <c r="E14" s="509"/>
      <c r="F14" s="509"/>
      <c r="G14" s="509"/>
      <c r="H14" s="509"/>
      <c r="I14" s="1">
        <v>8</v>
      </c>
      <c r="J14" s="221">
        <v>28001707</v>
      </c>
      <c r="K14" s="276">
        <v>0</v>
      </c>
    </row>
    <row r="15" spans="1:11" ht="12.75" customHeight="1">
      <c r="A15" s="509" t="s">
        <v>310</v>
      </c>
      <c r="B15" s="509"/>
      <c r="C15" s="509"/>
      <c r="D15" s="509"/>
      <c r="E15" s="509"/>
      <c r="F15" s="509"/>
      <c r="G15" s="509"/>
      <c r="H15" s="509"/>
      <c r="I15" s="1">
        <v>9</v>
      </c>
      <c r="J15" s="276">
        <v>4578339</v>
      </c>
      <c r="K15" s="276">
        <v>0</v>
      </c>
    </row>
    <row r="16" spans="1:11" ht="12.75" customHeight="1">
      <c r="A16" s="509" t="s">
        <v>311</v>
      </c>
      <c r="B16" s="509"/>
      <c r="C16" s="509"/>
      <c r="D16" s="509"/>
      <c r="E16" s="509"/>
      <c r="F16" s="509"/>
      <c r="G16" s="509"/>
      <c r="H16" s="509"/>
      <c r="I16" s="1">
        <v>10</v>
      </c>
      <c r="J16" s="276">
        <v>0</v>
      </c>
      <c r="K16" s="276">
        <v>0</v>
      </c>
    </row>
    <row r="17" spans="1:11" ht="12.75" customHeight="1">
      <c r="A17" s="509" t="s">
        <v>312</v>
      </c>
      <c r="B17" s="509"/>
      <c r="C17" s="509"/>
      <c r="D17" s="509"/>
      <c r="E17" s="509"/>
      <c r="F17" s="509"/>
      <c r="G17" s="509"/>
      <c r="H17" s="509"/>
      <c r="I17" s="1">
        <v>11</v>
      </c>
      <c r="J17" s="276">
        <v>11257013</v>
      </c>
      <c r="K17" s="276">
        <v>4029368</v>
      </c>
    </row>
    <row r="18" spans="1:11" ht="12.75" customHeight="1">
      <c r="A18" s="513" t="s">
        <v>313</v>
      </c>
      <c r="B18" s="513"/>
      <c r="C18" s="513"/>
      <c r="D18" s="513"/>
      <c r="E18" s="513"/>
      <c r="F18" s="513"/>
      <c r="G18" s="513"/>
      <c r="H18" s="513"/>
      <c r="I18" s="1">
        <v>12</v>
      </c>
      <c r="J18" s="52">
        <f>SUM(J14:J17)</f>
        <v>43837059</v>
      </c>
      <c r="K18" s="277">
        <f>SUM(K14:K17)</f>
        <v>4029368</v>
      </c>
    </row>
    <row r="19" spans="1:11" ht="12.75" customHeight="1">
      <c r="A19" s="513" t="s">
        <v>314</v>
      </c>
      <c r="B19" s="513"/>
      <c r="C19" s="513"/>
      <c r="D19" s="513"/>
      <c r="E19" s="513"/>
      <c r="F19" s="513"/>
      <c r="G19" s="513"/>
      <c r="H19" s="513"/>
      <c r="I19" s="1">
        <v>13</v>
      </c>
      <c r="J19" s="254">
        <f>IF(J13&gt;J18,J13-J18,0)</f>
        <v>0</v>
      </c>
      <c r="K19" s="277">
        <f>IF(K13&gt;K18,K13-K18,0)</f>
        <v>125876238</v>
      </c>
    </row>
    <row r="20" spans="1:11" ht="12.75" customHeight="1">
      <c r="A20" s="513" t="s">
        <v>315</v>
      </c>
      <c r="B20" s="513"/>
      <c r="C20" s="513"/>
      <c r="D20" s="513"/>
      <c r="E20" s="513"/>
      <c r="F20" s="513"/>
      <c r="G20" s="513"/>
      <c r="H20" s="513"/>
      <c r="I20" s="1">
        <v>14</v>
      </c>
      <c r="J20" s="52">
        <f>IF(J18&gt;J13,J18-J13,0)</f>
        <v>26471000</v>
      </c>
      <c r="K20" s="277">
        <f>IF(K18&gt;K13,K18-K13,0)</f>
        <v>0</v>
      </c>
    </row>
    <row r="21" spans="1:11" ht="12.75" customHeight="1">
      <c r="A21" s="451" t="s">
        <v>316</v>
      </c>
      <c r="B21" s="452"/>
      <c r="C21" s="452"/>
      <c r="D21" s="452"/>
      <c r="E21" s="452"/>
      <c r="F21" s="452"/>
      <c r="G21" s="452"/>
      <c r="H21" s="452"/>
      <c r="I21" s="511"/>
      <c r="J21" s="511"/>
      <c r="K21" s="512"/>
    </row>
    <row r="22" spans="1:11" ht="12.75" customHeight="1">
      <c r="A22" s="509" t="s">
        <v>317</v>
      </c>
      <c r="B22" s="509"/>
      <c r="C22" s="509"/>
      <c r="D22" s="509"/>
      <c r="E22" s="509"/>
      <c r="F22" s="509"/>
      <c r="G22" s="509"/>
      <c r="H22" s="509"/>
      <c r="I22" s="1">
        <v>15</v>
      </c>
      <c r="J22" s="221">
        <v>0</v>
      </c>
      <c r="K22" s="276">
        <v>0</v>
      </c>
    </row>
    <row r="23" spans="1:11" ht="12.75" customHeight="1">
      <c r="A23" s="509" t="s">
        <v>318</v>
      </c>
      <c r="B23" s="509"/>
      <c r="C23" s="509"/>
      <c r="D23" s="509"/>
      <c r="E23" s="509"/>
      <c r="F23" s="509"/>
      <c r="G23" s="509"/>
      <c r="H23" s="509"/>
      <c r="I23" s="1">
        <v>16</v>
      </c>
      <c r="J23" s="221">
        <v>0</v>
      </c>
      <c r="K23" s="276">
        <v>0</v>
      </c>
    </row>
    <row r="24" spans="1:11" ht="12.75" customHeight="1">
      <c r="A24" s="509" t="s">
        <v>319</v>
      </c>
      <c r="B24" s="509"/>
      <c r="C24" s="509"/>
      <c r="D24" s="509"/>
      <c r="E24" s="509"/>
      <c r="F24" s="509"/>
      <c r="G24" s="509"/>
      <c r="H24" s="509"/>
      <c r="I24" s="1">
        <v>17</v>
      </c>
      <c r="J24" s="221">
        <v>0</v>
      </c>
      <c r="K24" s="276">
        <v>0</v>
      </c>
    </row>
    <row r="25" spans="1:11" ht="12.75" customHeight="1">
      <c r="A25" s="509" t="s">
        <v>320</v>
      </c>
      <c r="B25" s="509"/>
      <c r="C25" s="509"/>
      <c r="D25" s="509"/>
      <c r="E25" s="509"/>
      <c r="F25" s="509"/>
      <c r="G25" s="509"/>
      <c r="H25" s="509"/>
      <c r="I25" s="1">
        <v>18</v>
      </c>
      <c r="J25" s="221">
        <v>0</v>
      </c>
      <c r="K25" s="276">
        <v>0</v>
      </c>
    </row>
    <row r="26" spans="1:11" ht="12.75" customHeight="1">
      <c r="A26" s="509" t="s">
        <v>321</v>
      </c>
      <c r="B26" s="509"/>
      <c r="C26" s="509"/>
      <c r="D26" s="509"/>
      <c r="E26" s="509"/>
      <c r="F26" s="509"/>
      <c r="G26" s="509"/>
      <c r="H26" s="509"/>
      <c r="I26" s="1">
        <v>19</v>
      </c>
      <c r="J26" s="221">
        <v>0</v>
      </c>
      <c r="K26" s="276">
        <v>0</v>
      </c>
    </row>
    <row r="27" spans="1:11" ht="12.75" customHeight="1">
      <c r="A27" s="513" t="s">
        <v>322</v>
      </c>
      <c r="B27" s="513"/>
      <c r="C27" s="513"/>
      <c r="D27" s="513"/>
      <c r="E27" s="513"/>
      <c r="F27" s="513"/>
      <c r="G27" s="513"/>
      <c r="H27" s="513"/>
      <c r="I27" s="1">
        <v>20</v>
      </c>
      <c r="J27" s="52">
        <v>0</v>
      </c>
      <c r="K27" s="277">
        <f>SUM(K22:K26)</f>
        <v>0</v>
      </c>
    </row>
    <row r="28" spans="1:11" ht="12.75" customHeight="1">
      <c r="A28" s="509" t="s">
        <v>323</v>
      </c>
      <c r="B28" s="509"/>
      <c r="C28" s="509"/>
      <c r="D28" s="509"/>
      <c r="E28" s="509"/>
      <c r="F28" s="509"/>
      <c r="G28" s="509"/>
      <c r="H28" s="509"/>
      <c r="I28" s="1">
        <v>21</v>
      </c>
      <c r="J28" s="276">
        <v>34470312</v>
      </c>
      <c r="K28" s="276">
        <v>50946494</v>
      </c>
    </row>
    <row r="29" spans="1:11" ht="12.75" customHeight="1">
      <c r="A29" s="509" t="s">
        <v>324</v>
      </c>
      <c r="B29" s="509"/>
      <c r="C29" s="509"/>
      <c r="D29" s="509"/>
      <c r="E29" s="509"/>
      <c r="F29" s="509"/>
      <c r="G29" s="509"/>
      <c r="H29" s="509"/>
      <c r="I29" s="1">
        <v>22</v>
      </c>
      <c r="J29" s="221">
        <v>0</v>
      </c>
      <c r="K29" s="276">
        <v>0</v>
      </c>
    </row>
    <row r="30" spans="1:11" ht="12.75" customHeight="1">
      <c r="A30" s="509" t="s">
        <v>325</v>
      </c>
      <c r="B30" s="509"/>
      <c r="C30" s="509"/>
      <c r="D30" s="509"/>
      <c r="E30" s="509"/>
      <c r="F30" s="509"/>
      <c r="G30" s="509"/>
      <c r="H30" s="509"/>
      <c r="I30" s="1">
        <v>23</v>
      </c>
      <c r="J30" s="221">
        <v>0</v>
      </c>
      <c r="K30" s="276">
        <v>0</v>
      </c>
    </row>
    <row r="31" spans="1:11" ht="12.75" customHeight="1">
      <c r="A31" s="513" t="s">
        <v>326</v>
      </c>
      <c r="B31" s="513"/>
      <c r="C31" s="513"/>
      <c r="D31" s="513"/>
      <c r="E31" s="513"/>
      <c r="F31" s="513"/>
      <c r="G31" s="513"/>
      <c r="H31" s="513"/>
      <c r="I31" s="1">
        <v>24</v>
      </c>
      <c r="J31" s="52">
        <f>SUM(J28:J30)</f>
        <v>34470312</v>
      </c>
      <c r="K31" s="277">
        <f>SUM(K28:K30)</f>
        <v>50946494</v>
      </c>
    </row>
    <row r="32" spans="1:11" ht="12.75" customHeight="1">
      <c r="A32" s="513" t="s">
        <v>327</v>
      </c>
      <c r="B32" s="513"/>
      <c r="C32" s="513"/>
      <c r="D32" s="513"/>
      <c r="E32" s="513"/>
      <c r="F32" s="513"/>
      <c r="G32" s="513"/>
      <c r="H32" s="513"/>
      <c r="I32" s="1">
        <v>25</v>
      </c>
      <c r="J32" s="52">
        <f>IF(J27&gt;J31,J27-J31,0)</f>
        <v>0</v>
      </c>
      <c r="K32" s="277">
        <f>IF(K27&gt;K31,K27-K31,0)</f>
        <v>0</v>
      </c>
    </row>
    <row r="33" spans="1:11" ht="12.75" customHeight="1">
      <c r="A33" s="513" t="s">
        <v>328</v>
      </c>
      <c r="B33" s="513"/>
      <c r="C33" s="513"/>
      <c r="D33" s="513"/>
      <c r="E33" s="513"/>
      <c r="F33" s="513"/>
      <c r="G33" s="513"/>
      <c r="H33" s="513"/>
      <c r="I33" s="1">
        <v>26</v>
      </c>
      <c r="J33" s="52">
        <f>IF(J31&gt;J27,J31-J27,0)</f>
        <v>34470312</v>
      </c>
      <c r="K33" s="277">
        <f>IF(K31&gt;K27,K31-K27,0)</f>
        <v>50946494</v>
      </c>
    </row>
    <row r="34" spans="1:11" ht="12.75" customHeight="1">
      <c r="A34" s="451" t="s">
        <v>329</v>
      </c>
      <c r="B34" s="452"/>
      <c r="C34" s="452"/>
      <c r="D34" s="452"/>
      <c r="E34" s="452"/>
      <c r="F34" s="452"/>
      <c r="G34" s="452"/>
      <c r="H34" s="452"/>
      <c r="I34" s="511"/>
      <c r="J34" s="511"/>
      <c r="K34" s="512"/>
    </row>
    <row r="35" spans="1:11" ht="12.75" customHeight="1">
      <c r="A35" s="509" t="s">
        <v>330</v>
      </c>
      <c r="B35" s="509"/>
      <c r="C35" s="509"/>
      <c r="D35" s="509"/>
      <c r="E35" s="509"/>
      <c r="F35" s="509"/>
      <c r="G35" s="509"/>
      <c r="H35" s="509"/>
      <c r="I35" s="1">
        <v>27</v>
      </c>
      <c r="J35" s="221">
        <v>0</v>
      </c>
      <c r="K35" s="276">
        <v>0</v>
      </c>
    </row>
    <row r="36" spans="1:11" ht="12.75">
      <c r="A36" s="509" t="s">
        <v>331</v>
      </c>
      <c r="B36" s="509"/>
      <c r="C36" s="509"/>
      <c r="D36" s="509"/>
      <c r="E36" s="509"/>
      <c r="F36" s="509"/>
      <c r="G36" s="509"/>
      <c r="H36" s="509"/>
      <c r="I36" s="1">
        <v>28</v>
      </c>
      <c r="J36" s="276">
        <v>78503968</v>
      </c>
      <c r="K36" s="276">
        <v>0</v>
      </c>
    </row>
    <row r="37" spans="1:11" ht="12.75" customHeight="1">
      <c r="A37" s="509" t="s">
        <v>332</v>
      </c>
      <c r="B37" s="509"/>
      <c r="C37" s="509"/>
      <c r="D37" s="509"/>
      <c r="E37" s="509"/>
      <c r="F37" s="509"/>
      <c r="G37" s="509"/>
      <c r="H37" s="509"/>
      <c r="I37" s="1">
        <v>29</v>
      </c>
      <c r="J37" s="221">
        <v>0</v>
      </c>
      <c r="K37" s="276">
        <v>0</v>
      </c>
    </row>
    <row r="38" spans="1:11" ht="12.75" customHeight="1">
      <c r="A38" s="513" t="s">
        <v>333</v>
      </c>
      <c r="B38" s="513"/>
      <c r="C38" s="513"/>
      <c r="D38" s="513"/>
      <c r="E38" s="513"/>
      <c r="F38" s="513"/>
      <c r="G38" s="513"/>
      <c r="H38" s="513"/>
      <c r="I38" s="1">
        <v>30</v>
      </c>
      <c r="J38" s="52">
        <f>SUM(J35:J37)</f>
        <v>78503968</v>
      </c>
      <c r="K38" s="277">
        <f>SUM(K35:K37)</f>
        <v>0</v>
      </c>
    </row>
    <row r="39" spans="1:11" ht="12.75" customHeight="1">
      <c r="A39" s="509" t="s">
        <v>334</v>
      </c>
      <c r="B39" s="509"/>
      <c r="C39" s="509"/>
      <c r="D39" s="509"/>
      <c r="E39" s="509"/>
      <c r="F39" s="509"/>
      <c r="G39" s="509"/>
      <c r="H39" s="509"/>
      <c r="I39" s="1">
        <v>31</v>
      </c>
      <c r="J39" s="276">
        <v>17384037</v>
      </c>
      <c r="K39" s="276">
        <v>74504422</v>
      </c>
    </row>
    <row r="40" spans="1:11" ht="12.75" customHeight="1">
      <c r="A40" s="509" t="s">
        <v>335</v>
      </c>
      <c r="B40" s="509"/>
      <c r="C40" s="509"/>
      <c r="D40" s="509"/>
      <c r="E40" s="509"/>
      <c r="F40" s="509"/>
      <c r="G40" s="509"/>
      <c r="H40" s="509"/>
      <c r="I40" s="1">
        <v>32</v>
      </c>
      <c r="J40" s="221">
        <v>0</v>
      </c>
      <c r="K40" s="276">
        <v>0</v>
      </c>
    </row>
    <row r="41" spans="1:11" ht="12.75" customHeight="1">
      <c r="A41" s="509" t="s">
        <v>336</v>
      </c>
      <c r="B41" s="509"/>
      <c r="C41" s="509"/>
      <c r="D41" s="509"/>
      <c r="E41" s="509"/>
      <c r="F41" s="509"/>
      <c r="G41" s="509"/>
      <c r="H41" s="509"/>
      <c r="I41" s="1">
        <v>33</v>
      </c>
      <c r="J41" s="221">
        <v>0</v>
      </c>
      <c r="K41" s="276">
        <v>0</v>
      </c>
    </row>
    <row r="42" spans="1:11" ht="12.75" customHeight="1">
      <c r="A42" s="509" t="s">
        <v>337</v>
      </c>
      <c r="B42" s="509"/>
      <c r="C42" s="509"/>
      <c r="D42" s="509"/>
      <c r="E42" s="509"/>
      <c r="F42" s="509"/>
      <c r="G42" s="509"/>
      <c r="H42" s="509"/>
      <c r="I42" s="1">
        <v>34</v>
      </c>
      <c r="J42" s="221">
        <v>0</v>
      </c>
      <c r="K42" s="276">
        <v>0</v>
      </c>
    </row>
    <row r="43" spans="1:11" ht="12.75" customHeight="1">
      <c r="A43" s="509" t="s">
        <v>338</v>
      </c>
      <c r="B43" s="509"/>
      <c r="C43" s="509"/>
      <c r="D43" s="509"/>
      <c r="E43" s="509"/>
      <c r="F43" s="509"/>
      <c r="G43" s="509"/>
      <c r="H43" s="509"/>
      <c r="I43" s="1">
        <v>35</v>
      </c>
      <c r="J43" s="221">
        <v>0</v>
      </c>
      <c r="K43" s="276">
        <v>0</v>
      </c>
    </row>
    <row r="44" spans="1:12" ht="12.75" customHeight="1">
      <c r="A44" s="513" t="s">
        <v>339</v>
      </c>
      <c r="B44" s="513"/>
      <c r="C44" s="513"/>
      <c r="D44" s="513"/>
      <c r="E44" s="513"/>
      <c r="F44" s="513"/>
      <c r="G44" s="513"/>
      <c r="H44" s="513"/>
      <c r="I44" s="1">
        <v>36</v>
      </c>
      <c r="J44" s="52">
        <f>SUM(J39:J43)</f>
        <v>17384037</v>
      </c>
      <c r="K44" s="277">
        <f>SUM(K39:K43)</f>
        <v>74504422</v>
      </c>
      <c r="L44" s="251"/>
    </row>
    <row r="45" spans="1:11" ht="12.75" customHeight="1">
      <c r="A45" s="513" t="s">
        <v>340</v>
      </c>
      <c r="B45" s="513"/>
      <c r="C45" s="513"/>
      <c r="D45" s="513"/>
      <c r="E45" s="513"/>
      <c r="F45" s="513"/>
      <c r="G45" s="513"/>
      <c r="H45" s="513"/>
      <c r="I45" s="1">
        <v>37</v>
      </c>
      <c r="J45" s="52">
        <f>IF(J38&gt;J44,J38-J44,0)</f>
        <v>61119931</v>
      </c>
      <c r="K45" s="277">
        <f>IF(K38&gt;K44,K38-K44,0)</f>
        <v>0</v>
      </c>
    </row>
    <row r="46" spans="1:11" ht="12.75" customHeight="1">
      <c r="A46" s="513" t="s">
        <v>341</v>
      </c>
      <c r="B46" s="513"/>
      <c r="C46" s="513"/>
      <c r="D46" s="513"/>
      <c r="E46" s="513"/>
      <c r="F46" s="513"/>
      <c r="G46" s="513"/>
      <c r="H46" s="513"/>
      <c r="I46" s="1">
        <v>38</v>
      </c>
      <c r="J46" s="52">
        <f>IF(J44&gt;J38,J44-J38,0)</f>
        <v>0</v>
      </c>
      <c r="K46" s="277">
        <f>IF(K44&gt;K38,K44-K38,0)</f>
        <v>74504422</v>
      </c>
    </row>
    <row r="47" spans="1:12" ht="12.75" customHeight="1">
      <c r="A47" s="509" t="s">
        <v>342</v>
      </c>
      <c r="B47" s="514"/>
      <c r="C47" s="514"/>
      <c r="D47" s="514"/>
      <c r="E47" s="514"/>
      <c r="F47" s="514"/>
      <c r="G47" s="514"/>
      <c r="H47" s="515"/>
      <c r="I47" s="1">
        <v>39</v>
      </c>
      <c r="J47" s="52">
        <f>IF(J19-J20+J32-J33+J45-J46&gt;0,J19-J20+J32-J33+J45-J46,0)</f>
        <v>178619</v>
      </c>
      <c r="K47" s="277">
        <f>IF(K19-K20+K32-K33+K45-K46&gt;0,K19-K20+K32-K33+K45-K46,0)</f>
        <v>425322</v>
      </c>
      <c r="L47" s="251"/>
    </row>
    <row r="48" spans="1:12" ht="12.75" customHeight="1">
      <c r="A48" s="509" t="s">
        <v>343</v>
      </c>
      <c r="B48" s="514"/>
      <c r="C48" s="514"/>
      <c r="D48" s="514"/>
      <c r="E48" s="514"/>
      <c r="F48" s="514"/>
      <c r="G48" s="514"/>
      <c r="H48" s="515"/>
      <c r="I48" s="1">
        <v>40</v>
      </c>
      <c r="J48" s="52">
        <f>IF(J20-J19+J33-J32+J46-J45&gt;0,J20-J19+J33-J32+J46-J45,0)</f>
        <v>0</v>
      </c>
      <c r="K48" s="277">
        <f>IF(K20-K19+K33-K32+K46-K45&gt;0,K20-K19+K33-K32+K46-K45,0)</f>
        <v>0</v>
      </c>
      <c r="L48" s="251"/>
    </row>
    <row r="49" spans="1:11" ht="12.75" customHeight="1">
      <c r="A49" s="509" t="s">
        <v>344</v>
      </c>
      <c r="B49" s="514"/>
      <c r="C49" s="514"/>
      <c r="D49" s="514"/>
      <c r="E49" s="514"/>
      <c r="F49" s="514"/>
      <c r="G49" s="514"/>
      <c r="H49" s="515"/>
      <c r="I49" s="1">
        <v>41</v>
      </c>
      <c r="J49" s="276">
        <v>1215915</v>
      </c>
      <c r="K49" s="276">
        <v>1394534</v>
      </c>
    </row>
    <row r="50" spans="1:12" ht="12.75" customHeight="1">
      <c r="A50" s="509" t="s">
        <v>345</v>
      </c>
      <c r="B50" s="514"/>
      <c r="C50" s="514"/>
      <c r="D50" s="514"/>
      <c r="E50" s="514"/>
      <c r="F50" s="514"/>
      <c r="G50" s="514"/>
      <c r="H50" s="515"/>
      <c r="I50" s="1">
        <v>42</v>
      </c>
      <c r="J50" s="221">
        <f>IF(J47=0,0,J47)</f>
        <v>178619</v>
      </c>
      <c r="K50" s="277">
        <f>IF(K47=0,0,K47)</f>
        <v>425322</v>
      </c>
      <c r="L50" s="251"/>
    </row>
    <row r="51" spans="1:12" ht="12.75" customHeight="1">
      <c r="A51" s="509" t="s">
        <v>346</v>
      </c>
      <c r="B51" s="514"/>
      <c r="C51" s="514"/>
      <c r="D51" s="514"/>
      <c r="E51" s="514"/>
      <c r="F51" s="514"/>
      <c r="G51" s="514"/>
      <c r="H51" s="515"/>
      <c r="I51" s="1">
        <v>43</v>
      </c>
      <c r="J51" s="221">
        <f>IF(J48=0,0,J48)</f>
        <v>0</v>
      </c>
      <c r="K51" s="277">
        <f>IF(K48=0,0,K48)</f>
        <v>0</v>
      </c>
      <c r="L51" s="251"/>
    </row>
    <row r="52" spans="1:12" ht="12.75" customHeight="1">
      <c r="A52" s="498" t="s">
        <v>347</v>
      </c>
      <c r="B52" s="499"/>
      <c r="C52" s="499"/>
      <c r="D52" s="499"/>
      <c r="E52" s="499"/>
      <c r="F52" s="499"/>
      <c r="G52" s="499"/>
      <c r="H52" s="516"/>
      <c r="I52" s="4">
        <v>44</v>
      </c>
      <c r="J52" s="53">
        <f>J49+J50-J51</f>
        <v>1394534</v>
      </c>
      <c r="K52" s="278">
        <f>K49+K50-K51</f>
        <v>1819856</v>
      </c>
      <c r="L52" s="253">
        <f>K52-'Balance sheet'!K64</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conditionalFormatting sqref="L52">
    <cfRule type="cellIs" priority="1" dxfId="2" operator="notEqual">
      <formula>0</formula>
    </cfRule>
  </conditionalFormatting>
  <dataValidations count="3">
    <dataValidation type="whole" operator="notEqual" allowBlank="1" showInputMessage="1" showErrorMessage="1" errorTitle="Pogrešan unos" error="Mogu se unijeti samo cjelobrojne vrijednosti." sqref="J14:K17 J22:K26 J39:K43 J7:K12 J49:K51 J28:K30 J35:K37">
      <formula1>9999999998</formula1>
    </dataValidation>
    <dataValidation type="whole" operator="greaterThanOrEqual" allowBlank="1" showInputMessage="1" showErrorMessage="1" errorTitle="Pogrešan unos" error="Mogu se unijeti samo cjelobrojne pozitivne vrijednosti." sqref="J31:K33 J38:K38 J52:K52 J18:K20 J13:K13 J27:K27 J44:K48">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80"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4" customWidth="1"/>
  </cols>
  <sheetData>
    <row r="1" spans="1:11" ht="12.75" customHeight="1">
      <c r="A1" s="506" t="s">
        <v>48</v>
      </c>
      <c r="B1" s="506"/>
      <c r="C1" s="506"/>
      <c r="D1" s="506"/>
      <c r="E1" s="506"/>
      <c r="F1" s="506"/>
      <c r="G1" s="506"/>
      <c r="H1" s="506"/>
      <c r="I1" s="506"/>
      <c r="J1" s="506"/>
      <c r="K1" s="506"/>
    </row>
    <row r="2" spans="1:11" ht="12.75" customHeight="1">
      <c r="A2" s="518" t="s">
        <v>3</v>
      </c>
      <c r="B2" s="518"/>
      <c r="C2" s="518"/>
      <c r="D2" s="518"/>
      <c r="E2" s="518"/>
      <c r="F2" s="518"/>
      <c r="G2" s="518"/>
      <c r="H2" s="518"/>
      <c r="I2" s="518"/>
      <c r="J2" s="518"/>
      <c r="K2" s="518"/>
    </row>
    <row r="3" spans="1:11" ht="12.75">
      <c r="A3" s="517" t="s">
        <v>4</v>
      </c>
      <c r="B3" s="517"/>
      <c r="C3" s="517"/>
      <c r="D3" s="517"/>
      <c r="E3" s="517"/>
      <c r="F3" s="517"/>
      <c r="G3" s="517"/>
      <c r="H3" s="517"/>
      <c r="I3" s="517"/>
      <c r="J3" s="517"/>
      <c r="K3" s="517"/>
    </row>
    <row r="4" spans="1:11" ht="33.75">
      <c r="A4" s="508" t="s">
        <v>16</v>
      </c>
      <c r="B4" s="508"/>
      <c r="C4" s="508"/>
      <c r="D4" s="508"/>
      <c r="E4" s="508"/>
      <c r="F4" s="508"/>
      <c r="G4" s="508"/>
      <c r="H4" s="508"/>
      <c r="I4" s="54" t="s">
        <v>56</v>
      </c>
      <c r="J4" s="55" t="s">
        <v>59</v>
      </c>
      <c r="K4" s="55" t="s">
        <v>60</v>
      </c>
    </row>
    <row r="5" spans="1:11" ht="12.75">
      <c r="A5" s="519">
        <v>1</v>
      </c>
      <c r="B5" s="519"/>
      <c r="C5" s="519"/>
      <c r="D5" s="519"/>
      <c r="E5" s="519"/>
      <c r="F5" s="519"/>
      <c r="G5" s="519"/>
      <c r="H5" s="519"/>
      <c r="I5" s="60">
        <v>2</v>
      </c>
      <c r="J5" s="61" t="s">
        <v>57</v>
      </c>
      <c r="K5" s="61" t="s">
        <v>58</v>
      </c>
    </row>
    <row r="6" spans="1:11" ht="12.75">
      <c r="A6" s="451" t="s">
        <v>35</v>
      </c>
      <c r="B6" s="452"/>
      <c r="C6" s="452"/>
      <c r="D6" s="452"/>
      <c r="E6" s="452"/>
      <c r="F6" s="452"/>
      <c r="G6" s="452"/>
      <c r="H6" s="452"/>
      <c r="I6" s="520"/>
      <c r="J6" s="520"/>
      <c r="K6" s="521"/>
    </row>
    <row r="7" spans="1:11" ht="12.75">
      <c r="A7" s="479" t="s">
        <v>50</v>
      </c>
      <c r="B7" s="480"/>
      <c r="C7" s="480"/>
      <c r="D7" s="480"/>
      <c r="E7" s="480"/>
      <c r="F7" s="480"/>
      <c r="G7" s="480"/>
      <c r="H7" s="480"/>
      <c r="I7" s="1">
        <v>1</v>
      </c>
      <c r="J7" s="5"/>
      <c r="K7" s="7"/>
    </row>
    <row r="8" spans="1:11" ht="12.75">
      <c r="A8" s="479" t="s">
        <v>23</v>
      </c>
      <c r="B8" s="480"/>
      <c r="C8" s="480"/>
      <c r="D8" s="480"/>
      <c r="E8" s="480"/>
      <c r="F8" s="480"/>
      <c r="G8" s="480"/>
      <c r="H8" s="480"/>
      <c r="I8" s="1">
        <v>2</v>
      </c>
      <c r="J8" s="5"/>
      <c r="K8" s="7"/>
    </row>
    <row r="9" spans="1:11" ht="12.75">
      <c r="A9" s="479" t="s">
        <v>24</v>
      </c>
      <c r="B9" s="480"/>
      <c r="C9" s="480"/>
      <c r="D9" s="480"/>
      <c r="E9" s="480"/>
      <c r="F9" s="480"/>
      <c r="G9" s="480"/>
      <c r="H9" s="480"/>
      <c r="I9" s="1">
        <v>3</v>
      </c>
      <c r="J9" s="5"/>
      <c r="K9" s="7"/>
    </row>
    <row r="10" spans="1:11" ht="12.75">
      <c r="A10" s="479" t="s">
        <v>25</v>
      </c>
      <c r="B10" s="480"/>
      <c r="C10" s="480"/>
      <c r="D10" s="480"/>
      <c r="E10" s="480"/>
      <c r="F10" s="480"/>
      <c r="G10" s="480"/>
      <c r="H10" s="480"/>
      <c r="I10" s="1">
        <v>4</v>
      </c>
      <c r="J10" s="5"/>
      <c r="K10" s="7"/>
    </row>
    <row r="11" spans="1:11" ht="12.75">
      <c r="A11" s="479" t="s">
        <v>26</v>
      </c>
      <c r="B11" s="480"/>
      <c r="C11" s="480"/>
      <c r="D11" s="480"/>
      <c r="E11" s="480"/>
      <c r="F11" s="480"/>
      <c r="G11" s="480"/>
      <c r="H11" s="480"/>
      <c r="I11" s="1">
        <v>5</v>
      </c>
      <c r="J11" s="5"/>
      <c r="K11" s="7"/>
    </row>
    <row r="12" spans="1:11" ht="12.75">
      <c r="A12" s="441" t="s">
        <v>49</v>
      </c>
      <c r="B12" s="442"/>
      <c r="C12" s="442"/>
      <c r="D12" s="442"/>
      <c r="E12" s="442"/>
      <c r="F12" s="442"/>
      <c r="G12" s="442"/>
      <c r="H12" s="442"/>
      <c r="I12" s="1">
        <v>6</v>
      </c>
      <c r="J12" s="52">
        <f>SUM(J7:J11)</f>
        <v>0</v>
      </c>
      <c r="K12" s="45">
        <f>SUM(K7:K11)</f>
        <v>0</v>
      </c>
    </row>
    <row r="13" spans="1:11" ht="12.75">
      <c r="A13" s="479" t="s">
        <v>27</v>
      </c>
      <c r="B13" s="480"/>
      <c r="C13" s="480"/>
      <c r="D13" s="480"/>
      <c r="E13" s="480"/>
      <c r="F13" s="480"/>
      <c r="G13" s="480"/>
      <c r="H13" s="480"/>
      <c r="I13" s="1">
        <v>7</v>
      </c>
      <c r="J13" s="5"/>
      <c r="K13" s="7"/>
    </row>
    <row r="14" spans="1:11" ht="12.75">
      <c r="A14" s="479" t="s">
        <v>28</v>
      </c>
      <c r="B14" s="480"/>
      <c r="C14" s="480"/>
      <c r="D14" s="480"/>
      <c r="E14" s="480"/>
      <c r="F14" s="480"/>
      <c r="G14" s="480"/>
      <c r="H14" s="480"/>
      <c r="I14" s="1">
        <v>8</v>
      </c>
      <c r="J14" s="5"/>
      <c r="K14" s="7"/>
    </row>
    <row r="15" spans="1:11" ht="12.75">
      <c r="A15" s="479" t="s">
        <v>29</v>
      </c>
      <c r="B15" s="480"/>
      <c r="C15" s="480"/>
      <c r="D15" s="480"/>
      <c r="E15" s="480"/>
      <c r="F15" s="480"/>
      <c r="G15" s="480"/>
      <c r="H15" s="480"/>
      <c r="I15" s="1">
        <v>9</v>
      </c>
      <c r="J15" s="5"/>
      <c r="K15" s="7"/>
    </row>
    <row r="16" spans="1:11" ht="12.75">
      <c r="A16" s="479" t="s">
        <v>30</v>
      </c>
      <c r="B16" s="480"/>
      <c r="C16" s="480"/>
      <c r="D16" s="480"/>
      <c r="E16" s="480"/>
      <c r="F16" s="480"/>
      <c r="G16" s="480"/>
      <c r="H16" s="480"/>
      <c r="I16" s="1">
        <v>10</v>
      </c>
      <c r="J16" s="5"/>
      <c r="K16" s="7"/>
    </row>
    <row r="17" spans="1:11" ht="12.75">
      <c r="A17" s="479" t="s">
        <v>31</v>
      </c>
      <c r="B17" s="480"/>
      <c r="C17" s="480"/>
      <c r="D17" s="480"/>
      <c r="E17" s="480"/>
      <c r="F17" s="480"/>
      <c r="G17" s="480"/>
      <c r="H17" s="480"/>
      <c r="I17" s="1">
        <v>11</v>
      </c>
      <c r="J17" s="5"/>
      <c r="K17" s="7"/>
    </row>
    <row r="18" spans="1:11" ht="12.75">
      <c r="A18" s="479" t="s">
        <v>32</v>
      </c>
      <c r="B18" s="480"/>
      <c r="C18" s="480"/>
      <c r="D18" s="480"/>
      <c r="E18" s="480"/>
      <c r="F18" s="480"/>
      <c r="G18" s="480"/>
      <c r="H18" s="480"/>
      <c r="I18" s="1">
        <v>12</v>
      </c>
      <c r="J18" s="5"/>
      <c r="K18" s="7"/>
    </row>
    <row r="19" spans="1:11" ht="12.75">
      <c r="A19" s="441" t="s">
        <v>13</v>
      </c>
      <c r="B19" s="442"/>
      <c r="C19" s="442"/>
      <c r="D19" s="442"/>
      <c r="E19" s="442"/>
      <c r="F19" s="442"/>
      <c r="G19" s="442"/>
      <c r="H19" s="442"/>
      <c r="I19" s="1">
        <v>13</v>
      </c>
      <c r="J19" s="52">
        <f>SUM(J13:J18)</f>
        <v>0</v>
      </c>
      <c r="K19" s="45">
        <f>SUM(K13:K18)</f>
        <v>0</v>
      </c>
    </row>
    <row r="20" spans="1:11" ht="12.75">
      <c r="A20" s="441" t="s">
        <v>17</v>
      </c>
      <c r="B20" s="522"/>
      <c r="C20" s="522"/>
      <c r="D20" s="522"/>
      <c r="E20" s="522"/>
      <c r="F20" s="522"/>
      <c r="G20" s="522"/>
      <c r="H20" s="523"/>
      <c r="I20" s="1">
        <v>14</v>
      </c>
      <c r="J20" s="52">
        <f>IF(J12&gt;J19,J12-J19,0)</f>
        <v>0</v>
      </c>
      <c r="K20" s="45">
        <f>IF(K12&gt;K19,K12-K19,0)</f>
        <v>0</v>
      </c>
    </row>
    <row r="21" spans="1:11" ht="12.75">
      <c r="A21" s="483" t="s">
        <v>18</v>
      </c>
      <c r="B21" s="524"/>
      <c r="C21" s="524"/>
      <c r="D21" s="524"/>
      <c r="E21" s="524"/>
      <c r="F21" s="524"/>
      <c r="G21" s="524"/>
      <c r="H21" s="525"/>
      <c r="I21" s="1">
        <v>15</v>
      </c>
      <c r="J21" s="52">
        <f>IF(J19&gt;J12,J19-J12,0)</f>
        <v>0</v>
      </c>
      <c r="K21" s="45">
        <f>IF(K19&gt;K12,K19-K12,0)</f>
        <v>0</v>
      </c>
    </row>
    <row r="22" spans="1:11" ht="12.75">
      <c r="A22" s="451" t="s">
        <v>36</v>
      </c>
      <c r="B22" s="452"/>
      <c r="C22" s="452"/>
      <c r="D22" s="452"/>
      <c r="E22" s="452"/>
      <c r="F22" s="452"/>
      <c r="G22" s="452"/>
      <c r="H22" s="452"/>
      <c r="I22" s="520"/>
      <c r="J22" s="520"/>
      <c r="K22" s="521"/>
    </row>
    <row r="23" spans="1:11" ht="12.75">
      <c r="A23" s="479" t="s">
        <v>41</v>
      </c>
      <c r="B23" s="480"/>
      <c r="C23" s="480"/>
      <c r="D23" s="480"/>
      <c r="E23" s="480"/>
      <c r="F23" s="480"/>
      <c r="G23" s="480"/>
      <c r="H23" s="480"/>
      <c r="I23" s="1">
        <v>16</v>
      </c>
      <c r="J23" s="5"/>
      <c r="K23" s="7"/>
    </row>
    <row r="24" spans="1:11" ht="12.75">
      <c r="A24" s="479" t="s">
        <v>42</v>
      </c>
      <c r="B24" s="480"/>
      <c r="C24" s="480"/>
      <c r="D24" s="480"/>
      <c r="E24" s="480"/>
      <c r="F24" s="480"/>
      <c r="G24" s="480"/>
      <c r="H24" s="480"/>
      <c r="I24" s="1">
        <v>17</v>
      </c>
      <c r="J24" s="5"/>
      <c r="K24" s="7"/>
    </row>
    <row r="25" spans="1:11" ht="12.75">
      <c r="A25" s="479" t="s">
        <v>61</v>
      </c>
      <c r="B25" s="480"/>
      <c r="C25" s="480"/>
      <c r="D25" s="480"/>
      <c r="E25" s="480"/>
      <c r="F25" s="480"/>
      <c r="G25" s="480"/>
      <c r="H25" s="480"/>
      <c r="I25" s="1">
        <v>18</v>
      </c>
      <c r="J25" s="5"/>
      <c r="K25" s="7"/>
    </row>
    <row r="26" spans="1:11" ht="12.75">
      <c r="A26" s="479" t="s">
        <v>62</v>
      </c>
      <c r="B26" s="480"/>
      <c r="C26" s="480"/>
      <c r="D26" s="480"/>
      <c r="E26" s="480"/>
      <c r="F26" s="480"/>
      <c r="G26" s="480"/>
      <c r="H26" s="480"/>
      <c r="I26" s="1">
        <v>19</v>
      </c>
      <c r="J26" s="5"/>
      <c r="K26" s="7"/>
    </row>
    <row r="27" spans="1:11" ht="12.75">
      <c r="A27" s="479" t="s">
        <v>43</v>
      </c>
      <c r="B27" s="480"/>
      <c r="C27" s="480"/>
      <c r="D27" s="480"/>
      <c r="E27" s="480"/>
      <c r="F27" s="480"/>
      <c r="G27" s="480"/>
      <c r="H27" s="480"/>
      <c r="I27" s="1">
        <v>20</v>
      </c>
      <c r="J27" s="5"/>
      <c r="K27" s="7"/>
    </row>
    <row r="28" spans="1:11" ht="12.75">
      <c r="A28" s="441" t="s">
        <v>22</v>
      </c>
      <c r="B28" s="442"/>
      <c r="C28" s="442"/>
      <c r="D28" s="442"/>
      <c r="E28" s="442"/>
      <c r="F28" s="442"/>
      <c r="G28" s="442"/>
      <c r="H28" s="442"/>
      <c r="I28" s="1">
        <v>21</v>
      </c>
      <c r="J28" s="52">
        <f>SUM(J23:J27)</f>
        <v>0</v>
      </c>
      <c r="K28" s="45">
        <f>SUM(K23:K27)</f>
        <v>0</v>
      </c>
    </row>
    <row r="29" spans="1:11" ht="12.75">
      <c r="A29" s="479" t="s">
        <v>0</v>
      </c>
      <c r="B29" s="480"/>
      <c r="C29" s="480"/>
      <c r="D29" s="480"/>
      <c r="E29" s="480"/>
      <c r="F29" s="480"/>
      <c r="G29" s="480"/>
      <c r="H29" s="480"/>
      <c r="I29" s="1">
        <v>22</v>
      </c>
      <c r="J29" s="5"/>
      <c r="K29" s="7"/>
    </row>
    <row r="30" spans="1:11" ht="12.75">
      <c r="A30" s="479" t="s">
        <v>1</v>
      </c>
      <c r="B30" s="480"/>
      <c r="C30" s="480"/>
      <c r="D30" s="480"/>
      <c r="E30" s="480"/>
      <c r="F30" s="480"/>
      <c r="G30" s="480"/>
      <c r="H30" s="480"/>
      <c r="I30" s="1">
        <v>23</v>
      </c>
      <c r="J30" s="5"/>
      <c r="K30" s="7"/>
    </row>
    <row r="31" spans="1:11" ht="12.75">
      <c r="A31" s="479" t="s">
        <v>2</v>
      </c>
      <c r="B31" s="480"/>
      <c r="C31" s="480"/>
      <c r="D31" s="480"/>
      <c r="E31" s="480"/>
      <c r="F31" s="480"/>
      <c r="G31" s="480"/>
      <c r="H31" s="480"/>
      <c r="I31" s="1">
        <v>24</v>
      </c>
      <c r="J31" s="5"/>
      <c r="K31" s="7"/>
    </row>
    <row r="32" spans="1:11" ht="12.75">
      <c r="A32" s="441" t="s">
        <v>14</v>
      </c>
      <c r="B32" s="442"/>
      <c r="C32" s="442"/>
      <c r="D32" s="442"/>
      <c r="E32" s="442"/>
      <c r="F32" s="442"/>
      <c r="G32" s="442"/>
      <c r="H32" s="442"/>
      <c r="I32" s="1">
        <v>25</v>
      </c>
      <c r="J32" s="52">
        <f>SUM(J29:J31)</f>
        <v>0</v>
      </c>
      <c r="K32" s="45">
        <f>SUM(K29:K31)</f>
        <v>0</v>
      </c>
    </row>
    <row r="33" spans="1:11" ht="12.75">
      <c r="A33" s="441" t="s">
        <v>19</v>
      </c>
      <c r="B33" s="442"/>
      <c r="C33" s="442"/>
      <c r="D33" s="442"/>
      <c r="E33" s="442"/>
      <c r="F33" s="442"/>
      <c r="G33" s="442"/>
      <c r="H33" s="442"/>
      <c r="I33" s="1">
        <v>26</v>
      </c>
      <c r="J33" s="52">
        <f>IF(J28&gt;J32,J28-J32,0)</f>
        <v>0</v>
      </c>
      <c r="K33" s="45">
        <f>IF(K28&gt;K32,K28-K32,0)</f>
        <v>0</v>
      </c>
    </row>
    <row r="34" spans="1:11" ht="12.75">
      <c r="A34" s="441" t="s">
        <v>20</v>
      </c>
      <c r="B34" s="442"/>
      <c r="C34" s="442"/>
      <c r="D34" s="442"/>
      <c r="E34" s="442"/>
      <c r="F34" s="442"/>
      <c r="G34" s="442"/>
      <c r="H34" s="442"/>
      <c r="I34" s="1">
        <v>27</v>
      </c>
      <c r="J34" s="52">
        <f>IF(J32&gt;J28,J32-J28,0)</f>
        <v>0</v>
      </c>
      <c r="K34" s="45">
        <f>IF(K32&gt;K28,K32-K28,0)</f>
        <v>0</v>
      </c>
    </row>
    <row r="35" spans="1:11" ht="12.75">
      <c r="A35" s="451" t="s">
        <v>37</v>
      </c>
      <c r="B35" s="452"/>
      <c r="C35" s="452"/>
      <c r="D35" s="452"/>
      <c r="E35" s="452"/>
      <c r="F35" s="452"/>
      <c r="G35" s="452"/>
      <c r="H35" s="452"/>
      <c r="I35" s="520">
        <v>0</v>
      </c>
      <c r="J35" s="520"/>
      <c r="K35" s="521"/>
    </row>
    <row r="36" spans="1:11" ht="12.75">
      <c r="A36" s="479" t="s">
        <v>44</v>
      </c>
      <c r="B36" s="480"/>
      <c r="C36" s="480"/>
      <c r="D36" s="480"/>
      <c r="E36" s="480"/>
      <c r="F36" s="480"/>
      <c r="G36" s="480"/>
      <c r="H36" s="480"/>
      <c r="I36" s="1">
        <v>28</v>
      </c>
      <c r="J36" s="5"/>
      <c r="K36" s="7"/>
    </row>
    <row r="37" spans="1:11" ht="12.75">
      <c r="A37" s="479" t="s">
        <v>6</v>
      </c>
      <c r="B37" s="480"/>
      <c r="C37" s="480"/>
      <c r="D37" s="480"/>
      <c r="E37" s="480"/>
      <c r="F37" s="480"/>
      <c r="G37" s="480"/>
      <c r="H37" s="480"/>
      <c r="I37" s="1">
        <v>29</v>
      </c>
      <c r="J37" s="5"/>
      <c r="K37" s="7"/>
    </row>
    <row r="38" spans="1:11" ht="12.75">
      <c r="A38" s="479" t="s">
        <v>7</v>
      </c>
      <c r="B38" s="480"/>
      <c r="C38" s="480"/>
      <c r="D38" s="480"/>
      <c r="E38" s="480"/>
      <c r="F38" s="480"/>
      <c r="G38" s="480"/>
      <c r="H38" s="480"/>
      <c r="I38" s="1">
        <v>30</v>
      </c>
      <c r="J38" s="5"/>
      <c r="K38" s="7"/>
    </row>
    <row r="39" spans="1:11" ht="12.75">
      <c r="A39" s="441" t="s">
        <v>15</v>
      </c>
      <c r="B39" s="442"/>
      <c r="C39" s="442"/>
      <c r="D39" s="442"/>
      <c r="E39" s="442"/>
      <c r="F39" s="442"/>
      <c r="G39" s="442"/>
      <c r="H39" s="442"/>
      <c r="I39" s="1">
        <v>31</v>
      </c>
      <c r="J39" s="52">
        <f>SUM(J36:J38)</f>
        <v>0</v>
      </c>
      <c r="K39" s="45">
        <f>SUM(K36:K38)</f>
        <v>0</v>
      </c>
    </row>
    <row r="40" spans="1:11" ht="12.75">
      <c r="A40" s="479" t="s">
        <v>8</v>
      </c>
      <c r="B40" s="480"/>
      <c r="C40" s="480"/>
      <c r="D40" s="480"/>
      <c r="E40" s="480"/>
      <c r="F40" s="480"/>
      <c r="G40" s="480"/>
      <c r="H40" s="480"/>
      <c r="I40" s="1">
        <v>32</v>
      </c>
      <c r="J40" s="5"/>
      <c r="K40" s="7"/>
    </row>
    <row r="41" spans="1:11" ht="12.75">
      <c r="A41" s="479" t="s">
        <v>9</v>
      </c>
      <c r="B41" s="480"/>
      <c r="C41" s="480"/>
      <c r="D41" s="480"/>
      <c r="E41" s="480"/>
      <c r="F41" s="480"/>
      <c r="G41" s="480"/>
      <c r="H41" s="480"/>
      <c r="I41" s="1">
        <v>33</v>
      </c>
      <c r="J41" s="5"/>
      <c r="K41" s="7"/>
    </row>
    <row r="42" spans="1:11" ht="12.75">
      <c r="A42" s="479" t="s">
        <v>10</v>
      </c>
      <c r="B42" s="480"/>
      <c r="C42" s="480"/>
      <c r="D42" s="480"/>
      <c r="E42" s="480"/>
      <c r="F42" s="480"/>
      <c r="G42" s="480"/>
      <c r="H42" s="480"/>
      <c r="I42" s="1">
        <v>34</v>
      </c>
      <c r="J42" s="5"/>
      <c r="K42" s="7"/>
    </row>
    <row r="43" spans="1:11" ht="12.75">
      <c r="A43" s="479" t="s">
        <v>11</v>
      </c>
      <c r="B43" s="480"/>
      <c r="C43" s="480"/>
      <c r="D43" s="480"/>
      <c r="E43" s="480"/>
      <c r="F43" s="480"/>
      <c r="G43" s="480"/>
      <c r="H43" s="480"/>
      <c r="I43" s="1">
        <v>35</v>
      </c>
      <c r="J43" s="5"/>
      <c r="K43" s="7"/>
    </row>
    <row r="44" spans="1:11" ht="12.75">
      <c r="A44" s="479" t="s">
        <v>12</v>
      </c>
      <c r="B44" s="480"/>
      <c r="C44" s="480"/>
      <c r="D44" s="480"/>
      <c r="E44" s="480"/>
      <c r="F44" s="480"/>
      <c r="G44" s="480"/>
      <c r="H44" s="480"/>
      <c r="I44" s="1">
        <v>36</v>
      </c>
      <c r="J44" s="5"/>
      <c r="K44" s="7"/>
    </row>
    <row r="45" spans="1:11" ht="12.75">
      <c r="A45" s="441" t="s">
        <v>33</v>
      </c>
      <c r="B45" s="442"/>
      <c r="C45" s="442"/>
      <c r="D45" s="442"/>
      <c r="E45" s="442"/>
      <c r="F45" s="442"/>
      <c r="G45" s="442"/>
      <c r="H45" s="442"/>
      <c r="I45" s="1">
        <v>37</v>
      </c>
      <c r="J45" s="52">
        <f>SUM(J40:J44)</f>
        <v>0</v>
      </c>
      <c r="K45" s="45">
        <f>SUM(K40:K44)</f>
        <v>0</v>
      </c>
    </row>
    <row r="46" spans="1:11" ht="12.75">
      <c r="A46" s="441" t="s">
        <v>39</v>
      </c>
      <c r="B46" s="442"/>
      <c r="C46" s="442"/>
      <c r="D46" s="442"/>
      <c r="E46" s="442"/>
      <c r="F46" s="442"/>
      <c r="G46" s="442"/>
      <c r="H46" s="442"/>
      <c r="I46" s="1">
        <v>38</v>
      </c>
      <c r="J46" s="52">
        <f>IF(J39&gt;J45,J39-J45,0)</f>
        <v>0</v>
      </c>
      <c r="K46" s="45">
        <f>IF(K39&gt;K45,K39-K45,0)</f>
        <v>0</v>
      </c>
    </row>
    <row r="47" spans="1:11" ht="12.75">
      <c r="A47" s="441" t="s">
        <v>40</v>
      </c>
      <c r="B47" s="442"/>
      <c r="C47" s="442"/>
      <c r="D47" s="442"/>
      <c r="E47" s="442"/>
      <c r="F47" s="442"/>
      <c r="G47" s="442"/>
      <c r="H47" s="442"/>
      <c r="I47" s="1">
        <v>39</v>
      </c>
      <c r="J47" s="52">
        <f>IF(J45&gt;J39,J45-J39,0)</f>
        <v>0</v>
      </c>
      <c r="K47" s="45">
        <f>IF(K45&gt;K39,K45-K39,0)</f>
        <v>0</v>
      </c>
    </row>
    <row r="48" spans="1:11" ht="12.75">
      <c r="A48" s="441" t="s">
        <v>34</v>
      </c>
      <c r="B48" s="442"/>
      <c r="C48" s="442"/>
      <c r="D48" s="442"/>
      <c r="E48" s="442"/>
      <c r="F48" s="442"/>
      <c r="G48" s="442"/>
      <c r="H48" s="442"/>
      <c r="I48" s="1">
        <v>40</v>
      </c>
      <c r="J48" s="52">
        <f>IF(J20-J21+J33-J34+J46-J47&gt;0,J20-J21+J33-J34+J46-J47,0)</f>
        <v>0</v>
      </c>
      <c r="K48" s="45">
        <f>IF(K20-K21+K33-K34+K46-K47&gt;0,K20-K21+K33-K34+K46-K47,0)</f>
        <v>0</v>
      </c>
    </row>
    <row r="49" spans="1:11" ht="12.75">
      <c r="A49" s="441" t="s">
        <v>5</v>
      </c>
      <c r="B49" s="442"/>
      <c r="C49" s="442"/>
      <c r="D49" s="442"/>
      <c r="E49" s="442"/>
      <c r="F49" s="442"/>
      <c r="G49" s="442"/>
      <c r="H49" s="442"/>
      <c r="I49" s="1">
        <v>41</v>
      </c>
      <c r="J49" s="52">
        <f>IF(J21-J20+J34-J33+J47-J46&gt;0,J21-J20+J34-J33+J47-J46,0)</f>
        <v>0</v>
      </c>
      <c r="K49" s="45">
        <f>IF(K21-K20+K34-K33+K47-K46&gt;0,K21-K20+K34-K33+K47-K46,0)</f>
        <v>0</v>
      </c>
    </row>
    <row r="50" spans="1:11" ht="12.75">
      <c r="A50" s="441" t="s">
        <v>38</v>
      </c>
      <c r="B50" s="442"/>
      <c r="C50" s="442"/>
      <c r="D50" s="442"/>
      <c r="E50" s="442"/>
      <c r="F50" s="442"/>
      <c r="G50" s="442"/>
      <c r="H50" s="442"/>
      <c r="I50" s="1">
        <v>42</v>
      </c>
      <c r="J50" s="5"/>
      <c r="K50" s="7"/>
    </row>
    <row r="51" spans="1:11" ht="12.75">
      <c r="A51" s="441" t="s">
        <v>45</v>
      </c>
      <c r="B51" s="442"/>
      <c r="C51" s="442"/>
      <c r="D51" s="442"/>
      <c r="E51" s="442"/>
      <c r="F51" s="442"/>
      <c r="G51" s="442"/>
      <c r="H51" s="442"/>
      <c r="I51" s="1">
        <v>43</v>
      </c>
      <c r="J51" s="5"/>
      <c r="K51" s="7"/>
    </row>
    <row r="52" spans="1:11" ht="12.75">
      <c r="A52" s="441" t="s">
        <v>46</v>
      </c>
      <c r="B52" s="442"/>
      <c r="C52" s="442"/>
      <c r="D52" s="442"/>
      <c r="E52" s="442"/>
      <c r="F52" s="442"/>
      <c r="G52" s="442"/>
      <c r="H52" s="442"/>
      <c r="I52" s="1">
        <v>44</v>
      </c>
      <c r="J52" s="5"/>
      <c r="K52" s="7"/>
    </row>
    <row r="53" spans="1:11" ht="12.75">
      <c r="A53" s="483" t="s">
        <v>47</v>
      </c>
      <c r="B53" s="484"/>
      <c r="C53" s="484"/>
      <c r="D53" s="484"/>
      <c r="E53" s="484"/>
      <c r="F53" s="484"/>
      <c r="G53" s="484"/>
      <c r="H53" s="484"/>
      <c r="I53" s="4">
        <v>45</v>
      </c>
      <c r="J53" s="53">
        <f>J50+J51-J52</f>
        <v>0</v>
      </c>
      <c r="K53" s="50">
        <f>K50+K51-K52</f>
        <v>0</v>
      </c>
    </row>
    <row r="54" spans="1:11" ht="12.75">
      <c r="A54" s="58"/>
      <c r="B54" s="59"/>
      <c r="C54" s="59"/>
      <c r="D54" s="59"/>
      <c r="E54" s="59"/>
      <c r="F54" s="59"/>
      <c r="G54" s="59"/>
      <c r="H54" s="59"/>
      <c r="I54" s="59"/>
      <c r="J54" s="59"/>
      <c r="K54" s="59"/>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K19" sqref="K19"/>
    </sheetView>
  </sheetViews>
  <sheetFormatPr defaultColWidth="9.140625" defaultRowHeight="12.75"/>
  <cols>
    <col min="1" max="4" width="9.140625" style="63" customWidth="1"/>
    <col min="5" max="5" width="10.140625" style="63" bestFit="1" customWidth="1"/>
    <col min="6" max="9" width="9.140625" style="63" customWidth="1"/>
    <col min="10" max="10" width="15.7109375" style="63" customWidth="1"/>
    <col min="11" max="11" width="17.57421875" style="63" customWidth="1"/>
    <col min="12" max="12" width="11.7109375" style="63" bestFit="1" customWidth="1"/>
    <col min="13" max="16384" width="9.140625" style="63" customWidth="1"/>
  </cols>
  <sheetData>
    <row r="1" spans="1:12" ht="17.25" customHeight="1">
      <c r="A1" s="532" t="s">
        <v>367</v>
      </c>
      <c r="B1" s="533"/>
      <c r="C1" s="533"/>
      <c r="D1" s="533"/>
      <c r="E1" s="533"/>
      <c r="F1" s="533"/>
      <c r="G1" s="533"/>
      <c r="H1" s="533"/>
      <c r="I1" s="533"/>
      <c r="J1" s="533"/>
      <c r="K1" s="533"/>
      <c r="L1" s="62"/>
    </row>
    <row r="2" spans="1:12" ht="15.75">
      <c r="A2" s="161"/>
      <c r="B2" s="137"/>
      <c r="C2" s="542" t="s">
        <v>368</v>
      </c>
      <c r="D2" s="542"/>
      <c r="E2" s="162">
        <v>40909</v>
      </c>
      <c r="F2" s="136" t="s">
        <v>99</v>
      </c>
      <c r="G2" s="543">
        <v>41274</v>
      </c>
      <c r="H2" s="544"/>
      <c r="I2" s="137"/>
      <c r="J2" s="137"/>
      <c r="K2" s="137"/>
      <c r="L2" s="64"/>
    </row>
    <row r="3" spans="1:11" ht="12.75">
      <c r="A3" s="508" t="s">
        <v>132</v>
      </c>
      <c r="B3" s="545"/>
      <c r="C3" s="545"/>
      <c r="D3" s="545"/>
      <c r="E3" s="545"/>
      <c r="F3" s="545"/>
      <c r="G3" s="545"/>
      <c r="H3" s="545"/>
      <c r="I3" s="209" t="s">
        <v>237</v>
      </c>
      <c r="J3" s="210" t="s">
        <v>563</v>
      </c>
      <c r="K3" s="210" t="s">
        <v>564</v>
      </c>
    </row>
    <row r="4" spans="1:11" ht="12.75">
      <c r="A4" s="546">
        <v>1</v>
      </c>
      <c r="B4" s="546"/>
      <c r="C4" s="546"/>
      <c r="D4" s="546"/>
      <c r="E4" s="546"/>
      <c r="F4" s="546"/>
      <c r="G4" s="546"/>
      <c r="H4" s="546"/>
      <c r="I4" s="67">
        <v>2</v>
      </c>
      <c r="J4" s="66" t="s">
        <v>57</v>
      </c>
      <c r="K4" s="66" t="s">
        <v>58</v>
      </c>
    </row>
    <row r="5" spans="1:11" ht="12.75" customHeight="1">
      <c r="A5" s="509" t="s">
        <v>348</v>
      </c>
      <c r="B5" s="509"/>
      <c r="C5" s="509"/>
      <c r="D5" s="509"/>
      <c r="E5" s="509"/>
      <c r="F5" s="509"/>
      <c r="G5" s="509"/>
      <c r="H5" s="509"/>
      <c r="I5" s="38">
        <v>1</v>
      </c>
      <c r="J5" s="275">
        <v>28200700</v>
      </c>
      <c r="K5" s="275">
        <v>28200700</v>
      </c>
    </row>
    <row r="6" spans="1:11" ht="12.75" customHeight="1">
      <c r="A6" s="509" t="s">
        <v>349</v>
      </c>
      <c r="B6" s="509"/>
      <c r="C6" s="509"/>
      <c r="D6" s="509"/>
      <c r="E6" s="509"/>
      <c r="F6" s="509"/>
      <c r="G6" s="509"/>
      <c r="H6" s="509"/>
      <c r="I6" s="38">
        <v>2</v>
      </c>
      <c r="J6" s="276">
        <v>194354000</v>
      </c>
      <c r="K6" s="276">
        <v>194354000</v>
      </c>
    </row>
    <row r="7" spans="1:11" ht="12.75" customHeight="1">
      <c r="A7" s="509" t="s">
        <v>350</v>
      </c>
      <c r="B7" s="509"/>
      <c r="C7" s="509"/>
      <c r="D7" s="509"/>
      <c r="E7" s="509"/>
      <c r="F7" s="509"/>
      <c r="G7" s="509"/>
      <c r="H7" s="509"/>
      <c r="I7" s="38">
        <v>3</v>
      </c>
      <c r="J7" s="276">
        <v>0</v>
      </c>
      <c r="K7" s="276">
        <v>0</v>
      </c>
    </row>
    <row r="8" spans="1:11" ht="12.75" customHeight="1">
      <c r="A8" s="509" t="s">
        <v>351</v>
      </c>
      <c r="B8" s="509"/>
      <c r="C8" s="509"/>
      <c r="D8" s="509"/>
      <c r="E8" s="509"/>
      <c r="F8" s="509"/>
      <c r="G8" s="509"/>
      <c r="H8" s="509"/>
      <c r="I8" s="38">
        <v>4</v>
      </c>
      <c r="J8" s="276">
        <v>-641764148</v>
      </c>
      <c r="K8" s="276">
        <v>-708383282</v>
      </c>
    </row>
    <row r="9" spans="1:11" ht="12.75" customHeight="1">
      <c r="A9" s="509" t="s">
        <v>352</v>
      </c>
      <c r="B9" s="509"/>
      <c r="C9" s="509"/>
      <c r="D9" s="509"/>
      <c r="E9" s="509"/>
      <c r="F9" s="509"/>
      <c r="G9" s="509"/>
      <c r="H9" s="509"/>
      <c r="I9" s="38">
        <v>5</v>
      </c>
      <c r="J9" s="276">
        <v>-67469361</v>
      </c>
      <c r="K9" s="276">
        <v>-53565213</v>
      </c>
    </row>
    <row r="10" spans="1:11" ht="12.75" customHeight="1">
      <c r="A10" s="509" t="s">
        <v>353</v>
      </c>
      <c r="B10" s="509"/>
      <c r="C10" s="509"/>
      <c r="D10" s="509"/>
      <c r="E10" s="509"/>
      <c r="F10" s="509"/>
      <c r="G10" s="509"/>
      <c r="H10" s="509"/>
      <c r="I10" s="38">
        <v>6</v>
      </c>
      <c r="J10" s="276">
        <v>0</v>
      </c>
      <c r="K10" s="276">
        <v>0</v>
      </c>
    </row>
    <row r="11" spans="1:11" ht="12.75" customHeight="1">
      <c r="A11" s="509" t="s">
        <v>354</v>
      </c>
      <c r="B11" s="509"/>
      <c r="C11" s="509"/>
      <c r="D11" s="509"/>
      <c r="E11" s="509"/>
      <c r="F11" s="509"/>
      <c r="G11" s="509"/>
      <c r="H11" s="509"/>
      <c r="I11" s="38">
        <v>7</v>
      </c>
      <c r="J11" s="276">
        <v>0</v>
      </c>
      <c r="K11" s="276">
        <v>0</v>
      </c>
    </row>
    <row r="12" spans="1:11" ht="12.75" customHeight="1">
      <c r="A12" s="509" t="s">
        <v>355</v>
      </c>
      <c r="B12" s="509"/>
      <c r="C12" s="509"/>
      <c r="D12" s="509"/>
      <c r="E12" s="509"/>
      <c r="F12" s="509"/>
      <c r="G12" s="509"/>
      <c r="H12" s="509"/>
      <c r="I12" s="38">
        <v>8</v>
      </c>
      <c r="J12" s="276">
        <v>0</v>
      </c>
      <c r="K12" s="276">
        <v>0</v>
      </c>
    </row>
    <row r="13" spans="1:11" ht="12.75" customHeight="1">
      <c r="A13" s="509" t="s">
        <v>356</v>
      </c>
      <c r="B13" s="509"/>
      <c r="C13" s="509"/>
      <c r="D13" s="509"/>
      <c r="E13" s="509"/>
      <c r="F13" s="509"/>
      <c r="G13" s="509"/>
      <c r="H13" s="509"/>
      <c r="I13" s="38">
        <v>9</v>
      </c>
      <c r="J13" s="276">
        <v>0</v>
      </c>
      <c r="K13" s="276">
        <v>0</v>
      </c>
    </row>
    <row r="14" spans="1:12" ht="12.75" customHeight="1">
      <c r="A14" s="513" t="s">
        <v>357</v>
      </c>
      <c r="B14" s="540"/>
      <c r="C14" s="540"/>
      <c r="D14" s="540"/>
      <c r="E14" s="540"/>
      <c r="F14" s="540"/>
      <c r="G14" s="540"/>
      <c r="H14" s="541"/>
      <c r="I14" s="38">
        <v>10</v>
      </c>
      <c r="J14" s="277">
        <f>SUM(J5:J13)</f>
        <v>-486678809</v>
      </c>
      <c r="K14" s="277">
        <f>SUM(K5:K13)</f>
        <v>-539393795</v>
      </c>
      <c r="L14" s="208"/>
    </row>
    <row r="15" spans="1:11" ht="12.75" customHeight="1">
      <c r="A15" s="509" t="s">
        <v>358</v>
      </c>
      <c r="B15" s="514"/>
      <c r="C15" s="514"/>
      <c r="D15" s="514"/>
      <c r="E15" s="514"/>
      <c r="F15" s="514"/>
      <c r="G15" s="514"/>
      <c r="H15" s="534"/>
      <c r="I15" s="38">
        <v>11</v>
      </c>
      <c r="J15" s="276">
        <v>0</v>
      </c>
      <c r="K15" s="276">
        <v>0</v>
      </c>
    </row>
    <row r="16" spans="1:11" ht="12.75" customHeight="1">
      <c r="A16" s="509" t="s">
        <v>359</v>
      </c>
      <c r="B16" s="514"/>
      <c r="C16" s="514"/>
      <c r="D16" s="514"/>
      <c r="E16" s="514"/>
      <c r="F16" s="514"/>
      <c r="G16" s="514"/>
      <c r="H16" s="534"/>
      <c r="I16" s="38">
        <v>12</v>
      </c>
      <c r="J16" s="276">
        <v>0</v>
      </c>
      <c r="K16" s="276">
        <v>0</v>
      </c>
    </row>
    <row r="17" spans="1:11" ht="12.75" customHeight="1">
      <c r="A17" s="509" t="s">
        <v>360</v>
      </c>
      <c r="B17" s="514"/>
      <c r="C17" s="514"/>
      <c r="D17" s="514"/>
      <c r="E17" s="514"/>
      <c r="F17" s="514"/>
      <c r="G17" s="514"/>
      <c r="H17" s="534"/>
      <c r="I17" s="38">
        <v>13</v>
      </c>
      <c r="J17" s="276">
        <v>0</v>
      </c>
      <c r="K17" s="276">
        <v>0</v>
      </c>
    </row>
    <row r="18" spans="1:11" ht="12.75" customHeight="1">
      <c r="A18" s="509" t="s">
        <v>361</v>
      </c>
      <c r="B18" s="514"/>
      <c r="C18" s="514"/>
      <c r="D18" s="514"/>
      <c r="E18" s="514"/>
      <c r="F18" s="514"/>
      <c r="G18" s="514"/>
      <c r="H18" s="534"/>
      <c r="I18" s="38">
        <v>14</v>
      </c>
      <c r="J18" s="276">
        <v>0</v>
      </c>
      <c r="K18" s="276">
        <v>0</v>
      </c>
    </row>
    <row r="19" spans="1:11" ht="12.75" customHeight="1">
      <c r="A19" s="509" t="s">
        <v>362</v>
      </c>
      <c r="B19" s="514"/>
      <c r="C19" s="514"/>
      <c r="D19" s="514"/>
      <c r="E19" s="514"/>
      <c r="F19" s="514"/>
      <c r="G19" s="514"/>
      <c r="H19" s="534"/>
      <c r="I19" s="38">
        <v>15</v>
      </c>
      <c r="J19" s="276">
        <v>0</v>
      </c>
      <c r="K19" s="276">
        <v>0</v>
      </c>
    </row>
    <row r="20" spans="1:11" ht="12.75" customHeight="1">
      <c r="A20" s="509" t="s">
        <v>363</v>
      </c>
      <c r="B20" s="514"/>
      <c r="C20" s="514"/>
      <c r="D20" s="514"/>
      <c r="E20" s="514"/>
      <c r="F20" s="514"/>
      <c r="G20" s="514"/>
      <c r="H20" s="534"/>
      <c r="I20" s="38">
        <v>16</v>
      </c>
      <c r="J20" s="276">
        <v>0</v>
      </c>
      <c r="K20" s="276">
        <v>0</v>
      </c>
    </row>
    <row r="21" spans="1:11" ht="12.75" customHeight="1">
      <c r="A21" s="535" t="s">
        <v>364</v>
      </c>
      <c r="B21" s="536"/>
      <c r="C21" s="536"/>
      <c r="D21" s="536"/>
      <c r="E21" s="536"/>
      <c r="F21" s="536"/>
      <c r="G21" s="536"/>
      <c r="H21" s="537"/>
      <c r="I21" s="38">
        <v>17</v>
      </c>
      <c r="J21" s="278">
        <f>SUM(J15:J20)</f>
        <v>0</v>
      </c>
      <c r="K21" s="278">
        <f>SUM(K15:K20)</f>
        <v>0</v>
      </c>
    </row>
    <row r="22" spans="1:11" ht="12.75">
      <c r="A22" s="538"/>
      <c r="B22" s="539"/>
      <c r="C22" s="539"/>
      <c r="D22" s="539"/>
      <c r="E22" s="539"/>
      <c r="F22" s="539"/>
      <c r="G22" s="539"/>
      <c r="H22" s="539"/>
      <c r="I22" s="511"/>
      <c r="J22" s="511"/>
      <c r="K22" s="512"/>
    </row>
    <row r="23" spans="1:11" ht="12.75" customHeight="1">
      <c r="A23" s="526" t="s">
        <v>365</v>
      </c>
      <c r="B23" s="527"/>
      <c r="C23" s="527"/>
      <c r="D23" s="527"/>
      <c r="E23" s="527"/>
      <c r="F23" s="527"/>
      <c r="G23" s="527"/>
      <c r="H23" s="527"/>
      <c r="I23" s="40">
        <v>18</v>
      </c>
      <c r="J23" s="39">
        <f>J14</f>
        <v>-486678809</v>
      </c>
      <c r="K23" s="275">
        <f>K14</f>
        <v>-539393795</v>
      </c>
    </row>
    <row r="24" spans="1:11" ht="17.25" customHeight="1">
      <c r="A24" s="528" t="s">
        <v>366</v>
      </c>
      <c r="B24" s="529"/>
      <c r="C24" s="529"/>
      <c r="D24" s="529"/>
      <c r="E24" s="529"/>
      <c r="F24" s="529"/>
      <c r="G24" s="529"/>
      <c r="H24" s="529"/>
      <c r="I24" s="41">
        <v>19</v>
      </c>
      <c r="J24" s="65">
        <v>0</v>
      </c>
      <c r="K24" s="278">
        <v>0</v>
      </c>
    </row>
    <row r="25" spans="1:11" ht="30" customHeight="1">
      <c r="A25" s="530" t="s">
        <v>369</v>
      </c>
      <c r="B25" s="531"/>
      <c r="C25" s="531"/>
      <c r="D25" s="531"/>
      <c r="E25" s="531"/>
      <c r="F25" s="531"/>
      <c r="G25" s="531"/>
      <c r="H25" s="531"/>
      <c r="I25" s="531"/>
      <c r="J25" s="531"/>
      <c r="K25" s="531"/>
    </row>
  </sheetData>
  <sheetProtection/>
  <protectedRanges>
    <protectedRange sqref="E2" name="Range1_1_1"/>
    <protectedRange sqref="G2:H2" name="Range1_2"/>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conditionalFormatting sqref="G2">
    <cfRule type="cellIs" priority="2" dxfId="0" operator="lessThan" stopIfTrue="1">
      <formula>#REF!</formula>
    </cfRule>
  </conditionalFormatting>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23" unlockedFormula="1"/>
    <ignoredError sqref="J4:K4" numberStoredAsText="1"/>
  </ignoredErrors>
</worksheet>
</file>

<file path=xl/worksheets/sheet7.xml><?xml version="1.0" encoding="utf-8"?>
<worksheet xmlns="http://schemas.openxmlformats.org/spreadsheetml/2006/main" xmlns:r="http://schemas.openxmlformats.org/officeDocument/2006/relationships">
  <dimension ref="A1:L522"/>
  <sheetViews>
    <sheetView zoomScaleSheetLayoutView="100" zoomScalePageLayoutView="0" workbookViewId="0" topLeftCell="A1">
      <selection activeCell="B365" sqref="B365"/>
    </sheetView>
  </sheetViews>
  <sheetFormatPr defaultColWidth="9.140625" defaultRowHeight="12.75"/>
  <cols>
    <col min="1" max="1" width="30.8515625" style="172" customWidth="1"/>
    <col min="2" max="2" width="12.7109375" style="172" customWidth="1"/>
    <col min="3" max="5" width="11.421875" style="172" bestFit="1" customWidth="1"/>
    <col min="6" max="6" width="8.00390625" style="172" bestFit="1" customWidth="1"/>
    <col min="7" max="7" width="9.00390625" style="172" bestFit="1" customWidth="1"/>
    <col min="8" max="8" width="12.28125" style="172" customWidth="1"/>
    <col min="9" max="9" width="9.57421875" style="172" bestFit="1" customWidth="1"/>
    <col min="10" max="11" width="9.140625" style="173" customWidth="1"/>
    <col min="12" max="16384" width="9.140625" style="174" customWidth="1"/>
  </cols>
  <sheetData>
    <row r="1" ht="12.75">
      <c r="A1" s="111"/>
    </row>
    <row r="2" spans="1:9" ht="20.25">
      <c r="A2" s="560" t="s">
        <v>370</v>
      </c>
      <c r="B2" s="560"/>
      <c r="C2" s="560"/>
      <c r="D2" s="560"/>
      <c r="E2" s="560"/>
      <c r="F2" s="560"/>
      <c r="G2" s="560"/>
      <c r="H2" s="560"/>
      <c r="I2" s="560"/>
    </row>
    <row r="3" ht="12.75">
      <c r="A3" s="122"/>
    </row>
    <row r="4" spans="1:9" ht="12.75">
      <c r="A4" s="555" t="s">
        <v>589</v>
      </c>
      <c r="B4" s="555"/>
      <c r="C4" s="555"/>
      <c r="D4" s="555"/>
      <c r="E4" s="555"/>
      <c r="F4" s="555"/>
      <c r="G4" s="555"/>
      <c r="H4" s="555"/>
      <c r="I4" s="555"/>
    </row>
    <row r="5" ht="12.75">
      <c r="A5" s="111"/>
    </row>
    <row r="6" spans="1:10" ht="12.75">
      <c r="A6" s="561" t="s">
        <v>371</v>
      </c>
      <c r="B6" s="561"/>
      <c r="C6" s="561"/>
      <c r="D6" s="561"/>
      <c r="E6" s="561"/>
      <c r="F6" s="561"/>
      <c r="G6" s="561"/>
      <c r="H6" s="561"/>
      <c r="I6" s="561"/>
      <c r="J6" s="199"/>
    </row>
    <row r="7" spans="1:10" ht="12.75">
      <c r="A7" s="171"/>
      <c r="B7" s="171"/>
      <c r="C7" s="171"/>
      <c r="D7" s="171"/>
      <c r="E7" s="171"/>
      <c r="F7" s="171"/>
      <c r="G7" s="171"/>
      <c r="H7" s="171"/>
      <c r="I7" s="171"/>
      <c r="J7" s="200"/>
    </row>
    <row r="8" spans="1:10" ht="12.75">
      <c r="A8" s="561" t="s">
        <v>372</v>
      </c>
      <c r="B8" s="561"/>
      <c r="C8" s="561"/>
      <c r="D8" s="561"/>
      <c r="E8" s="561"/>
      <c r="F8" s="561"/>
      <c r="G8" s="561"/>
      <c r="H8" s="561"/>
      <c r="I8" s="561"/>
      <c r="J8" s="199"/>
    </row>
    <row r="9" spans="1:10" ht="27.75" customHeight="1">
      <c r="A9" s="555" t="s">
        <v>595</v>
      </c>
      <c r="B9" s="555"/>
      <c r="C9" s="555"/>
      <c r="D9" s="555"/>
      <c r="E9" s="555"/>
      <c r="F9" s="555"/>
      <c r="G9" s="555"/>
      <c r="H9" s="555"/>
      <c r="I9" s="555"/>
      <c r="J9" s="201"/>
    </row>
    <row r="10" spans="1:10" ht="40.5" customHeight="1">
      <c r="A10" s="555" t="s">
        <v>598</v>
      </c>
      <c r="B10" s="555"/>
      <c r="C10" s="555"/>
      <c r="D10" s="555"/>
      <c r="E10" s="555"/>
      <c r="F10" s="555"/>
      <c r="G10" s="555"/>
      <c r="H10" s="555"/>
      <c r="I10" s="555"/>
      <c r="J10" s="202"/>
    </row>
    <row r="11" ht="12.75">
      <c r="A11" s="175"/>
    </row>
    <row r="12" spans="1:10" ht="12.75">
      <c r="A12" s="561" t="s">
        <v>373</v>
      </c>
      <c r="B12" s="561"/>
      <c r="C12" s="561"/>
      <c r="D12" s="561"/>
      <c r="E12" s="561"/>
      <c r="F12" s="561"/>
      <c r="G12" s="561"/>
      <c r="H12" s="561"/>
      <c r="I12" s="561"/>
      <c r="J12" s="199"/>
    </row>
    <row r="13" spans="1:10" ht="27" customHeight="1">
      <c r="A13" s="555" t="s">
        <v>374</v>
      </c>
      <c r="B13" s="555"/>
      <c r="C13" s="555"/>
      <c r="D13" s="555"/>
      <c r="E13" s="555"/>
      <c r="F13" s="555"/>
      <c r="G13" s="555"/>
      <c r="H13" s="555"/>
      <c r="I13" s="555"/>
      <c r="J13" s="202"/>
    </row>
    <row r="14" spans="1:11" ht="26.25" customHeight="1">
      <c r="A14" s="558" t="s">
        <v>599</v>
      </c>
      <c r="B14" s="558"/>
      <c r="C14" s="558"/>
      <c r="D14" s="558"/>
      <c r="E14" s="558"/>
      <c r="F14" s="558"/>
      <c r="G14" s="558"/>
      <c r="H14" s="558"/>
      <c r="I14" s="558"/>
      <c r="J14" s="202"/>
      <c r="K14" s="176"/>
    </row>
    <row r="15" spans="1:10" ht="69.75" customHeight="1">
      <c r="A15" s="555" t="s">
        <v>375</v>
      </c>
      <c r="B15" s="555"/>
      <c r="C15" s="555"/>
      <c r="D15" s="555"/>
      <c r="E15" s="555"/>
      <c r="F15" s="555"/>
      <c r="G15" s="555"/>
      <c r="H15" s="555"/>
      <c r="I15" s="555"/>
      <c r="J15" s="202"/>
    </row>
    <row r="16" spans="1:10" ht="12.75">
      <c r="A16" s="555"/>
      <c r="B16" s="555"/>
      <c r="C16" s="555"/>
      <c r="D16" s="555"/>
      <c r="E16" s="555"/>
      <c r="F16" s="555"/>
      <c r="G16" s="555"/>
      <c r="H16" s="555"/>
      <c r="I16" s="555"/>
      <c r="J16" s="202"/>
    </row>
    <row r="17" spans="1:10" ht="27" customHeight="1">
      <c r="A17" s="555" t="s">
        <v>600</v>
      </c>
      <c r="B17" s="555"/>
      <c r="C17" s="555"/>
      <c r="D17" s="555"/>
      <c r="E17" s="555"/>
      <c r="F17" s="555"/>
      <c r="G17" s="555"/>
      <c r="H17" s="555"/>
      <c r="I17" s="555"/>
      <c r="J17" s="202"/>
    </row>
    <row r="18" spans="1:10" ht="25.5" customHeight="1">
      <c r="A18" s="555" t="s">
        <v>376</v>
      </c>
      <c r="B18" s="555"/>
      <c r="C18" s="555"/>
      <c r="D18" s="555"/>
      <c r="E18" s="555"/>
      <c r="F18" s="555"/>
      <c r="G18" s="555"/>
      <c r="H18" s="555"/>
      <c r="I18" s="555"/>
      <c r="J18" s="202"/>
    </row>
    <row r="19" spans="1:10" ht="27.75" customHeight="1">
      <c r="A19" s="555" t="s">
        <v>559</v>
      </c>
      <c r="B19" s="555"/>
      <c r="C19" s="555"/>
      <c r="D19" s="555"/>
      <c r="E19" s="555"/>
      <c r="F19" s="555"/>
      <c r="G19" s="555"/>
      <c r="H19" s="555"/>
      <c r="I19" s="555"/>
      <c r="J19" s="202"/>
    </row>
    <row r="20" spans="1:10" ht="12.75">
      <c r="A20" s="555"/>
      <c r="B20" s="555"/>
      <c r="C20" s="555"/>
      <c r="D20" s="555"/>
      <c r="E20" s="555"/>
      <c r="F20" s="555"/>
      <c r="G20" s="555"/>
      <c r="H20" s="555"/>
      <c r="I20" s="555"/>
      <c r="J20" s="202"/>
    </row>
    <row r="21" spans="1:10" ht="12.75">
      <c r="A21" s="555" t="s">
        <v>601</v>
      </c>
      <c r="B21" s="555"/>
      <c r="C21" s="555"/>
      <c r="D21" s="555"/>
      <c r="E21" s="555"/>
      <c r="F21" s="555"/>
      <c r="G21" s="555"/>
      <c r="H21" s="555"/>
      <c r="I21" s="555"/>
      <c r="J21" s="202"/>
    </row>
    <row r="22" spans="1:10" ht="27.75" customHeight="1">
      <c r="A22" s="555" t="s">
        <v>575</v>
      </c>
      <c r="B22" s="555"/>
      <c r="C22" s="555"/>
      <c r="D22" s="555"/>
      <c r="E22" s="555"/>
      <c r="F22" s="555"/>
      <c r="G22" s="555"/>
      <c r="H22" s="555"/>
      <c r="I22" s="555"/>
      <c r="J22" s="228"/>
    </row>
    <row r="23" spans="1:10" ht="12.75">
      <c r="A23" s="555"/>
      <c r="B23" s="555"/>
      <c r="C23" s="555"/>
      <c r="D23" s="555"/>
      <c r="E23" s="555"/>
      <c r="F23" s="555"/>
      <c r="G23" s="555"/>
      <c r="H23" s="555"/>
      <c r="I23" s="555"/>
      <c r="J23" s="202"/>
    </row>
    <row r="24" spans="1:9" ht="12.75">
      <c r="A24" s="555" t="s">
        <v>609</v>
      </c>
      <c r="B24" s="555"/>
      <c r="C24" s="555"/>
      <c r="D24" s="555"/>
      <c r="E24" s="555"/>
      <c r="F24" s="555"/>
      <c r="G24" s="555"/>
      <c r="H24" s="555"/>
      <c r="I24" s="555"/>
    </row>
    <row r="25" spans="1:2" ht="12.75">
      <c r="A25" s="177"/>
      <c r="B25" s="177"/>
    </row>
    <row r="26" spans="1:9" ht="12.75">
      <c r="A26" s="170" t="s">
        <v>377</v>
      </c>
      <c r="B26" s="167" t="s">
        <v>378</v>
      </c>
      <c r="C26" s="548"/>
      <c r="D26" s="548"/>
      <c r="E26" s="548"/>
      <c r="F26" s="548"/>
      <c r="G26" s="548"/>
      <c r="H26" s="548"/>
      <c r="I26" s="548"/>
    </row>
    <row r="27" spans="1:2" ht="12.75">
      <c r="A27" s="175" t="s">
        <v>379</v>
      </c>
      <c r="B27" s="231">
        <v>1</v>
      </c>
    </row>
    <row r="28" spans="1:2" ht="12.75">
      <c r="A28" s="175" t="s">
        <v>380</v>
      </c>
      <c r="B28" s="231">
        <v>1</v>
      </c>
    </row>
    <row r="29" spans="1:11" s="129" customFormat="1" ht="25.5">
      <c r="A29" s="227" t="s">
        <v>571</v>
      </c>
      <c r="B29" s="229">
        <v>1</v>
      </c>
      <c r="C29" s="547"/>
      <c r="D29" s="547"/>
      <c r="E29" s="547"/>
      <c r="F29" s="547"/>
      <c r="G29" s="547"/>
      <c r="H29" s="547"/>
      <c r="I29" s="547"/>
      <c r="J29" s="127"/>
      <c r="K29" s="230"/>
    </row>
    <row r="30" spans="1:2" ht="12.75">
      <c r="A30" s="175"/>
      <c r="B30" s="175"/>
    </row>
    <row r="31" spans="1:10" ht="12.75">
      <c r="A31" s="175"/>
      <c r="J31" s="203"/>
    </row>
    <row r="32" spans="1:10" ht="12.75">
      <c r="A32" s="250" t="s">
        <v>596</v>
      </c>
      <c r="B32" s="177"/>
      <c r="C32" s="177"/>
      <c r="D32" s="177"/>
      <c r="E32" s="177"/>
      <c r="F32" s="177"/>
      <c r="G32" s="177"/>
      <c r="H32" s="177"/>
      <c r="I32" s="177"/>
      <c r="J32" s="204"/>
    </row>
    <row r="33" spans="1:11" ht="12.75">
      <c r="A33" s="164"/>
      <c r="B33" s="164"/>
      <c r="C33" s="164"/>
      <c r="D33" s="164"/>
      <c r="E33" s="164"/>
      <c r="F33" s="164"/>
      <c r="G33" s="164"/>
      <c r="H33" s="164"/>
      <c r="I33" s="164"/>
      <c r="K33" s="174"/>
    </row>
    <row r="34" spans="1:11" ht="12.75">
      <c r="A34" s="175"/>
      <c r="J34" s="200"/>
      <c r="K34" s="174"/>
    </row>
    <row r="35" spans="1:11" ht="12.75">
      <c r="A35" s="171" t="s">
        <v>381</v>
      </c>
      <c r="B35" s="171"/>
      <c r="C35" s="171"/>
      <c r="D35" s="171"/>
      <c r="E35" s="171"/>
      <c r="F35" s="171"/>
      <c r="G35" s="171"/>
      <c r="H35" s="171"/>
      <c r="I35" s="171"/>
      <c r="K35" s="174"/>
    </row>
    <row r="36" spans="1:11" ht="12.75">
      <c r="A36" s="551" t="s">
        <v>637</v>
      </c>
      <c r="B36" s="552"/>
      <c r="C36" s="552"/>
      <c r="D36" s="552"/>
      <c r="E36" s="552"/>
      <c r="F36" s="552"/>
      <c r="G36" s="552"/>
      <c r="H36" s="552"/>
      <c r="I36" s="552"/>
      <c r="K36" s="174"/>
    </row>
    <row r="37" spans="1:11" ht="12.75">
      <c r="A37" s="170"/>
      <c r="K37" s="174"/>
    </row>
    <row r="38" spans="1:11" ht="12.75">
      <c r="A38" s="170"/>
      <c r="J38" s="205"/>
      <c r="K38" s="174"/>
    </row>
    <row r="39" spans="1:11" ht="12.75">
      <c r="A39" s="553" t="s">
        <v>382</v>
      </c>
      <c r="B39" s="554"/>
      <c r="C39" s="554"/>
      <c r="D39" s="554"/>
      <c r="E39" s="554"/>
      <c r="F39" s="554"/>
      <c r="G39" s="554"/>
      <c r="H39" s="554"/>
      <c r="I39" s="554"/>
      <c r="K39" s="174"/>
    </row>
    <row r="40" spans="1:11" ht="12.75">
      <c r="A40" s="175"/>
      <c r="J40" s="205"/>
      <c r="K40" s="174"/>
    </row>
    <row r="41" spans="1:11" ht="12.75">
      <c r="A41" s="248" t="s">
        <v>584</v>
      </c>
      <c r="B41" s="248"/>
      <c r="C41" s="248"/>
      <c r="D41" s="248"/>
      <c r="E41" s="248"/>
      <c r="F41" s="248"/>
      <c r="G41" s="248"/>
      <c r="H41" s="248"/>
      <c r="I41" s="248"/>
      <c r="J41" s="203"/>
      <c r="K41" s="174"/>
    </row>
    <row r="42" spans="1:11" ht="12.75">
      <c r="A42" s="247" t="s">
        <v>84</v>
      </c>
      <c r="B42" s="177" t="s">
        <v>383</v>
      </c>
      <c r="C42" s="177"/>
      <c r="D42" s="177"/>
      <c r="E42" s="177"/>
      <c r="F42" s="177"/>
      <c r="G42" s="177"/>
      <c r="H42" s="177"/>
      <c r="I42" s="177"/>
      <c r="J42" s="203"/>
      <c r="K42" s="174"/>
    </row>
    <row r="43" spans="1:11" ht="12.75">
      <c r="A43" s="247" t="s">
        <v>82</v>
      </c>
      <c r="B43" s="177" t="s">
        <v>384</v>
      </c>
      <c r="C43" s="177"/>
      <c r="D43" s="177"/>
      <c r="E43" s="177"/>
      <c r="F43" s="177"/>
      <c r="G43" s="177"/>
      <c r="H43" s="177"/>
      <c r="I43" s="177"/>
      <c r="J43" s="203"/>
      <c r="K43" s="174"/>
    </row>
    <row r="44" spans="1:11" ht="12.75">
      <c r="A44" s="247" t="s">
        <v>83</v>
      </c>
      <c r="B44" s="177" t="s">
        <v>384</v>
      </c>
      <c r="C44" s="177"/>
      <c r="D44" s="177"/>
      <c r="E44" s="177"/>
      <c r="F44" s="177"/>
      <c r="G44" s="177"/>
      <c r="H44" s="177"/>
      <c r="I44" s="177"/>
      <c r="K44" s="174"/>
    </row>
    <row r="45" spans="1:11" ht="12.75">
      <c r="A45" s="232"/>
      <c r="B45" s="232"/>
      <c r="K45" s="174"/>
    </row>
    <row r="46" spans="1:11" ht="12.75">
      <c r="A46" s="232"/>
      <c r="B46" s="232"/>
      <c r="J46" s="205"/>
      <c r="K46" s="174"/>
    </row>
    <row r="47" spans="1:11" ht="12.75">
      <c r="A47" s="248" t="s">
        <v>385</v>
      </c>
      <c r="B47" s="248"/>
      <c r="C47" s="248"/>
      <c r="D47" s="248"/>
      <c r="E47" s="248"/>
      <c r="F47" s="248"/>
      <c r="G47" s="248"/>
      <c r="H47" s="248"/>
      <c r="I47" s="248"/>
      <c r="J47" s="203"/>
      <c r="K47" s="174"/>
    </row>
    <row r="48" spans="1:11" ht="12.75">
      <c r="A48" s="247" t="s">
        <v>85</v>
      </c>
      <c r="B48" s="177" t="s">
        <v>386</v>
      </c>
      <c r="C48" s="177"/>
      <c r="D48" s="177"/>
      <c r="E48" s="177"/>
      <c r="F48" s="177"/>
      <c r="G48" s="177"/>
      <c r="H48" s="177"/>
      <c r="I48" s="177"/>
      <c r="J48" s="203"/>
      <c r="K48" s="174"/>
    </row>
    <row r="49" spans="1:10" ht="12.75">
      <c r="A49" s="247" t="s">
        <v>95</v>
      </c>
      <c r="B49" s="177" t="s">
        <v>590</v>
      </c>
      <c r="C49" s="177"/>
      <c r="D49" s="177"/>
      <c r="E49" s="177"/>
      <c r="F49" s="177"/>
      <c r="G49" s="177"/>
      <c r="H49" s="177"/>
      <c r="I49" s="177"/>
      <c r="J49" s="203"/>
    </row>
    <row r="50" spans="1:10" ht="12.75">
      <c r="A50" s="247" t="s">
        <v>565</v>
      </c>
      <c r="B50" s="177" t="s">
        <v>591</v>
      </c>
      <c r="C50" s="177"/>
      <c r="D50" s="177"/>
      <c r="E50" s="177"/>
      <c r="F50" s="177"/>
      <c r="G50" s="177"/>
      <c r="H50" s="177"/>
      <c r="I50" s="177"/>
      <c r="J50" s="203"/>
    </row>
    <row r="51" spans="1:10" ht="12.75">
      <c r="A51" s="247" t="s">
        <v>566</v>
      </c>
      <c r="B51" s="177" t="s">
        <v>591</v>
      </c>
      <c r="C51" s="177"/>
      <c r="D51" s="177"/>
      <c r="E51" s="177"/>
      <c r="F51" s="177"/>
      <c r="G51" s="177"/>
      <c r="H51" s="177"/>
      <c r="I51" s="177"/>
      <c r="J51" s="211"/>
    </row>
    <row r="52" spans="1:9" ht="12.75">
      <c r="A52" s="175"/>
      <c r="B52" s="177"/>
      <c r="C52" s="177"/>
      <c r="D52" s="177"/>
      <c r="E52" s="177"/>
      <c r="F52" s="177"/>
      <c r="G52" s="177"/>
      <c r="H52" s="177"/>
      <c r="I52" s="177"/>
    </row>
    <row r="53" ht="12.75">
      <c r="A53" s="175"/>
    </row>
    <row r="54" spans="1:9" ht="12.75">
      <c r="A54" s="550" t="s">
        <v>387</v>
      </c>
      <c r="B54" s="550"/>
      <c r="C54" s="550"/>
      <c r="D54" s="550"/>
      <c r="E54" s="550"/>
      <c r="F54" s="550"/>
      <c r="G54" s="550"/>
      <c r="H54" s="550"/>
      <c r="I54" s="550"/>
    </row>
    <row r="55" spans="1:9" ht="12.75">
      <c r="A55" s="167"/>
      <c r="B55" s="167"/>
      <c r="C55" s="167"/>
      <c r="D55" s="167"/>
      <c r="E55" s="167"/>
      <c r="F55" s="167"/>
      <c r="G55" s="167"/>
      <c r="H55" s="167"/>
      <c r="I55" s="167"/>
    </row>
    <row r="56" spans="1:9" ht="12.75">
      <c r="A56" s="550" t="s">
        <v>388</v>
      </c>
      <c r="B56" s="550"/>
      <c r="C56" s="550"/>
      <c r="D56" s="550"/>
      <c r="E56" s="550"/>
      <c r="F56" s="550"/>
      <c r="G56" s="550"/>
      <c r="H56" s="550"/>
      <c r="I56" s="550"/>
    </row>
    <row r="57" spans="1:11" ht="41.25" customHeight="1">
      <c r="A57" s="555" t="s">
        <v>389</v>
      </c>
      <c r="B57" s="555"/>
      <c r="C57" s="555"/>
      <c r="D57" s="555"/>
      <c r="E57" s="555"/>
      <c r="F57" s="555"/>
      <c r="G57" s="555"/>
      <c r="H57" s="555"/>
      <c r="I57" s="555"/>
      <c r="J57" s="202"/>
      <c r="K57" s="178"/>
    </row>
    <row r="58" spans="1:9" ht="12.75">
      <c r="A58" s="177"/>
      <c r="B58" s="179"/>
      <c r="C58" s="179"/>
      <c r="D58" s="179"/>
      <c r="E58" s="179"/>
      <c r="F58" s="179"/>
      <c r="G58" s="179"/>
      <c r="H58" s="179"/>
      <c r="I58" s="179"/>
    </row>
    <row r="59" spans="1:9" ht="12.75">
      <c r="A59" s="550" t="s">
        <v>390</v>
      </c>
      <c r="B59" s="550"/>
      <c r="C59" s="550"/>
      <c r="D59" s="550"/>
      <c r="E59" s="550"/>
      <c r="F59" s="550"/>
      <c r="G59" s="550"/>
      <c r="H59" s="550"/>
      <c r="I59" s="550"/>
    </row>
    <row r="60" spans="1:9" ht="28.5" customHeight="1">
      <c r="A60" s="555" t="s">
        <v>617</v>
      </c>
      <c r="B60" s="555"/>
      <c r="C60" s="555"/>
      <c r="D60" s="555"/>
      <c r="E60" s="555"/>
      <c r="F60" s="555"/>
      <c r="G60" s="555"/>
      <c r="H60" s="555"/>
      <c r="I60" s="555"/>
    </row>
    <row r="61" spans="1:9" ht="12.75">
      <c r="A61" s="164"/>
      <c r="B61" s="164"/>
      <c r="C61" s="164"/>
      <c r="D61" s="164"/>
      <c r="E61" s="164"/>
      <c r="F61" s="164"/>
      <c r="G61" s="164"/>
      <c r="H61" s="164"/>
      <c r="I61" s="164"/>
    </row>
    <row r="62" spans="1:9" ht="12.75">
      <c r="A62" s="164"/>
      <c r="B62" s="164"/>
      <c r="C62" s="164"/>
      <c r="D62" s="164"/>
      <c r="E62" s="164"/>
      <c r="F62" s="164"/>
      <c r="G62" s="164"/>
      <c r="H62" s="164"/>
      <c r="I62" s="164"/>
    </row>
    <row r="63" spans="1:11" ht="12.75">
      <c r="A63" s="165" t="s">
        <v>417</v>
      </c>
      <c r="K63" s="180"/>
    </row>
    <row r="64" spans="1:5" ht="12.75">
      <c r="A64" s="105"/>
      <c r="B64" s="249" t="s">
        <v>606</v>
      </c>
      <c r="C64" s="249" t="s">
        <v>610</v>
      </c>
      <c r="D64" s="165"/>
      <c r="E64" s="165"/>
    </row>
    <row r="65" spans="1:11" ht="12.75">
      <c r="A65" s="191" t="s">
        <v>391</v>
      </c>
      <c r="B65" s="279">
        <v>274480768</v>
      </c>
      <c r="C65" s="255">
        <v>264122706</v>
      </c>
      <c r="D65" s="165"/>
      <c r="E65" s="165"/>
      <c r="K65" s="180"/>
    </row>
    <row r="66" spans="1:11" ht="12.75">
      <c r="A66" s="191" t="s">
        <v>392</v>
      </c>
      <c r="B66" s="279">
        <v>140720800</v>
      </c>
      <c r="C66" s="255">
        <v>101642208</v>
      </c>
      <c r="D66" s="165"/>
      <c r="E66" s="165"/>
      <c r="K66" s="180"/>
    </row>
    <row r="67" spans="1:5" ht="12.75">
      <c r="A67" s="191" t="s">
        <v>393</v>
      </c>
      <c r="B67" s="279">
        <v>86304302</v>
      </c>
      <c r="C67" s="255">
        <v>68691222</v>
      </c>
      <c r="D67" s="165"/>
      <c r="E67" s="165"/>
    </row>
    <row r="68" spans="1:5" ht="12.75">
      <c r="A68" s="191" t="s">
        <v>394</v>
      </c>
      <c r="B68" s="279">
        <v>24655585</v>
      </c>
      <c r="C68" s="255">
        <v>21769060</v>
      </c>
      <c r="D68" s="165"/>
      <c r="E68" s="165"/>
    </row>
    <row r="69" spans="1:5" ht="12.75">
      <c r="A69" s="191" t="s">
        <v>395</v>
      </c>
      <c r="B69" s="279">
        <v>17448158</v>
      </c>
      <c r="C69" s="255">
        <v>10689008</v>
      </c>
      <c r="D69" s="165"/>
      <c r="E69" s="165"/>
    </row>
    <row r="70" spans="1:5" ht="12.75">
      <c r="A70" s="191" t="s">
        <v>396</v>
      </c>
      <c r="B70" s="279">
        <v>3130321</v>
      </c>
      <c r="C70" s="255">
        <v>2512611</v>
      </c>
      <c r="D70" s="165"/>
      <c r="E70" s="165"/>
    </row>
    <row r="71" spans="1:5" ht="12.75">
      <c r="A71" s="191" t="s">
        <v>399</v>
      </c>
      <c r="B71" s="279">
        <v>0</v>
      </c>
      <c r="C71" s="255">
        <v>0</v>
      </c>
      <c r="D71" s="165"/>
      <c r="E71" s="165"/>
    </row>
    <row r="72" spans="1:5" ht="12.75">
      <c r="A72" s="191" t="s">
        <v>397</v>
      </c>
      <c r="B72" s="279">
        <v>203315</v>
      </c>
      <c r="C72" s="255">
        <v>5124465</v>
      </c>
      <c r="D72" s="165"/>
      <c r="E72" s="165"/>
    </row>
    <row r="73" spans="1:5" ht="13.5" thickBot="1">
      <c r="A73" s="191" t="s">
        <v>398</v>
      </c>
      <c r="B73" s="280">
        <v>4427166</v>
      </c>
      <c r="C73" s="256">
        <v>6456206</v>
      </c>
      <c r="D73" s="165"/>
      <c r="E73" s="165"/>
    </row>
    <row r="74" spans="1:11" ht="13.5" thickBot="1">
      <c r="A74" s="168"/>
      <c r="B74" s="108">
        <f>SUM(B65:B73)</f>
        <v>551370415</v>
      </c>
      <c r="C74" s="108">
        <f>SUM(C65:C73)</f>
        <v>481007486</v>
      </c>
      <c r="D74" s="165"/>
      <c r="E74" s="165"/>
      <c r="J74" s="127"/>
      <c r="K74" s="127"/>
    </row>
    <row r="75" spans="1:11" ht="12.75">
      <c r="A75" s="166"/>
      <c r="B75" s="166"/>
      <c r="C75" s="166"/>
      <c r="D75" s="166"/>
      <c r="E75" s="166"/>
      <c r="F75" s="166"/>
      <c r="G75" s="166"/>
      <c r="H75" s="166"/>
      <c r="I75" s="166"/>
      <c r="J75" s="127"/>
      <c r="K75" s="127"/>
    </row>
    <row r="76" spans="1:9" ht="12.75">
      <c r="A76" s="166"/>
      <c r="B76" s="166"/>
      <c r="C76" s="166"/>
      <c r="D76" s="166"/>
      <c r="E76" s="166"/>
      <c r="F76" s="166"/>
      <c r="G76" s="166"/>
      <c r="H76" s="166"/>
      <c r="I76" s="166"/>
    </row>
    <row r="77" ht="12.75">
      <c r="A77" s="165" t="s">
        <v>418</v>
      </c>
    </row>
    <row r="78" spans="1:11" ht="12.75">
      <c r="A78" s="242"/>
      <c r="B78" s="249" t="s">
        <v>606</v>
      </c>
      <c r="C78" s="249" t="s">
        <v>610</v>
      </c>
      <c r="D78" s="109"/>
      <c r="E78" s="109"/>
      <c r="F78" s="244"/>
      <c r="G78" s="244"/>
      <c r="H78" s="244"/>
      <c r="I78" s="244"/>
      <c r="J78" s="174"/>
      <c r="K78" s="174"/>
    </row>
    <row r="79" spans="1:11" ht="12.75">
      <c r="A79" s="163" t="s">
        <v>400</v>
      </c>
      <c r="B79" s="330">
        <v>3021473</v>
      </c>
      <c r="C79" s="257">
        <v>3763964</v>
      </c>
      <c r="D79" s="109"/>
      <c r="E79" s="109"/>
      <c r="F79" s="244"/>
      <c r="G79" s="244"/>
      <c r="H79" s="244"/>
      <c r="I79" s="244"/>
      <c r="J79" s="174"/>
      <c r="K79" s="174"/>
    </row>
    <row r="80" spans="1:11" ht="12.75">
      <c r="A80" s="366" t="s">
        <v>636</v>
      </c>
      <c r="B80" s="330">
        <v>12591</v>
      </c>
      <c r="C80" s="330">
        <v>0</v>
      </c>
      <c r="D80" s="109"/>
      <c r="E80" s="109"/>
      <c r="F80" s="244"/>
      <c r="G80" s="244"/>
      <c r="H80" s="244"/>
      <c r="I80" s="244"/>
      <c r="J80" s="174"/>
      <c r="K80" s="174"/>
    </row>
    <row r="81" spans="1:11" ht="25.5">
      <c r="A81" s="364" t="s">
        <v>633</v>
      </c>
      <c r="B81" s="330">
        <v>4064244</v>
      </c>
      <c r="C81" s="330">
        <v>0</v>
      </c>
      <c r="D81" s="109"/>
      <c r="E81" s="109"/>
      <c r="F81" s="244"/>
      <c r="G81" s="244"/>
      <c r="H81" s="244"/>
      <c r="I81" s="244"/>
      <c r="J81" s="174"/>
      <c r="K81" s="174"/>
    </row>
    <row r="82" spans="1:11" ht="12.75">
      <c r="A82" s="163" t="s">
        <v>401</v>
      </c>
      <c r="B82" s="330">
        <v>427013</v>
      </c>
      <c r="C82" s="258">
        <v>426166</v>
      </c>
      <c r="D82" s="109"/>
      <c r="E82" s="109"/>
      <c r="F82" s="244"/>
      <c r="G82" s="244"/>
      <c r="H82" s="244"/>
      <c r="I82" s="244"/>
      <c r="J82" s="174"/>
      <c r="K82" s="174"/>
    </row>
    <row r="83" spans="1:11" ht="12.75">
      <c r="A83" s="365" t="s">
        <v>634</v>
      </c>
      <c r="B83" s="330">
        <v>3050239</v>
      </c>
      <c r="C83" s="330">
        <v>0</v>
      </c>
      <c r="D83" s="109"/>
      <c r="E83" s="109"/>
      <c r="F83" s="244"/>
      <c r="G83" s="244"/>
      <c r="H83" s="244"/>
      <c r="I83" s="244"/>
      <c r="J83" s="174"/>
      <c r="K83" s="174"/>
    </row>
    <row r="84" spans="1:11" ht="25.5">
      <c r="A84" s="365" t="s">
        <v>635</v>
      </c>
      <c r="B84" s="330">
        <v>2548088</v>
      </c>
      <c r="C84" s="330">
        <v>0</v>
      </c>
      <c r="D84" s="109"/>
      <c r="E84" s="109"/>
      <c r="F84" s="244"/>
      <c r="G84" s="244"/>
      <c r="H84" s="244"/>
      <c r="I84" s="244"/>
      <c r="J84" s="174"/>
      <c r="K84" s="174"/>
    </row>
    <row r="85" spans="1:11" ht="13.5" thickBot="1">
      <c r="A85" s="163" t="s">
        <v>402</v>
      </c>
      <c r="B85" s="331">
        <v>456196</v>
      </c>
      <c r="C85" s="259">
        <v>1510390</v>
      </c>
      <c r="D85" s="109"/>
      <c r="E85" s="109"/>
      <c r="F85" s="244"/>
      <c r="G85" s="244"/>
      <c r="H85" s="244"/>
      <c r="I85" s="244"/>
      <c r="J85" s="174"/>
      <c r="K85" s="174"/>
    </row>
    <row r="86" spans="1:11" ht="13.5" thickBot="1">
      <c r="A86" s="242"/>
      <c r="B86" s="108">
        <f>SUM(B79:B85)</f>
        <v>13579844</v>
      </c>
      <c r="C86" s="108">
        <f>SUM(C79:C85)</f>
        <v>5700520</v>
      </c>
      <c r="D86" s="109"/>
      <c r="E86" s="109"/>
      <c r="F86" s="244"/>
      <c r="G86" s="244"/>
      <c r="H86" s="244"/>
      <c r="I86" s="244"/>
      <c r="J86" s="174"/>
      <c r="K86" s="174"/>
    </row>
    <row r="87" spans="1:11" ht="12.75">
      <c r="A87" s="556"/>
      <c r="B87" s="556"/>
      <c r="C87" s="556"/>
      <c r="D87" s="240"/>
      <c r="E87" s="240"/>
      <c r="F87" s="244"/>
      <c r="G87" s="244"/>
      <c r="H87" s="244"/>
      <c r="I87" s="244"/>
      <c r="J87" s="174"/>
      <c r="K87" s="174"/>
    </row>
    <row r="88" spans="1:11" ht="12.75">
      <c r="A88" s="556"/>
      <c r="B88" s="556"/>
      <c r="C88" s="556"/>
      <c r="D88" s="240"/>
      <c r="E88" s="240"/>
      <c r="F88" s="244"/>
      <c r="G88" s="244"/>
      <c r="H88" s="244"/>
      <c r="I88" s="244"/>
      <c r="J88" s="174"/>
      <c r="K88" s="174"/>
    </row>
    <row r="89" spans="1:11" ht="12.75">
      <c r="A89" s="556" t="s">
        <v>588</v>
      </c>
      <c r="B89" s="556"/>
      <c r="C89" s="556"/>
      <c r="D89" s="240"/>
      <c r="E89" s="240"/>
      <c r="F89" s="244"/>
      <c r="G89" s="244"/>
      <c r="H89" s="244"/>
      <c r="I89" s="244"/>
      <c r="J89" s="174"/>
      <c r="K89" s="174"/>
    </row>
    <row r="90" spans="1:11" ht="12.75">
      <c r="A90" s="232"/>
      <c r="B90" s="249" t="s">
        <v>606</v>
      </c>
      <c r="C90" s="249" t="s">
        <v>610</v>
      </c>
      <c r="D90" s="240"/>
      <c r="E90" s="240"/>
      <c r="F90" s="244"/>
      <c r="G90" s="244"/>
      <c r="H90" s="244"/>
      <c r="I90" s="244"/>
      <c r="J90" s="174"/>
      <c r="K90" s="174"/>
    </row>
    <row r="91" spans="1:11" ht="12.75">
      <c r="A91" s="163" t="s">
        <v>403</v>
      </c>
      <c r="B91" s="281">
        <v>17844459</v>
      </c>
      <c r="C91" s="261">
        <v>14770431</v>
      </c>
      <c r="D91" s="240"/>
      <c r="E91" s="240"/>
      <c r="F91" s="244"/>
      <c r="G91" s="244"/>
      <c r="H91" s="244"/>
      <c r="I91" s="244"/>
      <c r="J91" s="174"/>
      <c r="K91" s="174"/>
    </row>
    <row r="92" spans="1:11" ht="12.75">
      <c r="A92" s="163" t="s">
        <v>404</v>
      </c>
      <c r="B92" s="281">
        <v>6697932</v>
      </c>
      <c r="C92" s="261">
        <v>7182116</v>
      </c>
      <c r="D92" s="240"/>
      <c r="E92" s="240"/>
      <c r="F92" s="244"/>
      <c r="G92" s="244"/>
      <c r="H92" s="244"/>
      <c r="I92" s="244"/>
      <c r="J92" s="174"/>
      <c r="K92" s="174"/>
    </row>
    <row r="93" spans="1:11" ht="12.75">
      <c r="A93" s="163" t="s">
        <v>405</v>
      </c>
      <c r="B93" s="281">
        <v>7338254</v>
      </c>
      <c r="C93" s="261">
        <v>7010700</v>
      </c>
      <c r="D93" s="240"/>
      <c r="E93" s="240"/>
      <c r="H93" s="110"/>
      <c r="I93" s="244"/>
      <c r="J93" s="174"/>
      <c r="K93" s="174"/>
    </row>
    <row r="94" spans="1:11" ht="12.75">
      <c r="A94" s="163" t="s">
        <v>406</v>
      </c>
      <c r="B94" s="281">
        <v>46544810</v>
      </c>
      <c r="C94" s="261">
        <v>44369432</v>
      </c>
      <c r="D94" s="240"/>
      <c r="E94" s="240"/>
      <c r="I94" s="244"/>
      <c r="J94" s="174"/>
      <c r="K94" s="174"/>
    </row>
    <row r="95" spans="1:11" ht="12.75">
      <c r="A95" s="163" t="s">
        <v>407</v>
      </c>
      <c r="B95" s="281">
        <v>1898760</v>
      </c>
      <c r="C95" s="261">
        <v>2170390</v>
      </c>
      <c r="D95" s="240"/>
      <c r="E95" s="240"/>
      <c r="I95" s="244"/>
      <c r="J95" s="174"/>
      <c r="K95" s="174"/>
    </row>
    <row r="96" spans="1:11" ht="12.75">
      <c r="A96" s="163" t="s">
        <v>408</v>
      </c>
      <c r="B96" s="281">
        <v>8863677</v>
      </c>
      <c r="C96" s="261">
        <v>9705859</v>
      </c>
      <c r="D96" s="240"/>
      <c r="E96" s="240"/>
      <c r="I96" s="244"/>
      <c r="J96" s="174"/>
      <c r="K96" s="174"/>
    </row>
    <row r="97" spans="1:11" ht="12.75">
      <c r="A97" s="163" t="s">
        <v>409</v>
      </c>
      <c r="B97" s="281">
        <v>11273731</v>
      </c>
      <c r="C97" s="261">
        <v>15210357</v>
      </c>
      <c r="D97" s="240"/>
      <c r="E97" s="240"/>
      <c r="I97" s="244"/>
      <c r="J97" s="174"/>
      <c r="K97" s="174"/>
    </row>
    <row r="98" spans="1:11" ht="12.75">
      <c r="A98" s="163" t="s">
        <v>410</v>
      </c>
      <c r="B98" s="281">
        <v>61366974</v>
      </c>
      <c r="C98" s="261">
        <v>59511333</v>
      </c>
      <c r="D98" s="240"/>
      <c r="E98" s="240"/>
      <c r="I98" s="244"/>
      <c r="J98" s="174"/>
      <c r="K98" s="174"/>
    </row>
    <row r="99" spans="1:11" ht="12.75">
      <c r="A99" s="163" t="s">
        <v>411</v>
      </c>
      <c r="B99" s="281">
        <v>239106185</v>
      </c>
      <c r="C99" s="261">
        <v>163819888</v>
      </c>
      <c r="D99" s="240"/>
      <c r="E99" s="240"/>
      <c r="I99" s="244"/>
      <c r="J99" s="174"/>
      <c r="K99" s="174"/>
    </row>
    <row r="100" spans="1:11" ht="12.75">
      <c r="A100" s="163" t="s">
        <v>412</v>
      </c>
      <c r="B100" s="281">
        <v>2582634</v>
      </c>
      <c r="C100" s="261">
        <v>4500956</v>
      </c>
      <c r="D100" s="240"/>
      <c r="E100" s="240"/>
      <c r="I100" s="244"/>
      <c r="J100" s="174"/>
      <c r="K100" s="174"/>
    </row>
    <row r="101" spans="1:11" ht="13.5" thickBot="1">
      <c r="A101" s="163" t="s">
        <v>413</v>
      </c>
      <c r="B101" s="307">
        <v>7094268</v>
      </c>
      <c r="C101" s="260">
        <v>3037003</v>
      </c>
      <c r="D101" s="240"/>
      <c r="E101" s="240"/>
      <c r="I101" s="244"/>
      <c r="J101" s="174"/>
      <c r="K101" s="174"/>
    </row>
    <row r="102" spans="1:11" ht="13.5" thickBot="1">
      <c r="A102" s="232"/>
      <c r="B102" s="346">
        <f>SUM(B91:B101)</f>
        <v>410611684</v>
      </c>
      <c r="C102" s="224">
        <f>SUM(C91:C101)</f>
        <v>331288465</v>
      </c>
      <c r="D102" s="240"/>
      <c r="E102" s="240"/>
      <c r="I102" s="244"/>
      <c r="J102" s="174"/>
      <c r="K102" s="174"/>
    </row>
    <row r="103" spans="1:11" ht="12.75">
      <c r="A103" s="559"/>
      <c r="B103" s="559"/>
      <c r="C103" s="559"/>
      <c r="D103" s="240"/>
      <c r="E103" s="240"/>
      <c r="I103" s="244"/>
      <c r="J103" s="174"/>
      <c r="K103" s="174"/>
    </row>
    <row r="104" spans="1:11" ht="12.75">
      <c r="A104" s="559"/>
      <c r="B104" s="559"/>
      <c r="C104" s="559"/>
      <c r="D104" s="240"/>
      <c r="E104" s="240"/>
      <c r="I104" s="244"/>
      <c r="J104" s="174"/>
      <c r="K104" s="174"/>
    </row>
    <row r="105" spans="1:11" ht="12.75">
      <c r="A105" s="553" t="s">
        <v>419</v>
      </c>
      <c r="B105" s="553"/>
      <c r="C105" s="553"/>
      <c r="D105" s="553"/>
      <c r="E105" s="553"/>
      <c r="F105" s="553"/>
      <c r="I105" s="244"/>
      <c r="J105" s="174"/>
      <c r="K105" s="174"/>
    </row>
    <row r="106" spans="1:11" ht="12.75">
      <c r="A106" s="105"/>
      <c r="B106" s="249" t="s">
        <v>606</v>
      </c>
      <c r="C106" s="249" t="s">
        <v>610</v>
      </c>
      <c r="I106" s="244"/>
      <c r="J106" s="174"/>
      <c r="K106" s="174"/>
    </row>
    <row r="107" spans="1:11" ht="12.75">
      <c r="A107" s="163" t="s">
        <v>414</v>
      </c>
      <c r="B107" s="282">
        <v>28912076</v>
      </c>
      <c r="C107" s="263">
        <v>28397130</v>
      </c>
      <c r="I107" s="244"/>
      <c r="J107" s="174"/>
      <c r="K107" s="174"/>
    </row>
    <row r="108" spans="1:11" ht="25.5">
      <c r="A108" s="163" t="s">
        <v>415</v>
      </c>
      <c r="B108" s="282">
        <v>15628208</v>
      </c>
      <c r="C108" s="263">
        <v>14875511</v>
      </c>
      <c r="I108" s="244"/>
      <c r="J108" s="174"/>
      <c r="K108" s="174"/>
    </row>
    <row r="109" spans="1:11" ht="26.25" thickBot="1">
      <c r="A109" s="163" t="s">
        <v>416</v>
      </c>
      <c r="B109" s="307">
        <v>7061587</v>
      </c>
      <c r="C109" s="262">
        <v>7381856</v>
      </c>
      <c r="I109" s="244"/>
      <c r="J109" s="174"/>
      <c r="K109" s="174"/>
    </row>
    <row r="110" spans="1:11" ht="13.5" thickBot="1">
      <c r="A110" s="242"/>
      <c r="B110" s="108">
        <f>SUM(B107:B109)</f>
        <v>51601871</v>
      </c>
      <c r="C110" s="108">
        <f>SUM(C107:C109)</f>
        <v>50654497</v>
      </c>
      <c r="H110" s="181"/>
      <c r="I110" s="244"/>
      <c r="J110" s="174"/>
      <c r="K110" s="174"/>
    </row>
    <row r="111" spans="1:11" ht="12.75">
      <c r="A111" s="549"/>
      <c r="B111" s="549"/>
      <c r="C111" s="549"/>
      <c r="D111" s="549"/>
      <c r="E111" s="549"/>
      <c r="F111" s="549"/>
      <c r="I111" s="244"/>
      <c r="J111" s="174"/>
      <c r="K111" s="174"/>
    </row>
    <row r="112" spans="1:11" ht="25.5">
      <c r="A112" s="121" t="s">
        <v>611</v>
      </c>
      <c r="B112" s="368">
        <v>364</v>
      </c>
      <c r="C112" s="233">
        <v>387</v>
      </c>
      <c r="I112" s="244"/>
      <c r="J112" s="174"/>
      <c r="K112" s="174"/>
    </row>
    <row r="113" spans="1:11" ht="12.75">
      <c r="A113" s="558"/>
      <c r="B113" s="558"/>
      <c r="C113" s="558"/>
      <c r="D113" s="558"/>
      <c r="E113" s="558"/>
      <c r="F113" s="558"/>
      <c r="I113" s="244"/>
      <c r="J113" s="174"/>
      <c r="K113" s="174"/>
    </row>
    <row r="114" spans="1:11" ht="12.75">
      <c r="A114" s="558"/>
      <c r="B114" s="558"/>
      <c r="C114" s="558"/>
      <c r="D114" s="558"/>
      <c r="E114" s="558"/>
      <c r="F114" s="558"/>
      <c r="I114" s="244"/>
      <c r="J114" s="174"/>
      <c r="K114" s="174"/>
    </row>
    <row r="115" spans="1:11" ht="12.75">
      <c r="A115" s="557" t="s">
        <v>420</v>
      </c>
      <c r="B115" s="557"/>
      <c r="C115" s="557"/>
      <c r="D115" s="557"/>
      <c r="E115" s="557"/>
      <c r="F115" s="557"/>
      <c r="I115" s="244"/>
      <c r="J115" s="174"/>
      <c r="K115" s="174"/>
    </row>
    <row r="116" spans="1:11" ht="12.75">
      <c r="A116" s="241" t="s">
        <v>81</v>
      </c>
      <c r="B116" s="249" t="s">
        <v>606</v>
      </c>
      <c r="C116" s="249" t="s">
        <v>610</v>
      </c>
      <c r="I116" s="244"/>
      <c r="J116" s="174"/>
      <c r="K116" s="174"/>
    </row>
    <row r="117" spans="1:11" ht="12.75">
      <c r="A117" s="163" t="s">
        <v>421</v>
      </c>
      <c r="B117" s="330">
        <v>6208608</v>
      </c>
      <c r="C117" s="264">
        <v>10123988</v>
      </c>
      <c r="I117" s="244"/>
      <c r="J117" s="174"/>
      <c r="K117" s="174"/>
    </row>
    <row r="118" spans="1:11" ht="26.25" thickBot="1">
      <c r="A118" s="163" t="s">
        <v>422</v>
      </c>
      <c r="B118" s="331">
        <v>49481667</v>
      </c>
      <c r="C118" s="265">
        <v>46192061</v>
      </c>
      <c r="E118" s="181"/>
      <c r="I118" s="244"/>
      <c r="J118" s="174"/>
      <c r="K118" s="174"/>
    </row>
    <row r="119" spans="1:11" ht="13.5" thickBot="1">
      <c r="A119" s="242"/>
      <c r="B119" s="108">
        <f>SUM(B117:B118)</f>
        <v>55690275</v>
      </c>
      <c r="C119" s="108">
        <f>SUM(C117:C118)</f>
        <v>56316049</v>
      </c>
      <c r="I119" s="244"/>
      <c r="J119" s="174"/>
      <c r="K119" s="174"/>
    </row>
    <row r="120" spans="1:11" ht="12.75">
      <c r="A120" s="549"/>
      <c r="B120" s="549"/>
      <c r="C120" s="549"/>
      <c r="D120" s="549"/>
      <c r="E120" s="549"/>
      <c r="F120" s="549"/>
      <c r="I120" s="244"/>
      <c r="J120" s="174"/>
      <c r="K120" s="174"/>
    </row>
    <row r="121" spans="1:11" ht="12.75">
      <c r="A121" s="241"/>
      <c r="I121" s="244"/>
      <c r="J121" s="174"/>
      <c r="K121" s="174"/>
    </row>
    <row r="122" spans="1:11" ht="12.75">
      <c r="A122" s="243" t="s">
        <v>423</v>
      </c>
      <c r="I122" s="244"/>
      <c r="J122" s="174"/>
      <c r="K122" s="174"/>
    </row>
    <row r="123" spans="1:11" ht="12.75">
      <c r="A123" s="243"/>
      <c r="B123" s="249" t="s">
        <v>606</v>
      </c>
      <c r="C123" s="249" t="s">
        <v>610</v>
      </c>
      <c r="I123" s="244"/>
      <c r="J123" s="174"/>
      <c r="K123" s="174"/>
    </row>
    <row r="124" spans="1:11" ht="12.75">
      <c r="A124" s="121" t="s">
        <v>424</v>
      </c>
      <c r="B124" s="330">
        <v>2479309</v>
      </c>
      <c r="C124" s="266">
        <v>2430474</v>
      </c>
      <c r="K124" s="174"/>
    </row>
    <row r="125" spans="1:11" ht="12.75">
      <c r="A125" s="121" t="s">
        <v>425</v>
      </c>
      <c r="B125" s="330">
        <v>1569494</v>
      </c>
      <c r="C125" s="266">
        <v>1113560</v>
      </c>
      <c r="K125" s="174"/>
    </row>
    <row r="126" spans="1:11" ht="12.75">
      <c r="A126" s="121" t="s">
        <v>426</v>
      </c>
      <c r="B126" s="330">
        <v>1311866</v>
      </c>
      <c r="C126" s="266">
        <v>1676702</v>
      </c>
      <c r="K126" s="174"/>
    </row>
    <row r="127" spans="1:11" ht="12.75">
      <c r="A127" s="121" t="s">
        <v>427</v>
      </c>
      <c r="B127" s="330">
        <v>2944756</v>
      </c>
      <c r="C127" s="266">
        <v>3434205</v>
      </c>
      <c r="K127" s="174"/>
    </row>
    <row r="128" spans="1:11" ht="25.5">
      <c r="A128" s="121" t="s">
        <v>428</v>
      </c>
      <c r="B128" s="330">
        <v>1181999</v>
      </c>
      <c r="C128" s="266">
        <v>1100679</v>
      </c>
      <c r="K128" s="174"/>
    </row>
    <row r="129" spans="1:11" ht="12.75">
      <c r="A129" s="121" t="s">
        <v>429</v>
      </c>
      <c r="B129" s="330">
        <v>3120372</v>
      </c>
      <c r="C129" s="266">
        <v>61225</v>
      </c>
      <c r="K129" s="174"/>
    </row>
    <row r="130" spans="1:11" ht="12.75">
      <c r="A130" s="121" t="s">
        <v>430</v>
      </c>
      <c r="B130" s="330">
        <v>571355</v>
      </c>
      <c r="C130" s="266">
        <v>296765</v>
      </c>
      <c r="K130" s="174"/>
    </row>
    <row r="131" spans="1:11" ht="13.5" thickBot="1">
      <c r="A131" s="121" t="s">
        <v>431</v>
      </c>
      <c r="B131" s="331">
        <v>1902399</v>
      </c>
      <c r="C131" s="267">
        <v>1672695</v>
      </c>
      <c r="K131" s="174"/>
    </row>
    <row r="132" spans="1:11" ht="13.5" thickBot="1">
      <c r="A132" s="232"/>
      <c r="B132" s="346">
        <f>SUM(B124:B131)</f>
        <v>15081550</v>
      </c>
      <c r="C132" s="224">
        <f>SUM(C124:C131)</f>
        <v>11786305</v>
      </c>
      <c r="K132" s="174"/>
    </row>
    <row r="133" spans="1:11" ht="12.75">
      <c r="A133" s="241"/>
      <c r="J133" s="202"/>
      <c r="K133" s="174"/>
    </row>
    <row r="134" spans="1:11" ht="29.25" customHeight="1">
      <c r="A134" s="555" t="s">
        <v>432</v>
      </c>
      <c r="B134" s="555"/>
      <c r="C134" s="555"/>
      <c r="D134" s="555"/>
      <c r="E134" s="555"/>
      <c r="F134" s="555"/>
      <c r="G134" s="555"/>
      <c r="H134" s="555"/>
      <c r="I134" s="555"/>
      <c r="J134" s="202"/>
      <c r="K134" s="174"/>
    </row>
    <row r="135" spans="1:11" ht="12.75">
      <c r="A135" s="555"/>
      <c r="B135" s="555"/>
      <c r="C135" s="555"/>
      <c r="D135" s="555"/>
      <c r="E135" s="555"/>
      <c r="F135" s="555"/>
      <c r="G135" s="555"/>
      <c r="H135" s="555"/>
      <c r="I135" s="555"/>
      <c r="J135" s="202"/>
      <c r="K135" s="174"/>
    </row>
    <row r="136" spans="1:11" ht="12.75">
      <c r="A136" s="555"/>
      <c r="B136" s="555"/>
      <c r="C136" s="555"/>
      <c r="D136" s="555"/>
      <c r="E136" s="555"/>
      <c r="F136" s="555"/>
      <c r="G136" s="555"/>
      <c r="H136" s="555"/>
      <c r="I136" s="555"/>
      <c r="J136" s="202"/>
      <c r="K136" s="174"/>
    </row>
    <row r="137" spans="1:11" ht="12.75">
      <c r="A137" s="243" t="s">
        <v>433</v>
      </c>
      <c r="B137" s="243"/>
      <c r="C137" s="243"/>
      <c r="D137" s="243"/>
      <c r="E137" s="243"/>
      <c r="F137" s="243"/>
      <c r="G137" s="243"/>
      <c r="H137" s="243"/>
      <c r="I137" s="243"/>
      <c r="J137" s="202"/>
      <c r="K137" s="174"/>
    </row>
    <row r="138" spans="1:11" ht="28.5" customHeight="1">
      <c r="A138" s="555" t="s">
        <v>434</v>
      </c>
      <c r="B138" s="555"/>
      <c r="C138" s="555"/>
      <c r="D138" s="555"/>
      <c r="E138" s="555"/>
      <c r="F138" s="555"/>
      <c r="G138" s="555"/>
      <c r="H138" s="555"/>
      <c r="I138" s="555"/>
      <c r="K138" s="174"/>
    </row>
    <row r="139" spans="1:11" ht="12.75">
      <c r="A139" s="241"/>
      <c r="H139" s="244"/>
      <c r="I139" s="244"/>
      <c r="J139" s="174"/>
      <c r="K139" s="174"/>
    </row>
    <row r="140" spans="1:11" ht="12.75">
      <c r="A140" s="243" t="s">
        <v>435</v>
      </c>
      <c r="H140" s="244"/>
      <c r="I140" s="244"/>
      <c r="J140" s="174"/>
      <c r="K140" s="174"/>
    </row>
    <row r="141" spans="1:11" ht="12.75">
      <c r="A141" s="240"/>
      <c r="B141" s="249" t="s">
        <v>606</v>
      </c>
      <c r="C141" s="249" t="s">
        <v>610</v>
      </c>
      <c r="H141" s="244"/>
      <c r="I141" s="244"/>
      <c r="J141" s="174"/>
      <c r="K141" s="174"/>
    </row>
    <row r="142" spans="1:11" ht="12.75">
      <c r="A142" s="163" t="s">
        <v>436</v>
      </c>
      <c r="B142" s="330">
        <v>6254439</v>
      </c>
      <c r="C142" s="268">
        <v>6175714</v>
      </c>
      <c r="G142" s="181"/>
      <c r="H142" s="244"/>
      <c r="I142" s="244"/>
      <c r="J142" s="174"/>
      <c r="K142" s="174"/>
    </row>
    <row r="143" spans="1:11" ht="13.5" thickBot="1">
      <c r="A143" s="193" t="s">
        <v>437</v>
      </c>
      <c r="B143" s="331">
        <v>853839</v>
      </c>
      <c r="C143" s="269">
        <v>1299519</v>
      </c>
      <c r="H143" s="244"/>
      <c r="I143" s="244"/>
      <c r="J143" s="174"/>
      <c r="K143" s="174"/>
    </row>
    <row r="144" spans="1:11" ht="13.5" thickBot="1">
      <c r="A144" s="242"/>
      <c r="B144" s="108">
        <f>SUM(B142:B143)</f>
        <v>7108278</v>
      </c>
      <c r="C144" s="108">
        <f>SUM(C142:C143)</f>
        <v>7475233</v>
      </c>
      <c r="H144" s="244"/>
      <c r="I144" s="244"/>
      <c r="J144" s="174"/>
      <c r="K144" s="174"/>
    </row>
    <row r="145" spans="1:11" ht="12.75">
      <c r="A145" s="243"/>
      <c r="H145" s="244"/>
      <c r="I145" s="244"/>
      <c r="J145" s="174"/>
      <c r="K145" s="174"/>
    </row>
    <row r="146" spans="1:11" ht="12.75">
      <c r="A146" s="243"/>
      <c r="H146" s="244"/>
      <c r="I146" s="244"/>
      <c r="J146" s="174"/>
      <c r="K146" s="174"/>
    </row>
    <row r="147" spans="1:11" ht="12.75">
      <c r="A147" s="243" t="s">
        <v>441</v>
      </c>
      <c r="H147" s="244"/>
      <c r="I147" s="244"/>
      <c r="J147" s="174"/>
      <c r="K147" s="174"/>
    </row>
    <row r="148" spans="1:11" ht="12.75">
      <c r="A148" s="240"/>
      <c r="B148" s="249" t="s">
        <v>606</v>
      </c>
      <c r="C148" s="249" t="s">
        <v>610</v>
      </c>
      <c r="H148" s="244"/>
      <c r="I148" s="244"/>
      <c r="J148" s="174"/>
      <c r="K148" s="174"/>
    </row>
    <row r="149" spans="1:11" ht="12.75">
      <c r="A149" s="163" t="s">
        <v>438</v>
      </c>
      <c r="B149" s="330">
        <v>77665645</v>
      </c>
      <c r="C149" s="270">
        <v>79265161</v>
      </c>
      <c r="H149" s="244"/>
      <c r="I149" s="244"/>
      <c r="J149" s="174"/>
      <c r="K149" s="174"/>
    </row>
    <row r="150" spans="1:11" ht="12.75">
      <c r="A150" s="163" t="s">
        <v>439</v>
      </c>
      <c r="B150" s="330">
        <v>870450</v>
      </c>
      <c r="C150" s="270">
        <v>786913</v>
      </c>
      <c r="H150" s="244"/>
      <c r="I150" s="244"/>
      <c r="J150" s="174"/>
      <c r="K150" s="174"/>
    </row>
    <row r="151" spans="1:11" ht="13.5" thickBot="1">
      <c r="A151" s="163" t="s">
        <v>440</v>
      </c>
      <c r="B151" s="331">
        <v>2662819</v>
      </c>
      <c r="C151" s="271">
        <v>12457508</v>
      </c>
      <c r="H151" s="244"/>
      <c r="I151" s="244"/>
      <c r="J151" s="174"/>
      <c r="K151" s="174"/>
    </row>
    <row r="152" spans="1:11" ht="13.5" thickBot="1">
      <c r="A152" s="242"/>
      <c r="B152" s="108">
        <f>SUM(B149:B151)</f>
        <v>81198914</v>
      </c>
      <c r="C152" s="108">
        <f>SUM(C149:C151)</f>
        <v>92509582</v>
      </c>
      <c r="H152" s="244"/>
      <c r="I152" s="244"/>
      <c r="J152" s="174"/>
      <c r="K152" s="174"/>
    </row>
    <row r="153" spans="1:11" ht="12.75">
      <c r="A153" s="241"/>
      <c r="H153" s="244"/>
      <c r="I153" s="244"/>
      <c r="J153" s="174"/>
      <c r="K153" s="174"/>
    </row>
    <row r="154" spans="1:10" ht="12.75">
      <c r="A154" s="232"/>
      <c r="J154" s="202"/>
    </row>
    <row r="155" spans="1:10" ht="25.5" customHeight="1">
      <c r="A155" s="555" t="s">
        <v>442</v>
      </c>
      <c r="B155" s="555"/>
      <c r="C155" s="555"/>
      <c r="D155" s="555"/>
      <c r="E155" s="555"/>
      <c r="F155" s="555"/>
      <c r="G155" s="555"/>
      <c r="H155" s="555"/>
      <c r="I155" s="555"/>
      <c r="J155" s="202"/>
    </row>
    <row r="156" ht="12.75">
      <c r="A156" s="243"/>
    </row>
    <row r="157" spans="1:11" ht="12.75">
      <c r="A157" s="243" t="s">
        <v>443</v>
      </c>
      <c r="K157" s="174"/>
    </row>
    <row r="158" spans="1:11" ht="22.5">
      <c r="A158" s="238"/>
      <c r="B158" s="194" t="s">
        <v>451</v>
      </c>
      <c r="C158" s="195" t="s">
        <v>452</v>
      </c>
      <c r="D158" s="194" t="s">
        <v>453</v>
      </c>
      <c r="E158" s="195" t="s">
        <v>454</v>
      </c>
      <c r="K158" s="174"/>
    </row>
    <row r="159" spans="1:11" ht="13.5" thickBot="1">
      <c r="A159" s="212" t="s">
        <v>444</v>
      </c>
      <c r="B159" s="207"/>
      <c r="C159" s="207"/>
      <c r="D159" s="207"/>
      <c r="E159" s="207"/>
      <c r="K159" s="174"/>
    </row>
    <row r="160" spans="1:11" ht="13.5" thickBot="1">
      <c r="A160" s="212" t="s">
        <v>585</v>
      </c>
      <c r="B160" s="283">
        <v>8187690</v>
      </c>
      <c r="C160" s="283">
        <v>80599075</v>
      </c>
      <c r="D160" s="284">
        <v>0</v>
      </c>
      <c r="E160" s="283">
        <v>88786765</v>
      </c>
      <c r="K160" s="174"/>
    </row>
    <row r="161" spans="1:11" ht="12.75">
      <c r="A161" s="213" t="s">
        <v>445</v>
      </c>
      <c r="B161" s="285"/>
      <c r="C161" s="285"/>
      <c r="D161" s="285">
        <v>1941450</v>
      </c>
      <c r="E161" s="286">
        <f>SUM(B161:D161)</f>
        <v>1941450</v>
      </c>
      <c r="K161" s="174"/>
    </row>
    <row r="162" spans="1:11" ht="12.75">
      <c r="A162" s="213" t="s">
        <v>446</v>
      </c>
      <c r="B162" s="285"/>
      <c r="C162" s="285">
        <v>1941450</v>
      </c>
      <c r="D162" s="285">
        <v>-1941450</v>
      </c>
      <c r="E162" s="287">
        <f>SUM(B162:D162)</f>
        <v>0</v>
      </c>
      <c r="K162" s="174"/>
    </row>
    <row r="163" spans="1:11" ht="13.5" thickBot="1">
      <c r="A163" s="213" t="s">
        <v>447</v>
      </c>
      <c r="B163" s="285"/>
      <c r="C163" s="285"/>
      <c r="D163" s="285">
        <v>0</v>
      </c>
      <c r="E163" s="286">
        <f>SUM(B163:D163)</f>
        <v>0</v>
      </c>
      <c r="K163" s="174"/>
    </row>
    <row r="164" spans="1:11" ht="13.5" thickBot="1">
      <c r="A164" s="212" t="s">
        <v>612</v>
      </c>
      <c r="B164" s="283">
        <f>SUM(B160:B163)</f>
        <v>8187690</v>
      </c>
      <c r="C164" s="283">
        <f>SUM(C160:C163)</f>
        <v>82540525</v>
      </c>
      <c r="D164" s="283">
        <f>SUM(D160:D163)</f>
        <v>0</v>
      </c>
      <c r="E164" s="283">
        <f>SUM(E160:E163)</f>
        <v>90728215</v>
      </c>
      <c r="I164" s="181"/>
      <c r="K164" s="174"/>
    </row>
    <row r="165" spans="1:11" ht="12.75">
      <c r="A165" s="214"/>
      <c r="B165" s="288"/>
      <c r="C165" s="288"/>
      <c r="D165" s="288"/>
      <c r="E165" s="287"/>
      <c r="K165" s="174"/>
    </row>
    <row r="166" spans="1:11" ht="13.5" thickBot="1">
      <c r="A166" s="212" t="s">
        <v>448</v>
      </c>
      <c r="B166" s="288"/>
      <c r="C166" s="288"/>
      <c r="D166" s="288"/>
      <c r="E166" s="288"/>
      <c r="K166" s="174"/>
    </row>
    <row r="167" spans="1:11" ht="13.5" thickBot="1">
      <c r="A167" s="212" t="s">
        <v>585</v>
      </c>
      <c r="B167" s="283">
        <v>1657824</v>
      </c>
      <c r="C167" s="283">
        <v>61985754</v>
      </c>
      <c r="D167" s="284">
        <v>0</v>
      </c>
      <c r="E167" s="283">
        <v>63643578</v>
      </c>
      <c r="K167" s="174"/>
    </row>
    <row r="168" spans="1:11" ht="12.75">
      <c r="A168" s="213" t="s">
        <v>449</v>
      </c>
      <c r="B168" s="286">
        <v>272650</v>
      </c>
      <c r="C168" s="286">
        <v>5935958</v>
      </c>
      <c r="D168" s="287"/>
      <c r="E168" s="286">
        <f>SUM(B168:D168)</f>
        <v>6208608</v>
      </c>
      <c r="K168" s="174"/>
    </row>
    <row r="169" spans="1:11" ht="13.5" thickBot="1">
      <c r="A169" s="213" t="s">
        <v>447</v>
      </c>
      <c r="B169" s="289"/>
      <c r="C169" s="290"/>
      <c r="D169" s="289"/>
      <c r="E169" s="289">
        <f>SUM(B169:D169)</f>
        <v>0</v>
      </c>
      <c r="K169" s="174"/>
    </row>
    <row r="170" spans="1:11" ht="13.5" thickBot="1">
      <c r="A170" s="212" t="s">
        <v>613</v>
      </c>
      <c r="B170" s="283">
        <f>SUM(B167:B169)</f>
        <v>1930474</v>
      </c>
      <c r="C170" s="283">
        <f>SUM(C167:C169)</f>
        <v>67921712</v>
      </c>
      <c r="D170" s="291">
        <f>SUM(D167:D169)</f>
        <v>0</v>
      </c>
      <c r="E170" s="283">
        <f>SUM(E167:E169)</f>
        <v>69852186</v>
      </c>
      <c r="K170" s="174"/>
    </row>
    <row r="171" spans="1:11" ht="12.75">
      <c r="A171" s="213"/>
      <c r="B171" s="287"/>
      <c r="C171" s="287"/>
      <c r="D171" s="287"/>
      <c r="E171" s="287"/>
      <c r="K171" s="174"/>
    </row>
    <row r="172" spans="1:11" ht="13.5" thickBot="1">
      <c r="A172" s="212" t="s">
        <v>450</v>
      </c>
      <c r="B172" s="287"/>
      <c r="C172" s="287"/>
      <c r="D172" s="287"/>
      <c r="E172" s="287"/>
      <c r="K172" s="174"/>
    </row>
    <row r="173" spans="1:5" ht="13.5" thickBot="1">
      <c r="A173" s="212" t="s">
        <v>612</v>
      </c>
      <c r="B173" s="283">
        <f>B164-B170</f>
        <v>6257216</v>
      </c>
      <c r="C173" s="283">
        <f>C164-C170</f>
        <v>14618813</v>
      </c>
      <c r="D173" s="291">
        <f>D164-D170</f>
        <v>0</v>
      </c>
      <c r="E173" s="283">
        <f>E164-E170</f>
        <v>20876029</v>
      </c>
    </row>
    <row r="174" ht="12.75">
      <c r="A174" s="241"/>
    </row>
    <row r="175" ht="12.75">
      <c r="A175" s="243"/>
    </row>
    <row r="176" spans="1:12" ht="12.75">
      <c r="A176" s="243" t="s">
        <v>455</v>
      </c>
      <c r="J176" s="184"/>
      <c r="K176" s="184"/>
      <c r="L176" s="185"/>
    </row>
    <row r="177" spans="1:12" ht="45">
      <c r="A177" s="182"/>
      <c r="B177" s="194" t="s">
        <v>456</v>
      </c>
      <c r="C177" s="194" t="s">
        <v>457</v>
      </c>
      <c r="D177" s="194" t="s">
        <v>644</v>
      </c>
      <c r="E177" s="194" t="s">
        <v>645</v>
      </c>
      <c r="F177" s="194" t="s">
        <v>458</v>
      </c>
      <c r="G177" s="194" t="s">
        <v>453</v>
      </c>
      <c r="H177" s="194" t="s">
        <v>459</v>
      </c>
      <c r="I177" s="194" t="s">
        <v>454</v>
      </c>
      <c r="J177" s="184"/>
      <c r="K177" s="184"/>
      <c r="L177" s="185"/>
    </row>
    <row r="178" spans="1:12" ht="12.75">
      <c r="A178" s="212" t="s">
        <v>444</v>
      </c>
      <c r="B178" s="194"/>
      <c r="C178" s="194"/>
      <c r="D178" s="194"/>
      <c r="E178" s="194"/>
      <c r="F178" s="194"/>
      <c r="G178" s="194"/>
      <c r="H178" s="194"/>
      <c r="I178" s="194"/>
      <c r="J178" s="184"/>
      <c r="K178" s="184"/>
      <c r="L178" s="185"/>
    </row>
    <row r="179" spans="1:12" ht="13.5" thickBot="1">
      <c r="A179" s="212" t="s">
        <v>585</v>
      </c>
      <c r="B179" s="292">
        <v>23269</v>
      </c>
      <c r="C179" s="292">
        <v>25892462.259999998</v>
      </c>
      <c r="D179" s="292">
        <v>544873166</v>
      </c>
      <c r="E179" s="292">
        <v>5542802.65</v>
      </c>
      <c r="F179" s="292">
        <v>46822</v>
      </c>
      <c r="G179" s="292">
        <v>5228626</v>
      </c>
      <c r="H179" s="292">
        <v>4040546</v>
      </c>
      <c r="I179" s="292">
        <v>585647693.91</v>
      </c>
      <c r="J179" s="184"/>
      <c r="K179" s="184"/>
      <c r="L179" s="185"/>
    </row>
    <row r="180" spans="1:12" ht="12.75">
      <c r="A180" s="213" t="s">
        <v>445</v>
      </c>
      <c r="B180" s="293">
        <v>0</v>
      </c>
      <c r="C180" s="293">
        <v>685184</v>
      </c>
      <c r="D180" s="293">
        <v>8809429</v>
      </c>
      <c r="E180" s="293">
        <v>810259</v>
      </c>
      <c r="F180" s="293">
        <v>0</v>
      </c>
      <c r="G180" s="293">
        <v>41493654</v>
      </c>
      <c r="H180" s="293">
        <v>78702</v>
      </c>
      <c r="I180" s="293">
        <f>SUM(B180:H180)</f>
        <v>51877228</v>
      </c>
      <c r="J180" s="184"/>
      <c r="K180" s="184"/>
      <c r="L180" s="185"/>
    </row>
    <row r="181" spans="1:12" ht="12.75">
      <c r="A181" s="213" t="s">
        <v>446</v>
      </c>
      <c r="B181" s="293">
        <v>0</v>
      </c>
      <c r="C181" s="293">
        <v>575231</v>
      </c>
      <c r="D181" s="293">
        <v>36432361</v>
      </c>
      <c r="E181" s="293">
        <v>244298</v>
      </c>
      <c r="F181" s="293">
        <v>0</v>
      </c>
      <c r="G181" s="293">
        <v>-37634702</v>
      </c>
      <c r="H181" s="293">
        <v>382812</v>
      </c>
      <c r="I181" s="293">
        <f>SUM(B181:H181)</f>
        <v>0</v>
      </c>
      <c r="J181" s="184"/>
      <c r="K181" s="184"/>
      <c r="L181" s="185"/>
    </row>
    <row r="182" spans="1:12" ht="13.5" thickBot="1">
      <c r="A182" s="213" t="s">
        <v>447</v>
      </c>
      <c r="B182" s="294">
        <v>0</v>
      </c>
      <c r="C182" s="294">
        <v>4519</v>
      </c>
      <c r="D182" s="294">
        <v>-3140445</v>
      </c>
      <c r="E182" s="294">
        <v>-58015</v>
      </c>
      <c r="F182" s="294">
        <v>0</v>
      </c>
      <c r="G182" s="294">
        <v>0</v>
      </c>
      <c r="H182" s="294">
        <v>0</v>
      </c>
      <c r="I182" s="294">
        <f>SUM(B182:H182)</f>
        <v>-3193941</v>
      </c>
      <c r="J182" s="184"/>
      <c r="K182" s="184"/>
      <c r="L182" s="185"/>
    </row>
    <row r="183" spans="1:12" ht="13.5" thickBot="1">
      <c r="A183" s="212" t="s">
        <v>612</v>
      </c>
      <c r="B183" s="295">
        <f>SUM(B179:B182)</f>
        <v>23269</v>
      </c>
      <c r="C183" s="295">
        <f aca="true" t="shared" si="0" ref="C183:I183">SUM(C179:C182)</f>
        <v>27157396.259999998</v>
      </c>
      <c r="D183" s="295">
        <f t="shared" si="0"/>
        <v>586974511</v>
      </c>
      <c r="E183" s="295">
        <f t="shared" si="0"/>
        <v>6539344.65</v>
      </c>
      <c r="F183" s="295">
        <f t="shared" si="0"/>
        <v>46822</v>
      </c>
      <c r="G183" s="295">
        <f t="shared" si="0"/>
        <v>9087578</v>
      </c>
      <c r="H183" s="295">
        <f t="shared" si="0"/>
        <v>4502060</v>
      </c>
      <c r="I183" s="295">
        <f t="shared" si="0"/>
        <v>634330980.91</v>
      </c>
      <c r="J183" s="184"/>
      <c r="K183" s="184"/>
      <c r="L183" s="185"/>
    </row>
    <row r="184" spans="1:12" ht="12.75">
      <c r="A184" s="215"/>
      <c r="B184" s="296"/>
      <c r="C184" s="296"/>
      <c r="D184" s="296"/>
      <c r="E184" s="296"/>
      <c r="F184" s="296"/>
      <c r="G184" s="296"/>
      <c r="H184" s="296"/>
      <c r="I184" s="296"/>
      <c r="J184" s="184"/>
      <c r="K184" s="184"/>
      <c r="L184" s="185"/>
    </row>
    <row r="185" spans="1:12" ht="12.75">
      <c r="A185" s="212" t="s">
        <v>448</v>
      </c>
      <c r="B185" s="293"/>
      <c r="C185" s="293"/>
      <c r="D185" s="293"/>
      <c r="E185" s="293"/>
      <c r="F185" s="293"/>
      <c r="G185" s="293"/>
      <c r="H185" s="293"/>
      <c r="I185" s="293"/>
      <c r="J185" s="184"/>
      <c r="K185" s="184"/>
      <c r="L185" s="185"/>
    </row>
    <row r="186" spans="1:12" ht="13.5" thickBot="1">
      <c r="A186" s="212" t="s">
        <v>585</v>
      </c>
      <c r="B186" s="292">
        <v>0</v>
      </c>
      <c r="C186" s="292">
        <v>5008450</v>
      </c>
      <c r="D186" s="292">
        <v>197578401</v>
      </c>
      <c r="E186" s="292">
        <v>5167597</v>
      </c>
      <c r="F186" s="292">
        <v>0</v>
      </c>
      <c r="G186" s="292">
        <v>0</v>
      </c>
      <c r="H186" s="292">
        <v>3521669</v>
      </c>
      <c r="I186" s="292">
        <v>211276117</v>
      </c>
      <c r="J186" s="206"/>
      <c r="K186" s="184"/>
      <c r="L186" s="185"/>
    </row>
    <row r="187" spans="1:12" ht="12.75">
      <c r="A187" s="213" t="s">
        <v>449</v>
      </c>
      <c r="B187" s="293">
        <v>0</v>
      </c>
      <c r="C187" s="293">
        <v>638272</v>
      </c>
      <c r="D187" s="293">
        <v>48225796</v>
      </c>
      <c r="E187" s="293">
        <v>374899</v>
      </c>
      <c r="F187" s="293">
        <v>0</v>
      </c>
      <c r="G187" s="293">
        <v>0</v>
      </c>
      <c r="H187" s="293">
        <v>242702</v>
      </c>
      <c r="I187" s="293">
        <f>SUM(B187:H187)</f>
        <v>49481669</v>
      </c>
      <c r="J187" s="184"/>
      <c r="K187" s="184"/>
      <c r="L187" s="185"/>
    </row>
    <row r="188" spans="1:12" ht="12.75">
      <c r="A188" s="213" t="s">
        <v>447</v>
      </c>
      <c r="B188" s="293">
        <v>0</v>
      </c>
      <c r="C188" s="293">
        <v>517</v>
      </c>
      <c r="D188" s="293">
        <v>-266610</v>
      </c>
      <c r="E188" s="293">
        <v>-55665</v>
      </c>
      <c r="F188" s="293">
        <v>0</v>
      </c>
      <c r="G188" s="293">
        <v>0</v>
      </c>
      <c r="H188" s="293">
        <v>0</v>
      </c>
      <c r="I188" s="293">
        <f>SUM(B188:H188)</f>
        <v>-321758</v>
      </c>
      <c r="J188" s="184"/>
      <c r="K188" s="184"/>
      <c r="L188" s="185"/>
    </row>
    <row r="189" spans="1:12" ht="13.5" thickBot="1">
      <c r="A189" s="212" t="s">
        <v>613</v>
      </c>
      <c r="B189" s="292">
        <f>SUM(B186:B188)</f>
        <v>0</v>
      </c>
      <c r="C189" s="292">
        <f aca="true" t="shared" si="1" ref="C189:I189">SUM(C186:C188)</f>
        <v>5647239</v>
      </c>
      <c r="D189" s="292">
        <f t="shared" si="1"/>
        <v>245537587</v>
      </c>
      <c r="E189" s="292">
        <f t="shared" si="1"/>
        <v>5486831</v>
      </c>
      <c r="F189" s="292">
        <f t="shared" si="1"/>
        <v>0</v>
      </c>
      <c r="G189" s="292">
        <f t="shared" si="1"/>
        <v>0</v>
      </c>
      <c r="H189" s="292">
        <f t="shared" si="1"/>
        <v>3764371</v>
      </c>
      <c r="I189" s="292">
        <f t="shared" si="1"/>
        <v>260436028</v>
      </c>
      <c r="J189" s="184"/>
      <c r="K189" s="184"/>
      <c r="L189" s="186"/>
    </row>
    <row r="190" spans="1:12" ht="12.75">
      <c r="A190" s="216"/>
      <c r="B190" s="293"/>
      <c r="C190" s="293"/>
      <c r="D190" s="293"/>
      <c r="E190" s="293"/>
      <c r="F190" s="293"/>
      <c r="G190" s="293"/>
      <c r="H190" s="293"/>
      <c r="I190" s="293"/>
      <c r="J190" s="184"/>
      <c r="K190" s="184"/>
      <c r="L190" s="185"/>
    </row>
    <row r="191" spans="1:12" ht="12.75">
      <c r="A191" s="212" t="s">
        <v>450</v>
      </c>
      <c r="B191" s="293"/>
      <c r="C191" s="293"/>
      <c r="D191" s="293"/>
      <c r="E191" s="293"/>
      <c r="F191" s="293"/>
      <c r="G191" s="293"/>
      <c r="H191" s="293"/>
      <c r="I191" s="293"/>
      <c r="J191" s="184"/>
      <c r="K191" s="184"/>
      <c r="L191" s="185"/>
    </row>
    <row r="192" spans="1:11" ht="13.5" thickBot="1">
      <c r="A192" s="212" t="s">
        <v>612</v>
      </c>
      <c r="B192" s="292">
        <f>B183-B189</f>
        <v>23269</v>
      </c>
      <c r="C192" s="292">
        <f aca="true" t="shared" si="2" ref="C192:I192">C183-C189</f>
        <v>21510157.259999998</v>
      </c>
      <c r="D192" s="292">
        <f t="shared" si="2"/>
        <v>341436924</v>
      </c>
      <c r="E192" s="292">
        <f t="shared" si="2"/>
        <v>1052513.6500000004</v>
      </c>
      <c r="F192" s="292">
        <f t="shared" si="2"/>
        <v>46822</v>
      </c>
      <c r="G192" s="292">
        <f t="shared" si="2"/>
        <v>9087578</v>
      </c>
      <c r="H192" s="292">
        <f t="shared" si="2"/>
        <v>737689</v>
      </c>
      <c r="I192" s="292">
        <f t="shared" si="2"/>
        <v>373894952.90999997</v>
      </c>
      <c r="J192" s="184"/>
      <c r="K192" s="184"/>
    </row>
    <row r="193" spans="1:11" ht="12.75">
      <c r="A193" s="112"/>
      <c r="B193" s="113"/>
      <c r="C193" s="114"/>
      <c r="D193" s="114"/>
      <c r="E193" s="114"/>
      <c r="F193" s="114"/>
      <c r="G193" s="114"/>
      <c r="H193" s="187"/>
      <c r="I193" s="183"/>
      <c r="J193" s="184"/>
      <c r="K193" s="127"/>
    </row>
    <row r="194" spans="1:10" ht="12.75">
      <c r="A194" s="112"/>
      <c r="B194" s="113"/>
      <c r="C194" s="114"/>
      <c r="D194" s="114"/>
      <c r="E194" s="114"/>
      <c r="F194" s="114"/>
      <c r="G194" s="114"/>
      <c r="H194" s="187"/>
      <c r="I194" s="183"/>
      <c r="J194" s="127"/>
    </row>
    <row r="195" spans="1:9" ht="12.75">
      <c r="A195" s="232"/>
      <c r="B195" s="232"/>
      <c r="C195" s="232"/>
      <c r="D195" s="232"/>
      <c r="E195" s="232"/>
      <c r="F195" s="232"/>
      <c r="G195" s="232"/>
      <c r="H195" s="232"/>
      <c r="I195" s="232"/>
    </row>
    <row r="196" spans="1:7" ht="12.75">
      <c r="A196" s="243" t="s">
        <v>460</v>
      </c>
      <c r="C196" s="181"/>
      <c r="D196" s="181"/>
      <c r="G196" s="181"/>
    </row>
    <row r="197" spans="1:3" ht="12.75">
      <c r="A197" s="240"/>
      <c r="B197" s="249" t="s">
        <v>606</v>
      </c>
      <c r="C197" s="349" t="s">
        <v>610</v>
      </c>
    </row>
    <row r="198" spans="1:3" ht="12.75">
      <c r="A198" s="115" t="s">
        <v>461</v>
      </c>
      <c r="B198" s="330">
        <v>13679275</v>
      </c>
      <c r="C198" s="330">
        <v>12913539</v>
      </c>
    </row>
    <row r="199" spans="1:11" ht="12.75">
      <c r="A199" s="115" t="s">
        <v>462</v>
      </c>
      <c r="B199" s="330">
        <v>35354609</v>
      </c>
      <c r="C199" s="330">
        <v>34988582</v>
      </c>
      <c r="K199" s="174"/>
    </row>
    <row r="200" spans="1:11" ht="12.75">
      <c r="A200" s="115" t="s">
        <v>463</v>
      </c>
      <c r="B200" s="330">
        <v>3529500</v>
      </c>
      <c r="C200" s="330">
        <v>3523639</v>
      </c>
      <c r="K200" s="174"/>
    </row>
    <row r="201" spans="1:11" ht="13.5" thickBot="1">
      <c r="A201" s="115" t="s">
        <v>632</v>
      </c>
      <c r="B201" s="331">
        <v>35000</v>
      </c>
      <c r="C201" s="331">
        <v>0</v>
      </c>
      <c r="K201" s="174"/>
    </row>
    <row r="202" spans="1:11" ht="12.75">
      <c r="A202" s="116"/>
      <c r="B202" s="301">
        <f>SUM(B198:B200)</f>
        <v>52563384</v>
      </c>
      <c r="C202" s="301">
        <f>SUM(C198:C201)</f>
        <v>51425760</v>
      </c>
      <c r="K202" s="174"/>
    </row>
    <row r="203" spans="1:11" ht="13.5" thickBot="1">
      <c r="A203" s="115" t="s">
        <v>464</v>
      </c>
      <c r="B203" s="302">
        <v>0</v>
      </c>
      <c r="C203" s="313">
        <v>-3459053</v>
      </c>
      <c r="K203" s="174"/>
    </row>
    <row r="204" spans="1:11" ht="13.5" thickBot="1">
      <c r="A204" s="116"/>
      <c r="B204" s="297">
        <f>SUM(B202:B203)</f>
        <v>52563384</v>
      </c>
      <c r="C204" s="311">
        <f>SUM(C202:C203)</f>
        <v>47966707</v>
      </c>
      <c r="K204" s="174"/>
    </row>
    <row r="205" spans="1:11" ht="12.75">
      <c r="A205" s="117"/>
      <c r="C205" s="118"/>
      <c r="J205" s="202"/>
      <c r="K205" s="174"/>
    </row>
    <row r="206" spans="1:11" ht="12.75">
      <c r="A206" s="298"/>
      <c r="B206" s="303"/>
      <c r="C206" s="299"/>
      <c r="J206" s="300"/>
      <c r="K206" s="174"/>
    </row>
    <row r="207" spans="1:11" ht="27.75" customHeight="1">
      <c r="A207" s="555" t="s">
        <v>638</v>
      </c>
      <c r="B207" s="555"/>
      <c r="C207" s="555"/>
      <c r="D207" s="555"/>
      <c r="E207" s="555"/>
      <c r="F207" s="555"/>
      <c r="G207" s="555"/>
      <c r="H207" s="555"/>
      <c r="I207" s="555"/>
      <c r="J207" s="202"/>
      <c r="K207" s="174"/>
    </row>
    <row r="208" spans="1:11" ht="39.75" customHeight="1">
      <c r="A208" s="555" t="s">
        <v>602</v>
      </c>
      <c r="B208" s="555"/>
      <c r="C208" s="555"/>
      <c r="D208" s="555"/>
      <c r="E208" s="555"/>
      <c r="F208" s="555"/>
      <c r="G208" s="555"/>
      <c r="H208" s="555"/>
      <c r="I208" s="555"/>
      <c r="K208" s="174"/>
    </row>
    <row r="209" spans="1:11" s="129" customFormat="1" ht="12.75">
      <c r="A209" s="555" t="s">
        <v>604</v>
      </c>
      <c r="B209" s="555"/>
      <c r="C209" s="555"/>
      <c r="D209" s="555"/>
      <c r="E209" s="555"/>
      <c r="F209" s="555"/>
      <c r="G209" s="555"/>
      <c r="H209" s="555"/>
      <c r="I209" s="555"/>
      <c r="J209" s="348"/>
      <c r="K209" s="127"/>
    </row>
    <row r="210" spans="1:11" ht="12.75">
      <c r="A210" s="175"/>
      <c r="H210" s="181"/>
      <c r="K210" s="174"/>
    </row>
    <row r="211" spans="1:11" ht="12.75">
      <c r="A211" s="111"/>
      <c r="G211" s="181"/>
      <c r="K211" s="174"/>
    </row>
    <row r="212" spans="1:11" ht="12.75">
      <c r="A212" s="165" t="s">
        <v>465</v>
      </c>
      <c r="K212" s="174"/>
    </row>
    <row r="213" spans="1:11" ht="12.75">
      <c r="A213" s="166"/>
      <c r="B213" s="249" t="s">
        <v>606</v>
      </c>
      <c r="C213" s="349" t="s">
        <v>610</v>
      </c>
      <c r="K213" s="174"/>
    </row>
    <row r="214" spans="1:11" ht="12.75">
      <c r="A214" s="121" t="s">
        <v>466</v>
      </c>
      <c r="B214" s="333">
        <v>79809127</v>
      </c>
      <c r="C214" s="333">
        <v>82171332</v>
      </c>
      <c r="K214" s="174"/>
    </row>
    <row r="215" spans="1:11" ht="12.75">
      <c r="A215" s="163" t="s">
        <v>467</v>
      </c>
      <c r="B215" s="333">
        <v>39010</v>
      </c>
      <c r="C215" s="333">
        <v>42138</v>
      </c>
      <c r="H215" s="110"/>
      <c r="K215" s="174"/>
    </row>
    <row r="216" spans="1:11" ht="25.5">
      <c r="A216" s="163" t="s">
        <v>468</v>
      </c>
      <c r="B216" s="330">
        <v>931830</v>
      </c>
      <c r="C216" s="330">
        <v>328456</v>
      </c>
      <c r="K216" s="174"/>
    </row>
    <row r="217" spans="1:11" ht="13.5" thickBot="1">
      <c r="A217" s="163" t="s">
        <v>471</v>
      </c>
      <c r="B217" s="331">
        <v>1099121</v>
      </c>
      <c r="C217" s="331">
        <v>1274367</v>
      </c>
      <c r="K217" s="174"/>
    </row>
    <row r="218" spans="1:11" ht="13.5" thickBot="1">
      <c r="A218" s="166"/>
      <c r="B218" s="304">
        <f>SUM(B214:B217)</f>
        <v>81879088</v>
      </c>
      <c r="C218" s="311">
        <f>SUM(C214:C217)</f>
        <v>83816293</v>
      </c>
      <c r="K218" s="174"/>
    </row>
    <row r="219" spans="1:11" ht="12.75">
      <c r="A219" s="111"/>
      <c r="K219" s="174"/>
    </row>
    <row r="220" spans="1:11" ht="12.75">
      <c r="A220" s="241"/>
      <c r="K220" s="174"/>
    </row>
    <row r="221" spans="1:11" ht="12.75">
      <c r="A221" s="165" t="s">
        <v>472</v>
      </c>
      <c r="K221" s="174"/>
    </row>
    <row r="222" spans="1:11" ht="12.75">
      <c r="A222" s="166"/>
      <c r="B222" s="249" t="s">
        <v>606</v>
      </c>
      <c r="C222" s="349" t="s">
        <v>610</v>
      </c>
      <c r="K222" s="174"/>
    </row>
    <row r="223" spans="1:11" ht="12.75">
      <c r="A223" s="121" t="s">
        <v>473</v>
      </c>
      <c r="B223" s="333">
        <v>99262988</v>
      </c>
      <c r="C223" s="333">
        <v>99921571</v>
      </c>
      <c r="K223" s="174"/>
    </row>
    <row r="224" spans="1:11" ht="12.75">
      <c r="A224" s="121" t="s">
        <v>474</v>
      </c>
      <c r="B224" s="324">
        <v>10986184</v>
      </c>
      <c r="C224" s="324">
        <v>12487200</v>
      </c>
      <c r="K224" s="174"/>
    </row>
    <row r="225" spans="1:11" ht="13.5" thickBot="1">
      <c r="A225" s="121" t="s">
        <v>593</v>
      </c>
      <c r="B225" s="334">
        <v>2381</v>
      </c>
      <c r="C225" s="334">
        <v>78283</v>
      </c>
      <c r="K225" s="174"/>
    </row>
    <row r="226" spans="1:11" ht="12.75">
      <c r="A226" s="121"/>
      <c r="B226" s="306">
        <f>SUM(B223:B225)</f>
        <v>110251553</v>
      </c>
      <c r="C226" s="306">
        <f>SUM(C223:C225)</f>
        <v>112487054</v>
      </c>
      <c r="E226" s="181"/>
      <c r="K226" s="174"/>
    </row>
    <row r="227" spans="1:11" ht="13.5" thickBot="1">
      <c r="A227" s="121" t="s">
        <v>475</v>
      </c>
      <c r="B227" s="313">
        <v>-30442426</v>
      </c>
      <c r="C227" s="313">
        <v>-30315722</v>
      </c>
      <c r="G227" s="181"/>
      <c r="K227" s="174"/>
    </row>
    <row r="228" spans="1:11" ht="13.5" thickBot="1">
      <c r="A228" s="121"/>
      <c r="B228" s="305">
        <f>SUM(B226:B227)</f>
        <v>79809127</v>
      </c>
      <c r="C228" s="311">
        <f>SUM(C226:C227)</f>
        <v>82171332</v>
      </c>
      <c r="E228" s="181"/>
      <c r="K228" s="174"/>
    </row>
    <row r="229" spans="1:11" ht="12.75">
      <c r="A229" s="166"/>
      <c r="K229" s="174"/>
    </row>
    <row r="230" spans="1:11" ht="12.75">
      <c r="A230" s="166" t="s">
        <v>81</v>
      </c>
      <c r="I230" s="181"/>
      <c r="J230" s="176"/>
      <c r="K230" s="174"/>
    </row>
    <row r="231" spans="1:11" ht="12.75">
      <c r="A231" s="177" t="s">
        <v>476</v>
      </c>
      <c r="B231" s="188"/>
      <c r="C231" s="188"/>
      <c r="D231" s="188"/>
      <c r="E231" s="188"/>
      <c r="F231" s="188"/>
      <c r="G231" s="188"/>
      <c r="H231" s="188"/>
      <c r="I231" s="188"/>
      <c r="J231" s="176"/>
      <c r="K231" s="174"/>
    </row>
    <row r="232" spans="1:11" ht="12.75">
      <c r="A232" s="105"/>
      <c r="B232" s="249" t="s">
        <v>606</v>
      </c>
      <c r="C232" s="106"/>
      <c r="K232" s="174"/>
    </row>
    <row r="233" spans="1:11" ht="12.75">
      <c r="A233" s="191" t="s">
        <v>592</v>
      </c>
      <c r="B233" s="309">
        <v>30315722</v>
      </c>
      <c r="I233" s="181"/>
      <c r="K233" s="174"/>
    </row>
    <row r="234" spans="1:11" ht="12.75">
      <c r="A234" s="191" t="s">
        <v>477</v>
      </c>
      <c r="B234" s="309">
        <v>-3398337</v>
      </c>
      <c r="K234" s="174"/>
    </row>
    <row r="235" spans="1:2" ht="12.75">
      <c r="A235" s="191" t="s">
        <v>478</v>
      </c>
      <c r="B235" s="309">
        <v>-2059070</v>
      </c>
    </row>
    <row r="236" spans="1:2" ht="13.5" thickBot="1">
      <c r="A236" s="191" t="s">
        <v>479</v>
      </c>
      <c r="B236" s="307">
        <v>5584111</v>
      </c>
    </row>
    <row r="237" spans="1:3" ht="13.5" thickBot="1">
      <c r="A237" s="196" t="s">
        <v>480</v>
      </c>
      <c r="B237" s="308">
        <f>SUM(B233:B236)</f>
        <v>30442426</v>
      </c>
      <c r="C237" s="181"/>
    </row>
    <row r="238" ht="12.75">
      <c r="A238" s="166"/>
    </row>
    <row r="239" spans="1:7" ht="12.75">
      <c r="A239" s="166"/>
      <c r="G239" s="181"/>
    </row>
    <row r="240" ht="12.75">
      <c r="A240" s="166" t="s">
        <v>605</v>
      </c>
    </row>
    <row r="241" spans="1:3" ht="12.75">
      <c r="A241" s="105"/>
      <c r="B241" s="249" t="s">
        <v>606</v>
      </c>
      <c r="C241" s="106"/>
    </row>
    <row r="242" spans="1:8" ht="12.75">
      <c r="A242" s="191" t="s">
        <v>481</v>
      </c>
      <c r="B242" s="333">
        <v>53198279.88</v>
      </c>
      <c r="D242" s="166"/>
      <c r="H242" s="181"/>
    </row>
    <row r="243" spans="1:2" ht="12.75">
      <c r="A243" s="191" t="s">
        <v>482</v>
      </c>
      <c r="B243" s="333">
        <v>24833116.68</v>
      </c>
    </row>
    <row r="244" spans="1:2" ht="12.75">
      <c r="A244" s="191" t="s">
        <v>483</v>
      </c>
      <c r="B244" s="333">
        <v>8093931.06</v>
      </c>
    </row>
    <row r="245" spans="1:11" ht="13.5" thickBot="1">
      <c r="A245" s="191" t="s">
        <v>484</v>
      </c>
      <c r="B245" s="334">
        <v>24123844.21</v>
      </c>
      <c r="K245" s="180"/>
    </row>
    <row r="246" spans="1:2" ht="13.5" thickBot="1">
      <c r="A246" s="168"/>
      <c r="B246" s="310">
        <f>SUM(B242:B245)</f>
        <v>110249171.83000001</v>
      </c>
    </row>
    <row r="247" spans="1:2" ht="12.75">
      <c r="A247" s="242"/>
      <c r="B247" s="119"/>
    </row>
    <row r="248" ht="12.75">
      <c r="A248" s="166"/>
    </row>
    <row r="249" ht="12.75">
      <c r="A249" s="236" t="s">
        <v>580</v>
      </c>
    </row>
    <row r="250" spans="1:3" ht="12.75">
      <c r="A250" s="232"/>
      <c r="B250" s="249" t="s">
        <v>606</v>
      </c>
      <c r="C250" s="349" t="s">
        <v>610</v>
      </c>
    </row>
    <row r="251" spans="1:3" ht="12.75">
      <c r="A251" s="163" t="s">
        <v>469</v>
      </c>
      <c r="B251" s="330">
        <v>441471</v>
      </c>
      <c r="C251" s="330">
        <v>397038</v>
      </c>
    </row>
    <row r="252" spans="1:11" ht="12.75">
      <c r="A252" s="163" t="s">
        <v>470</v>
      </c>
      <c r="B252" s="330">
        <v>989375</v>
      </c>
      <c r="C252" s="330">
        <v>961223</v>
      </c>
      <c r="K252" s="174"/>
    </row>
    <row r="253" spans="1:11" ht="13.5" thickBot="1">
      <c r="A253" s="163" t="s">
        <v>471</v>
      </c>
      <c r="B253" s="246">
        <v>25233</v>
      </c>
      <c r="C253" s="246">
        <v>9795</v>
      </c>
      <c r="K253" s="174"/>
    </row>
    <row r="254" spans="1:11" ht="12.75">
      <c r="A254" s="163"/>
      <c r="B254" s="312">
        <f>SUM(B251:B253)</f>
        <v>1456079</v>
      </c>
      <c r="C254" s="312">
        <f>SUM(C251:C253)</f>
        <v>1368056</v>
      </c>
      <c r="K254" s="174"/>
    </row>
    <row r="255" spans="1:11" ht="13.5" thickBot="1">
      <c r="A255" s="121" t="s">
        <v>475</v>
      </c>
      <c r="B255" s="313">
        <v>-356958</v>
      </c>
      <c r="C255" s="313">
        <v>-93689</v>
      </c>
      <c r="K255" s="174"/>
    </row>
    <row r="256" spans="1:11" ht="13.5" thickBot="1">
      <c r="A256" s="232"/>
      <c r="B256" s="311">
        <f>SUM(B254:B255)</f>
        <v>1099121</v>
      </c>
      <c r="C256" s="311">
        <f>SUM(C254:C255)</f>
        <v>1274367</v>
      </c>
      <c r="K256" s="174"/>
    </row>
    <row r="257" spans="1:11" ht="12.75">
      <c r="A257" s="165"/>
      <c r="K257" s="174"/>
    </row>
    <row r="258" spans="1:11" ht="12.75">
      <c r="A258" s="243"/>
      <c r="K258" s="174"/>
    </row>
    <row r="259" spans="1:11" ht="12.75">
      <c r="A259" s="165" t="s">
        <v>485</v>
      </c>
      <c r="K259" s="174"/>
    </row>
    <row r="260" spans="1:11" ht="12.75">
      <c r="A260" s="169"/>
      <c r="B260" s="249" t="s">
        <v>606</v>
      </c>
      <c r="C260" s="349" t="s">
        <v>610</v>
      </c>
      <c r="K260" s="174"/>
    </row>
    <row r="261" spans="1:11" ht="12.75">
      <c r="A261" s="163" t="s">
        <v>486</v>
      </c>
      <c r="B261" s="330">
        <v>113530</v>
      </c>
      <c r="C261" s="330">
        <v>113530</v>
      </c>
      <c r="K261" s="174"/>
    </row>
    <row r="262" spans="1:11" ht="13.5" thickBot="1">
      <c r="A262" s="163" t="s">
        <v>487</v>
      </c>
      <c r="B262" s="331">
        <v>608999</v>
      </c>
      <c r="C262" s="331">
        <v>660962</v>
      </c>
      <c r="K262" s="174"/>
    </row>
    <row r="263" spans="1:11" ht="12.75">
      <c r="A263" s="197"/>
      <c r="B263" s="314">
        <f>SUM(B261:B262)</f>
        <v>722529</v>
      </c>
      <c r="C263" s="314">
        <f>SUM(C261:C262)</f>
        <v>774492</v>
      </c>
      <c r="K263" s="174"/>
    </row>
    <row r="264" spans="1:11" ht="13.5" thickBot="1">
      <c r="A264" s="121" t="s">
        <v>464</v>
      </c>
      <c r="B264" s="313">
        <v>-113530</v>
      </c>
      <c r="C264" s="313">
        <v>-113530</v>
      </c>
      <c r="K264" s="174"/>
    </row>
    <row r="265" spans="1:11" ht="13.5" thickBot="1">
      <c r="A265" s="175"/>
      <c r="B265" s="315">
        <f>SUM(B263:B264)</f>
        <v>608999</v>
      </c>
      <c r="C265" s="326">
        <f>SUM(C263:C264)</f>
        <v>660962</v>
      </c>
      <c r="K265" s="174"/>
    </row>
    <row r="266" spans="1:11" ht="12.75">
      <c r="A266" s="175"/>
      <c r="K266" s="174"/>
    </row>
    <row r="267" spans="1:11" ht="12.75">
      <c r="A267" s="166"/>
      <c r="K267" s="174"/>
    </row>
    <row r="268" spans="1:11" ht="12.75">
      <c r="A268" s="165" t="s">
        <v>488</v>
      </c>
      <c r="D268" s="244"/>
      <c r="E268" s="244"/>
      <c r="F268" s="244"/>
      <c r="G268" s="244"/>
      <c r="H268" s="244"/>
      <c r="I268" s="244"/>
      <c r="J268" s="174"/>
      <c r="K268" s="174"/>
    </row>
    <row r="269" spans="1:11" ht="12.75">
      <c r="A269" s="169"/>
      <c r="B269" s="249" t="s">
        <v>606</v>
      </c>
      <c r="C269" s="349" t="s">
        <v>610</v>
      </c>
      <c r="D269" s="244"/>
      <c r="E269" s="244"/>
      <c r="F269" s="244"/>
      <c r="G269" s="244"/>
      <c r="H269" s="244"/>
      <c r="I269" s="244"/>
      <c r="J269" s="174"/>
      <c r="K269" s="174"/>
    </row>
    <row r="270" spans="1:11" ht="12.75">
      <c r="A270" s="163" t="s">
        <v>489</v>
      </c>
      <c r="B270" s="330">
        <v>1042480</v>
      </c>
      <c r="C270" s="330">
        <v>966873</v>
      </c>
      <c r="D270" s="244"/>
      <c r="E270" s="244"/>
      <c r="F270" s="244"/>
      <c r="G270" s="244"/>
      <c r="H270" s="244"/>
      <c r="I270" s="244"/>
      <c r="J270" s="174"/>
      <c r="K270" s="174"/>
    </row>
    <row r="271" spans="1:11" ht="12.75">
      <c r="A271" s="163" t="s">
        <v>490</v>
      </c>
      <c r="B271" s="330">
        <v>758752</v>
      </c>
      <c r="C271" s="330">
        <v>413200</v>
      </c>
      <c r="D271" s="244"/>
      <c r="E271" s="244"/>
      <c r="F271" s="244"/>
      <c r="G271" s="244"/>
      <c r="H271" s="244"/>
      <c r="I271" s="244"/>
      <c r="J271" s="174"/>
      <c r="K271" s="174"/>
    </row>
    <row r="272" spans="1:11" ht="13.5" thickBot="1">
      <c r="A272" s="163" t="s">
        <v>491</v>
      </c>
      <c r="B272" s="331">
        <v>18624</v>
      </c>
      <c r="C272" s="331">
        <v>14461</v>
      </c>
      <c r="D272" s="244"/>
      <c r="E272" s="244"/>
      <c r="F272" s="244"/>
      <c r="G272" s="244"/>
      <c r="H272" s="244"/>
      <c r="I272" s="244"/>
      <c r="J272" s="174"/>
      <c r="K272" s="174"/>
    </row>
    <row r="273" spans="1:11" ht="13.5" thickBot="1">
      <c r="A273" s="168"/>
      <c r="B273" s="316">
        <f>SUM(B270:B272)</f>
        <v>1819856</v>
      </c>
      <c r="C273" s="317">
        <f>SUM(C270:C272)</f>
        <v>1394534</v>
      </c>
      <c r="D273" s="244"/>
      <c r="E273" s="244"/>
      <c r="F273" s="244"/>
      <c r="G273" s="244"/>
      <c r="H273" s="244"/>
      <c r="I273" s="244"/>
      <c r="J273" s="174"/>
      <c r="K273" s="174"/>
    </row>
    <row r="274" spans="1:11" ht="12.75">
      <c r="A274" s="166"/>
      <c r="D274" s="244"/>
      <c r="E274" s="244"/>
      <c r="F274" s="244"/>
      <c r="G274" s="244"/>
      <c r="H274" s="244"/>
      <c r="I274" s="244"/>
      <c r="J274" s="174"/>
      <c r="K274" s="174"/>
    </row>
    <row r="275" spans="1:11" ht="12.75">
      <c r="A275" s="165"/>
      <c r="D275" s="244"/>
      <c r="E275" s="244"/>
      <c r="F275" s="244"/>
      <c r="G275" s="244"/>
      <c r="H275" s="244"/>
      <c r="I275" s="244"/>
      <c r="J275" s="174"/>
      <c r="K275" s="174"/>
    </row>
    <row r="276" spans="1:11" ht="12.75">
      <c r="A276" s="165" t="s">
        <v>492</v>
      </c>
      <c r="D276" s="244"/>
      <c r="E276" s="244"/>
      <c r="F276" s="244"/>
      <c r="G276" s="244"/>
      <c r="H276" s="244"/>
      <c r="I276" s="244"/>
      <c r="J276" s="174"/>
      <c r="K276" s="174"/>
    </row>
    <row r="277" spans="1:11" ht="12.75">
      <c r="A277" s="107"/>
      <c r="B277" s="249" t="s">
        <v>606</v>
      </c>
      <c r="C277" s="349" t="s">
        <v>610</v>
      </c>
      <c r="D277" s="244"/>
      <c r="E277" s="244"/>
      <c r="F277" s="244"/>
      <c r="G277" s="244"/>
      <c r="H277" s="244"/>
      <c r="I277" s="244"/>
      <c r="J277" s="174"/>
      <c r="K277" s="174"/>
    </row>
    <row r="278" spans="1:11" ht="12.75">
      <c r="A278" s="163" t="s">
        <v>493</v>
      </c>
      <c r="B278" s="330">
        <v>32889184</v>
      </c>
      <c r="C278" s="330">
        <v>41285676</v>
      </c>
      <c r="D278" s="244"/>
      <c r="E278" s="244"/>
      <c r="F278" s="244"/>
      <c r="G278" s="244"/>
      <c r="H278" s="244"/>
      <c r="I278" s="244"/>
      <c r="J278" s="174"/>
      <c r="K278" s="174"/>
    </row>
    <row r="279" spans="1:11" ht="12.75">
      <c r="A279" s="163" t="s">
        <v>494</v>
      </c>
      <c r="B279" s="330">
        <v>796944</v>
      </c>
      <c r="C279" s="330">
        <v>1167133</v>
      </c>
      <c r="D279" s="244"/>
      <c r="E279" s="244"/>
      <c r="F279" s="244"/>
      <c r="G279" s="244"/>
      <c r="H279" s="244"/>
      <c r="I279" s="244"/>
      <c r="J279" s="174"/>
      <c r="K279" s="174"/>
    </row>
    <row r="280" spans="1:11" ht="13.5" thickBot="1">
      <c r="A280" s="163" t="s">
        <v>495</v>
      </c>
      <c r="B280" s="330">
        <v>16830328</v>
      </c>
      <c r="C280" s="330">
        <v>18896479</v>
      </c>
      <c r="D280" s="244"/>
      <c r="E280" s="244"/>
      <c r="F280" s="244"/>
      <c r="G280" s="244"/>
      <c r="H280" s="244"/>
      <c r="I280" s="244"/>
      <c r="J280" s="174"/>
      <c r="K280" s="174"/>
    </row>
    <row r="281" spans="1:11" ht="13.5" thickBot="1">
      <c r="A281" s="168"/>
      <c r="B281" s="317">
        <f>SUM(B278:B280)</f>
        <v>50516456</v>
      </c>
      <c r="C281" s="317">
        <f>SUM(C278:C280)</f>
        <v>61349288</v>
      </c>
      <c r="K281" s="174"/>
    </row>
    <row r="282" spans="1:11" ht="12.75">
      <c r="A282" s="111"/>
      <c r="K282" s="174"/>
    </row>
    <row r="283" spans="1:11" ht="12.75">
      <c r="A283" s="165"/>
      <c r="K283" s="174"/>
    </row>
    <row r="284" spans="1:11" ht="12.75">
      <c r="A284" s="165" t="s">
        <v>496</v>
      </c>
      <c r="K284" s="174"/>
    </row>
    <row r="285" spans="1:11" ht="51.75" customHeight="1">
      <c r="A285" s="555" t="s">
        <v>603</v>
      </c>
      <c r="B285" s="555"/>
      <c r="C285" s="555"/>
      <c r="D285" s="555"/>
      <c r="E285" s="555"/>
      <c r="F285" s="555"/>
      <c r="G285" s="555"/>
      <c r="H285" s="555"/>
      <c r="I285" s="555"/>
      <c r="J285" s="202"/>
      <c r="K285" s="174"/>
    </row>
    <row r="286" spans="1:11" ht="12.75">
      <c r="A286" s="555"/>
      <c r="B286" s="555"/>
      <c r="C286" s="555"/>
      <c r="D286" s="555"/>
      <c r="E286" s="555"/>
      <c r="F286" s="555"/>
      <c r="G286" s="555"/>
      <c r="H286" s="555"/>
      <c r="I286" s="555"/>
      <c r="J286" s="202"/>
      <c r="K286" s="174"/>
    </row>
    <row r="287" spans="1:11" ht="54" customHeight="1">
      <c r="A287" s="555" t="s">
        <v>497</v>
      </c>
      <c r="B287" s="555"/>
      <c r="C287" s="555"/>
      <c r="D287" s="555"/>
      <c r="E287" s="555"/>
      <c r="F287" s="555"/>
      <c r="G287" s="555"/>
      <c r="H287" s="555"/>
      <c r="I287" s="555"/>
      <c r="J287" s="202"/>
      <c r="K287" s="174"/>
    </row>
    <row r="288" spans="1:11" ht="12.75">
      <c r="A288" s="555"/>
      <c r="B288" s="555"/>
      <c r="C288" s="555"/>
      <c r="D288" s="555"/>
      <c r="E288" s="555"/>
      <c r="F288" s="555"/>
      <c r="G288" s="555"/>
      <c r="H288" s="555"/>
      <c r="I288" s="555"/>
      <c r="J288" s="176"/>
      <c r="K288" s="174"/>
    </row>
    <row r="289" spans="1:11" ht="12.75">
      <c r="A289" s="250" t="s">
        <v>614</v>
      </c>
      <c r="B289" s="188"/>
      <c r="C289" s="188"/>
      <c r="D289" s="188"/>
      <c r="E289" s="188"/>
      <c r="F289" s="188"/>
      <c r="G289" s="188"/>
      <c r="H289" s="188"/>
      <c r="I289" s="188"/>
      <c r="J289" s="176"/>
      <c r="K289" s="174"/>
    </row>
    <row r="290" spans="1:11" ht="12.75">
      <c r="A290" s="164"/>
      <c r="B290" s="188"/>
      <c r="C290" s="188"/>
      <c r="D290" s="188"/>
      <c r="E290" s="188"/>
      <c r="F290" s="188"/>
      <c r="G290" s="188"/>
      <c r="H290" s="188"/>
      <c r="I290" s="188"/>
      <c r="J290" s="176"/>
      <c r="K290" s="174"/>
    </row>
    <row r="291" spans="1:11" ht="12.75">
      <c r="A291" s="237" t="s">
        <v>498</v>
      </c>
      <c r="B291" s="318">
        <v>53565213</v>
      </c>
      <c r="C291" s="188"/>
      <c r="D291" s="188"/>
      <c r="E291" s="188"/>
      <c r="F291" s="188"/>
      <c r="G291" s="188"/>
      <c r="H291" s="188"/>
      <c r="I291" s="188"/>
      <c r="J291" s="176"/>
      <c r="K291" s="174"/>
    </row>
    <row r="292" spans="1:11" ht="12.75">
      <c r="A292" s="237" t="s">
        <v>499</v>
      </c>
      <c r="B292" s="318">
        <v>2820070</v>
      </c>
      <c r="C292" s="188"/>
      <c r="D292" s="188"/>
      <c r="E292" s="188"/>
      <c r="F292" s="188"/>
      <c r="G292" s="188"/>
      <c r="H292" s="188"/>
      <c r="I292" s="188"/>
      <c r="J292" s="176"/>
      <c r="K292" s="174"/>
    </row>
    <row r="293" spans="1:11" ht="12.75">
      <c r="A293" s="237" t="s">
        <v>500</v>
      </c>
      <c r="B293" s="319">
        <f>B291/B292</f>
        <v>18.994284893637392</v>
      </c>
      <c r="C293" s="188"/>
      <c r="D293" s="188"/>
      <c r="E293" s="188"/>
      <c r="F293" s="188"/>
      <c r="G293" s="188"/>
      <c r="H293" s="188"/>
      <c r="I293" s="188"/>
      <c r="J293" s="176"/>
      <c r="K293" s="174"/>
    </row>
    <row r="294" spans="1:11" ht="12.75">
      <c r="A294" s="164"/>
      <c r="B294" s="120"/>
      <c r="C294" s="188"/>
      <c r="D294" s="188"/>
      <c r="E294" s="188"/>
      <c r="F294" s="188"/>
      <c r="G294" s="188"/>
      <c r="H294" s="188"/>
      <c r="I294" s="188"/>
      <c r="J294" s="176"/>
      <c r="K294" s="174"/>
    </row>
    <row r="295" spans="1:11" ht="12.75">
      <c r="A295" s="555" t="s">
        <v>639</v>
      </c>
      <c r="B295" s="555"/>
      <c r="C295" s="555"/>
      <c r="D295" s="555"/>
      <c r="E295" s="555"/>
      <c r="F295" s="555"/>
      <c r="G295" s="555"/>
      <c r="H295" s="555"/>
      <c r="I295" s="555"/>
      <c r="J295" s="202"/>
      <c r="K295" s="174"/>
    </row>
    <row r="296" spans="1:10" ht="12.75">
      <c r="A296" s="164"/>
      <c r="B296" s="188"/>
      <c r="C296" s="188"/>
      <c r="D296" s="188"/>
      <c r="E296" s="188"/>
      <c r="F296" s="188"/>
      <c r="G296" s="188"/>
      <c r="H296" s="188"/>
      <c r="I296" s="188"/>
      <c r="J296" s="202"/>
    </row>
    <row r="297" spans="1:10" ht="27" customHeight="1">
      <c r="A297" s="555" t="s">
        <v>619</v>
      </c>
      <c r="B297" s="555"/>
      <c r="C297" s="555"/>
      <c r="D297" s="555"/>
      <c r="E297" s="555"/>
      <c r="F297" s="555"/>
      <c r="G297" s="555"/>
      <c r="H297" s="555"/>
      <c r="I297" s="555"/>
      <c r="J297" s="202"/>
    </row>
    <row r="298" spans="1:10" ht="12.75">
      <c r="A298" s="555" t="s">
        <v>618</v>
      </c>
      <c r="B298" s="555"/>
      <c r="C298" s="555"/>
      <c r="D298" s="555"/>
      <c r="E298" s="555"/>
      <c r="F298" s="555"/>
      <c r="G298" s="555"/>
      <c r="H298" s="555"/>
      <c r="I298" s="555"/>
      <c r="J298" s="202"/>
    </row>
    <row r="299" spans="1:9" ht="12.75">
      <c r="A299" s="555"/>
      <c r="B299" s="555"/>
      <c r="C299" s="555"/>
      <c r="D299" s="555"/>
      <c r="E299" s="555"/>
      <c r="F299" s="555"/>
      <c r="G299" s="555"/>
      <c r="H299" s="555"/>
      <c r="I299" s="555"/>
    </row>
    <row r="300" spans="1:11" s="129" customFormat="1" ht="13.5" thickBot="1">
      <c r="A300" s="576" t="s">
        <v>615</v>
      </c>
      <c r="B300" s="576"/>
      <c r="C300" s="576"/>
      <c r="D300" s="576"/>
      <c r="E300" s="576"/>
      <c r="F300" s="576"/>
      <c r="G300" s="576"/>
      <c r="H300" s="576"/>
      <c r="I300" s="576"/>
      <c r="J300" s="127"/>
      <c r="K300" s="127"/>
    </row>
    <row r="301" spans="1:9" s="234" customFormat="1" ht="13.5" thickBot="1">
      <c r="A301" s="584" t="s">
        <v>594</v>
      </c>
      <c r="B301" s="585"/>
      <c r="C301" s="585"/>
      <c r="D301" s="586"/>
      <c r="E301" s="577">
        <v>41274</v>
      </c>
      <c r="F301" s="578"/>
      <c r="G301" s="577">
        <v>40908</v>
      </c>
      <c r="H301" s="578"/>
      <c r="I301" s="320"/>
    </row>
    <row r="302" spans="1:9" s="234" customFormat="1" ht="29.25" customHeight="1" thickBot="1">
      <c r="A302" s="587"/>
      <c r="B302" s="588"/>
      <c r="C302" s="588"/>
      <c r="D302" s="589"/>
      <c r="E302" s="350" t="s">
        <v>501</v>
      </c>
      <c r="F302" s="351" t="s">
        <v>502</v>
      </c>
      <c r="G302" s="350" t="s">
        <v>501</v>
      </c>
      <c r="H302" s="351" t="s">
        <v>502</v>
      </c>
      <c r="I302" s="320"/>
    </row>
    <row r="303" spans="1:9" s="234" customFormat="1" ht="15.75" customHeight="1" thickBot="1">
      <c r="A303" s="568" t="s">
        <v>579</v>
      </c>
      <c r="B303" s="569"/>
      <c r="C303" s="569"/>
      <c r="D303" s="570"/>
      <c r="E303" s="352">
        <v>18595.69</v>
      </c>
      <c r="F303" s="353">
        <v>65.9405</v>
      </c>
      <c r="G303" s="352">
        <v>18595.69</v>
      </c>
      <c r="H303" s="353">
        <v>65.9405</v>
      </c>
      <c r="I303" s="320"/>
    </row>
    <row r="304" spans="1:9" s="234" customFormat="1" ht="15.75" customHeight="1" thickBot="1">
      <c r="A304" s="568"/>
      <c r="B304" s="569"/>
      <c r="C304" s="569"/>
      <c r="D304" s="570"/>
      <c r="E304" s="354">
        <f>E303</f>
        <v>18595.69</v>
      </c>
      <c r="F304" s="355">
        <f>F303</f>
        <v>65.9405</v>
      </c>
      <c r="G304" s="356">
        <f>G303</f>
        <v>18595.69</v>
      </c>
      <c r="H304" s="355">
        <f>H303</f>
        <v>65.9405</v>
      </c>
      <c r="I304" s="320"/>
    </row>
    <row r="305" spans="1:9" s="234" customFormat="1" ht="25.5" customHeight="1">
      <c r="A305" s="581" t="s">
        <v>96</v>
      </c>
      <c r="B305" s="582"/>
      <c r="C305" s="582"/>
      <c r="D305" s="583"/>
      <c r="E305" s="369">
        <v>1605</v>
      </c>
      <c r="F305" s="370">
        <v>5.69</v>
      </c>
      <c r="G305" s="369">
        <v>1605.14</v>
      </c>
      <c r="H305" s="370">
        <v>5.6918</v>
      </c>
      <c r="I305" s="320"/>
    </row>
    <row r="306" spans="1:9" s="234" customFormat="1" ht="25.5" customHeight="1">
      <c r="A306" s="565" t="s">
        <v>570</v>
      </c>
      <c r="B306" s="566"/>
      <c r="C306" s="566"/>
      <c r="D306" s="567"/>
      <c r="E306" s="369">
        <v>1384.71</v>
      </c>
      <c r="F306" s="370">
        <v>4.9102</v>
      </c>
      <c r="G306" s="369">
        <v>1384.71</v>
      </c>
      <c r="H306" s="370">
        <v>4.9102</v>
      </c>
      <c r="I306" s="320"/>
    </row>
    <row r="307" spans="1:9" s="234" customFormat="1" ht="12.75" customHeight="1">
      <c r="A307" s="565" t="s">
        <v>86</v>
      </c>
      <c r="B307" s="566"/>
      <c r="C307" s="566"/>
      <c r="D307" s="567"/>
      <c r="E307" s="369">
        <v>1338</v>
      </c>
      <c r="F307" s="370">
        <v>4.7435</v>
      </c>
      <c r="G307" s="369">
        <v>1345</v>
      </c>
      <c r="H307" s="370">
        <v>4.7694</v>
      </c>
      <c r="I307" s="320"/>
    </row>
    <row r="308" spans="1:9" s="234" customFormat="1" ht="12.75" customHeight="1">
      <c r="A308" s="565" t="s">
        <v>87</v>
      </c>
      <c r="B308" s="566"/>
      <c r="C308" s="566"/>
      <c r="D308" s="567"/>
      <c r="E308" s="369">
        <v>966</v>
      </c>
      <c r="F308" s="370">
        <v>3.4266</v>
      </c>
      <c r="G308" s="369">
        <v>978.91</v>
      </c>
      <c r="H308" s="370">
        <v>3.4712</v>
      </c>
      <c r="I308" s="320"/>
    </row>
    <row r="309" spans="1:9" s="234" customFormat="1" ht="12.75" customHeight="1">
      <c r="A309" s="565" t="s">
        <v>88</v>
      </c>
      <c r="B309" s="566"/>
      <c r="C309" s="566"/>
      <c r="D309" s="567"/>
      <c r="E309" s="369">
        <v>766</v>
      </c>
      <c r="F309" s="370">
        <v>2.7156</v>
      </c>
      <c r="G309" s="369">
        <v>765.82</v>
      </c>
      <c r="H309" s="370">
        <v>2.7156</v>
      </c>
      <c r="I309" s="320"/>
    </row>
    <row r="310" spans="1:9" s="234" customFormat="1" ht="12.75" customHeight="1">
      <c r="A310" s="565" t="s">
        <v>89</v>
      </c>
      <c r="B310" s="566"/>
      <c r="C310" s="566"/>
      <c r="D310" s="567"/>
      <c r="E310" s="369">
        <v>428</v>
      </c>
      <c r="F310" s="370">
        <v>1.518</v>
      </c>
      <c r="G310" s="369">
        <v>428.09</v>
      </c>
      <c r="H310" s="370">
        <v>1.518</v>
      </c>
      <c r="I310" s="320"/>
    </row>
    <row r="311" spans="1:9" s="234" customFormat="1" ht="12.75">
      <c r="A311" s="565" t="s">
        <v>90</v>
      </c>
      <c r="B311" s="566"/>
      <c r="C311" s="566"/>
      <c r="D311" s="567"/>
      <c r="E311" s="369">
        <v>303</v>
      </c>
      <c r="F311" s="370">
        <v>1.0745</v>
      </c>
      <c r="G311" s="369">
        <v>303.01</v>
      </c>
      <c r="H311" s="370">
        <v>1.0745</v>
      </c>
      <c r="I311" s="320"/>
    </row>
    <row r="312" spans="1:9" s="234" customFormat="1" ht="12.75">
      <c r="A312" s="565" t="s">
        <v>567</v>
      </c>
      <c r="B312" s="566"/>
      <c r="C312" s="566"/>
      <c r="D312" s="567"/>
      <c r="E312" s="369">
        <v>202</v>
      </c>
      <c r="F312" s="370">
        <v>0.7163</v>
      </c>
      <c r="G312" s="369">
        <v>202</v>
      </c>
      <c r="H312" s="370">
        <v>0.7163</v>
      </c>
      <c r="I312" s="320"/>
    </row>
    <row r="313" spans="1:9" s="234" customFormat="1" ht="12.75" customHeight="1">
      <c r="A313" s="565" t="s">
        <v>597</v>
      </c>
      <c r="B313" s="566"/>
      <c r="C313" s="566"/>
      <c r="D313" s="567"/>
      <c r="E313" s="369">
        <v>144</v>
      </c>
      <c r="F313" s="370">
        <v>0.509</v>
      </c>
      <c r="G313" s="369">
        <v>143.53</v>
      </c>
      <c r="H313" s="370">
        <v>0.509</v>
      </c>
      <c r="I313" s="320"/>
    </row>
    <row r="314" spans="1:9" s="234" customFormat="1" ht="12.75" customHeight="1">
      <c r="A314" s="565" t="s">
        <v>620</v>
      </c>
      <c r="B314" s="566"/>
      <c r="C314" s="566"/>
      <c r="D314" s="567"/>
      <c r="E314" s="369">
        <v>127</v>
      </c>
      <c r="F314" s="370">
        <v>0.4497</v>
      </c>
      <c r="G314" s="369">
        <v>126.81</v>
      </c>
      <c r="H314" s="370">
        <v>0.4497</v>
      </c>
      <c r="I314" s="320"/>
    </row>
    <row r="315" spans="1:9" s="234" customFormat="1" ht="12.75">
      <c r="A315" s="565" t="s">
        <v>621</v>
      </c>
      <c r="B315" s="566"/>
      <c r="C315" s="566"/>
      <c r="D315" s="567"/>
      <c r="E315" s="369">
        <v>102</v>
      </c>
      <c r="F315" s="370">
        <v>0.3621</v>
      </c>
      <c r="G315" s="369">
        <v>107.84</v>
      </c>
      <c r="H315" s="370">
        <v>0.3824</v>
      </c>
      <c r="I315" s="320"/>
    </row>
    <row r="316" spans="1:9" s="234" customFormat="1" ht="12.75">
      <c r="A316" s="565" t="s">
        <v>622</v>
      </c>
      <c r="B316" s="566"/>
      <c r="C316" s="566"/>
      <c r="D316" s="567"/>
      <c r="E316" s="369">
        <v>100</v>
      </c>
      <c r="F316" s="370">
        <v>0.3546</v>
      </c>
      <c r="G316" s="369">
        <v>100</v>
      </c>
      <c r="H316" s="370">
        <v>0.3546</v>
      </c>
      <c r="I316" s="320"/>
    </row>
    <row r="317" spans="1:9" s="234" customFormat="1" ht="12.75" customHeight="1">
      <c r="A317" s="565" t="s">
        <v>625</v>
      </c>
      <c r="B317" s="566"/>
      <c r="C317" s="566"/>
      <c r="D317" s="567"/>
      <c r="E317" s="369">
        <v>100</v>
      </c>
      <c r="F317" s="370">
        <v>0.3546</v>
      </c>
      <c r="G317" s="369">
        <v>74.34</v>
      </c>
      <c r="H317" s="370">
        <v>0.2636</v>
      </c>
      <c r="I317" s="320"/>
    </row>
    <row r="318" spans="1:9" s="234" customFormat="1" ht="12.75" customHeight="1">
      <c r="A318" s="565" t="s">
        <v>623</v>
      </c>
      <c r="B318" s="566"/>
      <c r="C318" s="566"/>
      <c r="D318" s="567"/>
      <c r="E318" s="369">
        <v>91</v>
      </c>
      <c r="F318" s="370">
        <v>0.3235</v>
      </c>
      <c r="G318" s="369">
        <v>91.23</v>
      </c>
      <c r="H318" s="370">
        <v>0.3235</v>
      </c>
      <c r="I318" s="320"/>
    </row>
    <row r="319" spans="1:9" s="234" customFormat="1" ht="12.75">
      <c r="A319" s="565" t="s">
        <v>624</v>
      </c>
      <c r="B319" s="566"/>
      <c r="C319" s="566"/>
      <c r="D319" s="567"/>
      <c r="E319" s="369">
        <v>69</v>
      </c>
      <c r="F319" s="370">
        <v>0.2455</v>
      </c>
      <c r="G319" s="369">
        <v>84.83</v>
      </c>
      <c r="H319" s="370">
        <v>0.3008</v>
      </c>
      <c r="I319" s="320"/>
    </row>
    <row r="320" spans="1:9" s="234" customFormat="1" ht="12.75">
      <c r="A320" s="565" t="s">
        <v>626</v>
      </c>
      <c r="B320" s="566"/>
      <c r="C320" s="566"/>
      <c r="D320" s="567"/>
      <c r="E320" s="369">
        <v>57</v>
      </c>
      <c r="F320" s="370">
        <v>0.2007</v>
      </c>
      <c r="G320" s="369">
        <v>56.6</v>
      </c>
      <c r="H320" s="370">
        <v>0.2007</v>
      </c>
      <c r="I320" s="320"/>
    </row>
    <row r="321" spans="1:9" s="234" customFormat="1" ht="12.75" customHeight="1">
      <c r="A321" s="565" t="s">
        <v>627</v>
      </c>
      <c r="B321" s="566"/>
      <c r="C321" s="566"/>
      <c r="D321" s="567"/>
      <c r="E321" s="369">
        <v>43</v>
      </c>
      <c r="F321" s="370">
        <v>0.1539</v>
      </c>
      <c r="G321" s="369">
        <v>43.39</v>
      </c>
      <c r="H321" s="370">
        <v>0.1539</v>
      </c>
      <c r="I321" s="320"/>
    </row>
    <row r="322" spans="1:9" s="234" customFormat="1" ht="12.75">
      <c r="A322" s="565" t="s">
        <v>628</v>
      </c>
      <c r="B322" s="566"/>
      <c r="C322" s="566"/>
      <c r="D322" s="567"/>
      <c r="E322" s="369">
        <v>38</v>
      </c>
      <c r="F322" s="370">
        <v>0.1338</v>
      </c>
      <c r="G322" s="369">
        <v>37.74</v>
      </c>
      <c r="H322" s="370">
        <v>0.1338</v>
      </c>
      <c r="I322" s="320"/>
    </row>
    <row r="323" spans="1:9" s="234" customFormat="1" ht="12.75">
      <c r="A323" s="565" t="s">
        <v>629</v>
      </c>
      <c r="B323" s="566"/>
      <c r="C323" s="566"/>
      <c r="D323" s="567"/>
      <c r="E323" s="369">
        <v>38</v>
      </c>
      <c r="F323" s="370">
        <v>0.1338</v>
      </c>
      <c r="G323" s="369">
        <v>37.73</v>
      </c>
      <c r="H323" s="370">
        <v>0.1338</v>
      </c>
      <c r="I323" s="320"/>
    </row>
    <row r="324" spans="1:9" s="234" customFormat="1" ht="12.75">
      <c r="A324" s="565" t="s">
        <v>640</v>
      </c>
      <c r="B324" s="566"/>
      <c r="C324" s="566"/>
      <c r="D324" s="567"/>
      <c r="E324" s="369">
        <v>34</v>
      </c>
      <c r="F324" s="370">
        <v>0.1196</v>
      </c>
      <c r="G324" s="369">
        <v>0</v>
      </c>
      <c r="H324" s="370">
        <v>0</v>
      </c>
      <c r="I324" s="320"/>
    </row>
    <row r="325" spans="1:9" s="234" customFormat="1" ht="12.75" customHeight="1">
      <c r="A325" s="565" t="s">
        <v>630</v>
      </c>
      <c r="B325" s="566"/>
      <c r="C325" s="566"/>
      <c r="D325" s="567"/>
      <c r="E325" s="369">
        <v>32</v>
      </c>
      <c r="F325" s="370">
        <v>0.1117</v>
      </c>
      <c r="G325" s="369">
        <v>31.51</v>
      </c>
      <c r="H325" s="370">
        <v>0.1117</v>
      </c>
      <c r="I325" s="320"/>
    </row>
    <row r="326" spans="1:9" s="234" customFormat="1" ht="12.75" customHeight="1" thickBot="1">
      <c r="A326" s="562" t="s">
        <v>631</v>
      </c>
      <c r="B326" s="563"/>
      <c r="C326" s="563"/>
      <c r="D326" s="564"/>
      <c r="E326" s="371">
        <v>30</v>
      </c>
      <c r="F326" s="372">
        <v>0.1079</v>
      </c>
      <c r="G326" s="371">
        <v>30.43</v>
      </c>
      <c r="H326" s="372">
        <v>0.1079</v>
      </c>
      <c r="I326" s="320"/>
    </row>
    <row r="327" spans="1:9" s="234" customFormat="1" ht="13.5" thickBot="1">
      <c r="A327" s="568"/>
      <c r="B327" s="569"/>
      <c r="C327" s="569"/>
      <c r="D327" s="570"/>
      <c r="E327" s="357">
        <f>SUM(E305:E326)</f>
        <v>7997.71</v>
      </c>
      <c r="F327" s="358">
        <f>SUM(F305:F326)</f>
        <v>28.355100000000007</v>
      </c>
      <c r="G327" s="359">
        <f>SUM(G305:G326)</f>
        <v>7978.660000000001</v>
      </c>
      <c r="H327" s="358">
        <f>SUM(H305:H326)</f>
        <v>28.292400000000004</v>
      </c>
      <c r="I327" s="320"/>
    </row>
    <row r="328" spans="1:9" s="234" customFormat="1" ht="13.5" thickBot="1">
      <c r="A328" s="568" t="s">
        <v>586</v>
      </c>
      <c r="B328" s="569"/>
      <c r="C328" s="569"/>
      <c r="D328" s="570"/>
      <c r="E328" s="373">
        <v>1602</v>
      </c>
      <c r="F328" s="374">
        <v>5.7026</v>
      </c>
      <c r="G328" s="360">
        <v>1532.4999999999957</v>
      </c>
      <c r="H328" s="361">
        <v>5.433999999999968</v>
      </c>
      <c r="I328" s="320"/>
    </row>
    <row r="329" spans="1:11" s="234" customFormat="1" ht="13.5" thickBot="1">
      <c r="A329" s="568"/>
      <c r="B329" s="569"/>
      <c r="C329" s="569"/>
      <c r="D329" s="570"/>
      <c r="E329" s="354">
        <f>E304+E327+E328</f>
        <v>28195.399999999998</v>
      </c>
      <c r="F329" s="362">
        <f>F304+F327+F328</f>
        <v>99.99820000000001</v>
      </c>
      <c r="G329" s="356">
        <f>G304+G327+G328</f>
        <v>28106.849999999995</v>
      </c>
      <c r="H329" s="362">
        <f>H304+H327+H328</f>
        <v>99.66689999999997</v>
      </c>
      <c r="I329" s="320"/>
      <c r="J329" s="363"/>
      <c r="K329" s="363"/>
    </row>
    <row r="330" spans="1:9" ht="12.75">
      <c r="A330" s="226"/>
      <c r="B330" s="226"/>
      <c r="C330" s="226"/>
      <c r="D330" s="226"/>
      <c r="E330" s="226"/>
      <c r="F330" s="122"/>
      <c r="I330" s="181"/>
    </row>
    <row r="331" spans="1:7" ht="12.75">
      <c r="A331" s="572"/>
      <c r="B331" s="572"/>
      <c r="C331" s="572"/>
      <c r="D331" s="572"/>
      <c r="E331" s="572"/>
      <c r="F331" s="122"/>
      <c r="G331" s="181"/>
    </row>
    <row r="332" spans="1:7" ht="12.75">
      <c r="A332" s="557" t="s">
        <v>503</v>
      </c>
      <c r="B332" s="557"/>
      <c r="C332" s="557"/>
      <c r="D332" s="557"/>
      <c r="E332" s="557"/>
      <c r="F332" s="122"/>
      <c r="G332" s="181"/>
    </row>
    <row r="333" spans="1:6" ht="12.75">
      <c r="A333" s="166"/>
      <c r="B333" s="249" t="s">
        <v>606</v>
      </c>
      <c r="C333" s="349" t="s">
        <v>610</v>
      </c>
      <c r="F333" s="122"/>
    </row>
    <row r="334" spans="1:6" ht="12.75">
      <c r="A334" s="121" t="s">
        <v>504</v>
      </c>
      <c r="B334" s="322">
        <v>24398088</v>
      </c>
      <c r="C334" s="322">
        <v>37409704</v>
      </c>
      <c r="F334" s="122"/>
    </row>
    <row r="335" spans="1:6" ht="25.5">
      <c r="A335" s="121" t="s">
        <v>505</v>
      </c>
      <c r="B335" s="324">
        <v>515740929</v>
      </c>
      <c r="C335" s="324">
        <v>532940590</v>
      </c>
      <c r="F335" s="122"/>
    </row>
    <row r="336" spans="1:6" ht="13.5" thickBot="1">
      <c r="A336" s="121" t="s">
        <v>642</v>
      </c>
      <c r="B336" s="334">
        <v>1465371</v>
      </c>
      <c r="C336" s="334">
        <v>0</v>
      </c>
      <c r="F336" s="122"/>
    </row>
    <row r="337" spans="1:6" ht="13.5" thickBot="1">
      <c r="A337" s="166"/>
      <c r="B337" s="321">
        <f>SUM(B334:B336)</f>
        <v>541604388</v>
      </c>
      <c r="C337" s="321">
        <f>SUM(C334:C335)</f>
        <v>570350294</v>
      </c>
      <c r="F337" s="122"/>
    </row>
    <row r="338" spans="1:6" ht="12.75">
      <c r="A338" s="557"/>
      <c r="B338" s="557"/>
      <c r="C338" s="557"/>
      <c r="D338" s="557"/>
      <c r="E338" s="557"/>
      <c r="F338" s="122"/>
    </row>
    <row r="339" spans="1:9" ht="12.75">
      <c r="A339" s="551" t="s">
        <v>646</v>
      </c>
      <c r="B339" s="550"/>
      <c r="C339" s="550"/>
      <c r="D339" s="550"/>
      <c r="E339" s="550"/>
      <c r="F339" s="550"/>
      <c r="G339" s="550"/>
      <c r="H339" s="550"/>
      <c r="I339" s="550"/>
    </row>
    <row r="340" ht="12.75">
      <c r="A340" s="122"/>
    </row>
    <row r="341" ht="12.75">
      <c r="A341" s="165" t="s">
        <v>506</v>
      </c>
    </row>
    <row r="342" spans="1:6" ht="12.75">
      <c r="A342" s="123"/>
      <c r="B342" s="249" t="s">
        <v>606</v>
      </c>
      <c r="C342" s="349" t="s">
        <v>610</v>
      </c>
      <c r="F342" s="181"/>
    </row>
    <row r="343" spans="1:11" ht="12.75">
      <c r="A343" s="121" t="s">
        <v>504</v>
      </c>
      <c r="B343" s="333">
        <v>7083572</v>
      </c>
      <c r="C343" s="333">
        <v>67589816</v>
      </c>
      <c r="F343" s="181"/>
      <c r="K343" s="180"/>
    </row>
    <row r="344" spans="1:3" ht="25.5">
      <c r="A344" s="121" t="s">
        <v>505</v>
      </c>
      <c r="B344" s="333">
        <v>12983553</v>
      </c>
      <c r="C344" s="333">
        <v>6432006</v>
      </c>
    </row>
    <row r="345" spans="1:3" ht="12.75">
      <c r="A345" s="121" t="s">
        <v>507</v>
      </c>
      <c r="B345" s="333">
        <v>14027722</v>
      </c>
      <c r="C345" s="333">
        <v>5831541</v>
      </c>
    </row>
    <row r="346" spans="1:3" ht="12.75">
      <c r="A346" s="121" t="s">
        <v>508</v>
      </c>
      <c r="B346" s="324">
        <v>269413750</v>
      </c>
      <c r="C346" s="324">
        <v>267952500</v>
      </c>
    </row>
    <row r="347" spans="1:3" ht="12.75">
      <c r="A347" s="121" t="s">
        <v>572</v>
      </c>
      <c r="B347" s="324">
        <v>7452575</v>
      </c>
      <c r="C347" s="324">
        <v>8130081</v>
      </c>
    </row>
    <row r="348" spans="1:3" ht="12.75">
      <c r="A348" s="121" t="s">
        <v>509</v>
      </c>
      <c r="B348" s="333">
        <v>193602124</v>
      </c>
      <c r="C348" s="333">
        <v>97928407</v>
      </c>
    </row>
    <row r="349" spans="1:3" ht="12.75">
      <c r="A349" s="163" t="s">
        <v>510</v>
      </c>
      <c r="B349" s="333">
        <v>2537673</v>
      </c>
      <c r="C349" s="333">
        <v>2531653</v>
      </c>
    </row>
    <row r="350" spans="1:3" ht="25.5">
      <c r="A350" s="163" t="s">
        <v>511</v>
      </c>
      <c r="B350" s="333">
        <v>6398333</v>
      </c>
      <c r="C350" s="333">
        <v>7611953</v>
      </c>
    </row>
    <row r="351" spans="1:3" ht="13.5" thickBot="1">
      <c r="A351" s="163" t="s">
        <v>512</v>
      </c>
      <c r="B351" s="334">
        <v>240717</v>
      </c>
      <c r="C351" s="334">
        <v>87120</v>
      </c>
    </row>
    <row r="352" spans="1:3" ht="13.5" thickBot="1">
      <c r="A352" s="225"/>
      <c r="B352" s="323">
        <f>SUM(B343:B351)</f>
        <v>513740019</v>
      </c>
      <c r="C352" s="335">
        <f>SUM(C343:C351)</f>
        <v>464095077</v>
      </c>
    </row>
    <row r="353" ht="12.75">
      <c r="A353" s="122"/>
    </row>
    <row r="354" ht="12.75">
      <c r="A354" s="122"/>
    </row>
    <row r="355" ht="12.75">
      <c r="A355" s="165" t="s">
        <v>516</v>
      </c>
    </row>
    <row r="356" spans="1:3" ht="12.75">
      <c r="A356" s="169"/>
      <c r="B356" s="249" t="s">
        <v>606</v>
      </c>
      <c r="C356" s="349" t="s">
        <v>610</v>
      </c>
    </row>
    <row r="357" spans="1:3" ht="12.75">
      <c r="A357" s="115" t="s">
        <v>517</v>
      </c>
      <c r="B357" s="330">
        <v>186613785</v>
      </c>
      <c r="C357" s="330">
        <v>86599636</v>
      </c>
    </row>
    <row r="358" spans="1:3" ht="12.75">
      <c r="A358" s="115" t="s">
        <v>518</v>
      </c>
      <c r="B358" s="330">
        <v>6988339</v>
      </c>
      <c r="C358" s="330">
        <v>11328771</v>
      </c>
    </row>
    <row r="359" spans="1:3" ht="13.5" thickBot="1">
      <c r="A359" s="115" t="s">
        <v>519</v>
      </c>
      <c r="B359" s="331">
        <v>0</v>
      </c>
      <c r="C359" s="331">
        <v>0</v>
      </c>
    </row>
    <row r="360" spans="1:3" ht="13.5" thickBot="1">
      <c r="A360" s="168"/>
      <c r="B360" s="325">
        <f>SUM(B357:B359)</f>
        <v>193602124</v>
      </c>
      <c r="C360" s="332">
        <f>SUM(C357:C359)</f>
        <v>97928407</v>
      </c>
    </row>
    <row r="361" ht="12.75">
      <c r="A361" s="111"/>
    </row>
    <row r="362" ht="12.75">
      <c r="A362" s="111"/>
    </row>
    <row r="363" spans="1:10" ht="12.75">
      <c r="A363" s="557" t="s">
        <v>513</v>
      </c>
      <c r="B363" s="557"/>
      <c r="C363" s="557"/>
      <c r="D363" s="557"/>
      <c r="E363" s="557"/>
      <c r="J363" s="202"/>
    </row>
    <row r="364" spans="1:11" ht="42" customHeight="1">
      <c r="A364" s="555" t="s">
        <v>647</v>
      </c>
      <c r="B364" s="555"/>
      <c r="C364" s="555"/>
      <c r="D364" s="555"/>
      <c r="E364" s="555"/>
      <c r="F364" s="555"/>
      <c r="G364" s="555"/>
      <c r="H364" s="555"/>
      <c r="I364" s="555"/>
      <c r="K364" s="128"/>
    </row>
    <row r="365" spans="1:11" ht="12.75">
      <c r="A365" s="122"/>
      <c r="J365" s="128"/>
      <c r="K365" s="128"/>
    </row>
    <row r="366" spans="1:11" ht="12.75">
      <c r="A366" s="122"/>
      <c r="B366" s="249" t="s">
        <v>606</v>
      </c>
      <c r="C366" s="349" t="s">
        <v>610</v>
      </c>
      <c r="J366" s="128"/>
      <c r="K366" s="128"/>
    </row>
    <row r="367" spans="1:11" ht="12.75">
      <c r="A367" s="198" t="s">
        <v>514</v>
      </c>
      <c r="B367" s="327">
        <v>250000000</v>
      </c>
      <c r="C367" s="327">
        <v>250000000</v>
      </c>
      <c r="D367" s="124"/>
      <c r="E367" s="124"/>
      <c r="F367" s="124"/>
      <c r="G367" s="124"/>
      <c r="H367" s="124"/>
      <c r="I367" s="124"/>
      <c r="J367" s="128"/>
      <c r="K367" s="128"/>
    </row>
    <row r="368" spans="1:11" ht="25.5">
      <c r="A368" s="198" t="s">
        <v>515</v>
      </c>
      <c r="B368" s="328">
        <v>-1461250</v>
      </c>
      <c r="C368" s="328">
        <v>-2922500</v>
      </c>
      <c r="D368" s="124"/>
      <c r="E368" s="124"/>
      <c r="F368" s="124"/>
      <c r="G368" s="124"/>
      <c r="H368" s="124"/>
      <c r="I368" s="124"/>
      <c r="J368" s="128"/>
      <c r="K368" s="128"/>
    </row>
    <row r="369" spans="1:10" ht="26.25" thickBot="1">
      <c r="A369" s="198" t="s">
        <v>558</v>
      </c>
      <c r="B369" s="329">
        <v>20875000</v>
      </c>
      <c r="C369" s="329">
        <v>20875000</v>
      </c>
      <c r="D369" s="124"/>
      <c r="E369" s="124"/>
      <c r="F369" s="124"/>
      <c r="G369" s="124"/>
      <c r="H369" s="124"/>
      <c r="I369" s="124"/>
      <c r="J369" s="128"/>
    </row>
    <row r="370" spans="1:9" ht="13.5" thickBot="1">
      <c r="A370" s="111"/>
      <c r="B370" s="326">
        <f>SUM(B367:B369)</f>
        <v>269413750</v>
      </c>
      <c r="C370" s="326">
        <f>SUM(C367:C369)</f>
        <v>267952500</v>
      </c>
      <c r="D370" s="124"/>
      <c r="E370" s="124"/>
      <c r="F370" s="124"/>
      <c r="G370" s="124"/>
      <c r="H370" s="124"/>
      <c r="I370" s="124"/>
    </row>
    <row r="371" spans="1:9" ht="12.75">
      <c r="A371" s="111"/>
      <c r="B371" s="125"/>
      <c r="C371" s="125"/>
      <c r="D371" s="124"/>
      <c r="E371" s="124"/>
      <c r="F371" s="124"/>
      <c r="G371" s="124"/>
      <c r="H371" s="124"/>
      <c r="I371" s="124"/>
    </row>
    <row r="372" ht="12.75">
      <c r="A372" s="111"/>
    </row>
    <row r="373" ht="12.75">
      <c r="A373" s="165" t="s">
        <v>520</v>
      </c>
    </row>
    <row r="374" spans="1:3" ht="12.75">
      <c r="A374" s="169"/>
      <c r="B374" s="249" t="s">
        <v>606</v>
      </c>
      <c r="C374" s="349" t="s">
        <v>610</v>
      </c>
    </row>
    <row r="375" spans="1:3" ht="12.75">
      <c r="A375" s="115" t="s">
        <v>521</v>
      </c>
      <c r="B375" s="330">
        <v>3911139</v>
      </c>
      <c r="C375" s="330">
        <v>4244937</v>
      </c>
    </row>
    <row r="376" spans="1:11" ht="25.5">
      <c r="A376" s="115" t="s">
        <v>522</v>
      </c>
      <c r="B376" s="330">
        <v>1860914</v>
      </c>
      <c r="C376" s="330">
        <v>1861577</v>
      </c>
      <c r="K376" s="180"/>
    </row>
    <row r="377" spans="1:3" ht="13.5" thickBot="1">
      <c r="A377" s="115" t="s">
        <v>523</v>
      </c>
      <c r="B377" s="331">
        <v>626280</v>
      </c>
      <c r="C377" s="331">
        <v>1505439</v>
      </c>
    </row>
    <row r="378" spans="1:3" ht="13.5" thickBot="1">
      <c r="A378" s="168"/>
      <c r="B378" s="332">
        <f>SUM(B375:B377)</f>
        <v>6398333</v>
      </c>
      <c r="C378" s="332">
        <f>SUM(C375:C377)</f>
        <v>7611953</v>
      </c>
    </row>
    <row r="379" ht="12.75">
      <c r="A379" s="165"/>
    </row>
    <row r="380" ht="12.75">
      <c r="A380" s="165"/>
    </row>
    <row r="381" ht="12.75">
      <c r="A381" s="165" t="s">
        <v>524</v>
      </c>
    </row>
    <row r="382" spans="1:3" ht="12.75">
      <c r="A382" s="166"/>
      <c r="B382" s="249" t="s">
        <v>606</v>
      </c>
      <c r="C382" s="349" t="s">
        <v>610</v>
      </c>
    </row>
    <row r="383" spans="1:3" ht="25.5">
      <c r="A383" s="121" t="s">
        <v>525</v>
      </c>
      <c r="B383" s="333">
        <v>11984961</v>
      </c>
      <c r="C383" s="333">
        <v>12612772</v>
      </c>
    </row>
    <row r="384" spans="1:3" ht="25.5">
      <c r="A384" s="121" t="s">
        <v>526</v>
      </c>
      <c r="B384" s="333">
        <v>6013798</v>
      </c>
      <c r="C384" s="333">
        <v>530792</v>
      </c>
    </row>
    <row r="385" spans="1:3" ht="12.75">
      <c r="A385" s="233" t="s">
        <v>581</v>
      </c>
      <c r="B385" s="333">
        <v>30786331</v>
      </c>
      <c r="C385" s="333">
        <v>15645783</v>
      </c>
    </row>
    <row r="386" spans="1:3" ht="12.75">
      <c r="A386" s="121" t="s">
        <v>574</v>
      </c>
      <c r="B386" s="333">
        <v>13500000</v>
      </c>
      <c r="C386" s="333">
        <v>14500000</v>
      </c>
    </row>
    <row r="387" spans="1:3" ht="13.5" thickBot="1">
      <c r="A387" s="121" t="s">
        <v>573</v>
      </c>
      <c r="B387" s="334">
        <v>3379702</v>
      </c>
      <c r="C387" s="334">
        <v>3337373</v>
      </c>
    </row>
    <row r="388" spans="1:11" ht="13.5" thickBot="1">
      <c r="A388" s="166"/>
      <c r="B388" s="335">
        <f>SUM(B383:B387)</f>
        <v>65664792</v>
      </c>
      <c r="C388" s="335">
        <f>SUM(C383:C387)</f>
        <v>46626720</v>
      </c>
      <c r="K388" s="174"/>
    </row>
    <row r="389" spans="1:11" ht="12.75">
      <c r="A389" s="165"/>
      <c r="K389" s="174"/>
    </row>
    <row r="390" spans="1:11" ht="27.75" customHeight="1">
      <c r="A390" s="555" t="s">
        <v>582</v>
      </c>
      <c r="B390" s="555"/>
      <c r="C390" s="555"/>
      <c r="D390" s="555"/>
      <c r="E390" s="555"/>
      <c r="F390" s="555"/>
      <c r="G390" s="555"/>
      <c r="H390" s="555"/>
      <c r="I390" s="555"/>
      <c r="K390" s="174"/>
    </row>
    <row r="391" spans="1:11" ht="12.75">
      <c r="A391" s="239"/>
      <c r="B391" s="239"/>
      <c r="C391" s="239"/>
      <c r="D391" s="239"/>
      <c r="E391" s="239"/>
      <c r="F391" s="239"/>
      <c r="G391" s="239"/>
      <c r="H391" s="239"/>
      <c r="I391" s="239"/>
      <c r="K391" s="174"/>
    </row>
    <row r="392" spans="1:11" ht="12.75">
      <c r="A392" s="111"/>
      <c r="J392" s="202"/>
      <c r="K392" s="174"/>
    </row>
    <row r="393" spans="1:11" ht="12.75">
      <c r="A393" s="165" t="s">
        <v>527</v>
      </c>
      <c r="K393" s="174"/>
    </row>
    <row r="394" spans="1:11" ht="42.75" customHeight="1">
      <c r="A394" s="555" t="s">
        <v>528</v>
      </c>
      <c r="B394" s="555"/>
      <c r="C394" s="555"/>
      <c r="D394" s="555"/>
      <c r="E394" s="555"/>
      <c r="F394" s="555"/>
      <c r="G394" s="555"/>
      <c r="H394" s="555"/>
      <c r="I394" s="555"/>
      <c r="K394" s="174"/>
    </row>
    <row r="395" spans="1:11" ht="12.75">
      <c r="A395" s="170"/>
      <c r="J395" s="176"/>
      <c r="K395" s="174"/>
    </row>
    <row r="396" spans="1:11" ht="12.75">
      <c r="A396" s="245" t="s">
        <v>529</v>
      </c>
      <c r="B396" s="188"/>
      <c r="C396" s="188"/>
      <c r="D396" s="188"/>
      <c r="E396" s="188"/>
      <c r="F396" s="188"/>
      <c r="G396" s="188"/>
      <c r="H396" s="188"/>
      <c r="I396" s="188"/>
      <c r="J396" s="202"/>
      <c r="K396" s="174"/>
    </row>
    <row r="397" spans="1:11" ht="52.5" customHeight="1">
      <c r="A397" s="555" t="s">
        <v>530</v>
      </c>
      <c r="B397" s="555"/>
      <c r="C397" s="555"/>
      <c r="D397" s="555"/>
      <c r="E397" s="555"/>
      <c r="F397" s="555"/>
      <c r="G397" s="555"/>
      <c r="H397" s="555"/>
      <c r="I397" s="555"/>
      <c r="J397" s="176"/>
      <c r="K397" s="174"/>
    </row>
    <row r="398" spans="1:11" ht="27.75" customHeight="1">
      <c r="A398" s="555" t="s">
        <v>531</v>
      </c>
      <c r="B398" s="555"/>
      <c r="C398" s="555"/>
      <c r="D398" s="555"/>
      <c r="E398" s="555"/>
      <c r="F398" s="555"/>
      <c r="G398" s="555"/>
      <c r="H398" s="555"/>
      <c r="I398" s="555"/>
      <c r="K398" s="174"/>
    </row>
    <row r="399" spans="1:11" ht="12.75">
      <c r="A399" s="175"/>
      <c r="K399" s="174"/>
    </row>
    <row r="400" spans="1:11" ht="12.75">
      <c r="A400" s="105"/>
      <c r="B400" s="571" t="s">
        <v>532</v>
      </c>
      <c r="C400" s="571"/>
      <c r="D400" s="571" t="s">
        <v>533</v>
      </c>
      <c r="E400" s="571"/>
      <c r="K400" s="174"/>
    </row>
    <row r="401" spans="1:11" ht="12.75">
      <c r="A401" s="105"/>
      <c r="B401" s="249" t="s">
        <v>606</v>
      </c>
      <c r="C401" s="249" t="s">
        <v>610</v>
      </c>
      <c r="D401" s="249" t="s">
        <v>606</v>
      </c>
      <c r="E401" s="249" t="s">
        <v>610</v>
      </c>
      <c r="K401" s="174"/>
    </row>
    <row r="402" spans="1:11" ht="12.75">
      <c r="A402" s="105"/>
      <c r="B402" s="189" t="s">
        <v>501</v>
      </c>
      <c r="C402" s="189" t="s">
        <v>501</v>
      </c>
      <c r="D402" s="189" t="s">
        <v>501</v>
      </c>
      <c r="E402" s="189" t="s">
        <v>501</v>
      </c>
      <c r="K402" s="174"/>
    </row>
    <row r="403" spans="1:11" ht="12.75">
      <c r="A403" s="105"/>
      <c r="B403" s="190"/>
      <c r="C403" s="190"/>
      <c r="D403" s="190"/>
      <c r="E403" s="190"/>
      <c r="K403" s="174"/>
    </row>
    <row r="404" spans="1:11" ht="12.75">
      <c r="A404" s="107" t="s">
        <v>91</v>
      </c>
      <c r="B404" s="345">
        <v>585752</v>
      </c>
      <c r="C404" s="345">
        <v>585804.882</v>
      </c>
      <c r="D404" s="345"/>
      <c r="E404" s="345">
        <v>-23459</v>
      </c>
      <c r="K404" s="174"/>
    </row>
    <row r="405" spans="1:11" ht="12.75">
      <c r="A405" s="107" t="s">
        <v>92</v>
      </c>
      <c r="B405" s="345">
        <v>1939</v>
      </c>
      <c r="C405" s="345">
        <v>2967</v>
      </c>
      <c r="D405" s="344"/>
      <c r="E405" s="344">
        <v>0</v>
      </c>
      <c r="K405" s="174"/>
    </row>
    <row r="406" spans="1:11" ht="12.75">
      <c r="A406" s="107" t="s">
        <v>93</v>
      </c>
      <c r="B406" s="344"/>
      <c r="C406" s="343"/>
      <c r="D406" s="345"/>
      <c r="E406" s="344"/>
      <c r="K406" s="174"/>
    </row>
    <row r="407" spans="1:11" ht="13.5" thickBot="1">
      <c r="A407" s="107" t="s">
        <v>94</v>
      </c>
      <c r="B407" s="337"/>
      <c r="C407" s="338"/>
      <c r="D407" s="338"/>
      <c r="E407" s="338"/>
      <c r="K407" s="174"/>
    </row>
    <row r="408" spans="1:11" ht="13.5" thickBot="1">
      <c r="A408" s="169"/>
      <c r="B408" s="336">
        <f>SUM(B404:B407)</f>
        <v>587691</v>
      </c>
      <c r="C408" s="336">
        <f>SUM(C404:C407)</f>
        <v>588771.882</v>
      </c>
      <c r="D408" s="336">
        <f>SUM(D404:D407)</f>
        <v>0</v>
      </c>
      <c r="E408" s="336">
        <f>SUM(E404:E407)</f>
        <v>-23459</v>
      </c>
      <c r="K408" s="174"/>
    </row>
    <row r="409" spans="1:11" ht="12.75">
      <c r="A409" s="170"/>
      <c r="K409" s="174"/>
    </row>
    <row r="410" spans="1:11" ht="12.75">
      <c r="A410" s="175"/>
      <c r="J410" s="202"/>
      <c r="K410" s="174"/>
    </row>
    <row r="411" spans="1:11" ht="12.75">
      <c r="A411" s="575" t="s">
        <v>534</v>
      </c>
      <c r="B411" s="575"/>
      <c r="C411" s="575"/>
      <c r="D411" s="575"/>
      <c r="E411" s="575"/>
      <c r="F411" s="575"/>
      <c r="G411" s="575"/>
      <c r="H411" s="575"/>
      <c r="I411" s="575"/>
      <c r="J411" s="202"/>
      <c r="K411" s="174"/>
    </row>
    <row r="412" spans="1:11" ht="12.75">
      <c r="A412" s="555" t="s">
        <v>535</v>
      </c>
      <c r="B412" s="555"/>
      <c r="C412" s="555"/>
      <c r="D412" s="555"/>
      <c r="E412" s="555"/>
      <c r="F412" s="555"/>
      <c r="G412" s="555"/>
      <c r="H412" s="555"/>
      <c r="I412" s="555"/>
      <c r="K412" s="174"/>
    </row>
    <row r="413" spans="1:11" ht="78" customHeight="1">
      <c r="A413" s="555" t="s">
        <v>587</v>
      </c>
      <c r="B413" s="555"/>
      <c r="C413" s="555"/>
      <c r="D413" s="555"/>
      <c r="E413" s="555"/>
      <c r="F413" s="555"/>
      <c r="G413" s="555"/>
      <c r="H413" s="555"/>
      <c r="I413" s="555"/>
      <c r="K413" s="174"/>
    </row>
    <row r="414" spans="1:11" ht="12.75">
      <c r="A414" s="175"/>
      <c r="K414" s="174"/>
    </row>
    <row r="415" spans="1:11" ht="12.75">
      <c r="A415" s="169"/>
      <c r="B415" s="571" t="s">
        <v>532</v>
      </c>
      <c r="C415" s="571"/>
      <c r="D415" s="571" t="s">
        <v>533</v>
      </c>
      <c r="E415" s="571"/>
      <c r="K415" s="174"/>
    </row>
    <row r="416" spans="1:11" ht="12.75">
      <c r="A416" s="169"/>
      <c r="B416" s="249" t="s">
        <v>606</v>
      </c>
      <c r="C416" s="249" t="s">
        <v>610</v>
      </c>
      <c r="D416" s="249" t="s">
        <v>606</v>
      </c>
      <c r="E416" s="249" t="s">
        <v>610</v>
      </c>
      <c r="K416" s="174"/>
    </row>
    <row r="417" spans="1:11" ht="12.75">
      <c r="A417" s="169"/>
      <c r="B417" s="189" t="s">
        <v>501</v>
      </c>
      <c r="C417" s="189" t="s">
        <v>501</v>
      </c>
      <c r="D417" s="189" t="s">
        <v>501</v>
      </c>
      <c r="E417" s="189" t="s">
        <v>501</v>
      </c>
      <c r="K417" s="174"/>
    </row>
    <row r="418" spans="1:5" ht="12.75">
      <c r="A418" s="169"/>
      <c r="B418" s="107"/>
      <c r="C418" s="107"/>
      <c r="D418" s="107"/>
      <c r="E418" s="107"/>
    </row>
    <row r="419" spans="1:5" ht="12.75">
      <c r="A419" s="107" t="s">
        <v>91</v>
      </c>
      <c r="B419" s="345">
        <v>58575</v>
      </c>
      <c r="C419" s="345">
        <v>58580</v>
      </c>
      <c r="D419" s="345"/>
      <c r="E419" s="345">
        <v>-2346</v>
      </c>
    </row>
    <row r="420" spans="1:5" ht="12.75">
      <c r="A420" s="107" t="s">
        <v>92</v>
      </c>
      <c r="B420" s="345">
        <v>194</v>
      </c>
      <c r="C420" s="345">
        <v>297</v>
      </c>
      <c r="D420" s="345"/>
      <c r="E420" s="345">
        <v>0</v>
      </c>
    </row>
    <row r="421" spans="1:5" ht="12.75">
      <c r="A421" s="107" t="s">
        <v>93</v>
      </c>
      <c r="B421" s="344"/>
      <c r="C421" s="344"/>
      <c r="D421" s="344"/>
      <c r="E421" s="344"/>
    </row>
    <row r="422" spans="1:5" ht="13.5" thickBot="1">
      <c r="A422" s="107" t="s">
        <v>94</v>
      </c>
      <c r="B422" s="344"/>
      <c r="C422" s="344"/>
      <c r="D422" s="345"/>
      <c r="E422" s="344"/>
    </row>
    <row r="423" spans="1:10" ht="13.5" thickBot="1">
      <c r="A423" s="169"/>
      <c r="B423" s="339">
        <f>SUM(B419:B422)</f>
        <v>58769</v>
      </c>
      <c r="C423" s="339">
        <f>SUM(C419:C422)</f>
        <v>58877</v>
      </c>
      <c r="D423" s="339">
        <f>SUM(D419:D422)</f>
        <v>0</v>
      </c>
      <c r="E423" s="339">
        <f>SUM(E419:E422)</f>
        <v>-2346</v>
      </c>
      <c r="J423" s="202"/>
    </row>
    <row r="424" spans="1:5" ht="12.75">
      <c r="A424" s="169"/>
      <c r="B424" s="119"/>
      <c r="C424" s="119"/>
      <c r="D424" s="119"/>
      <c r="E424" s="119"/>
    </row>
    <row r="425" spans="1:10" ht="30" customHeight="1">
      <c r="A425" s="555" t="s">
        <v>536</v>
      </c>
      <c r="B425" s="555"/>
      <c r="C425" s="555"/>
      <c r="D425" s="555"/>
      <c r="E425" s="555"/>
      <c r="F425" s="555"/>
      <c r="G425" s="555"/>
      <c r="H425" s="555"/>
      <c r="I425" s="555"/>
      <c r="J425" s="176"/>
    </row>
    <row r="426" spans="1:12" ht="12.75">
      <c r="A426" s="175"/>
      <c r="J426" s="204"/>
      <c r="L426" s="129"/>
    </row>
    <row r="427" spans="1:10" ht="12.75">
      <c r="A427" s="171" t="s">
        <v>537</v>
      </c>
      <c r="B427" s="188"/>
      <c r="C427" s="188"/>
      <c r="D427" s="188"/>
      <c r="E427" s="188"/>
      <c r="F427" s="188"/>
      <c r="G427" s="188"/>
      <c r="H427" s="188"/>
      <c r="I427" s="188"/>
      <c r="J427" s="176"/>
    </row>
    <row r="428" spans="1:9" ht="27.75" customHeight="1">
      <c r="A428" s="580" t="s">
        <v>641</v>
      </c>
      <c r="B428" s="580"/>
      <c r="C428" s="580"/>
      <c r="D428" s="580"/>
      <c r="E428" s="580"/>
      <c r="F428" s="580"/>
      <c r="G428" s="580"/>
      <c r="H428" s="580"/>
      <c r="I428" s="580"/>
    </row>
    <row r="429" spans="1:9" ht="12.75">
      <c r="A429" s="555" t="s">
        <v>538</v>
      </c>
      <c r="B429" s="555"/>
      <c r="C429" s="555"/>
      <c r="D429" s="555"/>
      <c r="E429" s="555"/>
      <c r="F429" s="555"/>
      <c r="G429" s="555"/>
      <c r="H429" s="555"/>
      <c r="I429" s="555"/>
    </row>
    <row r="430" spans="1:10" ht="12.75">
      <c r="A430" s="170"/>
      <c r="J430" s="176"/>
    </row>
    <row r="431" spans="1:10" ht="12.75">
      <c r="A431" s="170"/>
      <c r="J431" s="202"/>
    </row>
    <row r="432" spans="1:10" ht="12.75">
      <c r="A432" s="171" t="s">
        <v>539</v>
      </c>
      <c r="B432" s="188"/>
      <c r="C432" s="188"/>
      <c r="D432" s="188"/>
      <c r="E432" s="188"/>
      <c r="F432" s="188"/>
      <c r="G432" s="188"/>
      <c r="H432" s="188"/>
      <c r="I432" s="188"/>
      <c r="J432" s="202"/>
    </row>
    <row r="433" spans="1:10" ht="53.25" customHeight="1">
      <c r="A433" s="555" t="s">
        <v>540</v>
      </c>
      <c r="B433" s="555"/>
      <c r="C433" s="555"/>
      <c r="D433" s="555"/>
      <c r="E433" s="555"/>
      <c r="F433" s="555"/>
      <c r="G433" s="555"/>
      <c r="H433" s="555"/>
      <c r="I433" s="555"/>
      <c r="J433" s="202"/>
    </row>
    <row r="434" spans="1:10" ht="39.75" customHeight="1">
      <c r="A434" s="555" t="s">
        <v>541</v>
      </c>
      <c r="B434" s="555"/>
      <c r="C434" s="555"/>
      <c r="D434" s="555"/>
      <c r="E434" s="555"/>
      <c r="F434" s="555"/>
      <c r="G434" s="555"/>
      <c r="H434" s="555"/>
      <c r="I434" s="555"/>
      <c r="J434" s="202"/>
    </row>
    <row r="435" spans="1:10" ht="41.25" customHeight="1">
      <c r="A435" s="555" t="s">
        <v>542</v>
      </c>
      <c r="B435" s="555"/>
      <c r="C435" s="555"/>
      <c r="D435" s="555"/>
      <c r="E435" s="555"/>
      <c r="F435" s="555"/>
      <c r="G435" s="555"/>
      <c r="H435" s="555"/>
      <c r="I435" s="555"/>
      <c r="J435" s="202"/>
    </row>
    <row r="436" spans="1:10" ht="12.75">
      <c r="A436" s="555"/>
      <c r="B436" s="555"/>
      <c r="C436" s="555"/>
      <c r="D436" s="555"/>
      <c r="E436" s="555"/>
      <c r="F436" s="555"/>
      <c r="G436" s="555"/>
      <c r="H436" s="555"/>
      <c r="I436" s="555"/>
      <c r="J436" s="202"/>
    </row>
    <row r="437" spans="1:10" ht="12.75">
      <c r="A437" s="555"/>
      <c r="B437" s="555"/>
      <c r="C437" s="555"/>
      <c r="D437" s="555"/>
      <c r="E437" s="555"/>
      <c r="F437" s="555"/>
      <c r="G437" s="555"/>
      <c r="H437" s="555"/>
      <c r="I437" s="555"/>
      <c r="J437" s="202"/>
    </row>
    <row r="438" spans="1:10" ht="12.75">
      <c r="A438" s="573" t="s">
        <v>543</v>
      </c>
      <c r="B438" s="574"/>
      <c r="C438" s="574"/>
      <c r="D438" s="574"/>
      <c r="E438" s="574"/>
      <c r="F438" s="574"/>
      <c r="G438" s="574"/>
      <c r="H438" s="574"/>
      <c r="I438" s="574"/>
      <c r="J438" s="202"/>
    </row>
    <row r="439" spans="1:10" ht="54" customHeight="1">
      <c r="A439" s="555" t="s">
        <v>544</v>
      </c>
      <c r="B439" s="555"/>
      <c r="C439" s="555"/>
      <c r="D439" s="555"/>
      <c r="E439" s="555"/>
      <c r="F439" s="555"/>
      <c r="G439" s="555"/>
      <c r="H439" s="555"/>
      <c r="I439" s="555"/>
      <c r="J439" s="202"/>
    </row>
    <row r="440" spans="1:10" ht="12.75">
      <c r="A440" s="555"/>
      <c r="B440" s="555"/>
      <c r="C440" s="555"/>
      <c r="D440" s="555"/>
      <c r="E440" s="555"/>
      <c r="F440" s="555"/>
      <c r="G440" s="555"/>
      <c r="H440" s="555"/>
      <c r="I440" s="555"/>
      <c r="J440" s="202"/>
    </row>
    <row r="441" spans="1:10" ht="12.75">
      <c r="A441" s="575" t="s">
        <v>545</v>
      </c>
      <c r="B441" s="575"/>
      <c r="C441" s="575"/>
      <c r="D441" s="575"/>
      <c r="E441" s="575"/>
      <c r="F441" s="575"/>
      <c r="G441" s="575"/>
      <c r="H441" s="575"/>
      <c r="I441" s="575"/>
      <c r="J441" s="202"/>
    </row>
    <row r="442" spans="1:9" ht="12.75">
      <c r="A442" s="555" t="s">
        <v>546</v>
      </c>
      <c r="B442" s="555"/>
      <c r="C442" s="555"/>
      <c r="D442" s="555"/>
      <c r="E442" s="555"/>
      <c r="F442" s="555"/>
      <c r="G442" s="555"/>
      <c r="H442" s="555"/>
      <c r="I442" s="555"/>
    </row>
    <row r="443" spans="1:11" ht="26.25" customHeight="1">
      <c r="A443" s="555" t="s">
        <v>547</v>
      </c>
      <c r="B443" s="555"/>
      <c r="C443" s="555"/>
      <c r="D443" s="555"/>
      <c r="E443" s="555"/>
      <c r="F443" s="555"/>
      <c r="G443" s="555"/>
      <c r="H443" s="555"/>
      <c r="I443" s="555"/>
      <c r="K443" s="180"/>
    </row>
    <row r="444" ht="12.75">
      <c r="A444" s="175"/>
    </row>
    <row r="445" ht="12.75">
      <c r="A445" s="111"/>
    </row>
    <row r="446" spans="1:5" ht="25.5">
      <c r="A446" s="169" t="s">
        <v>501</v>
      </c>
      <c r="B446" s="126" t="s">
        <v>550</v>
      </c>
      <c r="C446" s="126" t="s">
        <v>551</v>
      </c>
      <c r="D446" s="126" t="s">
        <v>552</v>
      </c>
      <c r="E446" s="126" t="s">
        <v>553</v>
      </c>
    </row>
    <row r="447" spans="1:5" ht="12.75">
      <c r="A447" s="169"/>
      <c r="B447" s="107"/>
      <c r="C447" s="169"/>
      <c r="D447" s="169"/>
      <c r="E447" s="169"/>
    </row>
    <row r="448" spans="1:5" ht="12.75">
      <c r="A448" s="192" t="s">
        <v>606</v>
      </c>
      <c r="B448" s="106"/>
      <c r="C448" s="169"/>
      <c r="D448" s="169"/>
      <c r="E448" s="169"/>
    </row>
    <row r="449" spans="1:5" ht="12.75">
      <c r="A449" s="169" t="s">
        <v>548</v>
      </c>
      <c r="B449" s="345">
        <v>203833</v>
      </c>
      <c r="C449" s="343"/>
      <c r="D449" s="343"/>
      <c r="E449" s="340">
        <f>SUM(B449:D449)</f>
        <v>203833</v>
      </c>
    </row>
    <row r="450" spans="1:11" ht="13.5" thickBot="1">
      <c r="A450" s="169" t="s">
        <v>549</v>
      </c>
      <c r="B450" s="347">
        <v>114850</v>
      </c>
      <c r="C450" s="347">
        <v>726915</v>
      </c>
      <c r="D450" s="347">
        <v>1883</v>
      </c>
      <c r="E450" s="342">
        <f>SUM(B450:D450)</f>
        <v>843648</v>
      </c>
      <c r="K450" s="174"/>
    </row>
    <row r="451" spans="1:11" ht="13.5" thickBot="1">
      <c r="A451" s="169"/>
      <c r="B451" s="341">
        <f>SUM(B449:B450)</f>
        <v>318683</v>
      </c>
      <c r="C451" s="341">
        <f>SUM(C449:C450)</f>
        <v>726915</v>
      </c>
      <c r="D451" s="341">
        <f>SUM(D449:D450)</f>
        <v>1883</v>
      </c>
      <c r="E451" s="341">
        <f>SUM(B451:D451)</f>
        <v>1047481</v>
      </c>
      <c r="K451" s="174"/>
    </row>
    <row r="452" spans="1:11" ht="12.75">
      <c r="A452" s="169"/>
      <c r="B452" s="223"/>
      <c r="C452" s="222"/>
      <c r="D452" s="222"/>
      <c r="E452" s="222"/>
      <c r="K452" s="174"/>
    </row>
    <row r="453" spans="1:11" ht="12.75">
      <c r="A453" s="109" t="s">
        <v>610</v>
      </c>
      <c r="B453" s="223"/>
      <c r="C453" s="222"/>
      <c r="D453" s="222"/>
      <c r="E453" s="222"/>
      <c r="K453" s="174"/>
    </row>
    <row r="454" spans="1:11" ht="12.75">
      <c r="A454" s="169" t="s">
        <v>548</v>
      </c>
      <c r="B454" s="376">
        <v>108677</v>
      </c>
      <c r="C454" s="375"/>
      <c r="D454" s="375"/>
      <c r="E454" s="376">
        <f>SUM(B454:D454)</f>
        <v>108677</v>
      </c>
      <c r="K454" s="174"/>
    </row>
    <row r="455" spans="1:11" ht="13.5" thickBot="1">
      <c r="A455" s="169" t="s">
        <v>549</v>
      </c>
      <c r="B455" s="378">
        <v>120063</v>
      </c>
      <c r="C455" s="378">
        <v>795850</v>
      </c>
      <c r="D455" s="378">
        <v>2243</v>
      </c>
      <c r="E455" s="378">
        <f>SUM(B455:D455)</f>
        <v>918156</v>
      </c>
      <c r="K455" s="174"/>
    </row>
    <row r="456" spans="1:11" ht="13.5" thickBot="1">
      <c r="A456" s="169"/>
      <c r="B456" s="377">
        <f>SUM(B454:B455)</f>
        <v>228740</v>
      </c>
      <c r="C456" s="377">
        <f>SUM(C454:C455)</f>
        <v>795850</v>
      </c>
      <c r="D456" s="377">
        <f>SUM(D454:D455)</f>
        <v>2243</v>
      </c>
      <c r="E456" s="377">
        <f>SUM(E454:E455)</f>
        <v>1026833</v>
      </c>
      <c r="J456" s="202"/>
      <c r="K456" s="174"/>
    </row>
    <row r="457" spans="1:11" ht="12.75">
      <c r="A457" s="175"/>
      <c r="J457" s="202"/>
      <c r="K457" s="174"/>
    </row>
    <row r="458" spans="1:11" ht="29.25" customHeight="1">
      <c r="A458" s="555" t="s">
        <v>643</v>
      </c>
      <c r="B458" s="555"/>
      <c r="C458" s="555"/>
      <c r="D458" s="555"/>
      <c r="E458" s="555"/>
      <c r="F458" s="555"/>
      <c r="G458" s="555"/>
      <c r="H458" s="555"/>
      <c r="I458" s="555"/>
      <c r="J458" s="202"/>
      <c r="K458" s="174"/>
    </row>
    <row r="459" spans="1:11" ht="12.75">
      <c r="A459" s="555" t="s">
        <v>554</v>
      </c>
      <c r="B459" s="555"/>
      <c r="C459" s="555"/>
      <c r="D459" s="555"/>
      <c r="E459" s="555"/>
      <c r="F459" s="555"/>
      <c r="G459" s="555"/>
      <c r="H459" s="555"/>
      <c r="I459" s="555"/>
      <c r="J459" s="202"/>
      <c r="K459" s="174"/>
    </row>
    <row r="460" spans="1:11" ht="12.75">
      <c r="A460" s="555" t="s">
        <v>555</v>
      </c>
      <c r="B460" s="555"/>
      <c r="C460" s="555"/>
      <c r="D460" s="555"/>
      <c r="E460" s="555"/>
      <c r="F460" s="555"/>
      <c r="G460" s="555"/>
      <c r="H460" s="555"/>
      <c r="I460" s="555"/>
      <c r="K460" s="174"/>
    </row>
    <row r="461" spans="1:11" ht="27" customHeight="1">
      <c r="A461" s="555" t="s">
        <v>556</v>
      </c>
      <c r="B461" s="555"/>
      <c r="C461" s="555"/>
      <c r="D461" s="555"/>
      <c r="E461" s="555"/>
      <c r="F461" s="555"/>
      <c r="G461" s="555"/>
      <c r="H461" s="555"/>
      <c r="I461" s="555"/>
      <c r="K461" s="174"/>
    </row>
    <row r="462" spans="1:11" ht="12.75">
      <c r="A462" s="175"/>
      <c r="K462" s="174"/>
    </row>
    <row r="463" spans="1:11" ht="12.75">
      <c r="A463" s="175"/>
      <c r="K463" s="174"/>
    </row>
    <row r="464" spans="1:11" ht="12.75">
      <c r="A464" s="175"/>
      <c r="K464" s="174"/>
    </row>
    <row r="465" spans="1:11" ht="25.5">
      <c r="A465" s="169" t="s">
        <v>501</v>
      </c>
      <c r="B465" s="126" t="s">
        <v>550</v>
      </c>
      <c r="C465" s="126" t="s">
        <v>551</v>
      </c>
      <c r="D465" s="126" t="s">
        <v>552</v>
      </c>
      <c r="E465" s="126" t="s">
        <v>553</v>
      </c>
      <c r="K465" s="174"/>
    </row>
    <row r="466" spans="1:11" ht="12.75">
      <c r="A466" s="169"/>
      <c r="B466" s="107"/>
      <c r="C466" s="169"/>
      <c r="D466" s="169"/>
      <c r="E466" s="169"/>
      <c r="K466" s="174"/>
    </row>
    <row r="467" spans="1:11" ht="12.75">
      <c r="A467" s="192" t="s">
        <v>606</v>
      </c>
      <c r="B467" s="107"/>
      <c r="C467" s="235"/>
      <c r="D467" s="235"/>
      <c r="E467" s="169"/>
      <c r="K467" s="174"/>
    </row>
    <row r="468" spans="1:11" ht="12.75">
      <c r="A468" s="169" t="s">
        <v>548</v>
      </c>
      <c r="B468" s="345">
        <v>82767</v>
      </c>
      <c r="C468" s="343"/>
      <c r="D468" s="343"/>
      <c r="E468" s="345">
        <f>SUM(B468:D468)</f>
        <v>82767</v>
      </c>
      <c r="K468" s="174"/>
    </row>
    <row r="469" spans="1:11" ht="13.5" thickBot="1">
      <c r="A469" s="169" t="s">
        <v>549</v>
      </c>
      <c r="B469" s="347">
        <v>32694</v>
      </c>
      <c r="C469" s="347">
        <v>15199</v>
      </c>
      <c r="D469" s="347">
        <v>5279</v>
      </c>
      <c r="E469" s="347">
        <f>SUM(B469:D469)</f>
        <v>53172</v>
      </c>
      <c r="K469" s="174"/>
    </row>
    <row r="470" spans="1:11" ht="13.5" thickBot="1">
      <c r="A470" s="169"/>
      <c r="B470" s="346">
        <f>SUM(B468:B469)</f>
        <v>115461</v>
      </c>
      <c r="C470" s="346">
        <f>SUM(C468:C469)</f>
        <v>15199</v>
      </c>
      <c r="D470" s="346">
        <f>SUM(D468:D469)</f>
        <v>5279</v>
      </c>
      <c r="E470" s="346">
        <f>SUM(B470:D470)</f>
        <v>135939</v>
      </c>
      <c r="K470" s="174"/>
    </row>
    <row r="471" spans="1:11" ht="12.75">
      <c r="A471" s="169"/>
      <c r="B471" s="344"/>
      <c r="C471" s="343"/>
      <c r="D471" s="343"/>
      <c r="E471" s="343"/>
      <c r="K471" s="174"/>
    </row>
    <row r="472" spans="1:11" ht="12.75">
      <c r="A472" s="109" t="s">
        <v>610</v>
      </c>
      <c r="B472" s="344"/>
      <c r="C472" s="343"/>
      <c r="D472" s="343"/>
      <c r="E472" s="343"/>
      <c r="K472" s="174"/>
    </row>
    <row r="473" spans="1:11" ht="12.75">
      <c r="A473" s="169" t="s">
        <v>548</v>
      </c>
      <c r="B473" s="345">
        <v>84976</v>
      </c>
      <c r="C473" s="343"/>
      <c r="D473" s="343"/>
      <c r="E473" s="345">
        <f>SUM(B473:D473)</f>
        <v>84976</v>
      </c>
      <c r="K473" s="174"/>
    </row>
    <row r="474" spans="1:11" ht="13.5" thickBot="1">
      <c r="A474" s="169" t="s">
        <v>549</v>
      </c>
      <c r="B474" s="347">
        <v>750</v>
      </c>
      <c r="C474" s="347">
        <v>43004</v>
      </c>
      <c r="D474" s="347">
        <v>4874</v>
      </c>
      <c r="E474" s="347">
        <f>SUM(B474:D474)</f>
        <v>48628</v>
      </c>
      <c r="K474" s="174"/>
    </row>
    <row r="475" spans="1:11" ht="13.5" thickBot="1">
      <c r="A475" s="169"/>
      <c r="B475" s="346">
        <f>SUM(B473:B474)</f>
        <v>85726</v>
      </c>
      <c r="C475" s="346">
        <f>SUM(C473:C474)</f>
        <v>43004</v>
      </c>
      <c r="D475" s="346">
        <f>SUM(D473:D474)</f>
        <v>4874</v>
      </c>
      <c r="E475" s="346">
        <f>SUM(B475:D475)</f>
        <v>133604</v>
      </c>
      <c r="K475" s="174"/>
    </row>
    <row r="476" spans="1:11" ht="12.75">
      <c r="A476" s="175"/>
      <c r="J476" s="176"/>
      <c r="K476" s="174"/>
    </row>
    <row r="477" spans="1:11" ht="12.75">
      <c r="A477" s="111"/>
      <c r="J477" s="176"/>
      <c r="K477" s="174"/>
    </row>
    <row r="478" spans="1:11" ht="27" customHeight="1">
      <c r="A478" s="555" t="s">
        <v>557</v>
      </c>
      <c r="B478" s="555"/>
      <c r="C478" s="555"/>
      <c r="D478" s="555"/>
      <c r="E478" s="555"/>
      <c r="F478" s="555"/>
      <c r="G478" s="555"/>
      <c r="H478" s="555"/>
      <c r="I478" s="555"/>
      <c r="J478" s="176"/>
      <c r="K478" s="174"/>
    </row>
    <row r="479" spans="1:11" ht="12.75">
      <c r="A479" s="164"/>
      <c r="B479" s="188"/>
      <c r="C479" s="188"/>
      <c r="D479" s="188"/>
      <c r="E479" s="188"/>
      <c r="F479" s="188"/>
      <c r="G479" s="188"/>
      <c r="H479" s="188"/>
      <c r="I479" s="188"/>
      <c r="K479" s="174"/>
    </row>
    <row r="480" spans="1:11" ht="12.75">
      <c r="A480" s="164"/>
      <c r="B480" s="188"/>
      <c r="C480" s="188"/>
      <c r="D480" s="188"/>
      <c r="E480" s="188"/>
      <c r="F480" s="188"/>
      <c r="G480" s="188"/>
      <c r="H480" s="188"/>
      <c r="I480" s="188"/>
      <c r="K480" s="174"/>
    </row>
    <row r="481" spans="1:11" ht="12.75">
      <c r="A481" s="175"/>
      <c r="K481" s="174"/>
    </row>
    <row r="482" spans="1:11" ht="12.75">
      <c r="A482" s="579" t="s">
        <v>562</v>
      </c>
      <c r="B482" s="579"/>
      <c r="C482" s="579"/>
      <c r="D482" s="579"/>
      <c r="E482" s="579"/>
      <c r="F482" s="579"/>
      <c r="G482" s="579"/>
      <c r="H482" s="579"/>
      <c r="I482" s="579"/>
      <c r="J482" s="174"/>
      <c r="K482" s="174"/>
    </row>
    <row r="483" spans="1:11" ht="12.75">
      <c r="A483" s="166"/>
      <c r="J483" s="174"/>
      <c r="K483" s="174"/>
    </row>
    <row r="484" spans="1:11" ht="12.75">
      <c r="A484" s="166"/>
      <c r="J484" s="174"/>
      <c r="K484" s="174"/>
    </row>
    <row r="485" spans="1:11" ht="12.75">
      <c r="A485" s="166"/>
      <c r="J485" s="174"/>
      <c r="K485" s="174"/>
    </row>
    <row r="486" spans="1:11" ht="12.75">
      <c r="A486" s="111"/>
      <c r="J486" s="174"/>
      <c r="K486" s="174"/>
    </row>
    <row r="487" spans="1:11" ht="12.75">
      <c r="A487" s="111"/>
      <c r="J487" s="174"/>
      <c r="K487" s="174"/>
    </row>
    <row r="488" spans="10:11" ht="12.75">
      <c r="J488" s="174"/>
      <c r="K488" s="174"/>
    </row>
    <row r="489" spans="10:11" ht="12.75">
      <c r="J489" s="174"/>
      <c r="K489" s="174"/>
    </row>
    <row r="490" spans="10:11" ht="12.75">
      <c r="J490" s="174"/>
      <c r="K490" s="174"/>
    </row>
    <row r="491" spans="10:11" ht="12.75">
      <c r="J491" s="174"/>
      <c r="K491" s="174"/>
    </row>
    <row r="492" spans="10:11" ht="12.75">
      <c r="J492" s="174"/>
      <c r="K492" s="174"/>
    </row>
    <row r="493" spans="10:11" ht="12.75">
      <c r="J493" s="174"/>
      <c r="K493" s="174"/>
    </row>
    <row r="494" spans="10:11" ht="12.75">
      <c r="J494" s="174"/>
      <c r="K494" s="174"/>
    </row>
    <row r="495" spans="10:11" ht="12.75">
      <c r="J495" s="174"/>
      <c r="K495" s="174"/>
    </row>
    <row r="496" spans="10:11" ht="12.75">
      <c r="J496" s="174"/>
      <c r="K496" s="174"/>
    </row>
    <row r="497" spans="10:11" ht="12.75">
      <c r="J497" s="174"/>
      <c r="K497" s="174"/>
    </row>
    <row r="498" spans="1:11" ht="12.75">
      <c r="A498" s="174"/>
      <c r="B498" s="174"/>
      <c r="C498" s="174"/>
      <c r="D498" s="174"/>
      <c r="E498" s="174"/>
      <c r="F498" s="174"/>
      <c r="G498" s="174"/>
      <c r="H498" s="174"/>
      <c r="I498" s="174"/>
      <c r="J498" s="174"/>
      <c r="K498" s="174"/>
    </row>
    <row r="499" spans="1:11" ht="12.75">
      <c r="A499" s="174"/>
      <c r="B499" s="174"/>
      <c r="C499" s="174"/>
      <c r="D499" s="174"/>
      <c r="E499" s="174"/>
      <c r="F499" s="174"/>
      <c r="G499" s="174"/>
      <c r="H499" s="174"/>
      <c r="I499" s="174"/>
      <c r="J499" s="174"/>
      <c r="K499" s="174"/>
    </row>
    <row r="500" spans="1:11" ht="12.75">
      <c r="A500" s="174"/>
      <c r="B500" s="174"/>
      <c r="C500" s="174"/>
      <c r="D500" s="174"/>
      <c r="E500" s="174"/>
      <c r="F500" s="174"/>
      <c r="G500" s="174"/>
      <c r="H500" s="174"/>
      <c r="I500" s="174"/>
      <c r="J500" s="174"/>
      <c r="K500" s="174"/>
    </row>
    <row r="501" spans="1:11" ht="12.75">
      <c r="A501" s="174"/>
      <c r="B501" s="174"/>
      <c r="C501" s="174"/>
      <c r="D501" s="174"/>
      <c r="E501" s="174"/>
      <c r="F501" s="174"/>
      <c r="G501" s="174"/>
      <c r="H501" s="174"/>
      <c r="I501" s="174"/>
      <c r="J501" s="174"/>
      <c r="K501" s="174"/>
    </row>
    <row r="502" spans="1:11" ht="12.75">
      <c r="A502" s="174"/>
      <c r="B502" s="174"/>
      <c r="C502" s="174"/>
      <c r="D502" s="174"/>
      <c r="E502" s="174"/>
      <c r="F502" s="174"/>
      <c r="G502" s="174"/>
      <c r="H502" s="174"/>
      <c r="I502" s="174"/>
      <c r="J502" s="174"/>
      <c r="K502" s="174"/>
    </row>
    <row r="503" spans="1:11" ht="12.75">
      <c r="A503" s="174"/>
      <c r="B503" s="174"/>
      <c r="C503" s="174"/>
      <c r="D503" s="174"/>
      <c r="E503" s="174"/>
      <c r="F503" s="174"/>
      <c r="G503" s="174"/>
      <c r="H503" s="174"/>
      <c r="I503" s="174"/>
      <c r="J503" s="174"/>
      <c r="K503" s="174"/>
    </row>
    <row r="504" spans="1:11" ht="12.75">
      <c r="A504" s="174"/>
      <c r="B504" s="174"/>
      <c r="C504" s="174"/>
      <c r="D504" s="174"/>
      <c r="E504" s="174"/>
      <c r="F504" s="174"/>
      <c r="G504" s="174"/>
      <c r="H504" s="174"/>
      <c r="I504" s="174"/>
      <c r="J504" s="174"/>
      <c r="K504" s="174"/>
    </row>
    <row r="505" spans="1:11" ht="12.75">
      <c r="A505" s="174"/>
      <c r="B505" s="174"/>
      <c r="C505" s="174"/>
      <c r="D505" s="174"/>
      <c r="E505" s="174"/>
      <c r="F505" s="174"/>
      <c r="G505" s="174"/>
      <c r="H505" s="174"/>
      <c r="I505" s="174"/>
      <c r="J505" s="174"/>
      <c r="K505" s="174"/>
    </row>
    <row r="506" spans="1:11" ht="12.75">
      <c r="A506" s="174"/>
      <c r="B506" s="174"/>
      <c r="C506" s="174"/>
      <c r="D506" s="174"/>
      <c r="E506" s="174"/>
      <c r="F506" s="174"/>
      <c r="G506" s="174"/>
      <c r="H506" s="174"/>
      <c r="I506" s="174"/>
      <c r="J506" s="174"/>
      <c r="K506" s="174"/>
    </row>
    <row r="507" spans="1:11" ht="12.75">
      <c r="A507" s="174"/>
      <c r="B507" s="174"/>
      <c r="C507" s="174"/>
      <c r="D507" s="174"/>
      <c r="E507" s="174"/>
      <c r="F507" s="174"/>
      <c r="G507" s="174"/>
      <c r="H507" s="174"/>
      <c r="I507" s="174"/>
      <c r="J507" s="174"/>
      <c r="K507" s="174"/>
    </row>
    <row r="508" spans="1:11" ht="12.75">
      <c r="A508" s="174"/>
      <c r="B508" s="174"/>
      <c r="C508" s="174"/>
      <c r="D508" s="174"/>
      <c r="E508" s="174"/>
      <c r="F508" s="174"/>
      <c r="G508" s="174"/>
      <c r="H508" s="174"/>
      <c r="I508" s="174"/>
      <c r="J508" s="174"/>
      <c r="K508" s="174"/>
    </row>
    <row r="509" spans="1:11" ht="12.75">
      <c r="A509" s="174"/>
      <c r="B509" s="174"/>
      <c r="C509" s="174"/>
      <c r="D509" s="174"/>
      <c r="E509" s="174"/>
      <c r="F509" s="174"/>
      <c r="G509" s="174"/>
      <c r="H509" s="174"/>
      <c r="I509" s="174"/>
      <c r="J509" s="174"/>
      <c r="K509" s="174"/>
    </row>
    <row r="510" spans="1:11" ht="12.75">
      <c r="A510" s="174"/>
      <c r="B510" s="174"/>
      <c r="C510" s="174"/>
      <c r="D510" s="174"/>
      <c r="E510" s="174"/>
      <c r="F510" s="174"/>
      <c r="G510" s="174"/>
      <c r="H510" s="174"/>
      <c r="I510" s="174"/>
      <c r="J510" s="174"/>
      <c r="K510" s="174"/>
    </row>
    <row r="511" spans="1:11" ht="12.75">
      <c r="A511" s="174"/>
      <c r="B511" s="174"/>
      <c r="C511" s="174"/>
      <c r="D511" s="174"/>
      <c r="E511" s="174"/>
      <c r="F511" s="174"/>
      <c r="G511" s="174"/>
      <c r="H511" s="174"/>
      <c r="I511" s="174"/>
      <c r="J511" s="174"/>
      <c r="K511" s="174"/>
    </row>
    <row r="512" spans="1:11" ht="12.75">
      <c r="A512" s="174"/>
      <c r="B512" s="174"/>
      <c r="C512" s="174"/>
      <c r="D512" s="174"/>
      <c r="E512" s="174"/>
      <c r="F512" s="174"/>
      <c r="G512" s="174"/>
      <c r="H512" s="174"/>
      <c r="I512" s="174"/>
      <c r="J512" s="174"/>
      <c r="K512" s="174"/>
    </row>
    <row r="513" spans="1:11" ht="12.75">
      <c r="A513" s="174"/>
      <c r="B513" s="174"/>
      <c r="C513" s="174"/>
      <c r="D513" s="174"/>
      <c r="E513" s="174"/>
      <c r="F513" s="174"/>
      <c r="G513" s="174"/>
      <c r="H513" s="174"/>
      <c r="I513" s="174"/>
      <c r="J513" s="174"/>
      <c r="K513" s="174"/>
    </row>
    <row r="514" spans="1:11" ht="12.75">
      <c r="A514" s="174"/>
      <c r="B514" s="174"/>
      <c r="C514" s="174"/>
      <c r="D514" s="174"/>
      <c r="E514" s="174"/>
      <c r="F514" s="174"/>
      <c r="G514" s="174"/>
      <c r="H514" s="174"/>
      <c r="I514" s="174"/>
      <c r="J514" s="174"/>
      <c r="K514" s="174"/>
    </row>
    <row r="515" spans="1:11" ht="12.75">
      <c r="A515" s="174"/>
      <c r="B515" s="174"/>
      <c r="C515" s="174"/>
      <c r="D515" s="174"/>
      <c r="E515" s="174"/>
      <c r="F515" s="174"/>
      <c r="G515" s="174"/>
      <c r="H515" s="174"/>
      <c r="I515" s="174"/>
      <c r="J515" s="174"/>
      <c r="K515" s="174"/>
    </row>
    <row r="516" spans="1:11" ht="12.75">
      <c r="A516" s="174"/>
      <c r="B516" s="174"/>
      <c r="C516" s="174"/>
      <c r="D516" s="174"/>
      <c r="E516" s="174"/>
      <c r="F516" s="174"/>
      <c r="G516" s="174"/>
      <c r="H516" s="174"/>
      <c r="I516" s="174"/>
      <c r="J516" s="174"/>
      <c r="K516" s="174"/>
    </row>
    <row r="517" spans="1:11" ht="12.75">
      <c r="A517" s="174"/>
      <c r="B517" s="174"/>
      <c r="C517" s="174"/>
      <c r="D517" s="174"/>
      <c r="E517" s="174"/>
      <c r="F517" s="174"/>
      <c r="G517" s="174"/>
      <c r="H517" s="174"/>
      <c r="I517" s="174"/>
      <c r="J517" s="174"/>
      <c r="K517" s="174"/>
    </row>
    <row r="518" spans="1:11" ht="12.75">
      <c r="A518" s="174"/>
      <c r="B518" s="174"/>
      <c r="C518" s="174"/>
      <c r="D518" s="174"/>
      <c r="E518" s="174"/>
      <c r="F518" s="174"/>
      <c r="G518" s="174"/>
      <c r="H518" s="174"/>
      <c r="I518" s="174"/>
      <c r="J518" s="174"/>
      <c r="K518" s="174"/>
    </row>
    <row r="519" spans="1:11" ht="12.75">
      <c r="A519" s="174"/>
      <c r="B519" s="174"/>
      <c r="C519" s="174"/>
      <c r="D519" s="174"/>
      <c r="E519" s="174"/>
      <c r="F519" s="174"/>
      <c r="G519" s="174"/>
      <c r="H519" s="174"/>
      <c r="I519" s="174"/>
      <c r="J519" s="174"/>
      <c r="K519" s="174"/>
    </row>
    <row r="520" spans="1:11" ht="12.75">
      <c r="A520" s="174"/>
      <c r="B520" s="174"/>
      <c r="C520" s="174"/>
      <c r="D520" s="174"/>
      <c r="E520" s="174"/>
      <c r="F520" s="174"/>
      <c r="G520" s="174"/>
      <c r="H520" s="174"/>
      <c r="I520" s="174"/>
      <c r="J520" s="174"/>
      <c r="K520" s="174"/>
    </row>
    <row r="521" spans="1:11" ht="12.75">
      <c r="A521" s="174"/>
      <c r="B521" s="174"/>
      <c r="C521" s="174"/>
      <c r="D521" s="174"/>
      <c r="E521" s="174"/>
      <c r="F521" s="174"/>
      <c r="G521" s="174"/>
      <c r="H521" s="174"/>
      <c r="I521" s="174"/>
      <c r="J521" s="174"/>
      <c r="K521" s="174"/>
    </row>
    <row r="522" spans="1:11" ht="12.75">
      <c r="A522" s="174"/>
      <c r="B522" s="174"/>
      <c r="C522" s="174"/>
      <c r="D522" s="174"/>
      <c r="E522" s="174"/>
      <c r="F522" s="174"/>
      <c r="G522" s="174"/>
      <c r="H522" s="174"/>
      <c r="I522" s="174"/>
      <c r="J522" s="174"/>
      <c r="K522" s="174"/>
    </row>
  </sheetData>
  <sheetProtection/>
  <mergeCells count="123">
    <mergeCell ref="A482:I482"/>
    <mergeCell ref="A113:F113"/>
    <mergeCell ref="A443:I443"/>
    <mergeCell ref="A332:E332"/>
    <mergeCell ref="D415:E415"/>
    <mergeCell ref="A338:E338"/>
    <mergeCell ref="A363:E363"/>
    <mergeCell ref="A364:I364"/>
    <mergeCell ref="A394:I394"/>
    <mergeCell ref="A397:I397"/>
    <mergeCell ref="A411:I411"/>
    <mergeCell ref="A412:I412"/>
    <mergeCell ref="A413:I413"/>
    <mergeCell ref="A429:I429"/>
    <mergeCell ref="A398:I398"/>
    <mergeCell ref="A428:I428"/>
    <mergeCell ref="B400:C400"/>
    <mergeCell ref="A314:D314"/>
    <mergeCell ref="A305:D305"/>
    <mergeCell ref="A478:I478"/>
    <mergeCell ref="A436:I436"/>
    <mergeCell ref="A461:I461"/>
    <mergeCell ref="A301:D302"/>
    <mergeCell ref="A297:I297"/>
    <mergeCell ref="A327:D327"/>
    <mergeCell ref="E301:F301"/>
    <mergeCell ref="A310:D310"/>
    <mergeCell ref="A304:D304"/>
    <mergeCell ref="A329:D329"/>
    <mergeCell ref="A322:D322"/>
    <mergeCell ref="A323:D323"/>
    <mergeCell ref="A324:D324"/>
    <mergeCell ref="A325:D325"/>
    <mergeCell ref="A459:I459"/>
    <mergeCell ref="A460:I460"/>
    <mergeCell ref="A434:I434"/>
    <mergeCell ref="D400:E400"/>
    <mergeCell ref="B415:C415"/>
    <mergeCell ref="A425:I425"/>
    <mergeCell ref="A331:E331"/>
    <mergeCell ref="A433:I433"/>
    <mergeCell ref="A437:I437"/>
    <mergeCell ref="A390:I390"/>
    <mergeCell ref="A438:I438"/>
    <mergeCell ref="A440:I440"/>
    <mergeCell ref="A441:I441"/>
    <mergeCell ref="A442:I442"/>
    <mergeCell ref="A435:I435"/>
    <mergeCell ref="A439:I439"/>
    <mergeCell ref="A339:I339"/>
    <mergeCell ref="A458:I458"/>
    <mergeCell ref="A135:I135"/>
    <mergeCell ref="A136:I136"/>
    <mergeCell ref="A138:I138"/>
    <mergeCell ref="A155:I155"/>
    <mergeCell ref="A286:I286"/>
    <mergeCell ref="A287:I287"/>
    <mergeCell ref="A288:I288"/>
    <mergeCell ref="A209:I209"/>
    <mergeCell ref="A295:I295"/>
    <mergeCell ref="A326:D326"/>
    <mergeCell ref="A307:D307"/>
    <mergeCell ref="A308:D308"/>
    <mergeCell ref="A309:D309"/>
    <mergeCell ref="A328:D328"/>
    <mergeCell ref="A298:I298"/>
    <mergeCell ref="A207:I207"/>
    <mergeCell ref="A208:I208"/>
    <mergeCell ref="A285:I285"/>
    <mergeCell ref="A299:I299"/>
    <mergeCell ref="A300:I300"/>
    <mergeCell ref="A303:D303"/>
    <mergeCell ref="G301:H301"/>
    <mergeCell ref="A311:D311"/>
    <mergeCell ref="A316:D316"/>
    <mergeCell ref="A317:D317"/>
    <mergeCell ref="A318:D318"/>
    <mergeCell ref="A319:D319"/>
    <mergeCell ref="A320:D320"/>
    <mergeCell ref="A321:D321"/>
    <mergeCell ref="A315:D315"/>
    <mergeCell ref="A312:D312"/>
    <mergeCell ref="A313:D313"/>
    <mergeCell ref="A306:D306"/>
    <mergeCell ref="A22:I22"/>
    <mergeCell ref="A103:C103"/>
    <mergeCell ref="A104:C104"/>
    <mergeCell ref="A105:F105"/>
    <mergeCell ref="A111:F111"/>
    <mergeCell ref="A2:I2"/>
    <mergeCell ref="A9:I9"/>
    <mergeCell ref="A10:I10"/>
    <mergeCell ref="A13:I13"/>
    <mergeCell ref="A14:I14"/>
    <mergeCell ref="A15:I15"/>
    <mergeCell ref="A19:I19"/>
    <mergeCell ref="A6:I6"/>
    <mergeCell ref="A8:I8"/>
    <mergeCell ref="A12:I12"/>
    <mergeCell ref="A16:I16"/>
    <mergeCell ref="A17:I17"/>
    <mergeCell ref="A18:I18"/>
    <mergeCell ref="A4:I4"/>
    <mergeCell ref="A20:I20"/>
    <mergeCell ref="A21:I21"/>
    <mergeCell ref="A23:I23"/>
    <mergeCell ref="A24:I24"/>
    <mergeCell ref="A57:I57"/>
    <mergeCell ref="C29:I29"/>
    <mergeCell ref="C26:I26"/>
    <mergeCell ref="A120:F120"/>
    <mergeCell ref="A54:I54"/>
    <mergeCell ref="A36:I36"/>
    <mergeCell ref="A39:I39"/>
    <mergeCell ref="A134:I134"/>
    <mergeCell ref="A56:I56"/>
    <mergeCell ref="A59:I59"/>
    <mergeCell ref="A60:I60"/>
    <mergeCell ref="A87:C87"/>
    <mergeCell ref="A115:F115"/>
    <mergeCell ref="A88:C88"/>
    <mergeCell ref="A89:C89"/>
    <mergeCell ref="A114:F114"/>
  </mergeCells>
  <printOptions/>
  <pageMargins left="0.75" right="0.75" top="1" bottom="1" header="0.5" footer="0.5"/>
  <pageSetup horizontalDpi="600" verticalDpi="600" orientation="portrait" paperSize="9" scale="75" r:id="rId1"/>
  <rowBreaks count="7" manualBreakCount="7">
    <brk id="121" max="255" man="1"/>
    <brk id="175" max="255" man="1"/>
    <brk id="239" max="255" man="1"/>
    <brk id="299" max="255" man="1"/>
    <brk id="362" max="255" man="1"/>
    <brk id="410" max="255" man="1"/>
    <brk id="459" max="255" man="1"/>
  </rowBreaks>
  <ignoredErrors>
    <ignoredError sqref="C110 C74 C86 C102 C119 C132 C144 C15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mc</cp:lastModifiedBy>
  <cp:lastPrinted>2011-07-26T08:01:35Z</cp:lastPrinted>
  <dcterms:created xsi:type="dcterms:W3CDTF">2008-10-17T11:51:54Z</dcterms:created>
  <dcterms:modified xsi:type="dcterms:W3CDTF">2013-02-14T12:32:38Z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